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Data Sorted Pix_Num" sheetId="2" r:id="rId5"/>
    <sheet state="visible" name="Pivot Table 5" sheetId="3" r:id="rId6"/>
    <sheet state="visible" name="Sheet6" sheetId="4" r:id="rId7"/>
    <sheet state="visible" name="Sheet5" sheetId="5" r:id="rId8"/>
    <sheet state="visible" name="Sheet1" sheetId="6" r:id="rId9"/>
    <sheet state="visible" name="Sheet2" sheetId="7" r:id="rId10"/>
    <sheet state="visible" name="Turf Algae" sheetId="8" r:id="rId11"/>
    <sheet state="visible" name="Pivot Table 1" sheetId="9" r:id="rId12"/>
  </sheets>
  <definedNames>
    <definedName hidden="1" localSheetId="1" name="Z_A9E7583D_D638_45C6_92E8_45BF0597F426_.wvu.FilterData">'Data Sorted Pix_Num'!$L$1:$N$49</definedName>
  </definedNames>
  <calcPr/>
  <customWorkbookViews>
    <customWorkbookView activeSheetId="0" maximized="1" windowHeight="0" windowWidth="0" guid="{A9E7583D-D638-45C6-92E8-45BF0597F426}" name="Filter 1"/>
  </customWorkbookViews>
  <pivotCaches>
    <pivotCache cacheId="0" r:id="rId13"/>
    <pivotCache cacheId="1" r:id="rId14"/>
    <pivotCache cacheId="2" r:id="rId15"/>
  </pivotCaches>
</workbook>
</file>

<file path=xl/sharedStrings.xml><?xml version="1.0" encoding="utf-8"?>
<sst xmlns="http://schemas.openxmlformats.org/spreadsheetml/2006/main" count="5207" uniqueCount="214">
  <si>
    <t>Percent Coverage</t>
  </si>
  <si>
    <t>Carmabi 3m</t>
  </si>
  <si>
    <t>Carmabi 6m</t>
  </si>
  <si>
    <t>Carmabi 9m</t>
  </si>
  <si>
    <t>Kokomo 3m</t>
  </si>
  <si>
    <t>Kokomo 6m</t>
  </si>
  <si>
    <t>Kokomo 9m</t>
  </si>
  <si>
    <t>P Kalki 3m</t>
  </si>
  <si>
    <t>P Kalki 6m</t>
  </si>
  <si>
    <t>P Kalki 9m</t>
  </si>
  <si>
    <t>Habitat 3m</t>
  </si>
  <si>
    <t>Habitat 6m</t>
  </si>
  <si>
    <t>Habitat 9m</t>
  </si>
  <si>
    <t>W Factory 3m</t>
  </si>
  <si>
    <t>W factory 6m</t>
  </si>
  <si>
    <t>W Factory 9m</t>
  </si>
  <si>
    <t>Mary P 3m</t>
  </si>
  <si>
    <t>Mary P 6m</t>
  </si>
  <si>
    <t>Mary P 9m</t>
  </si>
  <si>
    <t>Sea Aqua 3m</t>
  </si>
  <si>
    <t>Sea Aqua 9m</t>
  </si>
  <si>
    <t>East Point 3m</t>
  </si>
  <si>
    <t>East Point 6m</t>
  </si>
  <si>
    <t>East point 9m</t>
  </si>
  <si>
    <t>ALL TRANSECT</t>
  </si>
  <si>
    <t>no</t>
  </si>
  <si>
    <t>label</t>
  </si>
  <si>
    <t>label_id</t>
  </si>
  <si>
    <t>Transect 006</t>
  </si>
  <si>
    <t>Transect 005</t>
  </si>
  <si>
    <t>Transect 019</t>
  </si>
  <si>
    <t>Transect 031</t>
  </si>
  <si>
    <t>Transect 026</t>
  </si>
  <si>
    <t>Transect 024</t>
  </si>
  <si>
    <t>Transect 054</t>
  </si>
  <si>
    <t>Transect 044</t>
  </si>
  <si>
    <t>Transect 043</t>
  </si>
  <si>
    <t>Transect 081</t>
  </si>
  <si>
    <t>Transect 080</t>
  </si>
  <si>
    <t>Transect 084</t>
  </si>
  <si>
    <t>Transect 091</t>
  </si>
  <si>
    <t>Transect 086</t>
  </si>
  <si>
    <t>Transect 085</t>
  </si>
  <si>
    <t>Transect 102</t>
  </si>
  <si>
    <t>Transect 097</t>
  </si>
  <si>
    <t>Transect 095</t>
  </si>
  <si>
    <t>Transect 118</t>
  </si>
  <si>
    <t>Transect 114</t>
  </si>
  <si>
    <t>Transect 134</t>
  </si>
  <si>
    <t>Transect 130</t>
  </si>
  <si>
    <t>Transect 129</t>
  </si>
  <si>
    <t>Coverage (%)</t>
  </si>
  <si>
    <t>num of pixel</t>
  </si>
  <si>
    <t>Coverage</t>
  </si>
  <si>
    <t>Acropora cervicornis</t>
  </si>
  <si>
    <t>Acropora palmata</t>
  </si>
  <si>
    <t>Actiniaria</t>
  </si>
  <si>
    <t>Agaricia</t>
  </si>
  <si>
    <t>Agelas conifera</t>
  </si>
  <si>
    <t>Aiolochroia crassa</t>
  </si>
  <si>
    <t>Antipathes caribbeana</t>
  </si>
  <si>
    <t>Aplysina archeri</t>
  </si>
  <si>
    <t>Aplysina cauliformis</t>
  </si>
  <si>
    <t>Briareum asbestinum</t>
  </si>
  <si>
    <t>Colpophyllia natans</t>
  </si>
  <si>
    <t>Corallinales</t>
  </si>
  <si>
    <t>Cyanobacterial mat</t>
  </si>
  <si>
    <t>Dendrogyra cylindrus</t>
  </si>
  <si>
    <t>Desmapsamma anchorata</t>
  </si>
  <si>
    <t>Dichocoenia stokesii</t>
  </si>
  <si>
    <t>Dictyota</t>
  </si>
  <si>
    <t>Diplastrella</t>
  </si>
  <si>
    <t>Diploria labyrinthiformis</t>
  </si>
  <si>
    <t>Diploria strigosa</t>
  </si>
  <si>
    <t>Eusmilia fastigiata</t>
  </si>
  <si>
    <t>Gorgoniidae</t>
  </si>
  <si>
    <t>Halimeda opuntia</t>
  </si>
  <si>
    <t>Hyrtios</t>
  </si>
  <si>
    <t>Ircinia campana</t>
  </si>
  <si>
    <t>Lobophora variegata</t>
  </si>
  <si>
    <t>Madracis auretenra</t>
  </si>
  <si>
    <t>Meandrina meandrites</t>
  </si>
  <si>
    <t>Millepora</t>
  </si>
  <si>
    <t>Montastrea cavernosa</t>
  </si>
  <si>
    <t>Neofibularia nolitangere</t>
  </si>
  <si>
    <t>Orbicella annularis</t>
  </si>
  <si>
    <t>Orbicella faveolata</t>
  </si>
  <si>
    <t>Orbicella franksi</t>
  </si>
  <si>
    <t>Plexauridae</t>
  </si>
  <si>
    <t>Porites asteroides</t>
  </si>
  <si>
    <t>Porites furcata</t>
  </si>
  <si>
    <t>Sediment</t>
  </si>
  <si>
    <t>Shadow</t>
  </si>
  <si>
    <t>Siderastrea siderea</t>
  </si>
  <si>
    <t>Solenastrea bournoni</t>
  </si>
  <si>
    <t>Turf algae</t>
  </si>
  <si>
    <t>Zoanthid</t>
  </si>
  <si>
    <t>float</t>
  </si>
  <si>
    <t>material</t>
  </si>
  <si>
    <t>reel</t>
  </si>
  <si>
    <t>refboard</t>
  </si>
  <si>
    <t>tape</t>
  </si>
  <si>
    <t>Total</t>
  </si>
  <si>
    <t>Throughout all the transects</t>
  </si>
  <si>
    <t>Color code represents:</t>
  </si>
  <si>
    <t>Object</t>
  </si>
  <si>
    <t>No of pixels</t>
  </si>
  <si>
    <t>Rank</t>
  </si>
  <si>
    <t>1st highest coverage</t>
  </si>
  <si>
    <t>2nd highest coverage</t>
  </si>
  <si>
    <t>3rd highest coverage</t>
  </si>
  <si>
    <t>4th highest coverage</t>
  </si>
  <si>
    <t>5th highest coverage</t>
  </si>
  <si>
    <t>Others</t>
  </si>
  <si>
    <t>Carmabi</t>
  </si>
  <si>
    <t>Total Pixels</t>
  </si>
  <si>
    <t>Percentage</t>
  </si>
  <si>
    <t>No</t>
  </si>
  <si>
    <t>Detailed</t>
  </si>
  <si>
    <t>Reef Groups</t>
  </si>
  <si>
    <t>Sites</t>
  </si>
  <si>
    <t>Depth</t>
  </si>
  <si>
    <t>Pixels</t>
  </si>
  <si>
    <t>Area (in m2)</t>
  </si>
  <si>
    <t>Label</t>
  </si>
  <si>
    <t>Class</t>
  </si>
  <si>
    <t xml:space="preserve">Notes </t>
  </si>
  <si>
    <t>Coral</t>
  </si>
  <si>
    <t>Sea Anemone</t>
  </si>
  <si>
    <t>Sponges</t>
  </si>
  <si>
    <t>Soft Coral</t>
  </si>
  <si>
    <t>Coralline Algae</t>
  </si>
  <si>
    <t>Macroalgae</t>
  </si>
  <si>
    <t>Hydrozoa</t>
  </si>
  <si>
    <t>Turf Algae</t>
  </si>
  <si>
    <t>Material</t>
  </si>
  <si>
    <t>Kokomo</t>
  </si>
  <si>
    <t>Playa Kalki</t>
  </si>
  <si>
    <t>Habitat</t>
  </si>
  <si>
    <t>Water Factory</t>
  </si>
  <si>
    <t>Mary Pompoen</t>
  </si>
  <si>
    <t>Sea Aquarium</t>
  </si>
  <si>
    <t>East Point</t>
  </si>
  <si>
    <t>SUM of Pixels</t>
  </si>
  <si>
    <t>Grand Total</t>
  </si>
  <si>
    <t>Figure 1</t>
  </si>
  <si>
    <t>Coral Species</t>
  </si>
  <si>
    <t>\</t>
  </si>
  <si>
    <t>total</t>
  </si>
  <si>
    <t>Depth and Species</t>
  </si>
  <si>
    <t>Depth and Sites: Turf Algae</t>
  </si>
  <si>
    <t>Species</t>
  </si>
  <si>
    <t>Depth 3 m</t>
  </si>
  <si>
    <t>Dominance</t>
  </si>
  <si>
    <t>Reef Group</t>
  </si>
  <si>
    <t>Turf</t>
  </si>
  <si>
    <t>Soft coral</t>
  </si>
  <si>
    <t>Total Coral Pixel</t>
  </si>
  <si>
    <t>Total transect pixel</t>
  </si>
  <si>
    <t>Coral in all sites</t>
  </si>
  <si>
    <t>Coral comparison in 8 sites</t>
  </si>
  <si>
    <t>Soft Coral Comparison in 8 sites</t>
  </si>
  <si>
    <t>%</t>
  </si>
  <si>
    <t>Coral+Soft Coral=</t>
  </si>
  <si>
    <t>Area (1 pixels=0.4m2)</t>
  </si>
  <si>
    <t>Area m2 di seluruh sites</t>
  </si>
  <si>
    <t>1st coverage</t>
  </si>
  <si>
    <t>2nd coverage</t>
  </si>
  <si>
    <t>Coral reef groups in all transects (area in km2)</t>
  </si>
  <si>
    <t>Species/Depth</t>
  </si>
  <si>
    <t>min</t>
  </si>
  <si>
    <t>max</t>
  </si>
  <si>
    <t>average</t>
  </si>
  <si>
    <t>Depth (m)</t>
  </si>
  <si>
    <t>No. of Species</t>
  </si>
  <si>
    <t>Depth 3m</t>
  </si>
  <si>
    <t>Depth 6m</t>
  </si>
  <si>
    <t>Depth 9m</t>
  </si>
  <si>
    <t>Madracis aurentera</t>
  </si>
  <si>
    <t>SUM of Area (in m2)</t>
  </si>
  <si>
    <t>Area (m2)</t>
  </si>
  <si>
    <t>Heat map across sites and species</t>
  </si>
  <si>
    <t>Site/Depth</t>
  </si>
  <si>
    <t>3 meters</t>
  </si>
  <si>
    <t>6 meters</t>
  </si>
  <si>
    <t>9 meters</t>
  </si>
  <si>
    <t>01 Carmabi</t>
  </si>
  <si>
    <t>02 Kokomo</t>
  </si>
  <si>
    <t>03 Playa Kalki</t>
  </si>
  <si>
    <t>04 Habitat</t>
  </si>
  <si>
    <t>05 Water Factory</t>
  </si>
  <si>
    <t>06 Marie Pompoen</t>
  </si>
  <si>
    <t>07 Sea Aquarium</t>
  </si>
  <si>
    <t>08 East Point</t>
  </si>
  <si>
    <t>Site</t>
  </si>
  <si>
    <t>Transect</t>
  </si>
  <si>
    <t>Identified objects</t>
  </si>
  <si>
    <t>Aiochloria crassa</t>
  </si>
  <si>
    <t>Coral rubble</t>
  </si>
  <si>
    <t>Coralinales</t>
  </si>
  <si>
    <t>Refboard</t>
  </si>
  <si>
    <t>Tape</t>
  </si>
  <si>
    <t>Erythropodium caribaeorum</t>
  </si>
  <si>
    <t>Orbicella anularis</t>
  </si>
  <si>
    <t>Porites porites</t>
  </si>
  <si>
    <t>Value</t>
  </si>
  <si>
    <t>Category</t>
  </si>
  <si>
    <t>Percent Cover</t>
  </si>
  <si>
    <t>Pixel number</t>
  </si>
  <si>
    <t>Mary P</t>
  </si>
  <si>
    <t>P Kalki</t>
  </si>
  <si>
    <t>Sea Aqua</t>
  </si>
  <si>
    <t>W Factory</t>
  </si>
  <si>
    <t>SUM of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</si>
</sst>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%"/>
    <numFmt numFmtId="165" formatCode="0.00000000%"/>
    <numFmt numFmtId="166" formatCode="0.000000%"/>
    <numFmt numFmtId="167" formatCode="0.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theme="1"/>
      <name val="Arial"/>
    </font>
    <font>
      <color rgb="FF000000"/>
      <name val="Arial"/>
    </font>
    <font>
      <sz val="12.0"/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165" xfId="0" applyAlignment="1" applyFont="1" applyNumberForma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quotePrefix="1"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0" xfId="0" applyFont="1" applyNumberFormat="1"/>
    <xf borderId="0" fillId="2" fontId="4" numFmtId="164" xfId="0" applyAlignment="1" applyFill="1" applyFont="1" applyNumberFormat="1">
      <alignment readingOrder="0"/>
    </xf>
    <xf borderId="0" fillId="3" fontId="4" numFmtId="164" xfId="0" applyAlignment="1" applyFill="1" applyFont="1" applyNumberFormat="1">
      <alignment readingOrder="0"/>
    </xf>
    <xf borderId="0" fillId="4" fontId="4" numFmtId="164" xfId="0" applyAlignment="1" applyFill="1" applyFont="1" applyNumberFormat="1">
      <alignment readingOrder="0"/>
    </xf>
    <xf borderId="0" fillId="5" fontId="4" numFmtId="164" xfId="0" applyAlignment="1" applyFill="1" applyFont="1" applyNumberFormat="1">
      <alignment readingOrder="0"/>
    </xf>
    <xf borderId="0" fillId="6" fontId="4" numFmtId="164" xfId="0" applyAlignment="1" applyFill="1" applyFont="1" applyNumberFormat="1">
      <alignment readingOrder="0"/>
    </xf>
    <xf borderId="0" fillId="3" fontId="4" numFmtId="164" xfId="0" applyFont="1" applyNumberFormat="1"/>
    <xf borderId="0" fillId="2" fontId="4" numFmtId="164" xfId="0" applyFont="1" applyNumberFormat="1"/>
    <xf borderId="0" fillId="5" fontId="4" numFmtId="164" xfId="0" applyFont="1" applyNumberFormat="1"/>
    <xf borderId="0" fillId="6" fontId="4" numFmtId="164" xfId="0" applyFont="1" applyNumberFormat="1"/>
    <xf borderId="0" fillId="4" fontId="4" numFmtId="164" xfId="0" applyFont="1" applyNumberFormat="1"/>
    <xf borderId="0" fillId="0" fontId="4" numFmtId="9" xfId="0" applyFont="1" applyNumberFormat="1"/>
    <xf borderId="0" fillId="0" fontId="4" numFmtId="10" xfId="0" applyAlignment="1" applyFont="1" applyNumberFormat="1">
      <alignment readingOrder="0"/>
    </xf>
    <xf borderId="0" fillId="0" fontId="4" numFmtId="164" xfId="0" applyAlignment="1" applyFont="1" applyNumberFormat="1">
      <alignment horizontal="center"/>
    </xf>
    <xf borderId="0" fillId="7" fontId="0" numFmtId="164" xfId="0" applyFill="1" applyFont="1" applyNumberFormat="1"/>
    <xf borderId="0" fillId="8" fontId="4" numFmtId="0" xfId="0" applyFill="1" applyFont="1"/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0" fillId="4" fontId="4" numFmtId="0" xfId="0" applyFont="1"/>
    <xf quotePrefix="1" borderId="1" fillId="0" fontId="4" numFmtId="0" xfId="0" applyAlignment="1" applyBorder="1" applyFont="1">
      <alignment readingOrder="0"/>
    </xf>
    <xf borderId="1" fillId="0" fontId="4" numFmtId="10" xfId="0" applyBorder="1" applyFont="1" applyNumberFormat="1"/>
    <xf borderId="1" fillId="7" fontId="0" numFmtId="164" xfId="0" applyBorder="1" applyFont="1" applyNumberFormat="1"/>
    <xf borderId="1" fillId="0" fontId="0" numFmtId="164" xfId="0" applyBorder="1" applyFont="1" applyNumberFormat="1"/>
    <xf borderId="1" fillId="0" fontId="0" numFmtId="166" xfId="0" applyBorder="1" applyFont="1" applyNumberFormat="1"/>
    <xf borderId="1" fillId="0" fontId="0" numFmtId="9" xfId="0" applyBorder="1" applyFont="1" applyNumberFormat="1"/>
    <xf borderId="0" fillId="6" fontId="4" numFmtId="0" xfId="0" applyFont="1"/>
    <xf borderId="0" fillId="2" fontId="4" numFmtId="0" xfId="0" applyFont="1"/>
    <xf borderId="0" fillId="5" fontId="4" numFmtId="0" xfId="0" applyFont="1"/>
    <xf borderId="0" fillId="3" fontId="4" numFmtId="0" xfId="0" applyFont="1"/>
    <xf borderId="1" fillId="0" fontId="4" numFmtId="164" xfId="0" applyBorder="1" applyFont="1" applyNumberFormat="1"/>
    <xf borderId="1" fillId="0" fontId="4" numFmtId="166" xfId="0" applyBorder="1" applyFont="1" applyNumberFormat="1"/>
    <xf borderId="1" fillId="7" fontId="5" numFmtId="0" xfId="0" applyBorder="1" applyFont="1"/>
    <xf borderId="0" fillId="0" fontId="4" numFmtId="165" xfId="0" applyFont="1" applyNumberFormat="1"/>
    <xf borderId="1" fillId="0" fontId="4" numFmtId="0" xfId="0" applyBorder="1" applyFont="1"/>
    <xf borderId="1" fillId="0" fontId="6" numFmtId="164" xfId="0" applyAlignment="1" applyBorder="1" applyFont="1" applyNumberForma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165" xfId="0" applyAlignment="1" applyBorder="1" applyFont="1" applyNumberFormat="1">
      <alignment vertical="bottom"/>
    </xf>
    <xf quotePrefix="1"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0" fillId="0" fontId="4" numFmtId="167" xfId="0" applyAlignment="1" applyFont="1" applyNumberFormat="1">
      <alignment readingOrder="0"/>
    </xf>
    <xf borderId="0" fillId="7" fontId="7" numFmtId="0" xfId="0" applyAlignment="1" applyFont="1">
      <alignment horizontal="left" readingOrder="0"/>
    </xf>
    <xf borderId="0" fillId="0" fontId="4" numFmtId="167" xfId="0" applyFont="1" applyNumberFormat="1"/>
    <xf borderId="0" fillId="0" fontId="4" numFmtId="3" xfId="0" applyFont="1" applyNumberFormat="1"/>
    <xf borderId="0" fillId="0" fontId="4" numFmtId="1" xfId="0" applyFont="1" applyNumberFormat="1"/>
    <xf borderId="0" fillId="9" fontId="4" numFmtId="0" xfId="0" applyFill="1" applyFont="1"/>
    <xf borderId="0" fillId="9" fontId="4" numFmtId="10" xfId="0" applyFont="1" applyNumberFormat="1"/>
    <xf borderId="0" fillId="10" fontId="4" numFmtId="0" xfId="0" applyFill="1" applyFont="1"/>
    <xf borderId="0" fillId="10" fontId="4" numFmtId="10" xfId="0" applyFont="1" applyNumberFormat="1"/>
    <xf borderId="0" fillId="10" fontId="1" numFmtId="10" xfId="0" applyFont="1" applyNumberFormat="1"/>
    <xf borderId="0" fillId="11" fontId="4" numFmtId="0" xfId="0" applyFill="1" applyFont="1"/>
    <xf borderId="0" fillId="11" fontId="4" numFmtId="10" xfId="0" applyFont="1" applyNumberFormat="1"/>
    <xf borderId="0" fillId="6" fontId="4" numFmtId="10" xfId="0" applyFont="1" applyNumberFormat="1"/>
    <xf borderId="0" fillId="4" fontId="4" numFmtId="10" xfId="0" applyFont="1" applyNumberFormat="1"/>
    <xf borderId="0" fillId="2" fontId="4" numFmtId="10" xfId="0" applyFont="1" applyNumberFormat="1"/>
    <xf borderId="0" fillId="0" fontId="4" numFmtId="4" xfId="0" applyFont="1" applyNumberFormat="1"/>
    <xf borderId="1" fillId="5" fontId="1" numFmtId="1" xfId="0" applyAlignment="1" applyBorder="1" applyFont="1" applyNumberFormat="1">
      <alignment readingOrder="0"/>
    </xf>
    <xf borderId="1" fillId="5" fontId="1" numFmtId="1" xfId="0" applyBorder="1" applyFont="1" applyNumberFormat="1"/>
    <xf borderId="1" fillId="5" fontId="4" numFmtId="1" xfId="0" applyBorder="1" applyFont="1" applyNumberFormat="1"/>
    <xf borderId="1" fillId="0" fontId="4" numFmtId="1" xfId="0" applyBorder="1" applyFont="1" applyNumberFormat="1"/>
    <xf borderId="0" fillId="0" fontId="1" numFmtId="1" xfId="0" applyFont="1" applyNumberFormat="1"/>
    <xf borderId="0" fillId="7" fontId="5" numFmtId="1" xfId="0" applyFont="1" applyNumberFormat="1"/>
    <xf borderId="1" fillId="0" fontId="1" numFmtId="10" xfId="0" applyBorder="1" applyFont="1" applyNumberFormat="1"/>
    <xf borderId="0" fillId="0" fontId="1" numFmtId="10" xfId="0" applyFont="1" applyNumberFormat="1"/>
    <xf borderId="1" fillId="0" fontId="4" numFmtId="3" xfId="0" applyBorder="1" applyFont="1" applyNumberFormat="1"/>
    <xf borderId="0" fillId="0" fontId="4" numFmtId="0" xfId="0" applyFont="1"/>
    <xf borderId="1" fillId="0" fontId="8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left" shrinkToFit="0" vertical="top" wrapText="1"/>
    </xf>
    <xf borderId="0" fillId="0" fontId="2" numFmtId="10" xfId="0" applyAlignment="1" applyFont="1" applyNumberFormat="1">
      <alignment horizontal="center" readingOrder="0" shrinkToFit="0" wrapText="1"/>
    </xf>
    <xf borderId="1" fillId="0" fontId="1" numFmtId="0" xfId="0" applyBorder="1" applyFont="1"/>
    <xf borderId="1" fillId="11" fontId="1" numFmtId="0" xfId="0" applyBorder="1" applyFont="1"/>
    <xf borderId="1" fillId="11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'All Data'!$BE$55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'All Data'!$BD$56:$BD$65</c:f>
            </c:strRef>
          </c:cat>
          <c:val>
            <c:numRef>
              <c:f>'All Data'!$BE$56:$BE$65</c:f>
              <c:numCache/>
            </c:numRef>
          </c:val>
        </c:ser>
        <c:axId val="1571243356"/>
        <c:axId val="69822990"/>
      </c:barChart>
      <c:catAx>
        <c:axId val="15712433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822990"/>
      </c:catAx>
      <c:valAx>
        <c:axId val="698229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24335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coverage in Carmabi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'All Data'!$F$65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'All Data'!$D$66:$D$71</c:f>
            </c:strRef>
          </c:cat>
          <c:val>
            <c:numRef>
              <c:f>'All Data'!$F$66:$F$71</c:f>
              <c:numCache/>
            </c:numRef>
          </c:val>
        </c:ser>
        <c:ser>
          <c:idx val="1"/>
          <c:order val="1"/>
          <c:tx>
            <c:strRef>
              <c:f>'All Data'!$E$65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'All Data'!$D$66:$D$71</c:f>
            </c:strRef>
          </c:cat>
          <c:val>
            <c:numRef>
              <c:f>'All Data'!$E$66:$E$71</c:f>
              <c:numCache/>
            </c:numRef>
          </c:val>
        </c:ser>
        <c:ser>
          <c:idx val="2"/>
          <c:order val="2"/>
          <c:tx>
            <c:strRef>
              <c:f>'All Data'!$F$65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'All Data'!$D$66:$D$71</c:f>
            </c:strRef>
          </c:cat>
          <c:val>
            <c:numRef>
              <c:f>'All Data'!$F$66:$F$71</c:f>
              <c:numCache/>
            </c:numRef>
          </c:val>
        </c:ser>
        <c:ser>
          <c:idx val="3"/>
          <c:order val="3"/>
          <c:tx>
            <c:strRef>
              <c:f>'All Data'!$G$65</c:f>
            </c:strRef>
          </c:tx>
          <c:cat>
            <c:strRef>
              <c:f>'All Data'!$D$66:$D$71</c:f>
            </c:strRef>
          </c:cat>
          <c:val>
            <c:numRef>
              <c:f>'All Data'!$G$66:$G$71</c:f>
              <c:numCache/>
            </c:numRef>
          </c:val>
        </c:ser>
        <c:ser>
          <c:idx val="4"/>
          <c:order val="4"/>
          <c:tx>
            <c:strRef>
              <c:f>'All Data'!$H$65</c:f>
            </c:strRef>
          </c:tx>
          <c:cat>
            <c:strRef>
              <c:f>'All Data'!$D$66:$D$71</c:f>
            </c:strRef>
          </c:cat>
          <c:val>
            <c:numRef>
              <c:f>'All Data'!$H$66:$H$71</c:f>
              <c:numCache/>
            </c:numRef>
          </c:val>
        </c:ser>
        <c:ser>
          <c:idx val="5"/>
          <c:order val="5"/>
          <c:tx>
            <c:strRef>
              <c:f>'All Data'!$I$65</c:f>
            </c:strRef>
          </c:tx>
          <c:cat>
            <c:strRef>
              <c:f>'All Data'!$D$66:$D$71</c:f>
            </c:strRef>
          </c:cat>
          <c:val>
            <c:numRef>
              <c:f>'All Data'!$I$66:$I$71</c:f>
              <c:numCache/>
            </c:numRef>
          </c:val>
        </c:ser>
        <c:overlap val="100"/>
        <c:axId val="423696660"/>
        <c:axId val="1222092513"/>
      </c:barChart>
      <c:catAx>
        <c:axId val="4236966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092513"/>
      </c:catAx>
      <c:valAx>
        <c:axId val="12220925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6966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Area coverage of classified reef groups across all transect in Curacao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Sheet6!$B$2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Sheet6!$A$3:$A$15</c:f>
            </c:strRef>
          </c:cat>
          <c:val>
            <c:numRef>
              <c:f>Sheet6!$B$3:$B$15</c:f>
              <c:numCache/>
            </c:numRef>
          </c:val>
        </c:ser>
        <c:axId val="1357481638"/>
        <c:axId val="1630249901"/>
      </c:barChart>
      <c:catAx>
        <c:axId val="13574816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Reef 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249901"/>
      </c:catAx>
      <c:valAx>
        <c:axId val="16302499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4816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Sheet6!$E$23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Trend line for Coral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Sheet6!$F$22:$H$22</c:f>
            </c:strRef>
          </c:cat>
          <c:val>
            <c:numRef>
              <c:f>Sheet6!$F$23:$H$23</c:f>
              <c:numCache/>
            </c:numRef>
          </c:val>
        </c:ser>
        <c:ser>
          <c:idx val="1"/>
          <c:order val="1"/>
          <c:tx>
            <c:strRef>
              <c:f>Sheet6!$E$24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Sheet6!$F$22:$H$22</c:f>
            </c:strRef>
          </c:cat>
          <c:val>
            <c:numRef>
              <c:f>Sheet6!$F$24:$H$24</c:f>
              <c:numCache/>
            </c:numRef>
          </c:val>
        </c:ser>
        <c:ser>
          <c:idx val="2"/>
          <c:order val="2"/>
          <c:tx>
            <c:strRef>
              <c:f>Sheet6!$E$25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cat>
            <c:strRef>
              <c:f>Sheet6!$F$22:$H$22</c:f>
            </c:strRef>
          </c:cat>
          <c:val>
            <c:numRef>
              <c:f>Sheet6!$F$25:$H$25</c:f>
              <c:numCache/>
            </c:numRef>
          </c:val>
        </c:ser>
        <c:ser>
          <c:idx val="3"/>
          <c:order val="3"/>
          <c:tx>
            <c:strRef>
              <c:f>Sheet6!$E$26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Sheet6!$F$22:$H$22</c:f>
            </c:strRef>
          </c:cat>
          <c:val>
            <c:numRef>
              <c:f>Sheet6!$F$26:$H$26</c:f>
              <c:numCache/>
            </c:numRef>
          </c:val>
        </c:ser>
        <c:ser>
          <c:idx val="4"/>
          <c:order val="4"/>
          <c:tx>
            <c:strRef>
              <c:f>Sheet6!$E$27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cat>
            <c:strRef>
              <c:f>Sheet6!$F$22:$H$22</c:f>
            </c:strRef>
          </c:cat>
          <c:val>
            <c:numRef>
              <c:f>Sheet6!$F$27:$H$27</c:f>
              <c:numCache/>
            </c:numRef>
          </c:val>
        </c:ser>
        <c:ser>
          <c:idx val="5"/>
          <c:order val="5"/>
          <c:tx>
            <c:strRef>
              <c:f>Sheet6!$E$28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Sheet6!$F$22:$H$22</c:f>
            </c:strRef>
          </c:cat>
          <c:val>
            <c:numRef>
              <c:f>Sheet6!$F$28:$H$28</c:f>
              <c:numCache/>
            </c:numRef>
          </c:val>
        </c:ser>
        <c:ser>
          <c:idx val="6"/>
          <c:order val="6"/>
          <c:tx>
            <c:strRef>
              <c:f>Sheet6!$E$29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Sheet6!$F$22:$H$22</c:f>
            </c:strRef>
          </c:cat>
          <c:val>
            <c:numRef>
              <c:f>Sheet6!$F$29:$H$29</c:f>
              <c:numCache/>
            </c:numRef>
          </c:val>
        </c:ser>
        <c:ser>
          <c:idx val="7"/>
          <c:order val="7"/>
          <c:tx>
            <c:strRef>
              <c:f>Sheet6!$E$30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cat>
            <c:strRef>
              <c:f>Sheet6!$F$22:$H$22</c:f>
            </c:strRef>
          </c:cat>
          <c:val>
            <c:numRef>
              <c:f>Sheet6!$F$30:$H$30</c:f>
              <c:numCache/>
            </c:numRef>
          </c:val>
        </c:ser>
        <c:ser>
          <c:idx val="8"/>
          <c:order val="8"/>
          <c:tx>
            <c:strRef>
              <c:f>Sheet6!$E$31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Sheet6!$F$22:$H$22</c:f>
            </c:strRef>
          </c:cat>
          <c:val>
            <c:numRef>
              <c:f>Sheet6!$F$31:$H$31</c:f>
              <c:numCache/>
            </c:numRef>
          </c:val>
        </c:ser>
        <c:ser>
          <c:idx val="9"/>
          <c:order val="9"/>
          <c:tx>
            <c:strRef>
              <c:f>Sheet6!$E$32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cat>
            <c:strRef>
              <c:f>Sheet6!$F$22:$H$22</c:f>
            </c:strRef>
          </c:cat>
          <c:val>
            <c:numRef>
              <c:f>Sheet6!$F$32:$H$32</c:f>
              <c:numCache/>
            </c:numRef>
          </c:val>
        </c:ser>
        <c:ser>
          <c:idx val="10"/>
          <c:order val="10"/>
          <c:tx>
            <c:strRef>
              <c:f>Sheet6!$E$33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Sheet6!$F$22:$H$22</c:f>
            </c:strRef>
          </c:cat>
          <c:val>
            <c:numRef>
              <c:f>Sheet6!$F$33:$H$33</c:f>
              <c:numCache/>
            </c:numRef>
          </c:val>
        </c:ser>
        <c:ser>
          <c:idx val="11"/>
          <c:order val="11"/>
          <c:tx>
            <c:strRef>
              <c:f>Sheet6!$E$34</c:f>
            </c:strRef>
          </c:tx>
          <c:cat>
            <c:strRef>
              <c:f>Sheet6!$F$22:$H$22</c:f>
            </c:strRef>
          </c:cat>
          <c:val>
            <c:numRef>
              <c:f>Sheet6!$F$34:$H$34</c:f>
              <c:numCache/>
            </c:numRef>
          </c:val>
        </c:ser>
        <c:ser>
          <c:idx val="12"/>
          <c:order val="12"/>
          <c:tx>
            <c:strRef>
              <c:f>Sheet6!$E$35</c:f>
            </c:strRef>
          </c:tx>
          <c:cat>
            <c:strRef>
              <c:f>Sheet6!$F$22:$H$22</c:f>
            </c:strRef>
          </c:cat>
          <c:val>
            <c:numRef>
              <c:f>Sheet6!$F$35:$H$35</c:f>
              <c:numCache/>
            </c:numRef>
          </c:val>
        </c:ser>
        <c:overlap val="100"/>
        <c:axId val="848116822"/>
        <c:axId val="483036132"/>
      </c:barChart>
      <c:catAx>
        <c:axId val="848116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3036132"/>
      </c:catAx>
      <c:valAx>
        <c:axId val="483036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8116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Sheet6!$B$41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Sheet6!$B$42:$B$62</c:f>
              <c:numCache/>
            </c:numRef>
          </c:val>
        </c:ser>
        <c:ser>
          <c:idx val="1"/>
          <c:order val="1"/>
          <c:tx>
            <c:strRef>
              <c:f>Sheet6!$C$41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Sheet6!$C$42:$C$62</c:f>
              <c:numCache/>
            </c:numRef>
          </c:val>
        </c:ser>
        <c:ser>
          <c:idx val="2"/>
          <c:order val="2"/>
          <c:tx>
            <c:strRef>
              <c:f>Sheet6!$D$41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Sheet6!$D$42:$D$62</c:f>
              <c:numCache/>
            </c:numRef>
          </c:val>
        </c:ser>
        <c:ser>
          <c:idx val="3"/>
          <c:order val="3"/>
          <c:tx>
            <c:strRef>
              <c:f>Sheet6!$E$41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Sheet6!$E$42:$E$62</c:f>
              <c:numCache/>
            </c:numRef>
          </c:val>
        </c:ser>
        <c:ser>
          <c:idx val="4"/>
          <c:order val="4"/>
          <c:tx>
            <c:strRef>
              <c:f>Sheet6!$F$41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Sheet6!$F$42:$F$62</c:f>
              <c:numCache/>
            </c:numRef>
          </c:val>
        </c:ser>
        <c:ser>
          <c:idx val="5"/>
          <c:order val="5"/>
          <c:tx>
            <c:strRef>
              <c:f>Sheet6!$G$41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Sheet6!$G$42:$G$62</c:f>
              <c:numCache/>
            </c:numRef>
          </c:val>
        </c:ser>
        <c:ser>
          <c:idx val="6"/>
          <c:order val="6"/>
          <c:tx>
            <c:strRef>
              <c:f>Sheet6!$H$41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Sheet6!$H$42:$H$62</c:f>
              <c:numCache/>
            </c:numRef>
          </c:val>
        </c:ser>
        <c:ser>
          <c:idx val="7"/>
          <c:order val="7"/>
          <c:tx>
            <c:strRef>
              <c:f>Sheet6!$I$41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Sheet6!$A$42:$A$62</c:f>
            </c:strRef>
          </c:cat>
          <c:val>
            <c:numRef>
              <c:f>Sheet6!$I$42:$I$62</c:f>
              <c:numCache/>
            </c:numRef>
          </c:val>
        </c:ser>
        <c:overlap val="100"/>
        <c:axId val="414888370"/>
        <c:axId val="511739283"/>
      </c:barChart>
      <c:catAx>
        <c:axId val="414888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739283"/>
      </c:catAx>
      <c:valAx>
        <c:axId val="511739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pixels (x 10⁶)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4888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Sheet6!$B$67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Sheet6!$B$68:$B$71</c:f>
              <c:numCache/>
            </c:numRef>
          </c:val>
        </c:ser>
        <c:ser>
          <c:idx val="1"/>
          <c:order val="1"/>
          <c:tx>
            <c:strRef>
              <c:f>Sheet6!$C$67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Sheet6!$C$68:$C$71</c:f>
              <c:numCache/>
            </c:numRef>
          </c:val>
        </c:ser>
        <c:ser>
          <c:idx val="2"/>
          <c:order val="2"/>
          <c:tx>
            <c:strRef>
              <c:f>Sheet6!$D$67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Sheet6!$D$68:$D$71</c:f>
              <c:numCache/>
            </c:numRef>
          </c:val>
        </c:ser>
        <c:ser>
          <c:idx val="3"/>
          <c:order val="3"/>
          <c:tx>
            <c:strRef>
              <c:f>Sheet6!$E$67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Sheet6!$E$68:$E$71</c:f>
              <c:numCache/>
            </c:numRef>
          </c:val>
        </c:ser>
        <c:ser>
          <c:idx val="4"/>
          <c:order val="4"/>
          <c:tx>
            <c:strRef>
              <c:f>Sheet6!$F$67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Sheet6!$F$68:$F$71</c:f>
              <c:numCache/>
            </c:numRef>
          </c:val>
        </c:ser>
        <c:ser>
          <c:idx val="5"/>
          <c:order val="5"/>
          <c:tx>
            <c:strRef>
              <c:f>Sheet6!$G$67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Sheet6!$G$68:$G$71</c:f>
              <c:numCache/>
            </c:numRef>
          </c:val>
        </c:ser>
        <c:ser>
          <c:idx val="6"/>
          <c:order val="6"/>
          <c:tx>
            <c:strRef>
              <c:f>Sheet6!$H$67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Sheet6!$H$68:$H$71</c:f>
              <c:numCache/>
            </c:numRef>
          </c:val>
        </c:ser>
        <c:ser>
          <c:idx val="7"/>
          <c:order val="7"/>
          <c:tx>
            <c:strRef>
              <c:f>Sheet6!$I$67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Sheet6!$A$68:$A$71</c:f>
            </c:strRef>
          </c:cat>
          <c:val>
            <c:numRef>
              <c:f>Sheet6!$I$68:$I$71</c:f>
              <c:numCache/>
            </c:numRef>
          </c:val>
        </c:ser>
        <c:overlap val="100"/>
        <c:axId val="1847109778"/>
        <c:axId val="984965488"/>
      </c:barChart>
      <c:catAx>
        <c:axId val="1847109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4965488"/>
      </c:catAx>
      <c:valAx>
        <c:axId val="984965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pixels (x 10⁶)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1097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Turf Algae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Sheet5!$B$9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Sheet5!$A$10:$A$17</c:f>
            </c:strRef>
          </c:cat>
          <c:val>
            <c:numRef>
              <c:f>Sheet5!$B$10:$B$17</c:f>
              <c:numCache/>
            </c:numRef>
          </c:val>
        </c:ser>
        <c:ser>
          <c:idx val="1"/>
          <c:order val="1"/>
          <c:tx>
            <c:strRef>
              <c:f>Sheet5!$C$9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Sheet5!$A$10:$A$17</c:f>
            </c:strRef>
          </c:cat>
          <c:val>
            <c:numRef>
              <c:f>Sheet5!$C$10:$C$17</c:f>
              <c:numCache/>
            </c:numRef>
          </c:val>
        </c:ser>
        <c:ser>
          <c:idx val="2"/>
          <c:order val="2"/>
          <c:tx>
            <c:strRef>
              <c:f>Sheet5!$D$9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Sheet5!$A$10:$A$17</c:f>
            </c:strRef>
          </c:cat>
          <c:val>
            <c:numRef>
              <c:f>Sheet5!$D$10:$D$17</c:f>
              <c:numCache/>
            </c:numRef>
          </c:val>
        </c:ser>
        <c:axId val="1921796277"/>
        <c:axId val="909681833"/>
      </c:barChart>
      <c:catAx>
        <c:axId val="19217962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9681833"/>
      </c:catAx>
      <c:valAx>
        <c:axId val="9096818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7962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Turf Algae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Sheet5!$B$21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Sheet5!$B$22:$B$24</c:f>
              <c:numCache/>
            </c:numRef>
          </c:val>
        </c:ser>
        <c:ser>
          <c:idx val="1"/>
          <c:order val="1"/>
          <c:tx>
            <c:strRef>
              <c:f>Sheet5!$C$21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Sheet5!$C$22:$C$24</c:f>
              <c:numCache/>
            </c:numRef>
          </c:val>
        </c:ser>
        <c:ser>
          <c:idx val="2"/>
          <c:order val="2"/>
          <c:tx>
            <c:strRef>
              <c:f>Sheet5!$D$21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Sheet5!$D$22:$D$24</c:f>
              <c:numCache/>
            </c:numRef>
          </c:val>
        </c:ser>
        <c:ser>
          <c:idx val="3"/>
          <c:order val="3"/>
          <c:tx>
            <c:strRef>
              <c:f>Sheet5!$E$21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Sheet5!$E$22:$E$24</c:f>
              <c:numCache/>
            </c:numRef>
          </c:val>
        </c:ser>
        <c:ser>
          <c:idx val="4"/>
          <c:order val="4"/>
          <c:tx>
            <c:strRef>
              <c:f>Sheet5!$F$21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Sheet5!$F$22:$F$24</c:f>
              <c:numCache/>
            </c:numRef>
          </c:val>
        </c:ser>
        <c:ser>
          <c:idx val="5"/>
          <c:order val="5"/>
          <c:tx>
            <c:strRef>
              <c:f>Sheet5!$G$21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Sheet5!$G$22:$G$24</c:f>
              <c:numCache/>
            </c:numRef>
          </c:val>
        </c:ser>
        <c:ser>
          <c:idx val="6"/>
          <c:order val="6"/>
          <c:tx>
            <c:strRef>
              <c:f>Sheet5!$H$21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Sheet5!$H$22:$H$24</c:f>
              <c:numCache/>
            </c:numRef>
          </c:val>
        </c:ser>
        <c:ser>
          <c:idx val="7"/>
          <c:order val="7"/>
          <c:tx>
            <c:strRef>
              <c:f>Sheet5!$I$21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Sheet5!$A$22:$A$24</c:f>
            </c:strRef>
          </c:cat>
          <c:val>
            <c:numRef>
              <c:f>Sheet5!$I$22:$I$24</c:f>
              <c:numCache/>
            </c:numRef>
          </c:val>
        </c:ser>
        <c:axId val="597796180"/>
        <c:axId val="2137569775"/>
      </c:barChart>
      <c:catAx>
        <c:axId val="597796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569775"/>
      </c:catAx>
      <c:valAx>
        <c:axId val="2137569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796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Sheet5!$A$42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Sheet5!$B$42:$AW$42</c:f>
              <c:numCache/>
            </c:numRef>
          </c:val>
        </c:ser>
        <c:ser>
          <c:idx val="1"/>
          <c:order val="1"/>
          <c:tx>
            <c:strRef>
              <c:f>Sheet5!$A$43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Sheet5!$B$43:$AW$43</c:f>
              <c:numCache/>
            </c:numRef>
          </c:val>
        </c:ser>
        <c:ser>
          <c:idx val="2"/>
          <c:order val="2"/>
          <c:tx>
            <c:strRef>
              <c:f>Sheet5!$A$44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Sheet5!$B$44:$AW$44</c:f>
              <c:numCache/>
            </c:numRef>
          </c:val>
        </c:ser>
        <c:ser>
          <c:idx val="3"/>
          <c:order val="3"/>
          <c:tx>
            <c:strRef>
              <c:f>Sheet5!$A$45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Sheet5!$B$45:$AW$45</c:f>
              <c:numCache/>
            </c:numRef>
          </c:val>
        </c:ser>
        <c:ser>
          <c:idx val="4"/>
          <c:order val="4"/>
          <c:tx>
            <c:strRef>
              <c:f>Sheet5!$A$46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Sheet5!$B$46:$AW$46</c:f>
              <c:numCache/>
            </c:numRef>
          </c:val>
        </c:ser>
        <c:ser>
          <c:idx val="5"/>
          <c:order val="5"/>
          <c:tx>
            <c:strRef>
              <c:f>Sheet5!$A$47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Sheet5!$B$47:$AW$47</c:f>
              <c:numCache/>
            </c:numRef>
          </c:val>
        </c:ser>
        <c:ser>
          <c:idx val="6"/>
          <c:order val="6"/>
          <c:tx>
            <c:strRef>
              <c:f>Sheet5!$A$48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Sheet5!$B$48:$AW$48</c:f>
              <c:numCache/>
            </c:numRef>
          </c:val>
        </c:ser>
        <c:ser>
          <c:idx val="7"/>
          <c:order val="7"/>
          <c:tx>
            <c:strRef>
              <c:f>Sheet5!$A$49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Sheet5!$B$41:$AW$41</c:f>
            </c:strRef>
          </c:cat>
          <c:val>
            <c:numRef>
              <c:f>Sheet5!$B$49:$AW$49</c:f>
              <c:numCache/>
            </c:numRef>
          </c:val>
        </c:ser>
        <c:overlap val="100"/>
        <c:axId val="808215733"/>
        <c:axId val="736542133"/>
      </c:barChart>
      <c:catAx>
        <c:axId val="8082157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542133"/>
      </c:catAx>
      <c:valAx>
        <c:axId val="7365421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21573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Carmabi, East Point, Habitat, Kokomo, Mary Pompoen…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Sheet5!$B$125:$B$173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Sheet5!$C$125:$C$173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Sheet5!$D$125:$D$173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Sheet5!$E$125:$E$173</c:f>
              <c:numCache/>
            </c:numRef>
          </c:val>
        </c:ser>
        <c:ser>
          <c:idx val="4"/>
          <c:order val="4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Sheet5!$F$125:$F$173</c:f>
              <c:numCache/>
            </c:numRef>
          </c:val>
        </c:ser>
        <c:ser>
          <c:idx val="5"/>
          <c:order val="5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Sheet5!$G$125:$G$173</c:f>
              <c:numCache/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Sheet5!$H$125:$H$173</c:f>
              <c:numCache/>
            </c:numRef>
          </c:val>
        </c:ser>
        <c:ser>
          <c:idx val="7"/>
          <c:order val="7"/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Sheet5!$A$125:$A$173</c:f>
            </c:strRef>
          </c:cat>
          <c:val>
            <c:numRef>
              <c:f>Sheet5!$I$125:$I$173</c:f>
              <c:numCache/>
            </c:numRef>
          </c:val>
        </c:ser>
        <c:overlap val="100"/>
        <c:axId val="243339839"/>
        <c:axId val="1808034602"/>
      </c:barChart>
      <c:catAx>
        <c:axId val="2433398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Label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8034602"/>
      </c:catAx>
      <c:valAx>
        <c:axId val="1808034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339839"/>
        <c:crosses val="max"/>
      </c:valAx>
    </c:plotArea>
    <c:legend>
      <c:legendPos val="r"/>
      <c:layout>
        <c:manualLayout>
          <c:xMode val="edge"/>
          <c:yMode val="edge"/>
          <c:x val="0.910437037037037"/>
          <c:y val="0.137241689128481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Sheet5!$A$179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Sheet5!$B$179:$I$179</c:f>
              <c:numCache/>
            </c:numRef>
          </c:val>
        </c:ser>
        <c:ser>
          <c:idx val="1"/>
          <c:order val="1"/>
          <c:tx>
            <c:strRef>
              <c:f>Sheet5!$A$180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Sheet5!$B$180:$I$180</c:f>
              <c:numCache/>
            </c:numRef>
          </c:val>
        </c:ser>
        <c:ser>
          <c:idx val="2"/>
          <c:order val="2"/>
          <c:tx>
            <c:strRef>
              <c:f>Sheet5!$A$181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Sheet5!$B$181:$I$181</c:f>
              <c:numCache/>
            </c:numRef>
          </c:val>
        </c:ser>
        <c:ser>
          <c:idx val="3"/>
          <c:order val="3"/>
          <c:tx>
            <c:strRef>
              <c:f>Sheet5!$A$182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Sheet5!$B$182:$I$182</c:f>
              <c:numCache/>
            </c:numRef>
          </c:val>
        </c:ser>
        <c:ser>
          <c:idx val="4"/>
          <c:order val="4"/>
          <c:tx>
            <c:strRef>
              <c:f>Sheet5!$A$183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Sheet5!$B$183:$I$183</c:f>
              <c:numCache/>
            </c:numRef>
          </c:val>
        </c:ser>
        <c:ser>
          <c:idx val="5"/>
          <c:order val="5"/>
          <c:tx>
            <c:strRef>
              <c:f>Sheet5!$A$184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Sheet5!$B$184:$I$184</c:f>
              <c:numCache/>
            </c:numRef>
          </c:val>
        </c:ser>
        <c:ser>
          <c:idx val="6"/>
          <c:order val="6"/>
          <c:tx>
            <c:strRef>
              <c:f>Sheet5!$A$185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Sheet5!$B$185:$I$185</c:f>
              <c:numCache/>
            </c:numRef>
          </c:val>
        </c:ser>
        <c:ser>
          <c:idx val="7"/>
          <c:order val="7"/>
          <c:tx>
            <c:strRef>
              <c:f>Sheet5!$A$186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Sheet5!$B$186:$I$186</c:f>
              <c:numCache/>
            </c:numRef>
          </c:val>
        </c:ser>
        <c:ser>
          <c:idx val="8"/>
          <c:order val="8"/>
          <c:tx>
            <c:strRef>
              <c:f>Sheet5!$A$187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Sheet5!$B$187:$I$187</c:f>
              <c:numCache/>
            </c:numRef>
          </c:val>
        </c:ser>
        <c:ser>
          <c:idx val="9"/>
          <c:order val="9"/>
          <c:tx>
            <c:strRef>
              <c:f>Sheet5!$A$188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Sheet5!$B$188:$I$188</c:f>
              <c:numCache/>
            </c:numRef>
          </c:val>
        </c:ser>
        <c:ser>
          <c:idx val="10"/>
          <c:order val="10"/>
          <c:tx>
            <c:strRef>
              <c:f>Sheet5!$A$189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Sheet5!$B$189:$I$189</c:f>
              <c:numCache/>
            </c:numRef>
          </c:val>
        </c:ser>
        <c:ser>
          <c:idx val="11"/>
          <c:order val="11"/>
          <c:tx>
            <c:strRef>
              <c:f>Sheet5!$A$190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Sheet5!$B$190:$I$190</c:f>
              <c:numCache/>
            </c:numRef>
          </c:val>
        </c:ser>
        <c:ser>
          <c:idx val="12"/>
          <c:order val="12"/>
          <c:tx>
            <c:strRef>
              <c:f>Sheet5!$A$191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Sheet5!$B$178:$I$178</c:f>
            </c:strRef>
          </c:cat>
          <c:val>
            <c:numRef>
              <c:f>Sheet5!$B$191:$I$191</c:f>
              <c:numCache/>
            </c:numRef>
          </c:val>
        </c:ser>
        <c:overlap val="100"/>
        <c:axId val="1259375862"/>
        <c:axId val="2025923544"/>
      </c:barChart>
      <c:catAx>
        <c:axId val="1259375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Reef 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923544"/>
      </c:catAx>
      <c:valAx>
        <c:axId val="2025923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Pixels (x 10⁶)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375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Sheet5!$B$199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Sheet5!$A$200:$A$212</c:f>
            </c:strRef>
          </c:cat>
          <c:val>
            <c:numRef>
              <c:f>Sheet5!$B$200:$B$212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Cross depth variability of coral reef structure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Sheet5!$B$255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Lbls>
            <c:dLbl>
              <c:idx val="0"/>
              <c:layout>
                <c:manualLayout>
                  <c:xMode val="edge"/>
                  <c:yMode val="edge"/>
                  <c:x val="0.1268661827269659"/>
                  <c:y val="0.9375655334302899"/>
                </c:manualLayout>
              </c:layout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3.26 km2 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5.11km2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Roboto"/>
                      </a:rPr>
                      <a:t>10km2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Trend line for Coral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Sheet5!$A$256:$A$258</c:f>
            </c:strRef>
          </c:cat>
          <c:val>
            <c:numRef>
              <c:f>Sheet5!$B$256:$B$258</c:f>
              <c:numCache/>
            </c:numRef>
          </c:val>
        </c:ser>
        <c:ser>
          <c:idx val="1"/>
          <c:order val="1"/>
          <c:tx>
            <c:strRef>
              <c:f>Sheet5!$C$255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Sheet5!$C$256:$C$258</c:f>
              <c:numCache/>
            </c:numRef>
          </c:val>
        </c:ser>
        <c:ser>
          <c:idx val="2"/>
          <c:order val="2"/>
          <c:tx>
            <c:strRef>
              <c:f>Sheet5!$D$255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Sheet5!$D$256:$D$258</c:f>
              <c:numCache/>
            </c:numRef>
          </c:val>
        </c:ser>
        <c:ser>
          <c:idx val="3"/>
          <c:order val="3"/>
          <c:tx>
            <c:strRef>
              <c:f>Sheet5!$E$255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Sheet5!$E$256:$E$258</c:f>
              <c:numCache/>
            </c:numRef>
          </c:val>
        </c:ser>
        <c:ser>
          <c:idx val="4"/>
          <c:order val="4"/>
          <c:tx>
            <c:strRef>
              <c:f>Sheet5!$F$255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Sheet5!$F$256:$F$258</c:f>
              <c:numCache/>
            </c:numRef>
          </c:val>
        </c:ser>
        <c:ser>
          <c:idx val="5"/>
          <c:order val="5"/>
          <c:tx>
            <c:strRef>
              <c:f>Sheet5!$G$255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Sheet5!$G$256:$G$258</c:f>
              <c:numCache/>
            </c:numRef>
          </c:val>
        </c:ser>
        <c:ser>
          <c:idx val="6"/>
          <c:order val="6"/>
          <c:tx>
            <c:strRef>
              <c:f>Sheet5!$H$255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Sheet5!$H$256:$H$258</c:f>
              <c:numCache/>
            </c:numRef>
          </c:val>
        </c:ser>
        <c:ser>
          <c:idx val="7"/>
          <c:order val="7"/>
          <c:tx>
            <c:strRef>
              <c:f>Sheet5!$I$255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Sheet5!$I$256:$I$258</c:f>
              <c:numCache/>
            </c:numRef>
          </c:val>
        </c:ser>
        <c:ser>
          <c:idx val="8"/>
          <c:order val="8"/>
          <c:tx>
            <c:strRef>
              <c:f>Sheet5!$J$255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Sheet5!$J$256:$J$258</c:f>
              <c:numCache/>
            </c:numRef>
          </c:val>
        </c:ser>
        <c:ser>
          <c:idx val="9"/>
          <c:order val="9"/>
          <c:tx>
            <c:strRef>
              <c:f>Sheet5!$K$255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Sheet5!$K$256:$K$258</c:f>
              <c:numCache/>
            </c:numRef>
          </c:val>
        </c:ser>
        <c:ser>
          <c:idx val="10"/>
          <c:order val="10"/>
          <c:tx>
            <c:strRef>
              <c:f>Sheet5!$L$255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Sheet5!$L$256:$L$258</c:f>
              <c:numCache/>
            </c:numRef>
          </c:val>
        </c:ser>
        <c:ser>
          <c:idx val="11"/>
          <c:order val="11"/>
          <c:tx>
            <c:strRef>
              <c:f>Sheet5!$M$255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Sheet5!$M$256:$M$258</c:f>
              <c:numCache/>
            </c:numRef>
          </c:val>
        </c:ser>
        <c:ser>
          <c:idx val="12"/>
          <c:order val="12"/>
          <c:tx>
            <c:strRef>
              <c:f>Sheet5!$N$255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Sheet5!$A$256:$A$258</c:f>
            </c:strRef>
          </c:cat>
          <c:val>
            <c:numRef>
              <c:f>Sheet5!$N$256:$N$258</c:f>
              <c:numCache/>
            </c:numRef>
          </c:val>
        </c:ser>
        <c:overlap val="100"/>
        <c:axId val="509231192"/>
        <c:axId val="604154635"/>
      </c:barChart>
      <c:catAx>
        <c:axId val="50923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154635"/>
      </c:catAx>
      <c:valAx>
        <c:axId val="604154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Area (km square)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2311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757575"/>
                </a:solidFill>
                <a:latin typeface="+mn-lt"/>
              </a:defRPr>
            </a:pPr>
            <a:r>
              <a:rPr b="0" sz="1200">
                <a:solidFill>
                  <a:srgbClr val="757575"/>
                </a:solidFill>
                <a:latin typeface="+mn-lt"/>
              </a:rPr>
              <a:t>Number of species observed at an increasing depths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Sheet5!$B$316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Sheet5!$A$317:$A$319</c:f>
            </c:strRef>
          </c:cat>
          <c:val>
            <c:numRef>
              <c:f>Sheet5!$B$317:$B$319</c:f>
              <c:numCache/>
            </c:numRef>
          </c:val>
        </c:ser>
        <c:axId val="1805483629"/>
        <c:axId val="1213865354"/>
      </c:barChart>
      <c:catAx>
        <c:axId val="1805483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865354"/>
      </c:catAx>
      <c:valAx>
        <c:axId val="1213865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Species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54836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Area coverage of classified reef groups across all transect in Curacao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Sheet5!$J$199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Sheet5!$I$200:$I$212</c:f>
            </c:strRef>
          </c:cat>
          <c:val>
            <c:numRef>
              <c:f>Sheet5!$J$200:$J$212</c:f>
              <c:numCache/>
            </c:numRef>
          </c:val>
        </c:ser>
        <c:axId val="681210554"/>
        <c:axId val="950412176"/>
      </c:barChart>
      <c:catAx>
        <c:axId val="6812105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Reef 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412176"/>
      </c:catAx>
      <c:valAx>
        <c:axId val="9504121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Area (in m2)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2105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(b.) Orbicella anularis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Sheet5!$P$347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dPt>
            <c:idx val="14"/>
            <c:marker>
              <c:symbol val="none"/>
            </c:marker>
          </c:dPt>
          <c:trendline>
            <c:name>Trend line for Coverage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Sheet5!$O$348:$O$370</c:f>
            </c:numRef>
          </c:xVal>
          <c:yVal>
            <c:numRef>
              <c:f>Sheet5!$P$348:$P$370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927578"/>
        <c:axId val="1248838203"/>
      </c:scatterChart>
      <c:valAx>
        <c:axId val="17359275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838203"/>
      </c:valAx>
      <c:valAx>
        <c:axId val="1248838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59275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(a.) Madracis aurentera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Sheet5!$H$347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dPt>
            <c:idx val="14"/>
            <c:marker>
              <c:symbol val="none"/>
            </c:marker>
          </c:dPt>
          <c:trendline>
            <c:name>Trend line for Coverage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Sheet5!$G$348:$G$370</c:f>
            </c:numRef>
          </c:xVal>
          <c:yVal>
            <c:numRef>
              <c:f>Sheet5!$H$348:$H$370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72829"/>
        <c:axId val="997345580"/>
      </c:scatterChart>
      <c:valAx>
        <c:axId val="5024728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345580"/>
      </c:valAx>
      <c:valAx>
        <c:axId val="997345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4728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(c.) Diploria strigosa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Sheet5!$Y$347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dPt>
            <c:idx val="14"/>
            <c:marker>
              <c:symbol val="none"/>
            </c:marker>
          </c:dPt>
          <c:trendline>
            <c:name>Trend line for Coverage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Sheet5!$X$348:$X$370</c:f>
            </c:numRef>
          </c:xVal>
          <c:yVal>
            <c:numRef>
              <c:f>Sheet5!$Y$348:$Y$370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266413"/>
        <c:axId val="1396097883"/>
      </c:scatterChart>
      <c:valAx>
        <c:axId val="9012664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097883"/>
      </c:valAx>
      <c:valAx>
        <c:axId val="1396097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2664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Area coverage of coral species across all transects in Curacao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Sheet5!$B$393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Sheet5!$A$394:$A$413</c:f>
            </c:strRef>
          </c:cat>
          <c:val>
            <c:numRef>
              <c:f>Sheet5!$B$394:$B$413</c:f>
              <c:numCache/>
            </c:numRef>
          </c:val>
        </c:ser>
        <c:axId val="814488675"/>
        <c:axId val="1385427356"/>
      </c:barChart>
      <c:catAx>
        <c:axId val="8144886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Coral Species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427356"/>
      </c:catAx>
      <c:valAx>
        <c:axId val="13854273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Area (m2)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4886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3, 6 and 9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'Turf Algae'!$H$2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'Turf Algae'!$G$3:$G$10</c:f>
            </c:strRef>
          </c:cat>
          <c:val>
            <c:numRef>
              <c:f>'Turf Algae'!$H$3:$H$10</c:f>
              <c:numCache/>
            </c:numRef>
          </c:val>
        </c:ser>
        <c:ser>
          <c:idx val="1"/>
          <c:order val="1"/>
          <c:tx>
            <c:strRef>
              <c:f>'Turf Algae'!$I$2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'Turf Algae'!$G$3:$G$10</c:f>
            </c:strRef>
          </c:cat>
          <c:val>
            <c:numRef>
              <c:f>'Turf Algae'!$I$3:$I$10</c:f>
              <c:numCache/>
            </c:numRef>
          </c:val>
        </c:ser>
        <c:ser>
          <c:idx val="2"/>
          <c:order val="2"/>
          <c:tx>
            <c:strRef>
              <c:f>'Turf Algae'!$J$2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'Turf Algae'!$G$3:$G$10</c:f>
            </c:strRef>
          </c:cat>
          <c:val>
            <c:numRef>
              <c:f>'Turf Algae'!$J$3:$J$10</c:f>
              <c:numCache/>
            </c:numRef>
          </c:val>
        </c:ser>
        <c:axId val="81168484"/>
        <c:axId val="1084392940"/>
      </c:barChart>
      <c:catAx>
        <c:axId val="81168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4392940"/>
      </c:catAx>
      <c:valAx>
        <c:axId val="1084392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684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3" Type="http://schemas.openxmlformats.org/officeDocument/2006/relationships/chart" Target="../charts/chart19.xml"/><Relationship Id="rId12" Type="http://schemas.openxmlformats.org/officeDocument/2006/relationships/chart" Target="../charts/chart18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50</xdr:col>
      <xdr:colOff>438150</xdr:colOff>
      <xdr:row>65</xdr:row>
      <xdr:rowOff>142875</xdr:rowOff>
    </xdr:from>
    <xdr:ext cx="4714875" cy="2914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447675</xdr:colOff>
      <xdr:row>72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371475</xdr:colOff>
      <xdr:row>1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857250</xdr:colOff>
      <xdr:row>19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885825</xdr:colOff>
      <xdr:row>46</xdr:row>
      <xdr:rowOff>95250</xdr:rowOff>
    </xdr:from>
    <xdr:ext cx="4210050" cy="24955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114300</xdr:colOff>
      <xdr:row>72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704850</xdr:colOff>
      <xdr:row>25</xdr:row>
      <xdr:rowOff>57150</xdr:rowOff>
    </xdr:from>
    <xdr:ext cx="4200525" cy="25908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257175</xdr:colOff>
      <xdr:row>25</xdr:row>
      <xdr:rowOff>57150</xdr:rowOff>
    </xdr:from>
    <xdr:ext cx="4048125" cy="24955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47625</xdr:colOff>
      <xdr:row>50</xdr:row>
      <xdr:rowOff>180975</xdr:rowOff>
    </xdr:from>
    <xdr:ext cx="8543925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0</xdr:colOff>
      <xdr:row>154</xdr:row>
      <xdr:rowOff>114300</xdr:rowOff>
    </xdr:from>
    <xdr:ext cx="91059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609600</xdr:colOff>
      <xdr:row>175</xdr:row>
      <xdr:rowOff>38100</xdr:rowOff>
    </xdr:from>
    <xdr:ext cx="5715000" cy="44005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123825</xdr:colOff>
      <xdr:row>194</xdr:row>
      <xdr:rowOff>9525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200025</xdr:colOff>
      <xdr:row>255</xdr:row>
      <xdr:rowOff>171450</xdr:rowOff>
    </xdr:from>
    <xdr:ext cx="5715000" cy="39909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866775</xdr:colOff>
      <xdr:row>285</xdr:row>
      <xdr:rowOff>66675</xdr:rowOff>
    </xdr:from>
    <xdr:ext cx="3781425" cy="23431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</xdr:col>
      <xdr:colOff>495300</xdr:colOff>
      <xdr:row>197</xdr:row>
      <xdr:rowOff>190500</xdr:rowOff>
    </xdr:from>
    <xdr:ext cx="6486525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</xdr:col>
      <xdr:colOff>933450</xdr:colOff>
      <xdr:row>372</xdr:row>
      <xdr:rowOff>123825</xdr:rowOff>
    </xdr:from>
    <xdr:ext cx="371475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</xdr:col>
      <xdr:colOff>676275</xdr:colOff>
      <xdr:row>372</xdr:row>
      <xdr:rowOff>123825</xdr:rowOff>
    </xdr:from>
    <xdr:ext cx="371475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571500</xdr:colOff>
      <xdr:row>372</xdr:row>
      <xdr:rowOff>123825</xdr:rowOff>
    </xdr:from>
    <xdr:ext cx="371475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</xdr:col>
      <xdr:colOff>238125</xdr:colOff>
      <xdr:row>393</xdr:row>
      <xdr:rowOff>9525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857250</xdr:colOff>
      <xdr:row>13</xdr:row>
      <xdr:rowOff>28575</xdr:rowOff>
    </xdr:from>
    <xdr:ext cx="4800600" cy="31908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105" sheet="Data Sorted Pix_Num"/>
  </cacheSource>
  <cacheFields>
    <cacheField name="No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</sharedItems>
    </cacheField>
    <cacheField name="Detailed" numFmtId="0">
      <sharedItems>
        <s v="Acropora cervicornis"/>
        <s v="Acropora palmata"/>
        <s v="Actiniaria"/>
        <s v="Agaricia"/>
        <s v="Agelas conifera"/>
        <s v="Aiolochroia crassa"/>
        <s v="Antipathes caribbeana"/>
        <s v="Aplysina archeri"/>
        <s v="Aplysina cauliformis"/>
        <s v="Briareum asbestinum"/>
        <s v="Colpophyllia natans"/>
        <s v="Corallinales"/>
        <s v="Cyanobacterial mat"/>
        <s v="Dendrogyra cylindrus"/>
        <s v="Desmapsamma anchorata"/>
        <s v="Dichocoenia stokesii"/>
        <s v="Dictyota"/>
        <s v="Diplastrella"/>
        <s v="Diploria labyrinthiformis"/>
        <s v="Diploria strigosa"/>
        <s v="Eusmilia fastigiata"/>
        <s v="Gorgoniidae"/>
        <s v="Halimeda opuntia"/>
        <s v="Hyrtios"/>
        <s v="Ircinia campana"/>
        <s v="Lobophora variegata"/>
        <s v="Madracis auretenra"/>
        <s v="Meandrina meandrites"/>
        <s v="Millepora"/>
        <s v="Montastrea cavernosa"/>
        <s v="Neofibularia nolitangere"/>
        <s v="Orbicella annularis"/>
        <s v="Orbicella faveolata"/>
        <s v="Orbicella franksi"/>
        <s v="Plexauridae"/>
        <s v="Porites asteroides"/>
        <s v="Porites furcata"/>
        <s v="Sediment"/>
        <s v="Shadow"/>
        <s v="Siderastrea siderea"/>
        <s v="Solenastrea bournoni"/>
        <s v="Turf algae"/>
        <s v="Zoanthid"/>
        <s v="float"/>
        <s v="material"/>
        <s v="reel"/>
        <s v="refboard"/>
        <s v="tape"/>
      </sharedItems>
    </cacheField>
    <cacheField name="Reef Groups" numFmtId="0">
      <sharedItems>
        <s v="Coral"/>
        <s v="Sea Anemone"/>
        <s v="Sponges"/>
        <s v="Soft Coral"/>
        <s v="Coralline Algae"/>
        <s v="Cyanobacterial mat"/>
        <s v="Macroalgae"/>
        <s v="Hydrozoa"/>
        <s v="Sediment"/>
        <s v="Shadow"/>
        <s v="Turf Algae"/>
        <s v="Zoanthid"/>
        <s v="Material"/>
      </sharedItems>
    </cacheField>
    <cacheField name="Sites" numFmtId="0">
      <sharedItems>
        <s v="Carmabi"/>
        <s v="Kokomo"/>
        <s v="Playa Kalki"/>
        <s v="Habitat"/>
        <s v="Water Factory"/>
        <s v="Mary Pompoen"/>
        <s v="Sea Aquarium"/>
        <s v="East Point"/>
      </sharedItems>
    </cacheField>
    <cacheField name="Depth" numFmtId="0">
      <sharedItems containsSemiMixedTypes="0" containsString="0" containsNumber="1" containsInteger="1">
        <n v="3.0"/>
        <n v="6.0"/>
        <n v="9.0"/>
      </sharedItems>
    </cacheField>
    <cacheField name="Pixels" numFmtId="0">
      <sharedItems containsSemiMixedTypes="0" containsString="0" containsNumber="1" containsInteger="1">
        <n v="0.0"/>
        <n v="9644.0"/>
        <n v="14.0"/>
        <n v="451.0"/>
        <n v="195.0"/>
        <n v="1313.0"/>
        <n v="63.0"/>
        <n v="714.0"/>
        <n v="27296.0"/>
        <n v="16859.0"/>
        <n v="46145.0"/>
        <n v="417117.0"/>
        <n v="688.0"/>
        <n v="37292.0"/>
        <n v="47010.0"/>
        <n v="7.0"/>
        <n v="147.0"/>
        <n v="1558.0"/>
        <n v="15230.0"/>
        <n v="7782611.0"/>
        <n v="35079.0"/>
        <n v="67.0"/>
        <n v="8996475.0"/>
        <n v="659.0"/>
        <n v="444.0"/>
        <n v="34145.0"/>
        <n v="29577.0"/>
        <n v="11326.0"/>
        <n v="38.0"/>
        <n v="48.0"/>
        <n v="16886.0"/>
        <n v="4848.0"/>
        <n v="140129.0"/>
        <n v="3033.0"/>
        <n v="19895.0"/>
        <n v="2028610.0"/>
        <n v="20887.0"/>
        <n v="79277.0"/>
        <n v="2414.0"/>
        <n v="95502.0"/>
        <n v="18918.0"/>
        <n v="3023.0"/>
        <n v="90432.0"/>
        <n v="32256.0"/>
        <n v="1715.0"/>
        <n v="287675.0"/>
        <n v="9641.0"/>
        <n v="10704.0"/>
        <n v="32189.0"/>
        <n v="25860.0"/>
        <n v="8245947.0"/>
        <n v="54636.0"/>
        <n v="1.1188724E7"/>
        <n v="69847.0"/>
        <n v="41830.0"/>
        <n v="14110.0"/>
        <n v="4511.0"/>
        <n v="4609.0"/>
        <n v="39949.0"/>
        <n v="457.0"/>
        <n v="6982.0"/>
        <n v="4938935.0"/>
        <n v="4149839.0"/>
        <n v="918.0"/>
        <n v="6633.0"/>
        <n v="161.0"/>
        <n v="216481.0"/>
        <n v="1151.0"/>
        <n v="6293.0"/>
        <n v="2629.0"/>
        <n v="9886.0"/>
        <n v="56991.0"/>
        <n v="76739.0"/>
        <n v="11196.0"/>
        <n v="788.0"/>
        <n v="8202.0"/>
        <n v="2451647.0"/>
        <n v="11133.0"/>
        <n v="1418788.0"/>
        <n v="11562.0"/>
        <n v="4594.0"/>
        <n v="525481.0"/>
        <n v="7954.0"/>
        <n v="33482.0"/>
        <n v="198278.0"/>
        <n v="9.0"/>
        <n v="286.0"/>
        <n v="1083.0"/>
        <n v="17835.0"/>
        <n v="33292.0"/>
        <n v="2446.0"/>
        <n v="27474.0"/>
        <n v="6974.0"/>
        <n v="208436.0"/>
        <n v="11.0"/>
        <n v="10796.0"/>
        <n v="56.0"/>
        <n v="70944.0"/>
        <n v="55134.0"/>
        <n v="12596.0"/>
        <n v="155845.0"/>
        <n v="33731.0"/>
        <n v="102467.0"/>
        <n v="15267.0"/>
        <n v="4941.0"/>
        <n v="1.2681775E7"/>
        <n v="1161.0"/>
        <n v="1454125.0"/>
        <n v="805.0"/>
        <n v="20042.0"/>
        <n v="192869.0"/>
        <n v="330.0"/>
        <n v="5596.0"/>
        <n v="11478.0"/>
        <n v="359.0"/>
        <n v="148369.0"/>
        <n v="2069306.0"/>
        <n v="5940.0"/>
        <n v="28654.0"/>
        <n v="1278.0"/>
        <n v="12513.0"/>
        <n v="24101.0"/>
        <n v="2934.0"/>
        <n v="9024.0"/>
        <n v="20212.0"/>
        <n v="54145.0"/>
        <n v="583889.0"/>
        <n v="1003182.0"/>
        <n v="204084.0"/>
        <n v="11818.0"/>
        <n v="37048.0"/>
        <n v="2676.0"/>
        <n v="5464684.0"/>
        <n v="65485.0"/>
        <n v="22845.0"/>
        <n v="8951706.0"/>
        <n v="1.0"/>
        <n v="22085.0"/>
        <n v="273058.0"/>
        <n v="100397.0"/>
        <n v="14137.0"/>
        <n v="18029.0"/>
        <n v="49707.0"/>
        <n v="18759.0"/>
        <n v="2608487.0"/>
        <n v="3352609.0"/>
        <n v="3011.0"/>
        <n v="9516.0"/>
        <n v="24227.0"/>
        <n v="715.0"/>
        <n v="3250.0"/>
        <n v="5359.0"/>
        <n v="10931.0"/>
        <n v="28801.0"/>
        <n v="21834.0"/>
        <n v="248613.0"/>
        <n v="96924.0"/>
        <n v="550136.0"/>
        <n v="67981.0"/>
        <n v="3092.0"/>
        <n v="261002.0"/>
        <n v="54870.0"/>
        <n v="125.0"/>
        <n v="4239442.0"/>
        <n v="101331.0"/>
        <n v="6398171.0"/>
        <n v="1677.0"/>
        <n v="742.0"/>
        <n v="1290.0"/>
        <n v="47760.0"/>
        <n v="194675.0"/>
        <n v="4665.0"/>
        <n v="81.0"/>
        <n v="34168.0"/>
        <n v="5102.0"/>
        <n v="12399.0"/>
        <n v="780910.0"/>
        <n v="774.0"/>
        <n v="9036238.0"/>
        <n v="20319.0"/>
        <n v="177886.0"/>
        <n v="157.0"/>
        <n v="21.0"/>
        <n v="7805.0"/>
        <n v="129741.0"/>
        <n v="214.0"/>
        <n v="6.0"/>
        <n v="35.0"/>
        <n v="19167.0"/>
        <n v="113041.0"/>
        <n v="1089.0"/>
        <n v="7042811.0"/>
        <n v="16630.0"/>
        <n v="118424.0"/>
        <n v="16372.0"/>
        <n v="14860.0"/>
        <n v="148845.0"/>
        <n v="11234.0"/>
        <n v="5983.0"/>
        <n v="1903936.0"/>
        <n v="4194171.0"/>
        <n v="33.0"/>
        <n v="20390.0"/>
        <n v="5767.0"/>
        <n v="18.0"/>
        <n v="67298.0"/>
        <n v="10195.0"/>
        <n v="57469.0"/>
        <n v="22793.0"/>
        <n v="159843.0"/>
        <n v="297243.0"/>
        <n v="231024.0"/>
        <n v="68.0"/>
        <n v="28358.0"/>
        <n v="5376189.0"/>
        <n v="41920.0"/>
        <n v="5654206.0"/>
        <n v="26151.0"/>
        <n v="23398.0"/>
        <n v="92712.0"/>
        <n v="6723.0"/>
        <n v="245525.0"/>
        <n v="17922.0"/>
        <n v="28249.0"/>
        <n v="3553444.0"/>
        <n v="108.0"/>
        <n v="9570461.0"/>
        <n v="303.0"/>
        <n v="720.0"/>
        <n v="11839.0"/>
        <n v="7786.0"/>
        <n v="553352.0"/>
        <n v="41858.0"/>
        <n v="132314.0"/>
        <n v="104929.0"/>
        <n v="271770.0"/>
        <n v="1178578.0"/>
        <n v="232210.0"/>
        <n v="116645.0"/>
        <n v="93726.0"/>
        <n v="259.0"/>
        <n v="2398347.0"/>
        <n v="1048.0"/>
        <n v="1100653.0"/>
        <n v="1000.0"/>
        <n v="2242.0"/>
        <n v="16389.0"/>
        <n v="9651.0"/>
        <n v="46194.0"/>
        <n v="79755.0"/>
        <n v="1419.0"/>
        <n v="153.0"/>
        <n v="339827.0"/>
        <n v="55604.0"/>
        <n v="268728.0"/>
        <n v="204291.0"/>
        <n v="20249.0"/>
        <n v="8013.0"/>
        <n v="1358.0"/>
        <n v="42657.0"/>
        <n v="7415263.0"/>
        <n v="5307.0"/>
        <n v="5311355.0"/>
        <n v="4818.0"/>
        <n v="998.0"/>
        <n v="33096.0"/>
        <n v="158864.0"/>
        <n v="654.0"/>
        <n v="808.0"/>
        <n v="5778.0"/>
        <n v="132509.0"/>
        <n v="105067.0"/>
        <n v="1705230.0"/>
        <n v="29369.0"/>
        <n v="105857.0"/>
        <n v="279900.0"/>
        <n v="117.0"/>
        <n v="1357.0"/>
        <n v="456.0"/>
        <n v="1169.0"/>
        <n v="27366.0"/>
        <n v="44130.0"/>
        <n v="171705.0"/>
        <n v="443368.0"/>
        <n v="83539.0"/>
        <n v="22549.0"/>
        <n v="25279.0"/>
        <n v="2456610.0"/>
        <n v="1650.0"/>
        <n v="8212507.0"/>
        <n v="802.0"/>
        <n v="25920.0"/>
        <n v="141904.0"/>
        <n v="1497.0"/>
        <n v="69146.0"/>
        <n v="118.0"/>
        <n v="269600.0"/>
        <n v="934013.0"/>
        <n v="3141230.0"/>
        <n v="7488.0"/>
        <n v="7963.0"/>
        <n v="23129.0"/>
        <n v="5388.0"/>
        <n v="21318.0"/>
        <n v="220755.0"/>
        <n v="1382043.0"/>
        <n v="148612.0"/>
        <n v="115539.0"/>
        <n v="40661.0"/>
        <n v="122.0"/>
        <n v="1336775.0"/>
        <n v="12840.0"/>
        <n v="5902945.0"/>
        <n v="49.0"/>
        <n v="7608.0"/>
        <n v="12953.0"/>
        <n v="8560.0"/>
        <n v="733.0"/>
        <n v="13879.0"/>
        <n v="1976.0"/>
        <n v="2571.0"/>
        <n v="9196.0"/>
        <n v="1646206.0"/>
        <n v="275619.0"/>
        <n v="33873.0"/>
        <n v="267404.0"/>
        <n v="3173.0"/>
        <n v="94238.0"/>
        <n v="112729.0"/>
        <n v="21227.0"/>
        <n v="382460.0"/>
        <n v="169203.0"/>
        <n v="44672.0"/>
        <n v="826766.0"/>
        <n v="5084.0"/>
        <n v="2227367.0"/>
        <n v="449905.0"/>
        <n v="58201.0"/>
        <n v="6647842.0"/>
        <n v="807.0"/>
        <n v="11746.0"/>
        <n v="84966.0"/>
        <n v="16.0"/>
        <n v="225.0"/>
        <n v="32715.0"/>
        <n v="317363.0"/>
        <n v="1864.0"/>
        <n v="2107723.0"/>
        <n v="301.0"/>
        <n v="53735.0"/>
        <n v="48624.0"/>
        <n v="223553.0"/>
        <n v="1370208.0"/>
        <n v="7138.0"/>
        <n v="12932.0"/>
        <n v="1991742.0"/>
        <n v="16681.0"/>
        <n v="56961.0"/>
        <n v="148595.0"/>
        <n v="51252.0"/>
        <n v="1117332.0"/>
        <n v="134511.0"/>
        <n v="1364.0"/>
        <n v="641112.0"/>
        <n v="9966.0"/>
        <n v="2221358.0"/>
        <n v="187124.0"/>
        <n v="4059889.0"/>
        <n v="10041.0"/>
        <n v="16811.0"/>
        <n v="57931.0"/>
        <n v="194.0"/>
        <n v="9147.0"/>
        <n v="2626.0"/>
        <n v="473710.0"/>
        <n v="8733.0"/>
        <n v="3605308.0"/>
        <n v="126.0"/>
        <n v="1017527.0"/>
        <n v="599.0"/>
        <n v="166.0"/>
        <n v="58154.0"/>
        <n v="1230474.0"/>
        <n v="917.0"/>
        <n v="5890.0"/>
        <n v="417.0"/>
        <n v="4563261.0"/>
        <n v="18242.0"/>
        <n v="22992.0"/>
        <n v="77720.0"/>
        <n v="1231.0"/>
        <n v="305529.0"/>
        <n v="237853.0"/>
        <n v="18290.0"/>
        <n v="2193331.0"/>
        <n v="21866.0"/>
        <n v="3517578.0"/>
        <n v="39593.0"/>
        <n v="266417.0"/>
        <n v="4501.0"/>
        <n v="3924.0"/>
        <n v="24415.0"/>
        <n v="123.0"/>
        <n v="54829.0"/>
        <n v="22317.0"/>
        <n v="31123.0"/>
        <n v="6084.0"/>
        <n v="115.0"/>
        <n v="801.0"/>
        <n v="7670.0"/>
        <n v="729.0"/>
        <n v="61224.0"/>
        <n v="18084.0"/>
        <n v="184694.0"/>
        <n v="7430.0"/>
        <n v="35604.0"/>
        <n v="11106.0"/>
        <n v="97063.0"/>
        <n v="63374.0"/>
        <n v="83240.0"/>
        <n v="255.0"/>
        <n v="1037163.0"/>
        <n v="14938.0"/>
        <n v="6519.0"/>
        <n v="1.4713439E7"/>
        <n v="111572.0"/>
        <n v="5476.0"/>
        <n v="388594.0"/>
        <n v="4303.0"/>
        <n v="1133.0"/>
        <n v="27008.0"/>
        <n v="114219.0"/>
        <n v="21491.0"/>
        <n v="3861.0"/>
        <n v="91756.0"/>
        <n v="205.0"/>
        <n v="29888.0"/>
        <n v="78.0"/>
        <n v="30986.0"/>
        <n v="115063.0"/>
        <n v="74495.0"/>
        <n v="18454.0"/>
        <n v="536038.0"/>
        <n v="55529.0"/>
        <n v="33680.0"/>
        <n v="20716.0"/>
        <n v="640489.0"/>
        <n v="265264.0"/>
        <n v="24.0"/>
        <n v="110435.0"/>
        <n v="30749.0"/>
        <n v="8148699.0"/>
        <n v="441483.0"/>
        <n v="5733408.0"/>
        <n v="656.0"/>
        <n v="15343.0"/>
        <n v="19730.0"/>
        <n v="110600.0"/>
        <n v="17745.0"/>
        <n v="61.0"/>
        <n v="6501.0"/>
        <n v="149541.0"/>
        <n v="1415354.0"/>
        <n v="322.0"/>
        <n v="684844.0"/>
        <n v="2479.0"/>
        <n v="36453.0"/>
        <n v="295927.0"/>
        <n v="5030.0"/>
        <n v="6160.0"/>
        <n v="43.0"/>
        <n v="592733.0"/>
        <n v="7358.0"/>
        <n v="56472.0"/>
        <n v="61108.0"/>
        <n v="37371.0"/>
        <n v="270718.0"/>
        <n v="102486.0"/>
        <n v="261484.0"/>
        <n v="24068.0"/>
        <n v="6958554.0"/>
        <n v="10297.0"/>
        <n v="3625256.0"/>
        <n v="299.0"/>
        <n v="5541.0"/>
        <n v="1800.0"/>
        <n v="8312.0"/>
        <n v="31710.0"/>
        <n v="184773.0"/>
        <n v="3342.0"/>
        <n v="297277.0"/>
        <n v="106889.0"/>
        <n v="8463.0"/>
        <n v="246.0"/>
        <n v="15974.0"/>
        <n v="47715.0"/>
        <n v="247822.0"/>
        <n v="50096.0"/>
        <n v="18938.0"/>
        <n v="474.0"/>
        <n v="1673022.0"/>
        <n v="36274.0"/>
        <n v="1793.0"/>
        <n v="360205.0"/>
        <n v="135353.0"/>
        <n v="23934.0"/>
        <n v="354854.0"/>
        <n v="79545.0"/>
        <n v="254311.0"/>
        <n v="7082782.0"/>
        <n v="1139458.0"/>
        <n v="555.0"/>
        <n v="2239129.0"/>
        <n v="370.0"/>
        <n v="29957.0"/>
        <n v="39295.0"/>
        <n v="91767.0"/>
        <n v="29467.0"/>
        <n v="95830.0"/>
        <n v="9412.0"/>
        <n v="1240.0"/>
        <n v="54874.0"/>
        <n v="586749.0"/>
        <n v="2633424.0"/>
        <n v="1309542.0"/>
        <n v="976.0"/>
        <n v="3514.0"/>
        <n v="3520.0"/>
        <n v="465527.0"/>
        <n v="289.0"/>
        <n v="4338199.0"/>
        <n v="21998.0"/>
        <n v="97958.0"/>
        <n v="74314.0"/>
        <n v="10369.0"/>
        <n v="775583.0"/>
        <n v="330162.0"/>
        <n v="65.0"/>
        <n v="155264.0"/>
        <n v="32237.0"/>
        <n v="549643.0"/>
        <n v="100666.0"/>
        <n v="1046861.0"/>
        <n v="11173.0"/>
        <n v="30663.0"/>
        <n v="6688.0"/>
        <n v="54290.0"/>
        <n v="170012.0"/>
        <n v="31076.0"/>
        <n v="40518.0"/>
        <n v="578.0"/>
        <n v="126005.0"/>
        <n v="142401.0"/>
        <n v="3476797.0"/>
        <n v="533.0"/>
        <n v="201369.0"/>
        <n v="2087795.0"/>
        <n v="5341.0"/>
        <n v="526875.0"/>
        <n v="391.0"/>
        <n v="149.0"/>
        <n v="14445.0"/>
        <n v="17402.0"/>
        <n v="81568.0"/>
        <n v="178617.0"/>
        <n v="44378.0"/>
        <n v="8368.0"/>
        <n v="4766966.0"/>
        <n v="117149.0"/>
        <n v="1615581.0"/>
        <n v="20765.0"/>
        <n v="21993.0"/>
        <n v="62060.0"/>
        <n v="9341.0"/>
        <n v="177.0"/>
        <n v="50123.0"/>
        <n v="44.0"/>
        <n v="28754.0"/>
        <n v="591372.0"/>
        <n v="124876.0"/>
        <n v="1696650.0"/>
        <n v="10.0"/>
        <n v="28390.0"/>
        <n v="277904.0"/>
        <n v="1905718.0"/>
        <n v="1228.0"/>
        <n v="86.0"/>
        <n v="308121.0"/>
        <n v="22315.0"/>
        <n v="590372.0"/>
        <n v="87022.0"/>
        <n v="10371.0"/>
        <n v="1633429.0"/>
        <n v="431310.0"/>
        <n v="35780.0"/>
        <n v="1693055.0"/>
        <n v="24717.0"/>
        <n v="10491.0"/>
        <n v="1760163.0"/>
        <n v="396916.0"/>
        <n v="2445262.0"/>
        <n v="1619.0"/>
        <n v="4348.0"/>
        <n v="22005.0"/>
        <n v="206751.0"/>
        <n v="45.0"/>
        <n v="56423.0"/>
        <n v="42888.0"/>
        <n v="50734.0"/>
        <n v="95266.0"/>
        <n v="564143.0"/>
        <n v="2432772.0"/>
        <n v="387729.0"/>
        <n v="1208494.0"/>
        <n v="420.0"/>
        <n v="149063.0"/>
        <n v="1384198.0"/>
        <n v="133022.0"/>
        <n v="2.0"/>
        <n v="2085855.0"/>
        <n v="48530.0"/>
        <n v="398159.0"/>
        <n v="400808.0"/>
        <n v="203292.0"/>
        <n v="2752032.0"/>
        <n v="334452.0"/>
        <n v="25218.0"/>
        <n v="2802195.0"/>
        <n v="63908.0"/>
        <n v="7007.0"/>
        <n v="368157.0"/>
        <n v="232664.0"/>
        <n v="1738204.0"/>
        <n v="7888.0"/>
        <n v="202780.0"/>
        <n v="2818.0"/>
        <n v="450754.0"/>
        <n v="268536.0"/>
      </sharedItems>
    </cacheField>
    <cacheField name="Area (in m2)" numFmtId="0">
      <sharedItems containsString="0" containsBlank="1" containsNumber="1">
        <m/>
        <n v="10918.400000000001"/>
        <n v="166846.80000000002"/>
        <n v="0.0"/>
        <n v="4530.400000000001"/>
        <n v="15.200000000000001"/>
        <n v="19.200000000000003"/>
        <n v="6754.400000000001"/>
        <n v="1939.2"/>
        <n v="56051.600000000006"/>
        <n v="1213.2"/>
        <n v="7958.0"/>
        <n v="811444.0"/>
        <n v="8354.800000000001"/>
        <n v="31710.800000000003"/>
        <n v="965.6"/>
        <n v="38200.8"/>
        <n v="7567.200000000001"/>
        <n v="1209.2"/>
        <n v="36172.8"/>
        <n v="12902.400000000001"/>
        <n v="686.0"/>
        <n v="115070.0"/>
        <n v="3856.4"/>
        <n v="4281.6"/>
        <n v="12875.6"/>
        <n v="10344.0"/>
        <n v="3298378.8000000003"/>
        <n v="21854.4"/>
        <n v="4475489.600000001"/>
        <n v="27938.800000000003"/>
        <n v="16732.0"/>
        <n v="5644.0"/>
        <n v="1804.4"/>
        <n v="1843.6000000000001"/>
        <n v="15979.6"/>
        <n v="182.8"/>
        <n v="2792.8"/>
        <n v="1975574.0"/>
        <n v="180.4"/>
        <n v="1659935.6"/>
        <n v="367.20000000000005"/>
        <n v="2653.2000000000003"/>
        <n v="64.4"/>
        <n v="86592.40000000001"/>
        <n v="460.40000000000003"/>
        <n v="2517.2000000000003"/>
        <n v="1051.6000000000001"/>
        <n v="3954.4"/>
        <n v="22796.4"/>
        <n v="30695.600000000002"/>
        <n v="4478.400000000001"/>
        <n v="315.20000000000005"/>
        <n v="3280.8"/>
        <n v="980658.8"/>
        <n v="4453.2"/>
        <n v="567515.2000000001"/>
        <n v="4624.8"/>
        <n v="1837.6000000000001"/>
        <n v="210192.40000000002"/>
        <n v="3181.6000000000004"/>
        <n v="13392.800000000001"/>
        <n v="79311.20000000001"/>
        <n v="3.6"/>
        <n v="114.4"/>
        <n v="433.20000000000005"/>
        <n v="7134.0"/>
        <n v="13316.800000000001"/>
        <n v="978.4000000000001"/>
        <n v="10989.6"/>
        <n v="2789.6000000000004"/>
        <n v="83374.40000000001"/>
        <n v="4.4"/>
        <n v="4318.400000000001"/>
        <n v="22.400000000000002"/>
        <n v="28377.600000000002"/>
        <n v="22053.600000000002"/>
        <n v="5038.400000000001"/>
        <n v="62338.0"/>
        <n v="13492.400000000001"/>
        <n v="40986.8"/>
        <n v="6106.8"/>
        <n v="1976.4"/>
        <n v="5072710.0"/>
        <n v="464.40000000000003"/>
        <n v="581650.0"/>
        <n v="322.0"/>
        <n v="8016.8"/>
        <n v="77147.6"/>
        <n v="132.0"/>
        <n v="2238.4"/>
        <n v="4591.2"/>
        <n v="143.6"/>
        <n v="59347.600000000006"/>
        <n v="827722.4"/>
        <n v="2376.0"/>
        <n v="11461.6"/>
        <n v="511.20000000000005"/>
        <n v="5005.200000000001"/>
        <n v="9640.4"/>
        <n v="1173.6000000000001"/>
        <n v="3609.6000000000004"/>
        <n v="8084.8"/>
        <n v="21658.0"/>
        <n v="233555.6"/>
        <n v="401272.80000000005"/>
        <n v="81633.6"/>
        <n v="4727.2"/>
        <n v="14819.2"/>
        <n v="1070.4"/>
        <n v="2185873.6"/>
        <n v="26194.0"/>
        <n v="9138.0"/>
        <n v="3580682.4000000004"/>
        <n v="0.4"/>
        <n v="8834.0"/>
        <n v="109223.20000000001"/>
        <n v="40158.8"/>
        <n v="5654.8"/>
        <n v="7211.6"/>
        <n v="19882.800000000003"/>
        <n v="7503.6"/>
        <n v="1043394.8"/>
        <n v="1341043.6"/>
        <n v="1204.4"/>
        <n v="3806.4"/>
        <n v="9690.800000000001"/>
        <n v="286.0"/>
        <n v="1300.0"/>
        <n v="2143.6"/>
        <n v="4372.400000000001"/>
        <n v="11520.400000000001"/>
        <n v="8733.6"/>
        <n v="99445.20000000001"/>
        <n v="38769.6"/>
        <n v="220054.40000000002"/>
        <n v="27192.4"/>
        <n v="1236.8000000000002"/>
        <n v="104400.8"/>
        <n v="21948.0"/>
        <n v="50.0"/>
        <n v="1695776.8"/>
        <n v="40532.4"/>
        <n v="2559268.4000000004"/>
        <n v="670.8000000000001"/>
        <n v="296.8"/>
        <n v="516.0"/>
        <n v="19104.0"/>
        <n v="77870.0"/>
        <n v="1866.0"/>
        <n v="32.4"/>
        <n v="13667.2"/>
        <n v="2040.8000000000002"/>
        <n v="4959.6"/>
        <n v="312364.0"/>
        <n v="309.6"/>
        <n v="3614495.2"/>
        <n v="8127.6"/>
        <n v="71154.40000000001"/>
        <n v="62.800000000000004"/>
        <n v="8.4"/>
        <n v="3122.0"/>
        <n v="51896.4"/>
        <n v="85.60000000000001"/>
        <n v="2.4000000000000004"/>
        <n v="14.0"/>
        <n v="7666.8"/>
        <n v="45216.4"/>
        <n v="435.6"/>
        <n v="2817124.4000000004"/>
        <n v="6652.0"/>
        <n v="47369.600000000006"/>
        <n v="6548.8"/>
        <n v="5944.0"/>
        <n v="59538.0"/>
        <n v="4493.6"/>
        <n v="2393.2000000000003"/>
        <n v="761574.4"/>
        <n v="1677668.4000000001"/>
        <n v="13.200000000000001"/>
        <n v="8156.0"/>
        <n v="2306.8"/>
        <n v="7.2"/>
        <n v="26919.2"/>
        <n v="4078.0"/>
        <n v="22987.600000000002"/>
        <n v="9117.2"/>
        <n v="63937.200000000004"/>
        <n v="118897.20000000001"/>
        <n v="92409.6"/>
        <n v="27.200000000000003"/>
        <n v="11343.2"/>
        <n v="2150475.6"/>
        <n v="16768.0"/>
        <n v="2261682.4"/>
        <n v="10460.400000000001"/>
        <n v="9359.2"/>
        <n v="37084.8"/>
        <n v="2689.2000000000003"/>
        <n v="98210.0"/>
        <n v="7168.8"/>
        <n v="11299.6"/>
        <n v="1421377.6"/>
        <n v="43.2"/>
        <n v="3828184.4000000004"/>
        <n v="121.2"/>
        <n v="288.0"/>
        <n v="4735.6"/>
        <n v="3114.4"/>
        <n v="221340.80000000002"/>
        <n v="16743.2"/>
        <n v="52925.600000000006"/>
        <n v="41971.600000000006"/>
        <n v="108708.0"/>
        <n v="471431.2"/>
        <n v="92884.0"/>
        <n v="46658.0"/>
        <n v="37490.4"/>
        <n v="103.60000000000001"/>
        <n v="959338.8"/>
        <n v="419.20000000000005"/>
        <n v="440261.2"/>
        <n v="400.0"/>
        <n v="896.8000000000001"/>
        <n v="6555.6"/>
        <n v="3860.4"/>
        <n v="18477.600000000002"/>
        <n v="31902.0"/>
        <n v="567.6"/>
        <n v="61.2"/>
        <n v="135930.80000000002"/>
        <n v="22241.600000000002"/>
        <n v="107491.20000000001"/>
        <n v="81716.40000000001"/>
        <n v="8099.6"/>
        <n v="3205.2000000000003"/>
        <n v="543.2"/>
        <n v="17062.8"/>
        <n v="2966105.2"/>
        <n v="2122.8"/>
        <n v="2124542.0"/>
        <n v="1927.2"/>
        <n v="399.20000000000005"/>
        <n v="13238.400000000001"/>
        <n v="63545.600000000006"/>
        <n v="261.6"/>
        <n v="323.20000000000005"/>
        <n v="2311.2000000000003"/>
        <n v="53003.600000000006"/>
        <n v="42026.8"/>
        <n v="682092.0"/>
        <n v="11747.6"/>
        <n v="42342.8"/>
        <n v="111960.0"/>
        <n v="46.800000000000004"/>
        <n v="542.8000000000001"/>
        <n v="182.4"/>
        <n v="467.6"/>
        <n v="10946.400000000001"/>
        <n v="17652.0"/>
        <n v="68682.0"/>
        <n v="177347.2"/>
        <n v="33415.6"/>
        <n v="9019.6"/>
        <n v="10111.6"/>
        <n v="982644.0"/>
        <n v="660.0"/>
        <n v="3285002.8000000003"/>
        <n v="320.8"/>
        <n v="10368.0"/>
        <n v="56761.600000000006"/>
        <n v="598.8000000000001"/>
        <n v="27658.4"/>
        <n v="47.2"/>
        <n v="107840.0"/>
        <n v="373605.2"/>
        <n v="1256492.0"/>
        <n v="2995.2000000000003"/>
        <n v="3185.2000000000003"/>
        <n v="9251.6"/>
        <n v="2155.2000000000003"/>
        <n v="8527.2"/>
        <n v="88302.0"/>
        <n v="552817.2000000001"/>
        <n v="59444.8"/>
        <n v="46215.600000000006"/>
        <n v="16264.400000000001"/>
        <n v="48.800000000000004"/>
        <n v="534710.0"/>
        <n v="5136.0"/>
        <n v="2361178.0"/>
        <n v="19.6"/>
        <n v="3043.2000000000003"/>
        <n v="5181.200000000001"/>
        <n v="3424.0"/>
        <n v="293.2"/>
        <n v="5551.6"/>
        <n v="790.4000000000001"/>
        <n v="1028.4"/>
        <n v="3678.4"/>
        <n v="658482.4"/>
        <n v="110247.6"/>
        <n v="13549.2"/>
        <n v="106961.6"/>
        <n v="1269.2"/>
        <n v="37695.200000000004"/>
        <n v="45091.600000000006"/>
        <n v="8490.800000000001"/>
        <n v="152984.0"/>
        <n v="67681.2"/>
        <n v="17868.8"/>
        <n v="330706.4"/>
        <n v="2033.6000000000001"/>
        <n v="890946.8"/>
        <n v="179962.0"/>
        <n v="23280.4"/>
        <n v="2659136.8000000003"/>
        <n v="322.8"/>
        <n v="4698.400000000001"/>
        <n v="33986.4"/>
        <n v="6.4"/>
        <n v="90.0"/>
        <n v="13086.0"/>
        <n v="126945.20000000001"/>
        <n v="745.6"/>
        <n v="843089.2000000001"/>
        <n v="120.4"/>
        <n v="21494.0"/>
        <n v="19449.600000000002"/>
        <n v="89421.20000000001"/>
        <n v="548083.2000000001"/>
        <n v="2855.2000000000003"/>
        <n v="5172.8"/>
        <n v="796696.8"/>
        <n v="6672.400000000001"/>
        <n v="22784.4"/>
        <n v="59438.0"/>
        <n v="20500.800000000003"/>
        <n v="446932.80000000005"/>
        <n v="53804.4"/>
        <n v="545.6"/>
        <n v="256444.80000000002"/>
        <n v="3986.4"/>
        <n v="888543.2000000001"/>
        <n v="74849.6"/>
        <n v="1623955.6"/>
        <n v="4016.4"/>
        <n v="6724.400000000001"/>
        <n v="23172.4"/>
        <n v="77.60000000000001"/>
        <n v="3658.8"/>
        <n v="1050.4"/>
        <n v="189484.0"/>
        <n v="3493.2000000000003"/>
        <n v="1442123.2000000002"/>
        <n v="50.400000000000006"/>
        <n v="407010.80000000005"/>
        <n v="239.60000000000002"/>
        <n v="66.4"/>
        <n v="23261.600000000002"/>
        <n v="492189.60000000003"/>
        <n v="366.8"/>
        <n v="2356.0"/>
        <n v="166.8"/>
        <n v="1825304.4000000001"/>
        <n v="7296.8"/>
        <n v="9196.800000000001"/>
        <n v="31088.0"/>
        <n v="492.40000000000003"/>
        <n v="122211.6"/>
        <n v="95141.20000000001"/>
        <n v="7316.0"/>
        <n v="877332.4"/>
        <n v="8746.4"/>
        <n v="1407031.2000000002"/>
        <n v="15837.2"/>
        <n v="106566.8"/>
        <n v="1800.4"/>
        <n v="1569.6000000000001"/>
        <n v="9766.0"/>
        <n v="49.2"/>
        <n v="21931.600000000002"/>
        <n v="8926.800000000001"/>
        <n v="12449.2"/>
        <n v="2433.6"/>
        <n v="46.0"/>
        <n v="320.40000000000003"/>
        <n v="3068.0"/>
        <n v="291.6"/>
        <n v="24489.600000000002"/>
        <n v="7233.6"/>
        <n v="73877.6"/>
        <n v="2972.0"/>
        <n v="14241.6"/>
        <n v="4442.400000000001"/>
        <n v="38825.200000000004"/>
        <n v="25349.600000000002"/>
        <n v="33296.0"/>
        <n v="102.0"/>
        <n v="414865.2"/>
        <n v="5975.200000000001"/>
        <n v="2607.6000000000004"/>
        <n v="5885375.600000001"/>
        <n v="44628.8"/>
        <n v="2190.4"/>
        <n v="155437.6"/>
        <n v="1721.2"/>
        <n v="453.20000000000005"/>
        <n v="10803.2"/>
        <n v="45687.600000000006"/>
        <n v="8596.4"/>
        <n v="1544.4"/>
        <n v="36702.4"/>
        <n v="82.0"/>
        <n v="11955.2"/>
        <n v="31.200000000000003"/>
        <n v="12394.400000000001"/>
        <n v="46025.200000000004"/>
        <n v="29798.0"/>
        <n v="7381.6"/>
        <n v="214415.2"/>
        <n v="22211.600000000002"/>
        <n v="13472.0"/>
        <n v="8286.4"/>
        <n v="256195.6"/>
        <n v="106105.6"/>
        <n v="9.600000000000001"/>
        <n v="44174.0"/>
        <n v="12299.6"/>
        <n v="3259479.6"/>
        <n v="176593.2"/>
        <n v="2293363.2"/>
        <n v="262.40000000000003"/>
        <n v="6137.200000000001"/>
        <n v="7892.0"/>
        <n v="44240.0"/>
        <n v="7098.0"/>
        <n v="24.400000000000002"/>
        <n v="2600.4"/>
        <n v="59816.4"/>
        <n v="566141.6"/>
        <n v="128.8"/>
        <n v="273937.60000000003"/>
        <n v="991.6"/>
        <n v="14581.2"/>
        <n v="118370.8"/>
        <n v="2012.0"/>
        <n v="2464.0"/>
        <n v="17.2"/>
        <n v="237093.2"/>
        <n v="2943.2000000000003"/>
        <n v="22588.800000000003"/>
        <n v="24443.2"/>
        <n v="14948.400000000001"/>
        <n v="108287.20000000001"/>
        <n v="40994.4"/>
        <n v="104593.6"/>
        <n v="9627.2"/>
        <n v="2783421.6"/>
        <n v="4118.8"/>
        <n v="1450102.4000000001"/>
        <n v="119.60000000000001"/>
        <n v="2216.4"/>
        <n v="720.0"/>
        <n v="3324.8"/>
        <n v="12684.0"/>
        <n v="73909.2"/>
        <n v="1336.8000000000002"/>
        <n v="118910.8"/>
        <n v="42755.600000000006"/>
        <n v="3385.2000000000003"/>
        <n v="98.4"/>
        <n v="6389.6"/>
        <n v="19086.0"/>
        <n v="99128.8"/>
        <n v="20038.4"/>
        <n v="7575.200000000001"/>
        <n v="189.60000000000002"/>
        <n v="669208.8"/>
        <n v="14509.6"/>
        <n v="717.2"/>
        <n v="144082.0"/>
        <n v="54141.200000000004"/>
        <n v="9573.6"/>
        <n v="141941.6"/>
        <n v="31818.0"/>
        <n v="101724.40000000001"/>
        <n v="2833112.8000000003"/>
        <n v="455783.2"/>
        <n v="222.0"/>
        <n v="895651.6000000001"/>
        <n v="148.0"/>
        <n v="11982.800000000001"/>
        <n v="15718.0"/>
        <n v="36706.8"/>
        <n v="11786.800000000001"/>
        <n v="38332.0"/>
        <n v="3764.8"/>
        <n v="496.0"/>
        <n v="21949.600000000002"/>
        <n v="234699.6"/>
        <n v="1053369.6"/>
        <n v="523816.80000000005"/>
        <n v="390.40000000000003"/>
        <n v="1405.6000000000001"/>
        <n v="1408.0"/>
        <n v="186210.80000000002"/>
        <n v="115.60000000000001"/>
        <n v="1735279.6"/>
        <n v="8799.2"/>
        <n v="39183.200000000004"/>
        <n v="29725.600000000002"/>
        <n v="4147.6"/>
        <n v="310233.2"/>
        <n v="132064.80000000002"/>
        <n v="26.0"/>
        <n v="62105.600000000006"/>
        <n v="12894.800000000001"/>
        <n v="219857.2"/>
        <n v="40266.4"/>
        <n v="418744.4"/>
        <n v="4469.2"/>
        <n v="12265.2"/>
        <n v="2675.2000000000003"/>
        <n v="21716.0"/>
        <n v="68004.8"/>
        <n v="12430.400000000001"/>
        <n v="16207.2"/>
        <n v="231.20000000000002"/>
        <n v="50402.0"/>
        <n v="56960.4"/>
        <n v="1390718.8"/>
        <n v="213.20000000000002"/>
        <n v="80547.6"/>
        <n v="835118.0"/>
        <n v="2136.4"/>
        <n v="210750.0"/>
        <n v="156.4"/>
        <n v="59.6"/>
        <n v="5778.0"/>
        <n v="6960.8"/>
        <n v="32627.2"/>
        <n v="71446.8"/>
        <n v="17751.2"/>
        <n v="3347.2000000000003"/>
        <n v="1906786.4000000001"/>
        <n v="46859.600000000006"/>
        <n v="646232.4"/>
        <n v="8306.0"/>
        <n v="8797.2"/>
        <n v="24824.0"/>
        <n v="3736.4"/>
        <n v="70.8"/>
        <n v="20049.2"/>
        <n v="17.6"/>
        <n v="11501.6"/>
        <n v="236548.80000000002"/>
        <n v="49950.4"/>
        <n v="678660.0"/>
        <n v="4.0"/>
        <n v="11356.0"/>
        <n v="111161.6"/>
        <n v="762287.2000000001"/>
        <n v="491.20000000000005"/>
        <n v="34.4"/>
        <n v="123248.40000000001"/>
        <n v="8926.0"/>
        <n v="236148.80000000002"/>
        <n v="34808.8"/>
        <n v="4148.400000000001"/>
        <n v="653371.6000000001"/>
        <n v="172524.0"/>
        <n v="14312.0"/>
        <n v="677222.0"/>
        <n v="9886.800000000001"/>
        <n v="4196.400000000001"/>
        <n v="704065.2000000001"/>
        <n v="158766.40000000002"/>
        <n v="978104.8"/>
        <n v="647.6"/>
        <n v="1739.2"/>
        <n v="8802.0"/>
        <n v="82700.40000000001"/>
        <n v="18.0"/>
        <n v="22569.2"/>
        <n v="17155.2"/>
        <n v="20293.600000000002"/>
        <n v="38106.4"/>
        <n v="225657.2"/>
        <n v="973108.8"/>
        <n v="155091.6"/>
        <n v="483397.60000000003"/>
        <n v="168.0"/>
        <n v="59625.200000000004"/>
        <n v="553679.2000000001"/>
        <n v="53208.8"/>
        <n v="0.8"/>
        <n v="834342.0"/>
        <n v="19412.0"/>
        <n v="159263.6"/>
        <n v="160323.2"/>
        <n v="81316.8"/>
        <n v="1100812.8"/>
        <n v="133780.80000000002"/>
        <n v="10087.2"/>
        <n v="1120878.0"/>
        <n v="25563.2"/>
        <n v="2802.8"/>
        <n v="147262.80000000002"/>
        <n v="93065.6"/>
        <n v="695281.6000000001"/>
        <n v="3155.2000000000003"/>
        <n v="81112.0"/>
        <n v="1127.2"/>
        <n v="180301.6"/>
        <n v="107414.400000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05" sheet="Data Sorted Pix_Num"/>
  </cacheSource>
  <cacheFields>
    <cacheField name="No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</sharedItems>
    </cacheField>
    <cacheField name="Detailed" numFmtId="0">
      <sharedItems>
        <s v="Acropora cervicornis"/>
        <s v="Acropora palmata"/>
        <s v="Actiniaria"/>
        <s v="Agaricia"/>
        <s v="Agelas conifera"/>
        <s v="Aiolochroia crassa"/>
        <s v="Antipathes caribbeana"/>
        <s v="Aplysina archeri"/>
        <s v="Aplysina cauliformis"/>
        <s v="Briareum asbestinum"/>
        <s v="Colpophyllia natans"/>
        <s v="Corallinales"/>
        <s v="Cyanobacterial mat"/>
        <s v="Dendrogyra cylindrus"/>
        <s v="Desmapsamma anchorata"/>
        <s v="Dichocoenia stokesii"/>
        <s v="Dictyota"/>
        <s v="Diplastrella"/>
        <s v="Diploria labyrinthiformis"/>
        <s v="Diploria strigosa"/>
        <s v="Eusmilia fastigiata"/>
        <s v="Gorgoniidae"/>
        <s v="Halimeda opuntia"/>
        <s v="Hyrtios"/>
        <s v="Ircinia campana"/>
        <s v="Lobophora variegata"/>
        <s v="Madracis auretenra"/>
        <s v="Meandrina meandrites"/>
        <s v="Millepora"/>
        <s v="Montastrea cavernosa"/>
        <s v="Neofibularia nolitangere"/>
        <s v="Orbicella annularis"/>
        <s v="Orbicella faveolata"/>
        <s v="Orbicella franksi"/>
        <s v="Plexauridae"/>
        <s v="Porites asteroides"/>
        <s v="Porites furcata"/>
        <s v="Sediment"/>
        <s v="Shadow"/>
        <s v="Siderastrea siderea"/>
        <s v="Solenastrea bournoni"/>
        <s v="Turf algae"/>
        <s v="Zoanthid"/>
        <s v="float"/>
        <s v="material"/>
        <s v="reel"/>
        <s v="refboard"/>
        <s v="tape"/>
      </sharedItems>
    </cacheField>
    <cacheField name="Reef Groups" numFmtId="0">
      <sharedItems>
        <s v="Coral"/>
        <s v="Sea Anemone"/>
        <s v="Sponges"/>
        <s v="Soft Coral"/>
        <s v="Coralline Algae"/>
        <s v="Cyanobacterial mat"/>
        <s v="Macroalgae"/>
        <s v="Hydrozoa"/>
        <s v="Sediment"/>
        <s v="Shadow"/>
        <s v="Turf Algae"/>
        <s v="Zoanthid"/>
        <s v="Material"/>
      </sharedItems>
    </cacheField>
    <cacheField name="Sites" numFmtId="0">
      <sharedItems>
        <s v="Carmabi"/>
        <s v="Kokomo"/>
        <s v="Playa Kalki"/>
        <s v="Habitat"/>
        <s v="Water Factory"/>
        <s v="Mary Pompoen"/>
        <s v="Sea Aquarium"/>
        <s v="East Point"/>
      </sharedItems>
    </cacheField>
    <cacheField name="Depth" numFmtId="0">
      <sharedItems containsSemiMixedTypes="0" containsString="0" containsNumber="1" containsInteger="1">
        <n v="3.0"/>
        <n v="6.0"/>
        <n v="9.0"/>
      </sharedItems>
    </cacheField>
    <cacheField name="Pixels" numFmtId="0">
      <sharedItems containsSemiMixedTypes="0" containsString="0" containsNumber="1" containsInteger="1">
        <n v="0.0"/>
        <n v="9644.0"/>
        <n v="14.0"/>
        <n v="451.0"/>
        <n v="195.0"/>
        <n v="1313.0"/>
        <n v="63.0"/>
        <n v="714.0"/>
        <n v="27296.0"/>
        <n v="16859.0"/>
        <n v="46145.0"/>
        <n v="417117.0"/>
        <n v="688.0"/>
        <n v="37292.0"/>
        <n v="47010.0"/>
        <n v="7.0"/>
        <n v="147.0"/>
        <n v="1558.0"/>
        <n v="15230.0"/>
        <n v="7782611.0"/>
        <n v="35079.0"/>
        <n v="67.0"/>
        <n v="8996475.0"/>
        <n v="659.0"/>
        <n v="444.0"/>
        <n v="34145.0"/>
        <n v="29577.0"/>
        <n v="11326.0"/>
        <n v="38.0"/>
        <n v="48.0"/>
        <n v="16886.0"/>
        <n v="4848.0"/>
        <n v="140129.0"/>
        <n v="3033.0"/>
        <n v="19895.0"/>
        <n v="2028610.0"/>
        <n v="20887.0"/>
        <n v="79277.0"/>
        <n v="2414.0"/>
        <n v="95502.0"/>
        <n v="18918.0"/>
        <n v="3023.0"/>
        <n v="90432.0"/>
        <n v="32256.0"/>
        <n v="1715.0"/>
        <n v="287675.0"/>
        <n v="9641.0"/>
        <n v="10704.0"/>
        <n v="32189.0"/>
        <n v="25860.0"/>
        <n v="8245947.0"/>
        <n v="54636.0"/>
        <n v="1.1188724E7"/>
        <n v="69847.0"/>
        <n v="41830.0"/>
        <n v="14110.0"/>
        <n v="4511.0"/>
        <n v="4609.0"/>
        <n v="39949.0"/>
        <n v="457.0"/>
        <n v="6982.0"/>
        <n v="4938935.0"/>
        <n v="4149839.0"/>
        <n v="918.0"/>
        <n v="6633.0"/>
        <n v="161.0"/>
        <n v="216481.0"/>
        <n v="1151.0"/>
        <n v="6293.0"/>
        <n v="2629.0"/>
        <n v="9886.0"/>
        <n v="56991.0"/>
        <n v="76739.0"/>
        <n v="11196.0"/>
        <n v="788.0"/>
        <n v="8202.0"/>
        <n v="2451647.0"/>
        <n v="11133.0"/>
        <n v="1418788.0"/>
        <n v="11562.0"/>
        <n v="4594.0"/>
        <n v="525481.0"/>
        <n v="7954.0"/>
        <n v="33482.0"/>
        <n v="198278.0"/>
        <n v="9.0"/>
        <n v="286.0"/>
        <n v="1083.0"/>
        <n v="17835.0"/>
        <n v="33292.0"/>
        <n v="2446.0"/>
        <n v="27474.0"/>
        <n v="6974.0"/>
        <n v="208436.0"/>
        <n v="11.0"/>
        <n v="10796.0"/>
        <n v="56.0"/>
        <n v="70944.0"/>
        <n v="55134.0"/>
        <n v="12596.0"/>
        <n v="155845.0"/>
        <n v="33731.0"/>
        <n v="102467.0"/>
        <n v="15267.0"/>
        <n v="4941.0"/>
        <n v="1.2681775E7"/>
        <n v="1161.0"/>
        <n v="1454125.0"/>
        <n v="805.0"/>
        <n v="20042.0"/>
        <n v="192869.0"/>
        <n v="330.0"/>
        <n v="5596.0"/>
        <n v="11478.0"/>
        <n v="359.0"/>
        <n v="148369.0"/>
        <n v="2069306.0"/>
        <n v="5940.0"/>
        <n v="28654.0"/>
        <n v="1278.0"/>
        <n v="12513.0"/>
        <n v="24101.0"/>
        <n v="2934.0"/>
        <n v="9024.0"/>
        <n v="20212.0"/>
        <n v="54145.0"/>
        <n v="583889.0"/>
        <n v="1003182.0"/>
        <n v="204084.0"/>
        <n v="11818.0"/>
        <n v="37048.0"/>
        <n v="2676.0"/>
        <n v="5464684.0"/>
        <n v="65485.0"/>
        <n v="22845.0"/>
        <n v="8951706.0"/>
        <n v="1.0"/>
        <n v="22085.0"/>
        <n v="273058.0"/>
        <n v="100397.0"/>
        <n v="14137.0"/>
        <n v="18029.0"/>
        <n v="49707.0"/>
        <n v="18759.0"/>
        <n v="2608487.0"/>
        <n v="3352609.0"/>
        <n v="3011.0"/>
        <n v="9516.0"/>
        <n v="24227.0"/>
        <n v="715.0"/>
        <n v="3250.0"/>
        <n v="5359.0"/>
        <n v="10931.0"/>
        <n v="28801.0"/>
        <n v="21834.0"/>
        <n v="248613.0"/>
        <n v="96924.0"/>
        <n v="550136.0"/>
        <n v="67981.0"/>
        <n v="3092.0"/>
        <n v="261002.0"/>
        <n v="54870.0"/>
        <n v="125.0"/>
        <n v="4239442.0"/>
        <n v="101331.0"/>
        <n v="6398171.0"/>
        <n v="1677.0"/>
        <n v="742.0"/>
        <n v="1290.0"/>
        <n v="47760.0"/>
        <n v="194675.0"/>
        <n v="4665.0"/>
        <n v="81.0"/>
        <n v="34168.0"/>
        <n v="5102.0"/>
        <n v="12399.0"/>
        <n v="780910.0"/>
        <n v="774.0"/>
        <n v="9036238.0"/>
        <n v="20319.0"/>
        <n v="177886.0"/>
        <n v="157.0"/>
        <n v="21.0"/>
        <n v="7805.0"/>
        <n v="129741.0"/>
        <n v="214.0"/>
        <n v="6.0"/>
        <n v="35.0"/>
        <n v="19167.0"/>
        <n v="113041.0"/>
        <n v="1089.0"/>
        <n v="7042811.0"/>
        <n v="16630.0"/>
        <n v="118424.0"/>
        <n v="16372.0"/>
        <n v="14860.0"/>
        <n v="148845.0"/>
        <n v="11234.0"/>
        <n v="5983.0"/>
        <n v="1903936.0"/>
        <n v="4194171.0"/>
        <n v="33.0"/>
        <n v="20390.0"/>
        <n v="5767.0"/>
        <n v="18.0"/>
        <n v="67298.0"/>
        <n v="10195.0"/>
        <n v="57469.0"/>
        <n v="22793.0"/>
        <n v="159843.0"/>
        <n v="297243.0"/>
        <n v="231024.0"/>
        <n v="68.0"/>
        <n v="28358.0"/>
        <n v="5376189.0"/>
        <n v="41920.0"/>
        <n v="5654206.0"/>
        <n v="26151.0"/>
        <n v="23398.0"/>
        <n v="92712.0"/>
        <n v="6723.0"/>
        <n v="245525.0"/>
        <n v="17922.0"/>
        <n v="28249.0"/>
        <n v="3553444.0"/>
        <n v="108.0"/>
        <n v="9570461.0"/>
        <n v="303.0"/>
        <n v="720.0"/>
        <n v="11839.0"/>
        <n v="7786.0"/>
        <n v="553352.0"/>
        <n v="41858.0"/>
        <n v="132314.0"/>
        <n v="104929.0"/>
        <n v="271770.0"/>
        <n v="1178578.0"/>
        <n v="232210.0"/>
        <n v="116645.0"/>
        <n v="93726.0"/>
        <n v="259.0"/>
        <n v="2398347.0"/>
        <n v="1048.0"/>
        <n v="1100653.0"/>
        <n v="1000.0"/>
        <n v="2242.0"/>
        <n v="16389.0"/>
        <n v="9651.0"/>
        <n v="46194.0"/>
        <n v="79755.0"/>
        <n v="1419.0"/>
        <n v="153.0"/>
        <n v="339827.0"/>
        <n v="55604.0"/>
        <n v="268728.0"/>
        <n v="204291.0"/>
        <n v="20249.0"/>
        <n v="8013.0"/>
        <n v="1358.0"/>
        <n v="42657.0"/>
        <n v="7415263.0"/>
        <n v="5307.0"/>
        <n v="5311355.0"/>
        <n v="4818.0"/>
        <n v="998.0"/>
        <n v="33096.0"/>
        <n v="158864.0"/>
        <n v="654.0"/>
        <n v="808.0"/>
        <n v="5778.0"/>
        <n v="132509.0"/>
        <n v="105067.0"/>
        <n v="1705230.0"/>
        <n v="29369.0"/>
        <n v="105857.0"/>
        <n v="279900.0"/>
        <n v="117.0"/>
        <n v="1357.0"/>
        <n v="456.0"/>
        <n v="1169.0"/>
        <n v="27366.0"/>
        <n v="44130.0"/>
        <n v="171705.0"/>
        <n v="443368.0"/>
        <n v="83539.0"/>
        <n v="22549.0"/>
        <n v="25279.0"/>
        <n v="2456610.0"/>
        <n v="1650.0"/>
        <n v="8212507.0"/>
        <n v="802.0"/>
        <n v="25920.0"/>
        <n v="141904.0"/>
        <n v="1497.0"/>
        <n v="69146.0"/>
        <n v="118.0"/>
        <n v="269600.0"/>
        <n v="934013.0"/>
        <n v="3141230.0"/>
        <n v="7488.0"/>
        <n v="7963.0"/>
        <n v="23129.0"/>
        <n v="5388.0"/>
        <n v="21318.0"/>
        <n v="220755.0"/>
        <n v="1382043.0"/>
        <n v="148612.0"/>
        <n v="115539.0"/>
        <n v="40661.0"/>
        <n v="122.0"/>
        <n v="1336775.0"/>
        <n v="12840.0"/>
        <n v="5902945.0"/>
        <n v="49.0"/>
        <n v="7608.0"/>
        <n v="12953.0"/>
        <n v="8560.0"/>
        <n v="733.0"/>
        <n v="13879.0"/>
        <n v="1976.0"/>
        <n v="2571.0"/>
        <n v="9196.0"/>
        <n v="1646206.0"/>
        <n v="275619.0"/>
        <n v="33873.0"/>
        <n v="267404.0"/>
        <n v="3173.0"/>
        <n v="94238.0"/>
        <n v="112729.0"/>
        <n v="21227.0"/>
        <n v="382460.0"/>
        <n v="169203.0"/>
        <n v="44672.0"/>
        <n v="826766.0"/>
        <n v="5084.0"/>
        <n v="2227367.0"/>
        <n v="449905.0"/>
        <n v="58201.0"/>
        <n v="6647842.0"/>
        <n v="807.0"/>
        <n v="11746.0"/>
        <n v="84966.0"/>
        <n v="16.0"/>
        <n v="225.0"/>
        <n v="32715.0"/>
        <n v="317363.0"/>
        <n v="1864.0"/>
        <n v="2107723.0"/>
        <n v="301.0"/>
        <n v="53735.0"/>
        <n v="48624.0"/>
        <n v="223553.0"/>
        <n v="1370208.0"/>
        <n v="7138.0"/>
        <n v="12932.0"/>
        <n v="1991742.0"/>
        <n v="16681.0"/>
        <n v="56961.0"/>
        <n v="148595.0"/>
        <n v="51252.0"/>
        <n v="1117332.0"/>
        <n v="134511.0"/>
        <n v="1364.0"/>
        <n v="641112.0"/>
        <n v="9966.0"/>
        <n v="2221358.0"/>
        <n v="187124.0"/>
        <n v="4059889.0"/>
        <n v="10041.0"/>
        <n v="16811.0"/>
        <n v="57931.0"/>
        <n v="194.0"/>
        <n v="9147.0"/>
        <n v="2626.0"/>
        <n v="473710.0"/>
        <n v="8733.0"/>
        <n v="3605308.0"/>
        <n v="126.0"/>
        <n v="1017527.0"/>
        <n v="599.0"/>
        <n v="166.0"/>
        <n v="58154.0"/>
        <n v="1230474.0"/>
        <n v="917.0"/>
        <n v="5890.0"/>
        <n v="417.0"/>
        <n v="4563261.0"/>
        <n v="18242.0"/>
        <n v="22992.0"/>
        <n v="77720.0"/>
        <n v="1231.0"/>
        <n v="305529.0"/>
        <n v="237853.0"/>
        <n v="18290.0"/>
        <n v="2193331.0"/>
        <n v="21866.0"/>
        <n v="3517578.0"/>
        <n v="39593.0"/>
        <n v="266417.0"/>
        <n v="4501.0"/>
        <n v="3924.0"/>
        <n v="24415.0"/>
        <n v="123.0"/>
        <n v="54829.0"/>
        <n v="22317.0"/>
        <n v="31123.0"/>
        <n v="6084.0"/>
        <n v="115.0"/>
        <n v="801.0"/>
        <n v="7670.0"/>
        <n v="729.0"/>
        <n v="61224.0"/>
        <n v="18084.0"/>
        <n v="184694.0"/>
        <n v="7430.0"/>
        <n v="35604.0"/>
        <n v="11106.0"/>
        <n v="97063.0"/>
        <n v="63374.0"/>
        <n v="83240.0"/>
        <n v="255.0"/>
        <n v="1037163.0"/>
        <n v="14938.0"/>
        <n v="6519.0"/>
        <n v="1.4713439E7"/>
        <n v="111572.0"/>
        <n v="5476.0"/>
        <n v="388594.0"/>
        <n v="4303.0"/>
        <n v="1133.0"/>
        <n v="27008.0"/>
        <n v="114219.0"/>
        <n v="21491.0"/>
        <n v="3861.0"/>
        <n v="91756.0"/>
        <n v="205.0"/>
        <n v="29888.0"/>
        <n v="78.0"/>
        <n v="30986.0"/>
        <n v="115063.0"/>
        <n v="74495.0"/>
        <n v="18454.0"/>
        <n v="536038.0"/>
        <n v="55529.0"/>
        <n v="33680.0"/>
        <n v="20716.0"/>
        <n v="640489.0"/>
        <n v="265264.0"/>
        <n v="24.0"/>
        <n v="110435.0"/>
        <n v="30749.0"/>
        <n v="8148699.0"/>
        <n v="441483.0"/>
        <n v="5733408.0"/>
        <n v="656.0"/>
        <n v="15343.0"/>
        <n v="19730.0"/>
        <n v="110600.0"/>
        <n v="17745.0"/>
        <n v="61.0"/>
        <n v="6501.0"/>
        <n v="149541.0"/>
        <n v="1415354.0"/>
        <n v="322.0"/>
        <n v="684844.0"/>
        <n v="2479.0"/>
        <n v="36453.0"/>
        <n v="295927.0"/>
        <n v="5030.0"/>
        <n v="6160.0"/>
        <n v="43.0"/>
        <n v="592733.0"/>
        <n v="7358.0"/>
        <n v="56472.0"/>
        <n v="61108.0"/>
        <n v="37371.0"/>
        <n v="270718.0"/>
        <n v="102486.0"/>
        <n v="261484.0"/>
        <n v="24068.0"/>
        <n v="6958554.0"/>
        <n v="10297.0"/>
        <n v="3625256.0"/>
        <n v="299.0"/>
        <n v="5541.0"/>
        <n v="1800.0"/>
        <n v="8312.0"/>
        <n v="31710.0"/>
        <n v="184773.0"/>
        <n v="3342.0"/>
        <n v="297277.0"/>
        <n v="106889.0"/>
        <n v="8463.0"/>
        <n v="246.0"/>
        <n v="15974.0"/>
        <n v="47715.0"/>
        <n v="247822.0"/>
        <n v="50096.0"/>
        <n v="18938.0"/>
        <n v="474.0"/>
        <n v="1673022.0"/>
        <n v="36274.0"/>
        <n v="1793.0"/>
        <n v="360205.0"/>
        <n v="135353.0"/>
        <n v="23934.0"/>
        <n v="354854.0"/>
        <n v="79545.0"/>
        <n v="254311.0"/>
        <n v="7082782.0"/>
        <n v="1139458.0"/>
        <n v="555.0"/>
        <n v="2239129.0"/>
        <n v="370.0"/>
        <n v="29957.0"/>
        <n v="39295.0"/>
        <n v="91767.0"/>
        <n v="29467.0"/>
        <n v="95830.0"/>
        <n v="9412.0"/>
        <n v="1240.0"/>
        <n v="54874.0"/>
        <n v="586749.0"/>
        <n v="2633424.0"/>
        <n v="1309542.0"/>
        <n v="976.0"/>
        <n v="3514.0"/>
        <n v="3520.0"/>
        <n v="465527.0"/>
        <n v="289.0"/>
        <n v="4338199.0"/>
        <n v="21998.0"/>
        <n v="97958.0"/>
        <n v="74314.0"/>
        <n v="10369.0"/>
        <n v="775583.0"/>
        <n v="330162.0"/>
        <n v="65.0"/>
        <n v="155264.0"/>
        <n v="32237.0"/>
        <n v="549643.0"/>
        <n v="100666.0"/>
        <n v="1046861.0"/>
        <n v="11173.0"/>
        <n v="30663.0"/>
        <n v="6688.0"/>
        <n v="54290.0"/>
        <n v="170012.0"/>
        <n v="31076.0"/>
        <n v="40518.0"/>
        <n v="578.0"/>
        <n v="126005.0"/>
        <n v="142401.0"/>
        <n v="3476797.0"/>
        <n v="533.0"/>
        <n v="201369.0"/>
        <n v="2087795.0"/>
        <n v="5341.0"/>
        <n v="526875.0"/>
        <n v="391.0"/>
        <n v="149.0"/>
        <n v="14445.0"/>
        <n v="17402.0"/>
        <n v="81568.0"/>
        <n v="178617.0"/>
        <n v="44378.0"/>
        <n v="8368.0"/>
        <n v="4766966.0"/>
        <n v="117149.0"/>
        <n v="1615581.0"/>
        <n v="20765.0"/>
        <n v="21993.0"/>
        <n v="62060.0"/>
        <n v="9341.0"/>
        <n v="177.0"/>
        <n v="50123.0"/>
        <n v="44.0"/>
        <n v="28754.0"/>
        <n v="591372.0"/>
        <n v="124876.0"/>
        <n v="1696650.0"/>
        <n v="10.0"/>
        <n v="28390.0"/>
        <n v="277904.0"/>
        <n v="1905718.0"/>
        <n v="1228.0"/>
        <n v="86.0"/>
        <n v="308121.0"/>
        <n v="22315.0"/>
        <n v="590372.0"/>
        <n v="87022.0"/>
        <n v="10371.0"/>
        <n v="1633429.0"/>
        <n v="431310.0"/>
        <n v="35780.0"/>
        <n v="1693055.0"/>
        <n v="24717.0"/>
        <n v="10491.0"/>
        <n v="1760163.0"/>
        <n v="396916.0"/>
        <n v="2445262.0"/>
        <n v="1619.0"/>
        <n v="4348.0"/>
        <n v="22005.0"/>
        <n v="206751.0"/>
        <n v="45.0"/>
        <n v="56423.0"/>
        <n v="42888.0"/>
        <n v="50734.0"/>
        <n v="95266.0"/>
        <n v="564143.0"/>
        <n v="2432772.0"/>
        <n v="387729.0"/>
        <n v="1208494.0"/>
        <n v="420.0"/>
        <n v="149063.0"/>
        <n v="1384198.0"/>
        <n v="133022.0"/>
        <n v="2.0"/>
        <n v="2085855.0"/>
        <n v="48530.0"/>
        <n v="398159.0"/>
        <n v="400808.0"/>
        <n v="203292.0"/>
        <n v="2752032.0"/>
        <n v="334452.0"/>
        <n v="25218.0"/>
        <n v="2802195.0"/>
        <n v="63908.0"/>
        <n v="7007.0"/>
        <n v="368157.0"/>
        <n v="232664.0"/>
        <n v="1738204.0"/>
        <n v="7888.0"/>
        <n v="202780.0"/>
        <n v="2818.0"/>
        <n v="450754.0"/>
        <n v="268536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48" sheet="Turf Algae"/>
  </cacheSource>
  <cacheFields>
    <cacheField name="Value" numFmtId="0">
      <sharedItems containsSemiMixedTypes="0" containsString="0" containsNumber="1">
        <n v="0.5140607857926495"/>
        <n v="8996475.0"/>
        <n v="0.4961652121470129"/>
        <n v="1.1188724E7"/>
        <n v="0.09986738670150463"/>
        <n v="1418788.0"/>
        <n v="0.09623338892418466"/>
        <n v="1454125.0"/>
        <n v="0.47023165658093796"/>
        <n v="8951706.0"/>
        <n v="0.34514559597790434"/>
        <n v="6398171.0"/>
        <n v="0.006689956252937561"/>
        <n v="118424.0"/>
        <n v="0.3101526022467966"/>
        <n v="5654206.0"/>
        <n v="0.055521236884584345"/>
        <n v="1100653.0"/>
        <n v="0.382883145905421"/>
        <n v="5311355.0"/>
        <n v="0.5855369467259868"/>
        <n v="8212507.0"/>
        <n v="0.43180484843164796"/>
        <n v="5902945.0"/>
        <n v="0.496403972520908"/>
        <n v="6647842.0"/>
        <n v="0.272490402169244"/>
        <n v="4059889.0"/>
        <n v="0.014960523360287512"/>
        <n v="266417.0"/>
        <n v="0.02281423780716916"/>
        <n v="388594.0"/>
        <n v="0.3464479078041612"/>
        <n v="5733408.0"/>
        <n v="0.2439475667527993"/>
        <n v="3625256.0"/>
        <n v="0.1561474186601803"/>
        <n v="2239129.0"/>
        <n v="0.08052182300383971"/>
        <n v="1046861.0"/>
        <n v="0.11888783085291763"/>
        <n v="1615581.0"/>
        <n v="0.16982495666281447"/>
        <n v="2445262.0"/>
        <n v="0.0919754732635714"/>
        <n v="1738204.0"/>
      </sharedItems>
    </cacheField>
    <cacheField name="Category" numFmtId="0">
      <sharedItems>
        <s v="Percent Cover"/>
        <s v="Pixel number"/>
      </sharedItems>
    </cacheField>
    <cacheField name="Sites" numFmtId="0">
      <sharedItems>
        <s v="Carmabi"/>
        <s v="Kokomo"/>
        <s v="P Kalki"/>
        <s v="Habitat"/>
        <s v="W Factory"/>
        <s v="Mary P"/>
        <s v="Sea Aqua"/>
        <s v="East Point"/>
      </sharedItems>
    </cacheField>
    <cacheField name="Depth" numFmtId="0">
      <sharedItems containsSemiMixedTypes="0" containsString="0" containsNumber="1" containsInteger="1">
        <n v="3.0"/>
        <n v="6.0"/>
        <n v="9.0"/>
      </sharedItems>
    </cacheField>
    <cacheField name="Transect" numFmtId="0">
      <sharedItems>
        <s v="Transect 006"/>
        <s v="Transect 005"/>
        <s v="Transect 019"/>
        <s v="Transect 031"/>
        <s v="Transect 026"/>
        <s v="Transect 024"/>
        <s v="Transect 054"/>
        <s v="Transect 044"/>
        <s v="Transect 043"/>
        <s v="Transect 081"/>
        <s v="Transect 080"/>
        <s v="Transect 084"/>
        <s v="Transect 091"/>
        <s v="Transect 086"/>
        <s v="Transect 085"/>
        <s v="Transect 102"/>
        <s v="Transect 097"/>
        <s v="Transect 095"/>
        <s v="Transect 118"/>
        <s v="Transect 114"/>
        <s v="Transect 134"/>
        <s v="Transect 130"/>
        <s v="Transect 12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B13" firstHeaderRow="0" firstDataRow="1" firstDataCol="0"/>
  <pivotFields>
    <pivotField name="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Detail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Reef Groups" axis="axisRow" compact="0" outline="0" multipleItemSelectionAllowed="1" showAll="0" sortType="ascending">
      <items>
        <item x="0"/>
        <item x="4"/>
        <item x="5"/>
        <item x="7"/>
        <item x="6"/>
        <item h="1" x="12"/>
        <item x="1"/>
        <item x="8"/>
        <item h="1" x="9"/>
        <item x="3"/>
        <item x="2"/>
        <item x="10"/>
        <item x="11"/>
        <item t="default"/>
      </items>
    </pivotField>
    <pivotField name="Sit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epth" compact="0" outline="0" multipleItemSelectionAllowed="1" showAll="0">
      <items>
        <item x="0"/>
        <item x="1"/>
        <item x="2"/>
        <item t="default"/>
      </items>
    </pivotField>
    <pivotField name="Pixel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Area (in m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t="default"/>
      </items>
    </pivotField>
  </pivotFields>
  <rowFields>
    <field x="2"/>
  </rowFields>
  <dataFields>
    <dataField name="SUM of Pixels" fld="5" baseField="0"/>
  </dataFields>
</pivotTableDefinition>
</file>

<file path=xl/pivotTables/pivotTable2.xml><?xml version="1.0" encoding="utf-8"?>
<pivotTableDefinition xmlns="http://schemas.openxmlformats.org/spreadsheetml/2006/main" name="Sheet5" cacheId="1" dataCaption="" compact="0" compactData="0">
  <location ref="A124:J174" firstHeaderRow="0" firstDataRow="1" firstDataCol="1" rowPageCount="1" colPageCount="1"/>
  <pivotFields>
    <pivotField name="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Detaile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43"/>
        <item x="21"/>
        <item x="22"/>
        <item x="23"/>
        <item x="24"/>
        <item x="25"/>
        <item x="26"/>
        <item x="44"/>
        <item x="27"/>
        <item x="28"/>
        <item x="29"/>
        <item x="30"/>
        <item x="31"/>
        <item x="32"/>
        <item x="33"/>
        <item x="34"/>
        <item x="35"/>
        <item x="36"/>
        <item x="45"/>
        <item x="46"/>
        <item x="37"/>
        <item x="38"/>
        <item x="39"/>
        <item x="40"/>
        <item x="47"/>
        <item x="41"/>
        <item x="42"/>
        <item t="default"/>
      </items>
    </pivotField>
    <pivotField name="Reef Group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ites" axis="axisCol" compact="0" outline="0" multipleItemSelectionAllowed="1" showAll="0" sortType="ascending">
      <items>
        <item x="0"/>
        <item x="7"/>
        <item x="3"/>
        <item x="1"/>
        <item x="5"/>
        <item x="2"/>
        <item x="6"/>
        <item x="4"/>
        <item t="default"/>
      </items>
    </pivotField>
    <pivotField name="Depth" axis="axisPage" compact="0" outline="0" multipleItemSelectionAllowed="1" showAll="0">
      <items>
        <item x="0"/>
        <item h="1" x="1"/>
        <item h="1" x="2"/>
        <item t="default"/>
      </items>
    </pivotField>
    <pivotField name="Pixel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</pivotFields>
  <rowFields>
    <field x="1"/>
  </rowFields>
  <colFields>
    <field x="3"/>
  </colFields>
  <pageFields>
    <pageField fld="4"/>
  </pageFields>
  <dataFields>
    <dataField name="Depth 3 m" fld="5" baseField="0"/>
  </dataFields>
</pivotTableDefinition>
</file>

<file path=xl/pivotTables/pivotTable3.xml><?xml version="1.0" encoding="utf-8"?>
<pivotTableDefinition xmlns="http://schemas.openxmlformats.org/spreadsheetml/2006/main" name="Sheet5 2" cacheId="1" dataCaption="" compact="0" compactData="0">
  <location ref="A199:B213" firstHeaderRow="0" firstDataRow="1" firstDataCol="0"/>
  <pivotFields>
    <pivotField name="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Detail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Reef Groups" axis="axisRow" compact="0" outline="0" multipleItemSelectionAllowed="1" showAll="0" sortType="ascending">
      <items>
        <item x="0"/>
        <item x="4"/>
        <item x="5"/>
        <item x="7"/>
        <item x="6"/>
        <item x="12"/>
        <item x="1"/>
        <item x="8"/>
        <item x="9"/>
        <item x="3"/>
        <item x="2"/>
        <item x="10"/>
        <item x="11"/>
        <item t="default"/>
      </items>
    </pivotField>
    <pivotField name="Sit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epth" compact="0" outline="0" multipleItemSelectionAllowed="1" showAll="0">
      <items>
        <item x="0"/>
        <item x="1"/>
        <item x="2"/>
        <item t="default"/>
      </items>
    </pivotField>
    <pivotField name="Pixel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</pivotFields>
  <rowFields>
    <field x="2"/>
  </rowFields>
  <dataFields>
    <dataField name="SUM of Pixels" fld="5" baseField="0"/>
  </dataFields>
</pivotTableDefinition>
</file>

<file path=xl/pivotTables/pivotTable4.xml><?xml version="1.0" encoding="utf-8"?>
<pivotTableDefinition xmlns="http://schemas.openxmlformats.org/spreadsheetml/2006/main" name="Pivot Table 1" cacheId="2" dataCaption="" compact="0" compactData="0">
  <location ref="A3:E5" firstHeaderRow="0" firstDataRow="0" firstDataCol="1" rowPageCount="1" colPageCount="1"/>
  <pivotFields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Category" axis="axisPage" compact="0" outline="0" multipleItemSelectionAllowed="1" showAll="0">
      <items>
        <item h="1" x="0"/>
        <item x="1"/>
        <item t="default"/>
      </items>
    </pivotField>
    <pivotField name="Site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epth" axis="axisCol" compact="0" outline="0" multipleItemSelectionAllowed="1" showAll="0" sortType="ascending">
      <items>
        <item x="0"/>
        <item x="1"/>
        <item x="2"/>
        <item t="default"/>
      </items>
    </pivotField>
    <pivotField name="Transe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colFields>
    <field x="3"/>
  </colFields>
  <pageFields>
    <pageField fld="1"/>
  </pageFields>
  <dataFields>
    <dataField name="SUM of Value" fld="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.88"/>
    <col customWidth="1" min="2" max="2" width="20.88"/>
    <col customWidth="1" min="3" max="3" width="6.75"/>
    <col customWidth="1" min="5" max="5" width="10.5"/>
    <col customWidth="1" min="7" max="7" width="10.5"/>
    <col customWidth="1" min="9" max="9" width="12.25"/>
    <col customWidth="1" min="53" max="53" width="9.0"/>
    <col customWidth="1" min="55" max="55" width="4.88"/>
    <col customWidth="1" min="56" max="56" width="15.5"/>
  </cols>
  <sheetData>
    <row r="1">
      <c r="A1" s="1" t="s">
        <v>0</v>
      </c>
      <c r="C1" s="1"/>
      <c r="D1" s="2">
        <v>1.0</v>
      </c>
      <c r="E1" s="2" t="s">
        <v>1</v>
      </c>
      <c r="F1" s="2">
        <v>2.0</v>
      </c>
      <c r="G1" s="2" t="s">
        <v>2</v>
      </c>
      <c r="H1" s="2">
        <v>3.0</v>
      </c>
      <c r="I1" s="2" t="s">
        <v>3</v>
      </c>
      <c r="J1" s="2">
        <v>4.0</v>
      </c>
      <c r="K1" s="2" t="s">
        <v>4</v>
      </c>
      <c r="L1" s="2">
        <v>5.0</v>
      </c>
      <c r="M1" s="2" t="s">
        <v>5</v>
      </c>
      <c r="N1" s="2">
        <v>6.0</v>
      </c>
      <c r="O1" s="2" t="s">
        <v>6</v>
      </c>
      <c r="P1" s="2">
        <v>7.0</v>
      </c>
      <c r="Q1" s="2" t="s">
        <v>7</v>
      </c>
      <c r="R1" s="2">
        <v>8.0</v>
      </c>
      <c r="S1" s="2" t="s">
        <v>8</v>
      </c>
      <c r="T1" s="2">
        <v>9.0</v>
      </c>
      <c r="U1" s="2" t="s">
        <v>9</v>
      </c>
      <c r="V1" s="2">
        <v>10.0</v>
      </c>
      <c r="W1" s="2" t="s">
        <v>10</v>
      </c>
      <c r="X1" s="2">
        <v>11.0</v>
      </c>
      <c r="Y1" s="2" t="s">
        <v>11</v>
      </c>
      <c r="Z1" s="2">
        <v>12.0</v>
      </c>
      <c r="AA1" s="2" t="s">
        <v>12</v>
      </c>
      <c r="AB1" s="2">
        <v>13.0</v>
      </c>
      <c r="AC1" s="2" t="s">
        <v>13</v>
      </c>
      <c r="AD1" s="2">
        <v>14.0</v>
      </c>
      <c r="AE1" s="2" t="s">
        <v>14</v>
      </c>
      <c r="AF1" s="2">
        <v>15.0</v>
      </c>
      <c r="AG1" s="2" t="s">
        <v>15</v>
      </c>
      <c r="AH1" s="2">
        <v>16.0</v>
      </c>
      <c r="AI1" s="2" t="s">
        <v>16</v>
      </c>
      <c r="AJ1" s="2">
        <v>17.0</v>
      </c>
      <c r="AK1" s="2" t="s">
        <v>17</v>
      </c>
      <c r="AL1" s="2">
        <v>18.0</v>
      </c>
      <c r="AM1" s="2" t="s">
        <v>18</v>
      </c>
      <c r="AN1" s="2">
        <v>19.0</v>
      </c>
      <c r="AO1" s="3" t="s">
        <v>19</v>
      </c>
      <c r="AP1" s="4">
        <v>20.0</v>
      </c>
      <c r="AQ1" s="4" t="s">
        <v>20</v>
      </c>
      <c r="AR1" s="4">
        <v>21.0</v>
      </c>
      <c r="AS1" s="4" t="s">
        <v>21</v>
      </c>
      <c r="AT1" s="4">
        <v>22.0</v>
      </c>
      <c r="AU1" s="4" t="s">
        <v>22</v>
      </c>
      <c r="AV1" s="4">
        <v>23.0</v>
      </c>
      <c r="AW1" s="5" t="s">
        <v>23</v>
      </c>
      <c r="AX1" s="1"/>
      <c r="AY1" s="1"/>
      <c r="AZ1" s="1" t="s">
        <v>24</v>
      </c>
    </row>
    <row r="2">
      <c r="A2" s="1" t="s">
        <v>25</v>
      </c>
      <c r="B2" s="1" t="s">
        <v>26</v>
      </c>
      <c r="C2" s="1" t="s">
        <v>27</v>
      </c>
      <c r="D2" s="6" t="s">
        <v>28</v>
      </c>
      <c r="F2" s="7" t="s">
        <v>29</v>
      </c>
      <c r="H2" s="2" t="s">
        <v>30</v>
      </c>
      <c r="J2" s="2" t="s">
        <v>31</v>
      </c>
      <c r="L2" s="2" t="s">
        <v>32</v>
      </c>
      <c r="N2" s="2" t="s">
        <v>33</v>
      </c>
      <c r="P2" s="2" t="s">
        <v>34</v>
      </c>
      <c r="R2" s="2" t="s">
        <v>35</v>
      </c>
      <c r="T2" s="2" t="s">
        <v>36</v>
      </c>
      <c r="V2" s="2" t="s">
        <v>37</v>
      </c>
      <c r="X2" s="2" t="s">
        <v>38</v>
      </c>
      <c r="Z2" s="2" t="s">
        <v>39</v>
      </c>
      <c r="AB2" s="2" t="s">
        <v>40</v>
      </c>
      <c r="AD2" s="2" t="s">
        <v>41</v>
      </c>
      <c r="AF2" s="2" t="s">
        <v>42</v>
      </c>
      <c r="AH2" s="2" t="s">
        <v>43</v>
      </c>
      <c r="AJ2" s="2" t="s">
        <v>44</v>
      </c>
      <c r="AL2" s="2" t="s">
        <v>45</v>
      </c>
      <c r="AN2" s="2" t="s">
        <v>46</v>
      </c>
      <c r="AP2" s="2" t="s">
        <v>47</v>
      </c>
      <c r="AR2" s="2" t="s">
        <v>48</v>
      </c>
      <c r="AT2" s="2" t="s">
        <v>49</v>
      </c>
      <c r="AV2" s="2" t="s">
        <v>50</v>
      </c>
      <c r="AX2" s="1"/>
      <c r="AY2" s="1"/>
    </row>
    <row r="3">
      <c r="A3" s="8"/>
      <c r="B3" s="8"/>
      <c r="C3" s="8"/>
      <c r="D3" s="9" t="s">
        <v>51</v>
      </c>
      <c r="E3" s="8" t="s">
        <v>52</v>
      </c>
      <c r="F3" s="10" t="s">
        <v>51</v>
      </c>
      <c r="G3" s="8" t="s">
        <v>52</v>
      </c>
      <c r="H3" s="8" t="s">
        <v>51</v>
      </c>
      <c r="I3" s="8" t="s">
        <v>52</v>
      </c>
      <c r="J3" s="9" t="s">
        <v>51</v>
      </c>
      <c r="K3" s="8" t="s">
        <v>52</v>
      </c>
      <c r="L3" s="10" t="s">
        <v>51</v>
      </c>
      <c r="M3" s="8" t="s">
        <v>52</v>
      </c>
      <c r="N3" s="8" t="s">
        <v>51</v>
      </c>
      <c r="O3" s="8" t="s">
        <v>52</v>
      </c>
      <c r="P3" s="9" t="s">
        <v>51</v>
      </c>
      <c r="Q3" s="8" t="s">
        <v>52</v>
      </c>
      <c r="R3" s="10" t="s">
        <v>51</v>
      </c>
      <c r="S3" s="8" t="s">
        <v>52</v>
      </c>
      <c r="T3" s="8" t="s">
        <v>51</v>
      </c>
      <c r="U3" s="8" t="s">
        <v>52</v>
      </c>
      <c r="V3" s="8" t="s">
        <v>51</v>
      </c>
      <c r="W3" s="8" t="s">
        <v>52</v>
      </c>
      <c r="X3" s="8" t="s">
        <v>51</v>
      </c>
      <c r="Y3" s="8" t="s">
        <v>52</v>
      </c>
      <c r="Z3" s="8" t="s">
        <v>51</v>
      </c>
      <c r="AA3" s="8" t="s">
        <v>52</v>
      </c>
      <c r="AB3" s="8" t="s">
        <v>51</v>
      </c>
      <c r="AC3" s="8" t="s">
        <v>52</v>
      </c>
      <c r="AD3" s="8" t="s">
        <v>51</v>
      </c>
      <c r="AE3" s="8" t="s">
        <v>52</v>
      </c>
      <c r="AF3" s="8" t="s">
        <v>51</v>
      </c>
      <c r="AG3" s="8" t="s">
        <v>52</v>
      </c>
      <c r="AH3" s="8" t="s">
        <v>51</v>
      </c>
      <c r="AI3" s="8" t="s">
        <v>52</v>
      </c>
      <c r="AJ3" s="8" t="s">
        <v>51</v>
      </c>
      <c r="AK3" s="8" t="s">
        <v>52</v>
      </c>
      <c r="AL3" s="8" t="s">
        <v>51</v>
      </c>
      <c r="AM3" s="8" t="s">
        <v>52</v>
      </c>
      <c r="AN3" s="8" t="s">
        <v>51</v>
      </c>
      <c r="AO3" s="8" t="s">
        <v>52</v>
      </c>
      <c r="AP3" s="8" t="s">
        <v>51</v>
      </c>
      <c r="AQ3" s="8" t="s">
        <v>52</v>
      </c>
      <c r="AR3" s="8" t="s">
        <v>51</v>
      </c>
      <c r="AS3" s="8" t="s">
        <v>52</v>
      </c>
      <c r="AT3" s="8" t="s">
        <v>51</v>
      </c>
      <c r="AU3" s="8" t="s">
        <v>52</v>
      </c>
      <c r="AV3" s="8" t="s">
        <v>51</v>
      </c>
      <c r="AW3" s="8" t="s">
        <v>52</v>
      </c>
      <c r="AX3" s="5"/>
      <c r="AY3" s="5"/>
      <c r="AZ3" s="5" t="s">
        <v>52</v>
      </c>
      <c r="BA3" s="5" t="s">
        <v>53</v>
      </c>
    </row>
    <row r="4">
      <c r="A4" s="8">
        <v>0.0</v>
      </c>
      <c r="B4" s="11" t="s">
        <v>54</v>
      </c>
      <c r="C4" s="8">
        <v>1.0</v>
      </c>
      <c r="D4" s="12">
        <f t="shared" ref="D4:D51" si="1">E4/17500800</f>
        <v>0</v>
      </c>
      <c r="E4" s="8">
        <v>0.0</v>
      </c>
      <c r="F4" s="9">
        <f t="shared" ref="F4:F51" si="2">G4/$G$53</f>
        <v>0</v>
      </c>
      <c r="G4" s="8"/>
      <c r="H4" s="9">
        <f t="shared" ref="H4:H51" si="3">I4/$I$52</f>
        <v>0</v>
      </c>
      <c r="I4" s="8">
        <v>0.0</v>
      </c>
      <c r="J4" s="9">
        <f t="shared" ref="J4:J52" si="4">K4/$K$52</f>
        <v>0.0000005956162643</v>
      </c>
      <c r="K4" s="8">
        <v>9.0</v>
      </c>
      <c r="L4" s="9">
        <f t="shared" ref="L4:L51" si="5">M4/$M$52</f>
        <v>0</v>
      </c>
      <c r="M4" s="8">
        <v>0.0</v>
      </c>
      <c r="N4" s="9">
        <f t="shared" ref="N4:N51" si="6">O4/$O$52</f>
        <v>0</v>
      </c>
      <c r="O4" s="8">
        <v>0.0</v>
      </c>
      <c r="P4" s="9">
        <f t="shared" ref="P4:P51" si="7">Q4/$Q$52</f>
        <v>0.0002635331176</v>
      </c>
      <c r="Q4" s="13">
        <v>4665.0</v>
      </c>
      <c r="R4" s="9">
        <f t="shared" ref="R4:R51" si="8">S4/$S$52</f>
        <v>0</v>
      </c>
      <c r="S4" s="8">
        <v>0.0</v>
      </c>
      <c r="T4" s="9">
        <f t="shared" ref="T4:T51" si="9">U4/$U$52</f>
        <v>0</v>
      </c>
      <c r="U4" s="8">
        <v>0.0</v>
      </c>
      <c r="V4" s="9">
        <f t="shared" ref="V4:V51" si="10">W4/$W$52</f>
        <v>0</v>
      </c>
      <c r="W4" s="8">
        <v>0.0</v>
      </c>
      <c r="X4" s="9">
        <f t="shared" ref="X4:X51" si="11">Y4/Y$52</f>
        <v>0</v>
      </c>
      <c r="Y4" s="8">
        <v>0.0</v>
      </c>
      <c r="Z4" s="9">
        <f t="shared" ref="Z4:Z51" si="12">AA4/$AA$52</f>
        <v>0</v>
      </c>
      <c r="AA4" s="8">
        <v>0.0</v>
      </c>
      <c r="AB4" s="9">
        <f t="shared" ref="AB4:AB51" si="13">AC4/$AC$52</f>
        <v>0.00005473416965</v>
      </c>
      <c r="AC4" s="8">
        <v>733.0</v>
      </c>
      <c r="AD4" s="9">
        <f t="shared" ref="AD4:AD51" si="14">AE4/$AE$52</f>
        <v>0</v>
      </c>
      <c r="AE4" s="8">
        <v>0.0</v>
      </c>
      <c r="AF4" s="9">
        <f t="shared" ref="AF4:AF51" si="15">AG4/$AG$52</f>
        <v>0.00001089398023</v>
      </c>
      <c r="AG4" s="8">
        <v>194.0</v>
      </c>
      <c r="AH4" s="9">
        <f t="shared" ref="AH4:AH51" si="16">AI4/$AI$52</f>
        <v>0.001827222045</v>
      </c>
      <c r="AI4" s="8">
        <v>31123.0</v>
      </c>
      <c r="AJ4" s="9">
        <f t="shared" ref="AJ4:AJ51" si="17">AK4/$AK$52</f>
        <v>0</v>
      </c>
      <c r="AK4" s="8">
        <v>0.0</v>
      </c>
      <c r="AL4" s="9">
        <f t="shared" ref="AL4:AL51" si="18">AM4/$AM$52</f>
        <v>0</v>
      </c>
      <c r="AM4" s="8">
        <v>0.0</v>
      </c>
      <c r="AN4" s="9">
        <f t="shared" ref="AN4:AN51" si="19">AO4/$AO$52</f>
        <v>0.0002330569937</v>
      </c>
      <c r="AO4" s="8">
        <v>3342.0</v>
      </c>
      <c r="AP4" s="9">
        <f t="shared" ref="AP4:AP51" si="20">AQ4/$AQ$52</f>
        <v>0.002266524934</v>
      </c>
      <c r="AQ4" s="8">
        <v>29467.0</v>
      </c>
      <c r="AR4" s="9">
        <f t="shared" ref="AR4:AR51" si="21">AS4/$AS$52</f>
        <v>0.002286829464</v>
      </c>
      <c r="AS4" s="8">
        <v>31076.0</v>
      </c>
      <c r="AT4" s="9">
        <f t="shared" ref="AT4:AT51" si="22">AU4/$AU$52</f>
        <v>0</v>
      </c>
      <c r="AU4" s="8">
        <v>0.0</v>
      </c>
      <c r="AV4" s="9">
        <f t="shared" ref="AV4:AV51" si="23">AW4/$AW$52</f>
        <v>0.000002275305632</v>
      </c>
      <c r="AW4" s="8">
        <v>43.0</v>
      </c>
      <c r="AZ4" s="14">
        <f t="shared" ref="AZ4:AZ51" si="24">sum(AW4+AU4+AS4+AQ4+AO4+AM4+AK4+AI4+AG4+AE4+AC4+AA4+Y4+W4+U4+S4+Q4+O4+M4+K4+I4+G4+E4)</f>
        <v>100652</v>
      </c>
      <c r="BA4" s="15">
        <f t="shared" ref="BA4:BA51" si="25">AZ4/$AZ$52</f>
        <v>0.0002698183468</v>
      </c>
    </row>
    <row r="5">
      <c r="A5" s="8">
        <v>1.0</v>
      </c>
      <c r="B5" s="11" t="s">
        <v>55</v>
      </c>
      <c r="C5" s="8">
        <v>2.0</v>
      </c>
      <c r="D5" s="12">
        <f t="shared" si="1"/>
        <v>0</v>
      </c>
      <c r="E5" s="8">
        <v>0.0</v>
      </c>
      <c r="F5" s="9">
        <f t="shared" si="2"/>
        <v>0</v>
      </c>
      <c r="G5" s="8"/>
      <c r="H5" s="9">
        <f t="shared" si="3"/>
        <v>0</v>
      </c>
      <c r="I5" s="8">
        <v>0.0</v>
      </c>
      <c r="J5" s="9">
        <f t="shared" si="4"/>
        <v>0</v>
      </c>
      <c r="K5" s="8">
        <v>0.0</v>
      </c>
      <c r="L5" s="9">
        <f t="shared" si="5"/>
        <v>0</v>
      </c>
      <c r="M5" s="8">
        <v>0.0</v>
      </c>
      <c r="N5" s="9">
        <f t="shared" si="6"/>
        <v>0</v>
      </c>
      <c r="O5" s="8">
        <v>0.0</v>
      </c>
      <c r="P5" s="9">
        <f t="shared" si="7"/>
        <v>0.00000457581619</v>
      </c>
      <c r="Q5" s="8">
        <v>81.0</v>
      </c>
      <c r="R5" s="9">
        <f t="shared" si="8"/>
        <v>0</v>
      </c>
      <c r="S5" s="8">
        <v>0.0</v>
      </c>
      <c r="T5" s="9">
        <f t="shared" si="9"/>
        <v>0</v>
      </c>
      <c r="U5" s="8">
        <v>0.0</v>
      </c>
      <c r="V5" s="9">
        <f t="shared" si="10"/>
        <v>0</v>
      </c>
      <c r="W5" s="8">
        <v>0.0</v>
      </c>
      <c r="X5" s="9">
        <f t="shared" si="11"/>
        <v>0</v>
      </c>
      <c r="Y5" s="8">
        <v>0.0</v>
      </c>
      <c r="Z5" s="9">
        <f t="shared" si="12"/>
        <v>0</v>
      </c>
      <c r="AA5" s="8">
        <v>0.0</v>
      </c>
      <c r="AB5" s="9">
        <f t="shared" si="13"/>
        <v>0</v>
      </c>
      <c r="AC5" s="8">
        <v>0.0</v>
      </c>
      <c r="AD5" s="9">
        <f t="shared" si="14"/>
        <v>0</v>
      </c>
      <c r="AE5" s="8">
        <v>0.0</v>
      </c>
      <c r="AF5" s="9">
        <f t="shared" si="15"/>
        <v>0</v>
      </c>
      <c r="AG5" s="8">
        <v>0.0</v>
      </c>
      <c r="AH5" s="9">
        <f t="shared" si="16"/>
        <v>0.0003571898249</v>
      </c>
      <c r="AI5" s="8">
        <v>6084.0</v>
      </c>
      <c r="AJ5" s="9">
        <f t="shared" si="17"/>
        <v>0</v>
      </c>
      <c r="AK5" s="8">
        <v>0.0</v>
      </c>
      <c r="AL5" s="9">
        <f t="shared" si="18"/>
        <v>0</v>
      </c>
      <c r="AM5" s="8">
        <v>0.0</v>
      </c>
      <c r="AN5" s="9">
        <f t="shared" si="19"/>
        <v>0.02073084497</v>
      </c>
      <c r="AO5" s="8">
        <v>297277.0</v>
      </c>
      <c r="AP5" s="9">
        <f t="shared" si="20"/>
        <v>0</v>
      </c>
      <c r="AQ5" s="8">
        <v>0.0</v>
      </c>
      <c r="AR5" s="9">
        <f t="shared" si="21"/>
        <v>0.002981650026</v>
      </c>
      <c r="AS5" s="8">
        <v>40518.0</v>
      </c>
      <c r="AT5" s="9">
        <f t="shared" si="22"/>
        <v>0</v>
      </c>
      <c r="AU5" s="8">
        <v>0.0</v>
      </c>
      <c r="AV5" s="9">
        <f t="shared" si="23"/>
        <v>0</v>
      </c>
      <c r="AW5" s="8">
        <v>0.0</v>
      </c>
      <c r="AZ5" s="14">
        <f t="shared" si="24"/>
        <v>343960</v>
      </c>
      <c r="BA5" s="15">
        <f t="shared" si="25"/>
        <v>0.0009220553847</v>
      </c>
    </row>
    <row r="6">
      <c r="A6" s="8">
        <v>2.0</v>
      </c>
      <c r="B6" s="11" t="s">
        <v>56</v>
      </c>
      <c r="C6" s="8">
        <v>20.0</v>
      </c>
      <c r="D6" s="12">
        <f t="shared" si="1"/>
        <v>0</v>
      </c>
      <c r="E6" s="8">
        <v>0.0</v>
      </c>
      <c r="F6" s="9">
        <f t="shared" si="2"/>
        <v>0.0005022527317</v>
      </c>
      <c r="G6" s="8">
        <v>11326.0</v>
      </c>
      <c r="H6" s="9">
        <f t="shared" si="3"/>
        <v>0</v>
      </c>
      <c r="I6" s="8">
        <v>0.0</v>
      </c>
      <c r="J6" s="9">
        <f t="shared" si="4"/>
        <v>0</v>
      </c>
      <c r="K6" s="8">
        <v>0.0</v>
      </c>
      <c r="L6" s="9">
        <f t="shared" si="5"/>
        <v>0.00001733484619</v>
      </c>
      <c r="M6" s="8">
        <v>330.0</v>
      </c>
      <c r="N6" s="9">
        <f t="shared" si="6"/>
        <v>0</v>
      </c>
      <c r="O6" s="8">
        <v>0.0</v>
      </c>
      <c r="P6" s="9">
        <f t="shared" si="7"/>
        <v>0</v>
      </c>
      <c r="Q6" s="13">
        <v>0.0</v>
      </c>
      <c r="R6" s="9">
        <f t="shared" si="8"/>
        <v>0</v>
      </c>
      <c r="S6" s="8">
        <v>0.0</v>
      </c>
      <c r="T6" s="9">
        <f t="shared" si="9"/>
        <v>0.0003391343826</v>
      </c>
      <c r="U6" s="8">
        <v>6723.0</v>
      </c>
      <c r="V6" s="9">
        <f t="shared" si="10"/>
        <v>0</v>
      </c>
      <c r="W6" s="8">
        <v>0.0</v>
      </c>
      <c r="X6" s="9">
        <f t="shared" si="11"/>
        <v>0</v>
      </c>
      <c r="Y6" s="8">
        <v>0.0</v>
      </c>
      <c r="Z6" s="9">
        <f t="shared" si="12"/>
        <v>0.0001095066713</v>
      </c>
      <c r="AA6" s="8">
        <v>1497.0</v>
      </c>
      <c r="AB6" s="9">
        <f t="shared" si="13"/>
        <v>0</v>
      </c>
      <c r="AC6" s="8">
        <v>0.0</v>
      </c>
      <c r="AD6" s="9">
        <f t="shared" si="14"/>
        <v>0.000001073883162</v>
      </c>
      <c r="AE6" s="8">
        <v>16.0</v>
      </c>
      <c r="AF6" s="9">
        <f t="shared" si="15"/>
        <v>0</v>
      </c>
      <c r="AG6" s="8">
        <v>0.0</v>
      </c>
      <c r="AH6" s="9">
        <f t="shared" si="16"/>
        <v>0</v>
      </c>
      <c r="AI6" s="8">
        <v>0.0</v>
      </c>
      <c r="AJ6" s="9">
        <f t="shared" si="17"/>
        <v>0</v>
      </c>
      <c r="AK6" s="8">
        <v>0.0</v>
      </c>
      <c r="AL6" s="9">
        <f t="shared" si="18"/>
        <v>0</v>
      </c>
      <c r="AM6" s="8">
        <v>0.0</v>
      </c>
      <c r="AN6" s="9">
        <f t="shared" si="19"/>
        <v>0</v>
      </c>
      <c r="AO6" s="8">
        <v>0.0</v>
      </c>
      <c r="AP6" s="9">
        <f t="shared" si="20"/>
        <v>0</v>
      </c>
      <c r="AQ6" s="8">
        <v>0.0</v>
      </c>
      <c r="AR6" s="9">
        <f t="shared" si="21"/>
        <v>0</v>
      </c>
      <c r="AS6" s="8">
        <v>0.0</v>
      </c>
      <c r="AT6" s="9">
        <f t="shared" si="22"/>
        <v>0</v>
      </c>
      <c r="AU6" s="8">
        <v>0.0</v>
      </c>
      <c r="AV6" s="9">
        <f t="shared" si="23"/>
        <v>0.000002381133801</v>
      </c>
      <c r="AW6" s="8">
        <v>45.0</v>
      </c>
      <c r="AZ6" s="14">
        <f t="shared" si="24"/>
        <v>19937</v>
      </c>
      <c r="BA6" s="15">
        <f t="shared" si="25"/>
        <v>0.00005344522097</v>
      </c>
    </row>
    <row r="7">
      <c r="A7" s="8">
        <v>3.0</v>
      </c>
      <c r="B7" s="11" t="s">
        <v>57</v>
      </c>
      <c r="C7" s="8">
        <v>3.0</v>
      </c>
      <c r="D7" s="12">
        <f t="shared" si="1"/>
        <v>0.0005510605229</v>
      </c>
      <c r="E7" s="8">
        <v>9644.0</v>
      </c>
      <c r="F7" s="9">
        <f t="shared" si="2"/>
        <v>0.000001685114233</v>
      </c>
      <c r="G7" s="8">
        <v>38.0</v>
      </c>
      <c r="H7" s="9">
        <f t="shared" si="3"/>
        <v>0.0003175257906</v>
      </c>
      <c r="I7" s="8">
        <v>4511.0</v>
      </c>
      <c r="J7" s="9">
        <f t="shared" si="4"/>
        <v>0</v>
      </c>
      <c r="K7" s="8">
        <v>0.0</v>
      </c>
      <c r="L7" s="9">
        <f t="shared" si="5"/>
        <v>0.0002939569676</v>
      </c>
      <c r="M7" s="8">
        <v>5596.0</v>
      </c>
      <c r="N7" s="9">
        <f t="shared" si="6"/>
        <v>0.0054158575</v>
      </c>
      <c r="O7" s="8">
        <v>100397.0</v>
      </c>
      <c r="P7" s="9">
        <f t="shared" si="7"/>
        <v>0</v>
      </c>
      <c r="Q7" s="13">
        <v>0.0</v>
      </c>
      <c r="R7" s="9">
        <f t="shared" si="8"/>
        <v>0</v>
      </c>
      <c r="S7" s="8">
        <v>0.0</v>
      </c>
      <c r="T7" s="9">
        <f t="shared" si="9"/>
        <v>0.01238524011</v>
      </c>
      <c r="U7" s="8">
        <v>245525.0</v>
      </c>
      <c r="V7" s="9">
        <f t="shared" si="10"/>
        <v>0</v>
      </c>
      <c r="W7" s="8">
        <v>0.0</v>
      </c>
      <c r="X7" s="9">
        <f t="shared" si="11"/>
        <v>0.00004662902122</v>
      </c>
      <c r="Y7" s="8">
        <v>654.0</v>
      </c>
      <c r="Z7" s="9">
        <f t="shared" si="12"/>
        <v>0.005058081695</v>
      </c>
      <c r="AA7" s="8">
        <v>69146.0</v>
      </c>
      <c r="AB7" s="9">
        <f t="shared" si="13"/>
        <v>0</v>
      </c>
      <c r="AC7" s="8">
        <v>0.0</v>
      </c>
      <c r="AD7" s="9">
        <f t="shared" si="14"/>
        <v>0.00001510148196</v>
      </c>
      <c r="AE7" s="8">
        <v>225.0</v>
      </c>
      <c r="AF7" s="9">
        <f t="shared" si="15"/>
        <v>0.0005136455526</v>
      </c>
      <c r="AG7" s="8">
        <v>9147.0</v>
      </c>
      <c r="AH7" s="9">
        <f t="shared" si="16"/>
        <v>0</v>
      </c>
      <c r="AI7" s="8">
        <v>0.0</v>
      </c>
      <c r="AJ7" s="9">
        <f t="shared" si="17"/>
        <v>0</v>
      </c>
      <c r="AK7" s="8">
        <v>0.0</v>
      </c>
      <c r="AL7" s="9">
        <f t="shared" si="18"/>
        <v>0.001194081072</v>
      </c>
      <c r="AM7" s="8">
        <v>17745.0</v>
      </c>
      <c r="AN7" s="9">
        <f t="shared" si="19"/>
        <v>0</v>
      </c>
      <c r="AO7" s="8">
        <v>0.0</v>
      </c>
      <c r="AP7" s="9">
        <f t="shared" si="20"/>
        <v>0.007370994142</v>
      </c>
      <c r="AQ7" s="8">
        <v>95830.0</v>
      </c>
      <c r="AR7" s="9">
        <f t="shared" si="21"/>
        <v>0</v>
      </c>
      <c r="AS7" s="8">
        <v>0.0</v>
      </c>
      <c r="AT7" s="9">
        <f t="shared" si="22"/>
        <v>0.0006487382212</v>
      </c>
      <c r="AU7" s="8">
        <v>9341.0</v>
      </c>
      <c r="AV7" s="9">
        <f t="shared" si="23"/>
        <v>0.002985571387</v>
      </c>
      <c r="AW7" s="8">
        <v>56423.0</v>
      </c>
      <c r="AZ7" s="14">
        <f t="shared" si="24"/>
        <v>624222</v>
      </c>
      <c r="BA7" s="15">
        <f t="shared" si="25"/>
        <v>0.001673355205</v>
      </c>
    </row>
    <row r="8">
      <c r="A8" s="8">
        <v>4.0</v>
      </c>
      <c r="B8" s="11" t="s">
        <v>58</v>
      </c>
      <c r="C8" s="8">
        <v>27.0</v>
      </c>
      <c r="D8" s="12">
        <f t="shared" si="1"/>
        <v>0.0000007999634302</v>
      </c>
      <c r="E8" s="8">
        <v>14.0</v>
      </c>
      <c r="F8" s="9">
        <f t="shared" si="2"/>
        <v>0</v>
      </c>
      <c r="H8" s="9">
        <f t="shared" si="3"/>
        <v>0</v>
      </c>
      <c r="I8" s="8">
        <v>0.0</v>
      </c>
      <c r="J8" s="9">
        <f t="shared" si="4"/>
        <v>0.00001892736129</v>
      </c>
      <c r="K8" s="8">
        <v>286.0</v>
      </c>
      <c r="L8" s="9">
        <f t="shared" si="5"/>
        <v>0</v>
      </c>
      <c r="M8" s="8">
        <v>0.0</v>
      </c>
      <c r="N8" s="9">
        <f t="shared" si="6"/>
        <v>0</v>
      </c>
      <c r="O8" s="8">
        <v>0.0</v>
      </c>
      <c r="P8" s="9">
        <f t="shared" si="7"/>
        <v>0.00193020355</v>
      </c>
      <c r="Q8" s="13">
        <v>34168.0</v>
      </c>
      <c r="R8" s="9">
        <f t="shared" si="8"/>
        <v>0</v>
      </c>
      <c r="S8" s="8">
        <v>0.0</v>
      </c>
      <c r="T8" s="9">
        <f t="shared" si="9"/>
        <v>0</v>
      </c>
      <c r="U8" s="8">
        <v>0.0</v>
      </c>
      <c r="V8" s="9">
        <f t="shared" si="10"/>
        <v>0</v>
      </c>
      <c r="W8" s="8">
        <v>0.0</v>
      </c>
      <c r="X8" s="9">
        <f t="shared" si="11"/>
        <v>0</v>
      </c>
      <c r="Y8" s="8">
        <v>0.0</v>
      </c>
      <c r="Z8" s="9">
        <f t="shared" si="12"/>
        <v>0</v>
      </c>
      <c r="AA8" s="8">
        <v>0.0</v>
      </c>
      <c r="AB8" s="9">
        <f t="shared" si="13"/>
        <v>0</v>
      </c>
      <c r="AC8" s="8">
        <v>0.0</v>
      </c>
      <c r="AD8" s="9">
        <f t="shared" si="14"/>
        <v>0</v>
      </c>
      <c r="AE8" s="8">
        <v>0.0</v>
      </c>
      <c r="AF8" s="9">
        <f t="shared" si="15"/>
        <v>0</v>
      </c>
      <c r="AG8" s="8">
        <v>0.0</v>
      </c>
      <c r="AH8" s="9">
        <f t="shared" si="16"/>
        <v>0</v>
      </c>
      <c r="AI8" s="8">
        <v>0.0</v>
      </c>
      <c r="AJ8" s="9">
        <f t="shared" si="17"/>
        <v>0</v>
      </c>
      <c r="AK8" s="8">
        <v>0.0</v>
      </c>
      <c r="AL8" s="9">
        <f t="shared" si="18"/>
        <v>0</v>
      </c>
      <c r="AM8" s="8">
        <v>0.0</v>
      </c>
      <c r="AN8" s="9">
        <f t="shared" si="19"/>
        <v>0</v>
      </c>
      <c r="AO8" s="8">
        <v>0.0</v>
      </c>
      <c r="AP8" s="9">
        <f t="shared" si="20"/>
        <v>0.0007239465393</v>
      </c>
      <c r="AQ8" s="8">
        <v>9412.0</v>
      </c>
      <c r="AR8" s="9">
        <f t="shared" si="21"/>
        <v>0</v>
      </c>
      <c r="AS8" s="8">
        <v>0.0</v>
      </c>
      <c r="AT8" s="9">
        <f t="shared" si="22"/>
        <v>0</v>
      </c>
      <c r="AU8" s="8">
        <v>0.0</v>
      </c>
      <c r="AV8" s="9">
        <f t="shared" si="23"/>
        <v>0.000003227759152</v>
      </c>
      <c r="AW8" s="8">
        <v>61.0</v>
      </c>
      <c r="AZ8" s="14">
        <f t="shared" si="24"/>
        <v>43941</v>
      </c>
      <c r="BA8" s="15">
        <f t="shared" si="25"/>
        <v>0.0001177928703</v>
      </c>
    </row>
    <row r="9">
      <c r="A9" s="8">
        <v>5.0</v>
      </c>
      <c r="B9" s="11" t="s">
        <v>59</v>
      </c>
      <c r="C9" s="8">
        <v>28.0</v>
      </c>
      <c r="D9" s="12">
        <f t="shared" si="1"/>
        <v>0</v>
      </c>
      <c r="E9" s="8">
        <v>0.0</v>
      </c>
      <c r="F9" s="9">
        <f t="shared" si="2"/>
        <v>0</v>
      </c>
      <c r="H9" s="9">
        <f t="shared" si="3"/>
        <v>0.0003244239346</v>
      </c>
      <c r="I9" s="8">
        <v>4609.0</v>
      </c>
      <c r="J9" s="9">
        <f t="shared" si="4"/>
        <v>0.00007167249047</v>
      </c>
      <c r="K9" s="8">
        <v>1083.0</v>
      </c>
      <c r="L9" s="9">
        <f t="shared" si="5"/>
        <v>0.0006029374685</v>
      </c>
      <c r="M9" s="8">
        <v>11478.0</v>
      </c>
      <c r="N9" s="9">
        <f t="shared" si="6"/>
        <v>0.0007626122044</v>
      </c>
      <c r="O9" s="8">
        <v>14137.0</v>
      </c>
      <c r="P9" s="9">
        <f t="shared" si="7"/>
        <v>0</v>
      </c>
      <c r="Q9" s="13">
        <v>0.0</v>
      </c>
      <c r="R9" s="9">
        <f t="shared" si="8"/>
        <v>0.0006162234509</v>
      </c>
      <c r="S9" s="8">
        <v>11234.0</v>
      </c>
      <c r="T9" s="9">
        <f t="shared" si="9"/>
        <v>0.0009040556901</v>
      </c>
      <c r="U9" s="8">
        <v>17922.0</v>
      </c>
      <c r="V9" s="9">
        <f t="shared" si="10"/>
        <v>0.0001022923875</v>
      </c>
      <c r="W9" s="8">
        <v>1419.0</v>
      </c>
      <c r="X9" s="9">
        <f t="shared" si="11"/>
        <v>0.00005760894365</v>
      </c>
      <c r="Y9" s="8">
        <v>808.0</v>
      </c>
      <c r="Z9" s="9">
        <f t="shared" si="12"/>
        <v>0</v>
      </c>
      <c r="AA9" s="8">
        <v>0.0</v>
      </c>
      <c r="AB9" s="9">
        <f t="shared" si="13"/>
        <v>0</v>
      </c>
      <c r="AC9" s="8">
        <v>0.0</v>
      </c>
      <c r="AD9" s="9">
        <f t="shared" si="14"/>
        <v>0</v>
      </c>
      <c r="AE9" s="8">
        <v>0.0</v>
      </c>
      <c r="AF9" s="9">
        <f t="shared" si="15"/>
        <v>0</v>
      </c>
      <c r="AG9" s="8">
        <v>0.0</v>
      </c>
      <c r="AH9" s="9">
        <f t="shared" si="16"/>
        <v>0</v>
      </c>
      <c r="AI9" s="8">
        <v>0.0</v>
      </c>
      <c r="AJ9" s="9">
        <f t="shared" si="17"/>
        <v>0</v>
      </c>
      <c r="AK9" s="8">
        <v>0.0</v>
      </c>
      <c r="AL9" s="9">
        <f t="shared" si="18"/>
        <v>0</v>
      </c>
      <c r="AM9" s="8">
        <v>0.0</v>
      </c>
      <c r="AN9" s="9">
        <f t="shared" si="19"/>
        <v>0</v>
      </c>
      <c r="AO9" s="8">
        <v>0.0</v>
      </c>
      <c r="AP9" s="9">
        <f t="shared" si="20"/>
        <v>0.00009537757212</v>
      </c>
      <c r="AQ9" s="8">
        <v>1240.0</v>
      </c>
      <c r="AR9" s="9">
        <f t="shared" si="21"/>
        <v>0</v>
      </c>
      <c r="AS9" s="8">
        <v>0.0</v>
      </c>
      <c r="AT9" s="9">
        <f t="shared" si="22"/>
        <v>0.00001229275936</v>
      </c>
      <c r="AU9" s="8">
        <v>177.0</v>
      </c>
      <c r="AV9" s="9">
        <f t="shared" si="23"/>
        <v>0.002269379254</v>
      </c>
      <c r="AW9" s="8">
        <v>42888.0</v>
      </c>
      <c r="AZ9" s="14">
        <f t="shared" si="24"/>
        <v>106995</v>
      </c>
      <c r="BA9" s="15">
        <f t="shared" si="25"/>
        <v>0.0002868220604</v>
      </c>
    </row>
    <row r="10">
      <c r="A10" s="8">
        <v>6.0</v>
      </c>
      <c r="B10" s="11" t="s">
        <v>60</v>
      </c>
      <c r="C10" s="8">
        <v>25.0</v>
      </c>
      <c r="D10" s="12">
        <f t="shared" si="1"/>
        <v>0</v>
      </c>
      <c r="E10" s="8">
        <v>0.0</v>
      </c>
      <c r="F10" s="9">
        <f t="shared" si="2"/>
        <v>0</v>
      </c>
      <c r="H10" s="9">
        <f t="shared" si="3"/>
        <v>0</v>
      </c>
      <c r="I10" s="8">
        <v>0.0</v>
      </c>
      <c r="J10" s="9">
        <f t="shared" si="4"/>
        <v>0</v>
      </c>
      <c r="K10" s="8">
        <v>0.0</v>
      </c>
      <c r="L10" s="9">
        <f t="shared" si="5"/>
        <v>0</v>
      </c>
      <c r="M10" s="8">
        <v>0.0</v>
      </c>
      <c r="N10" s="9">
        <f t="shared" si="6"/>
        <v>0</v>
      </c>
      <c r="O10" s="8">
        <v>0.0</v>
      </c>
      <c r="P10" s="9">
        <f t="shared" si="7"/>
        <v>0</v>
      </c>
      <c r="Q10" s="13">
        <v>0.0</v>
      </c>
      <c r="R10" s="9">
        <f t="shared" si="8"/>
        <v>0</v>
      </c>
      <c r="S10" s="8">
        <v>0.0</v>
      </c>
      <c r="T10" s="9">
        <f t="shared" si="9"/>
        <v>0</v>
      </c>
      <c r="U10" s="8">
        <v>0.0</v>
      </c>
      <c r="V10" s="9">
        <f t="shared" si="10"/>
        <v>0</v>
      </c>
      <c r="W10" s="8">
        <v>0.0</v>
      </c>
      <c r="X10" s="9">
        <f t="shared" si="11"/>
        <v>0</v>
      </c>
      <c r="Y10" s="8">
        <v>0.0</v>
      </c>
      <c r="Z10" s="9">
        <f t="shared" si="12"/>
        <v>0</v>
      </c>
      <c r="AA10" s="8">
        <v>0.0</v>
      </c>
      <c r="AB10" s="9">
        <f t="shared" si="13"/>
        <v>0</v>
      </c>
      <c r="AC10" s="8">
        <v>0.0</v>
      </c>
      <c r="AD10" s="9">
        <f t="shared" si="14"/>
        <v>0</v>
      </c>
      <c r="AE10" s="8">
        <v>0.0</v>
      </c>
      <c r="AF10" s="9">
        <f t="shared" si="15"/>
        <v>0</v>
      </c>
      <c r="AG10" s="8">
        <v>0.0</v>
      </c>
      <c r="AH10" s="9">
        <f t="shared" si="16"/>
        <v>0</v>
      </c>
      <c r="AI10" s="8">
        <v>0.0</v>
      </c>
      <c r="AJ10" s="9">
        <f t="shared" si="17"/>
        <v>0</v>
      </c>
      <c r="AK10" s="8">
        <v>0.0</v>
      </c>
      <c r="AL10" s="9">
        <f t="shared" si="18"/>
        <v>0</v>
      </c>
      <c r="AM10" s="8">
        <v>0.0</v>
      </c>
      <c r="AN10" s="9">
        <f t="shared" si="19"/>
        <v>0</v>
      </c>
      <c r="AO10" s="8">
        <v>0.0</v>
      </c>
      <c r="AP10" s="9">
        <f t="shared" si="20"/>
        <v>0</v>
      </c>
      <c r="AQ10" s="8">
        <v>0.0</v>
      </c>
      <c r="AR10" s="9">
        <f t="shared" si="21"/>
        <v>0</v>
      </c>
      <c r="AS10" s="8">
        <v>0.0</v>
      </c>
      <c r="AT10" s="9">
        <f t="shared" si="22"/>
        <v>0</v>
      </c>
      <c r="AU10" s="8">
        <v>0.0</v>
      </c>
      <c r="AV10" s="9">
        <f t="shared" si="23"/>
        <v>0</v>
      </c>
      <c r="AW10" s="8">
        <v>0.0</v>
      </c>
      <c r="AZ10" s="14">
        <f t="shared" si="24"/>
        <v>0</v>
      </c>
      <c r="BA10" s="15">
        <f t="shared" si="25"/>
        <v>0</v>
      </c>
    </row>
    <row r="11">
      <c r="A11" s="8">
        <v>7.0</v>
      </c>
      <c r="B11" s="11" t="s">
        <v>61</v>
      </c>
      <c r="C11" s="8">
        <v>29.0</v>
      </c>
      <c r="D11" s="12">
        <f t="shared" si="1"/>
        <v>0.0000257702505</v>
      </c>
      <c r="E11" s="8">
        <v>451.0</v>
      </c>
      <c r="F11" s="9">
        <f t="shared" si="2"/>
        <v>0.000002128565347</v>
      </c>
      <c r="G11" s="8">
        <v>48.0</v>
      </c>
      <c r="H11" s="9">
        <f t="shared" si="3"/>
        <v>0.00281197912</v>
      </c>
      <c r="I11" s="8">
        <v>39949.0</v>
      </c>
      <c r="J11" s="9">
        <f t="shared" si="4"/>
        <v>0</v>
      </c>
      <c r="K11" s="8">
        <v>0.0</v>
      </c>
      <c r="L11" s="9">
        <f t="shared" si="5"/>
        <v>0</v>
      </c>
      <c r="M11" s="8">
        <v>0.0</v>
      </c>
      <c r="N11" s="9">
        <f t="shared" si="6"/>
        <v>0.0009725638702</v>
      </c>
      <c r="O11" s="8">
        <v>18029.0</v>
      </c>
      <c r="P11" s="9">
        <f t="shared" si="7"/>
        <v>0.0002882199284</v>
      </c>
      <c r="Q11" s="13">
        <v>5102.0</v>
      </c>
      <c r="R11" s="9">
        <f t="shared" si="8"/>
        <v>0</v>
      </c>
      <c r="S11" s="8">
        <v>0.0</v>
      </c>
      <c r="T11" s="9">
        <f t="shared" si="9"/>
        <v>0</v>
      </c>
      <c r="U11" s="8">
        <v>0.0</v>
      </c>
      <c r="V11" s="9">
        <f t="shared" si="10"/>
        <v>0</v>
      </c>
      <c r="W11" s="8">
        <v>0.0</v>
      </c>
      <c r="X11" s="9">
        <f t="shared" si="11"/>
        <v>0.0004119609856</v>
      </c>
      <c r="Y11" s="8">
        <v>5778.0</v>
      </c>
      <c r="Z11" s="9">
        <f t="shared" si="12"/>
        <v>0</v>
      </c>
      <c r="AA11" s="8">
        <v>0.0</v>
      </c>
      <c r="AB11" s="9">
        <f t="shared" si="13"/>
        <v>0.00001172341697</v>
      </c>
      <c r="AC11" s="8">
        <v>157.0</v>
      </c>
      <c r="AD11" s="9">
        <f t="shared" si="14"/>
        <v>0</v>
      </c>
      <c r="AE11" s="8">
        <v>0.0</v>
      </c>
      <c r="AF11" s="9">
        <f t="shared" si="15"/>
        <v>0.0001474618149</v>
      </c>
      <c r="AG11" s="8">
        <v>2626.0</v>
      </c>
      <c r="AH11" s="9">
        <f t="shared" si="16"/>
        <v>0</v>
      </c>
      <c r="AI11" s="8">
        <v>0.0</v>
      </c>
      <c r="AJ11" s="9">
        <f t="shared" si="17"/>
        <v>0</v>
      </c>
      <c r="AK11" s="8">
        <v>0.0</v>
      </c>
      <c r="AL11" s="9">
        <f t="shared" si="18"/>
        <v>0.000004104758829</v>
      </c>
      <c r="AM11" s="8">
        <v>61.0</v>
      </c>
      <c r="AN11" s="9">
        <f t="shared" si="19"/>
        <v>0</v>
      </c>
      <c r="AO11" s="8">
        <v>0.0</v>
      </c>
      <c r="AP11" s="9">
        <f t="shared" si="20"/>
        <v>0.00003468974599</v>
      </c>
      <c r="AQ11" s="8">
        <v>451.0</v>
      </c>
      <c r="AR11" s="9">
        <f t="shared" si="21"/>
        <v>0</v>
      </c>
      <c r="AS11" s="8">
        <v>0.0</v>
      </c>
      <c r="AT11" s="9">
        <f t="shared" si="22"/>
        <v>0.003481073318</v>
      </c>
      <c r="AU11" s="8">
        <v>50123.0</v>
      </c>
      <c r="AV11" s="9">
        <f t="shared" si="23"/>
        <v>0.002684543161</v>
      </c>
      <c r="AW11" s="8">
        <v>50734.0</v>
      </c>
      <c r="AZ11" s="14">
        <f t="shared" si="24"/>
        <v>173509</v>
      </c>
      <c r="BA11" s="15">
        <f t="shared" si="25"/>
        <v>0.0004651264907</v>
      </c>
    </row>
    <row r="12">
      <c r="A12" s="8">
        <v>8.0</v>
      </c>
      <c r="B12" s="11" t="s">
        <v>62</v>
      </c>
      <c r="C12" s="8">
        <v>30.0</v>
      </c>
      <c r="D12" s="12">
        <f t="shared" si="1"/>
        <v>0</v>
      </c>
      <c r="E12" s="8">
        <v>0.0</v>
      </c>
      <c r="F12" s="9">
        <f t="shared" si="2"/>
        <v>0</v>
      </c>
      <c r="H12" s="9">
        <f t="shared" si="3"/>
        <v>0</v>
      </c>
      <c r="I12" s="8">
        <v>0.0</v>
      </c>
      <c r="J12" s="9">
        <f t="shared" si="4"/>
        <v>0</v>
      </c>
      <c r="K12" s="8">
        <v>0.0</v>
      </c>
      <c r="L12" s="9">
        <f t="shared" si="5"/>
        <v>0</v>
      </c>
      <c r="M12" s="8">
        <v>0.0</v>
      </c>
      <c r="N12" s="9">
        <f t="shared" si="6"/>
        <v>0</v>
      </c>
      <c r="O12" s="8">
        <v>0.0</v>
      </c>
      <c r="P12" s="9">
        <f t="shared" si="7"/>
        <v>0</v>
      </c>
      <c r="Q12" s="13">
        <v>0.0</v>
      </c>
      <c r="R12" s="9">
        <f t="shared" si="8"/>
        <v>0</v>
      </c>
      <c r="S12" s="8">
        <v>0.0</v>
      </c>
      <c r="T12" s="9">
        <f t="shared" si="9"/>
        <v>0</v>
      </c>
      <c r="U12" s="8">
        <v>0.0</v>
      </c>
      <c r="V12" s="9">
        <f t="shared" si="10"/>
        <v>0</v>
      </c>
      <c r="W12" s="8">
        <v>0.0</v>
      </c>
      <c r="X12" s="9">
        <f t="shared" si="11"/>
        <v>0</v>
      </c>
      <c r="Y12" s="8">
        <v>0.0</v>
      </c>
      <c r="Z12" s="9">
        <f t="shared" si="12"/>
        <v>0</v>
      </c>
      <c r="AA12" s="8">
        <v>0.0</v>
      </c>
      <c r="AB12" s="9">
        <f t="shared" si="13"/>
        <v>0</v>
      </c>
      <c r="AC12" s="8">
        <v>0.0</v>
      </c>
      <c r="AD12" s="9">
        <f t="shared" si="14"/>
        <v>0</v>
      </c>
      <c r="AE12" s="8">
        <v>0.0</v>
      </c>
      <c r="AF12" s="9">
        <f t="shared" si="15"/>
        <v>0</v>
      </c>
      <c r="AG12" s="8">
        <v>0.0</v>
      </c>
      <c r="AH12" s="9">
        <f t="shared" si="16"/>
        <v>0</v>
      </c>
      <c r="AI12" s="8">
        <v>0.0</v>
      </c>
      <c r="AJ12" s="9">
        <f t="shared" si="17"/>
        <v>0</v>
      </c>
      <c r="AK12" s="8">
        <v>0.0</v>
      </c>
      <c r="AL12" s="9">
        <f t="shared" si="18"/>
        <v>0</v>
      </c>
      <c r="AM12" s="8">
        <v>0.0</v>
      </c>
      <c r="AN12" s="9">
        <f t="shared" si="19"/>
        <v>0</v>
      </c>
      <c r="AO12" s="8">
        <v>0.0</v>
      </c>
      <c r="AP12" s="9">
        <f t="shared" si="20"/>
        <v>0</v>
      </c>
      <c r="AQ12" s="8">
        <v>0.0</v>
      </c>
      <c r="AR12" s="9">
        <f t="shared" si="21"/>
        <v>0</v>
      </c>
      <c r="AS12" s="8">
        <v>0.0</v>
      </c>
      <c r="AT12" s="9">
        <f t="shared" si="22"/>
        <v>0</v>
      </c>
      <c r="AU12" s="8">
        <v>0.0</v>
      </c>
      <c r="AV12" s="9">
        <f t="shared" si="23"/>
        <v>0</v>
      </c>
      <c r="AW12" s="8">
        <v>0.0</v>
      </c>
      <c r="AZ12" s="14">
        <f t="shared" si="24"/>
        <v>0</v>
      </c>
      <c r="BA12" s="15">
        <f t="shared" si="25"/>
        <v>0</v>
      </c>
    </row>
    <row r="13">
      <c r="A13" s="8">
        <v>9.0</v>
      </c>
      <c r="B13" s="11" t="s">
        <v>63</v>
      </c>
      <c r="C13" s="8">
        <v>22.0</v>
      </c>
      <c r="D13" s="12">
        <f t="shared" si="1"/>
        <v>0.00001114234778</v>
      </c>
      <c r="E13" s="8">
        <v>195.0</v>
      </c>
      <c r="F13" s="9">
        <f t="shared" si="2"/>
        <v>0</v>
      </c>
      <c r="H13" s="9">
        <f t="shared" si="3"/>
        <v>0</v>
      </c>
      <c r="I13" s="8">
        <v>0.0</v>
      </c>
      <c r="J13" s="9">
        <f t="shared" si="4"/>
        <v>0</v>
      </c>
      <c r="K13" s="8">
        <v>0.0</v>
      </c>
      <c r="L13" s="9">
        <f t="shared" si="5"/>
        <v>0.00001885821146</v>
      </c>
      <c r="M13" s="8">
        <v>359.0</v>
      </c>
      <c r="N13" s="9">
        <f t="shared" si="6"/>
        <v>0</v>
      </c>
      <c r="O13" s="8">
        <v>0.0</v>
      </c>
      <c r="P13" s="9">
        <f t="shared" si="7"/>
        <v>0</v>
      </c>
      <c r="Q13" s="13">
        <v>0.0</v>
      </c>
      <c r="R13" s="9">
        <f t="shared" si="8"/>
        <v>0</v>
      </c>
      <c r="S13" s="8">
        <v>0.0</v>
      </c>
      <c r="T13" s="9">
        <f t="shared" si="9"/>
        <v>0</v>
      </c>
      <c r="U13" s="8">
        <v>0.0</v>
      </c>
      <c r="V13" s="9">
        <f t="shared" si="10"/>
        <v>0</v>
      </c>
      <c r="W13" s="8">
        <v>0.0</v>
      </c>
      <c r="X13" s="9">
        <f t="shared" si="11"/>
        <v>0</v>
      </c>
      <c r="Y13" s="8">
        <v>0.0</v>
      </c>
      <c r="Z13" s="9">
        <f t="shared" si="12"/>
        <v>0</v>
      </c>
      <c r="AA13" s="8">
        <v>0.0</v>
      </c>
      <c r="AB13" s="9">
        <f t="shared" si="13"/>
        <v>0</v>
      </c>
      <c r="AC13" s="8">
        <v>0.0</v>
      </c>
      <c r="AD13" s="9">
        <f t="shared" si="14"/>
        <v>0.002195755477</v>
      </c>
      <c r="AE13" s="8">
        <v>32715.0</v>
      </c>
      <c r="AF13" s="9">
        <f t="shared" si="15"/>
        <v>0</v>
      </c>
      <c r="AG13" s="8">
        <v>0.0</v>
      </c>
      <c r="AH13" s="9">
        <f t="shared" si="16"/>
        <v>0</v>
      </c>
      <c r="AI13" s="8">
        <v>0.0</v>
      </c>
      <c r="AJ13" s="9">
        <f t="shared" si="17"/>
        <v>0.001298618899</v>
      </c>
      <c r="AK13" s="8">
        <v>21491.0</v>
      </c>
      <c r="AL13" s="9">
        <f t="shared" si="18"/>
        <v>0</v>
      </c>
      <c r="AM13" s="8">
        <v>0.0</v>
      </c>
      <c r="AN13" s="9">
        <f t="shared" si="19"/>
        <v>0</v>
      </c>
      <c r="AO13" s="8">
        <v>0.0</v>
      </c>
      <c r="AP13" s="9">
        <f t="shared" si="20"/>
        <v>0</v>
      </c>
      <c r="AQ13" s="8">
        <v>0.0</v>
      </c>
      <c r="AR13" s="9">
        <f t="shared" si="21"/>
        <v>0</v>
      </c>
      <c r="AS13" s="8">
        <v>0.0</v>
      </c>
      <c r="AT13" s="9">
        <f t="shared" si="22"/>
        <v>0.000003055827185</v>
      </c>
      <c r="AU13" s="8">
        <v>44.0</v>
      </c>
      <c r="AV13" s="9">
        <f t="shared" si="23"/>
        <v>0</v>
      </c>
      <c r="AW13" s="8">
        <v>0.0</v>
      </c>
      <c r="AZ13" s="14">
        <f t="shared" si="24"/>
        <v>54804</v>
      </c>
      <c r="BA13" s="15">
        <f t="shared" si="25"/>
        <v>0.0001469133716</v>
      </c>
    </row>
    <row r="14">
      <c r="A14" s="8">
        <v>10.0</v>
      </c>
      <c r="B14" s="11" t="s">
        <v>64</v>
      </c>
      <c r="C14" s="8">
        <v>4.0</v>
      </c>
      <c r="D14" s="12">
        <f t="shared" si="1"/>
        <v>0</v>
      </c>
      <c r="E14" s="8">
        <v>0.0</v>
      </c>
      <c r="F14" s="9">
        <f t="shared" si="2"/>
        <v>0.000748811551</v>
      </c>
      <c r="G14" s="8">
        <v>16886.0</v>
      </c>
      <c r="H14" s="9">
        <f t="shared" si="3"/>
        <v>0.00003216787548</v>
      </c>
      <c r="I14" s="8">
        <v>457.0</v>
      </c>
      <c r="J14" s="9">
        <f t="shared" si="4"/>
        <v>0</v>
      </c>
      <c r="K14" s="8">
        <v>0.0</v>
      </c>
      <c r="L14" s="9">
        <f t="shared" si="5"/>
        <v>0</v>
      </c>
      <c r="M14" s="8">
        <v>0.0</v>
      </c>
      <c r="N14" s="9">
        <f t="shared" si="6"/>
        <v>0.00268141507</v>
      </c>
      <c r="O14" s="8">
        <v>49707.0</v>
      </c>
      <c r="P14" s="9">
        <f t="shared" si="7"/>
        <v>0.0007004388264</v>
      </c>
      <c r="Q14" s="13">
        <v>12399.0</v>
      </c>
      <c r="R14" s="9">
        <f t="shared" si="8"/>
        <v>0</v>
      </c>
      <c r="S14" s="8">
        <v>0.0</v>
      </c>
      <c r="T14" s="9">
        <f t="shared" si="9"/>
        <v>0</v>
      </c>
      <c r="U14" s="8">
        <v>0.0</v>
      </c>
      <c r="V14" s="9">
        <f t="shared" si="10"/>
        <v>0</v>
      </c>
      <c r="W14" s="8">
        <v>0.0</v>
      </c>
      <c r="X14" s="9">
        <f t="shared" si="11"/>
        <v>0</v>
      </c>
      <c r="Y14" s="8">
        <v>0.0</v>
      </c>
      <c r="Z14" s="9">
        <f t="shared" si="12"/>
        <v>0.00000863178839</v>
      </c>
      <c r="AA14" s="8">
        <v>118.0</v>
      </c>
      <c r="AB14" s="9">
        <f t="shared" si="13"/>
        <v>0.001036364994</v>
      </c>
      <c r="AC14" s="8">
        <v>13879.0</v>
      </c>
      <c r="AD14" s="9">
        <f t="shared" si="14"/>
        <v>0.02130067386</v>
      </c>
      <c r="AE14" s="8">
        <v>317363.0</v>
      </c>
      <c r="AF14" s="9">
        <f t="shared" si="15"/>
        <v>0.02660096586</v>
      </c>
      <c r="AG14" s="8">
        <v>473710.0</v>
      </c>
      <c r="AH14" s="9">
        <f t="shared" si="16"/>
        <v>0</v>
      </c>
      <c r="AI14" s="8">
        <v>0.0</v>
      </c>
      <c r="AJ14" s="9">
        <f t="shared" si="17"/>
        <v>0</v>
      </c>
      <c r="AK14" s="8">
        <v>0.0</v>
      </c>
      <c r="AL14" s="9">
        <f t="shared" si="18"/>
        <v>0.0004374596253</v>
      </c>
      <c r="AM14" s="8">
        <v>6501.0</v>
      </c>
      <c r="AN14" s="9">
        <f t="shared" si="19"/>
        <v>0</v>
      </c>
      <c r="AO14" s="8">
        <v>0.0</v>
      </c>
      <c r="AP14" s="9">
        <f t="shared" si="20"/>
        <v>0.004220765236</v>
      </c>
      <c r="AQ14" s="8">
        <v>54874.0</v>
      </c>
      <c r="AR14" s="9">
        <f t="shared" si="21"/>
        <v>0.00004253402722</v>
      </c>
      <c r="AS14" s="8">
        <v>578.0</v>
      </c>
      <c r="AT14" s="9">
        <f t="shared" si="22"/>
        <v>0.001996983065</v>
      </c>
      <c r="AU14" s="8">
        <v>28754.0</v>
      </c>
      <c r="AV14" s="9">
        <f t="shared" si="23"/>
        <v>0.00504091317</v>
      </c>
      <c r="AW14" s="8">
        <v>95266.0</v>
      </c>
      <c r="AZ14" s="14">
        <f t="shared" si="24"/>
        <v>1070492</v>
      </c>
      <c r="BA14" s="15">
        <f t="shared" si="25"/>
        <v>0.002869673546</v>
      </c>
    </row>
    <row r="15">
      <c r="A15" s="8">
        <v>11.0</v>
      </c>
      <c r="B15" s="11" t="s">
        <v>65</v>
      </c>
      <c r="C15" s="8">
        <v>36.0</v>
      </c>
      <c r="D15" s="12">
        <f t="shared" si="1"/>
        <v>0.00007502514171</v>
      </c>
      <c r="E15" s="8">
        <v>1313.0</v>
      </c>
      <c r="F15" s="9">
        <f t="shared" si="2"/>
        <v>0.0002149851</v>
      </c>
      <c r="G15" s="8">
        <v>4848.0</v>
      </c>
      <c r="H15" s="9">
        <f t="shared" si="3"/>
        <v>0.0004914575637</v>
      </c>
      <c r="I15" s="8">
        <v>6982.0</v>
      </c>
      <c r="J15" s="9">
        <f t="shared" si="4"/>
        <v>0.001180312897</v>
      </c>
      <c r="K15" s="8">
        <v>17835.0</v>
      </c>
      <c r="L15" s="9">
        <f t="shared" si="5"/>
        <v>0.007793799378</v>
      </c>
      <c r="M15" s="8">
        <v>148369.0</v>
      </c>
      <c r="N15" s="9">
        <f t="shared" si="6"/>
        <v>0.001011943294</v>
      </c>
      <c r="O15" s="8">
        <v>18759.0</v>
      </c>
      <c r="P15" s="16">
        <f t="shared" si="7"/>
        <v>0.04411482248</v>
      </c>
      <c r="Q15" s="13">
        <v>780910.0</v>
      </c>
      <c r="R15" s="9">
        <f t="shared" si="8"/>
        <v>0.0003281880814</v>
      </c>
      <c r="S15" s="8">
        <v>5983.0</v>
      </c>
      <c r="T15" s="9">
        <f t="shared" si="9"/>
        <v>0.001424989911</v>
      </c>
      <c r="U15" s="8">
        <v>28249.0</v>
      </c>
      <c r="V15" s="9">
        <f t="shared" si="10"/>
        <v>0</v>
      </c>
      <c r="W15" s="8">
        <v>0.0</v>
      </c>
      <c r="X15" s="9">
        <f t="shared" si="11"/>
        <v>0.009447652863</v>
      </c>
      <c r="Y15" s="8">
        <v>132509.0</v>
      </c>
      <c r="Z15" s="9">
        <f t="shared" si="12"/>
        <v>0.01972144195</v>
      </c>
      <c r="AA15" s="8">
        <v>269600.0</v>
      </c>
      <c r="AB15" s="9">
        <f t="shared" si="13"/>
        <v>0.0001475507766</v>
      </c>
      <c r="AC15" s="8">
        <v>1976.0</v>
      </c>
      <c r="AD15" s="9">
        <f t="shared" si="14"/>
        <v>0.0001251073883</v>
      </c>
      <c r="AE15" s="8">
        <v>1864.0</v>
      </c>
      <c r="AF15" s="9">
        <f t="shared" si="15"/>
        <v>0.0004903975741</v>
      </c>
      <c r="AG15" s="8">
        <v>8733.0</v>
      </c>
      <c r="AH15" s="9">
        <f t="shared" si="16"/>
        <v>0.000006751615691</v>
      </c>
      <c r="AI15" s="8">
        <v>115.0</v>
      </c>
      <c r="AJ15" s="9">
        <f t="shared" si="17"/>
        <v>0.0002333054567</v>
      </c>
      <c r="AK15" s="8">
        <v>3861.0</v>
      </c>
      <c r="AL15" s="9">
        <f t="shared" si="18"/>
        <v>0.01006278262</v>
      </c>
      <c r="AM15" s="8">
        <v>149541.0</v>
      </c>
      <c r="AN15" s="9">
        <f t="shared" si="19"/>
        <v>0.007453988329</v>
      </c>
      <c r="AO15" s="8">
        <v>106889.0</v>
      </c>
      <c r="AP15" s="9">
        <f t="shared" si="20"/>
        <v>0.0451312057</v>
      </c>
      <c r="AQ15" s="8">
        <v>586749.0</v>
      </c>
      <c r="AR15" s="9">
        <f t="shared" si="21"/>
        <v>0.009272491523</v>
      </c>
      <c r="AS15" s="8">
        <v>126005.0</v>
      </c>
      <c r="AT15" s="9">
        <f t="shared" si="22"/>
        <v>0.04107115077</v>
      </c>
      <c r="AU15" s="8">
        <v>591372.0</v>
      </c>
      <c r="AV15" s="9">
        <f t="shared" si="23"/>
        <v>0.02985111035</v>
      </c>
      <c r="AW15" s="8">
        <v>564143.0</v>
      </c>
      <c r="AZ15" s="14">
        <f t="shared" si="24"/>
        <v>3556605</v>
      </c>
      <c r="BA15" s="15">
        <f t="shared" si="25"/>
        <v>0.009534209767</v>
      </c>
    </row>
    <row r="16">
      <c r="A16" s="8">
        <v>12.0</v>
      </c>
      <c r="B16" s="11" t="s">
        <v>66</v>
      </c>
      <c r="C16" s="8">
        <v>41.0</v>
      </c>
      <c r="D16" s="12">
        <f t="shared" si="1"/>
        <v>0.000003599835436</v>
      </c>
      <c r="E16" s="8">
        <v>63.0</v>
      </c>
      <c r="F16" s="17">
        <f t="shared" si="2"/>
        <v>0.006214036115</v>
      </c>
      <c r="G16" s="8">
        <v>140129.0</v>
      </c>
      <c r="H16" s="18">
        <f t="shared" si="3"/>
        <v>0.3476478033</v>
      </c>
      <c r="I16" s="8">
        <v>4938935.0</v>
      </c>
      <c r="J16" s="9">
        <f t="shared" si="4"/>
        <v>0.002203250741</v>
      </c>
      <c r="K16" s="8">
        <v>33292.0</v>
      </c>
      <c r="L16" s="16">
        <f t="shared" si="5"/>
        <v>0.1087003068</v>
      </c>
      <c r="M16" s="8">
        <v>2069306.0</v>
      </c>
      <c r="N16" s="19">
        <f t="shared" si="6"/>
        <v>0.140713307</v>
      </c>
      <c r="O16" s="8">
        <v>2608487.0</v>
      </c>
      <c r="P16" s="9">
        <f t="shared" si="7"/>
        <v>0.00004372446582</v>
      </c>
      <c r="Q16" s="13">
        <v>774.0</v>
      </c>
      <c r="R16" s="19">
        <f t="shared" si="8"/>
        <v>0.1044374232</v>
      </c>
      <c r="S16" s="8">
        <v>1903936.0</v>
      </c>
      <c r="T16" s="20">
        <f t="shared" si="9"/>
        <v>0.1792495964</v>
      </c>
      <c r="U16" s="8">
        <v>3553444.0</v>
      </c>
      <c r="V16" s="9">
        <f t="shared" si="10"/>
        <v>0.00001102941176</v>
      </c>
      <c r="W16" s="8">
        <v>153.0</v>
      </c>
      <c r="X16" s="9">
        <f t="shared" si="11"/>
        <v>0.007491087725</v>
      </c>
      <c r="Y16" s="8">
        <v>105067.0</v>
      </c>
      <c r="Z16" s="17">
        <f t="shared" si="12"/>
        <v>0.06832375059</v>
      </c>
      <c r="AA16" s="8">
        <v>934013.0</v>
      </c>
      <c r="AB16" s="9">
        <f t="shared" si="13"/>
        <v>0.0001919802867</v>
      </c>
      <c r="AC16" s="8">
        <v>2571.0</v>
      </c>
      <c r="AD16" s="16">
        <f t="shared" si="14"/>
        <v>0.1414655149</v>
      </c>
      <c r="AE16" s="8">
        <v>2107723.0</v>
      </c>
      <c r="AF16" s="20">
        <f t="shared" si="15"/>
        <v>0.2024544025</v>
      </c>
      <c r="AG16" s="8">
        <v>3605308.0</v>
      </c>
      <c r="AH16" s="9">
        <f t="shared" si="16"/>
        <v>0.00004702647103</v>
      </c>
      <c r="AI16" s="8">
        <v>801.0</v>
      </c>
      <c r="AJ16" s="9">
        <f t="shared" si="17"/>
        <v>0.005544463996</v>
      </c>
      <c r="AK16" s="8">
        <v>91756.0</v>
      </c>
      <c r="AL16" s="16">
        <f t="shared" si="18"/>
        <v>0.09524076766</v>
      </c>
      <c r="AM16" s="8">
        <v>1415354.0</v>
      </c>
      <c r="AN16" s="9">
        <f t="shared" si="19"/>
        <v>0.0005901739489</v>
      </c>
      <c r="AO16" s="8">
        <v>8463.0</v>
      </c>
      <c r="AP16" s="9">
        <f t="shared" si="20"/>
        <v>0.2025561189</v>
      </c>
      <c r="AQ16" s="8">
        <v>2633424.0</v>
      </c>
      <c r="AR16" s="9">
        <f t="shared" si="21"/>
        <v>0.010479045</v>
      </c>
      <c r="AS16" s="8">
        <v>142401.0</v>
      </c>
      <c r="AT16" s="9">
        <f t="shared" si="22"/>
        <v>0.008672715352</v>
      </c>
      <c r="AU16" s="8">
        <v>124876.0</v>
      </c>
      <c r="AV16" s="9">
        <f t="shared" si="23"/>
        <v>0.1287279031</v>
      </c>
      <c r="AW16" s="8">
        <v>2432772.0</v>
      </c>
      <c r="AZ16" s="14">
        <f t="shared" si="24"/>
        <v>28853048</v>
      </c>
      <c r="BA16" s="15">
        <f t="shared" si="25"/>
        <v>0.07734651783</v>
      </c>
    </row>
    <row r="17">
      <c r="A17" s="8">
        <v>13.0</v>
      </c>
      <c r="B17" s="11" t="s">
        <v>67</v>
      </c>
      <c r="C17" s="8">
        <v>5.0</v>
      </c>
      <c r="D17" s="12">
        <f t="shared" si="1"/>
        <v>0</v>
      </c>
      <c r="E17" s="8">
        <v>0.0</v>
      </c>
      <c r="F17" s="9">
        <f t="shared" si="2"/>
        <v>0.0001344987229</v>
      </c>
      <c r="G17" s="8">
        <v>3033.0</v>
      </c>
      <c r="H17" s="9">
        <f t="shared" si="3"/>
        <v>0</v>
      </c>
      <c r="I17" s="8">
        <v>0.0</v>
      </c>
      <c r="J17" s="9">
        <f t="shared" si="4"/>
        <v>0</v>
      </c>
      <c r="K17" s="8">
        <v>0.0</v>
      </c>
      <c r="L17" s="9">
        <f t="shared" si="5"/>
        <v>0</v>
      </c>
      <c r="M17" s="8">
        <v>0.0</v>
      </c>
      <c r="N17" s="9">
        <f t="shared" si="6"/>
        <v>0</v>
      </c>
      <c r="O17" s="8">
        <v>0.0</v>
      </c>
      <c r="P17" s="9">
        <f t="shared" si="7"/>
        <v>0</v>
      </c>
      <c r="Q17" s="13">
        <v>0.0</v>
      </c>
      <c r="R17" s="9">
        <f t="shared" si="8"/>
        <v>0</v>
      </c>
      <c r="S17" s="8">
        <v>0.0</v>
      </c>
      <c r="T17" s="9">
        <f t="shared" si="9"/>
        <v>0</v>
      </c>
      <c r="U17" s="8">
        <v>0.0</v>
      </c>
      <c r="V17" s="9">
        <f t="shared" si="10"/>
        <v>0</v>
      </c>
      <c r="W17" s="8">
        <v>0.0</v>
      </c>
      <c r="X17" s="9">
        <f t="shared" si="11"/>
        <v>0</v>
      </c>
      <c r="Y17" s="8">
        <v>0.0</v>
      </c>
      <c r="Z17" s="9">
        <f t="shared" si="12"/>
        <v>0</v>
      </c>
      <c r="AA17" s="8">
        <v>0.0</v>
      </c>
      <c r="AB17" s="9">
        <f t="shared" si="13"/>
        <v>0</v>
      </c>
      <c r="AC17" s="8">
        <v>0.0</v>
      </c>
      <c r="AD17" s="9">
        <f t="shared" si="14"/>
        <v>0</v>
      </c>
      <c r="AE17" s="8">
        <v>0.0</v>
      </c>
      <c r="AF17" s="9">
        <f t="shared" si="15"/>
        <v>0</v>
      </c>
      <c r="AG17" s="8">
        <v>0.0</v>
      </c>
      <c r="AH17" s="9">
        <f t="shared" si="16"/>
        <v>0.0004503034117</v>
      </c>
      <c r="AI17" s="8">
        <v>7670.0</v>
      </c>
      <c r="AJ17" s="9">
        <f t="shared" si="17"/>
        <v>0</v>
      </c>
      <c r="AK17" s="8">
        <v>0.0</v>
      </c>
      <c r="AL17" s="9">
        <f t="shared" si="18"/>
        <v>0</v>
      </c>
      <c r="AM17" s="8">
        <v>0.0</v>
      </c>
      <c r="AN17" s="9">
        <f t="shared" si="19"/>
        <v>0</v>
      </c>
      <c r="AO17" s="8">
        <v>0.0</v>
      </c>
      <c r="AP17" s="9">
        <f t="shared" si="20"/>
        <v>0</v>
      </c>
      <c r="AQ17" s="8">
        <v>0.0</v>
      </c>
      <c r="AR17" s="9">
        <f t="shared" si="21"/>
        <v>0</v>
      </c>
      <c r="AS17" s="8">
        <v>0.0</v>
      </c>
      <c r="AT17" s="9">
        <f t="shared" si="22"/>
        <v>0</v>
      </c>
      <c r="AU17" s="8">
        <v>0.0</v>
      </c>
      <c r="AV17" s="9">
        <f t="shared" si="23"/>
        <v>0.02051632505</v>
      </c>
      <c r="AW17" s="8">
        <v>387729.0</v>
      </c>
      <c r="AZ17" s="14">
        <f t="shared" si="24"/>
        <v>398432</v>
      </c>
      <c r="BA17" s="15">
        <f t="shared" si="25"/>
        <v>0.001068078762</v>
      </c>
    </row>
    <row r="18">
      <c r="A18" s="8">
        <v>14.0</v>
      </c>
      <c r="B18" s="11" t="s">
        <v>68</v>
      </c>
      <c r="C18" s="8">
        <v>31.0</v>
      </c>
      <c r="D18" s="12">
        <f t="shared" si="1"/>
        <v>0.00004079813494</v>
      </c>
      <c r="E18" s="8">
        <v>714.0</v>
      </c>
      <c r="F18" s="9">
        <f t="shared" si="2"/>
        <v>0.0008822459912</v>
      </c>
      <c r="G18" s="8">
        <v>19895.0</v>
      </c>
      <c r="H18" s="9">
        <f t="shared" si="3"/>
        <v>0.00003174554014</v>
      </c>
      <c r="I18" s="8">
        <v>451.0</v>
      </c>
      <c r="J18" s="9">
        <f t="shared" si="4"/>
        <v>0.0001618752647</v>
      </c>
      <c r="K18" s="8">
        <v>2446.0</v>
      </c>
      <c r="L18" s="9">
        <f t="shared" si="5"/>
        <v>0.0003120272315</v>
      </c>
      <c r="M18" s="8">
        <v>5940.0</v>
      </c>
      <c r="N18" s="9">
        <f t="shared" si="6"/>
        <v>0</v>
      </c>
      <c r="O18" s="8">
        <v>0.0</v>
      </c>
      <c r="P18" s="9">
        <f t="shared" si="7"/>
        <v>0</v>
      </c>
      <c r="Q18" s="13">
        <v>0.0</v>
      </c>
      <c r="R18" s="9">
        <f t="shared" si="8"/>
        <v>0</v>
      </c>
      <c r="S18" s="8">
        <v>0.0</v>
      </c>
      <c r="T18" s="9">
        <f t="shared" si="9"/>
        <v>0.000005447941889</v>
      </c>
      <c r="U18" s="8">
        <v>108.0</v>
      </c>
      <c r="V18" s="9">
        <f t="shared" si="10"/>
        <v>0</v>
      </c>
      <c r="W18" s="8">
        <v>0.0</v>
      </c>
      <c r="X18" s="9">
        <f t="shared" si="11"/>
        <v>0</v>
      </c>
      <c r="Y18" s="8">
        <v>0.0</v>
      </c>
      <c r="Z18" s="9">
        <f t="shared" si="12"/>
        <v>0</v>
      </c>
      <c r="AA18" s="8">
        <v>0.0</v>
      </c>
      <c r="AB18" s="9">
        <f t="shared" si="13"/>
        <v>0</v>
      </c>
      <c r="AC18" s="8">
        <v>0.0</v>
      </c>
      <c r="AD18" s="9">
        <f t="shared" si="14"/>
        <v>0.00002020242698</v>
      </c>
      <c r="AE18" s="8">
        <v>301.0</v>
      </c>
      <c r="AF18" s="9">
        <f t="shared" si="15"/>
        <v>0.000007075471698</v>
      </c>
      <c r="AG18" s="8">
        <v>126.0</v>
      </c>
      <c r="AH18" s="9">
        <f t="shared" si="16"/>
        <v>0.00004279937251</v>
      </c>
      <c r="AI18" s="8">
        <v>729.0</v>
      </c>
      <c r="AJ18" s="9">
        <f t="shared" si="17"/>
        <v>0.00001238736561</v>
      </c>
      <c r="AK18" s="8">
        <v>205.0</v>
      </c>
      <c r="AL18" s="9">
        <f t="shared" si="18"/>
        <v>0.00002166774332</v>
      </c>
      <c r="AM18" s="8">
        <v>322.0</v>
      </c>
      <c r="AN18" s="9">
        <f t="shared" si="19"/>
        <v>0</v>
      </c>
      <c r="AO18" s="8">
        <v>0.0</v>
      </c>
      <c r="AP18" s="9">
        <f t="shared" si="20"/>
        <v>0</v>
      </c>
      <c r="AQ18" s="8">
        <v>0.0</v>
      </c>
      <c r="AR18" s="9">
        <f t="shared" si="21"/>
        <v>0</v>
      </c>
      <c r="AS18" s="8">
        <v>0.0</v>
      </c>
      <c r="AT18" s="9">
        <f t="shared" si="22"/>
        <v>0</v>
      </c>
      <c r="AU18" s="8">
        <v>0.0</v>
      </c>
      <c r="AV18" s="9">
        <f t="shared" si="23"/>
        <v>0</v>
      </c>
      <c r="AW18" s="8">
        <v>0.0</v>
      </c>
      <c r="AZ18" s="14">
        <f t="shared" si="24"/>
        <v>31237</v>
      </c>
      <c r="BA18" s="15">
        <f t="shared" si="25"/>
        <v>0.00008373719052</v>
      </c>
    </row>
    <row r="19">
      <c r="A19" s="8">
        <v>15.0</v>
      </c>
      <c r="B19" s="11" t="s">
        <v>69</v>
      </c>
      <c r="C19" s="8">
        <v>6.0</v>
      </c>
      <c r="D19" s="12">
        <f t="shared" si="1"/>
        <v>0</v>
      </c>
      <c r="E19" s="8">
        <v>0.0</v>
      </c>
      <c r="F19" s="9">
        <f t="shared" si="2"/>
        <v>0</v>
      </c>
      <c r="H19" s="9">
        <f t="shared" si="3"/>
        <v>0</v>
      </c>
      <c r="I19" s="8">
        <v>0.0</v>
      </c>
      <c r="J19" s="9">
        <f t="shared" si="4"/>
        <v>0.001818217916</v>
      </c>
      <c r="K19" s="8">
        <v>27474.0</v>
      </c>
      <c r="L19" s="9">
        <f t="shared" si="5"/>
        <v>0</v>
      </c>
      <c r="M19" s="8">
        <v>0.0</v>
      </c>
      <c r="N19" s="9">
        <f t="shared" si="6"/>
        <v>0</v>
      </c>
      <c r="O19" s="8">
        <v>0.0</v>
      </c>
      <c r="P19" s="9">
        <f t="shared" si="7"/>
        <v>0</v>
      </c>
      <c r="Q19" s="13">
        <v>0.0</v>
      </c>
      <c r="R19" s="9">
        <f t="shared" si="8"/>
        <v>0</v>
      </c>
      <c r="S19" s="8">
        <v>0.0</v>
      </c>
      <c r="T19" s="9">
        <f t="shared" si="9"/>
        <v>0</v>
      </c>
      <c r="U19" s="8">
        <v>0.0</v>
      </c>
      <c r="V19" s="9">
        <f t="shared" si="10"/>
        <v>0</v>
      </c>
      <c r="W19" s="8">
        <v>0.0</v>
      </c>
      <c r="X19" s="9">
        <f t="shared" si="11"/>
        <v>0</v>
      </c>
      <c r="Y19" s="8">
        <v>0.0</v>
      </c>
      <c r="Z19" s="9">
        <f t="shared" si="12"/>
        <v>0</v>
      </c>
      <c r="AA19" s="8">
        <v>0.0</v>
      </c>
      <c r="AB19" s="9">
        <f t="shared" si="13"/>
        <v>0</v>
      </c>
      <c r="AC19" s="8">
        <v>0.0</v>
      </c>
      <c r="AD19" s="9">
        <f t="shared" si="14"/>
        <v>0</v>
      </c>
      <c r="AE19" s="8">
        <v>0.0</v>
      </c>
      <c r="AF19" s="9">
        <f t="shared" si="15"/>
        <v>0</v>
      </c>
      <c r="AG19" s="8">
        <v>0.0</v>
      </c>
      <c r="AH19" s="9">
        <f t="shared" si="16"/>
        <v>0</v>
      </c>
      <c r="AI19" s="8">
        <v>0.0</v>
      </c>
      <c r="AJ19" s="9">
        <f t="shared" si="17"/>
        <v>0</v>
      </c>
      <c r="AK19" s="8">
        <v>0.0</v>
      </c>
      <c r="AL19" s="9">
        <f t="shared" si="18"/>
        <v>0</v>
      </c>
      <c r="AM19" s="8">
        <v>0.0</v>
      </c>
      <c r="AN19" s="9">
        <f t="shared" si="19"/>
        <v>0.00001715500312</v>
      </c>
      <c r="AO19" s="8">
        <v>246.0</v>
      </c>
      <c r="AP19" s="9">
        <f t="shared" si="20"/>
        <v>0</v>
      </c>
      <c r="AQ19" s="8">
        <v>0.0</v>
      </c>
      <c r="AR19" s="9">
        <f t="shared" si="21"/>
        <v>0</v>
      </c>
      <c r="AS19" s="8">
        <v>0.0</v>
      </c>
      <c r="AT19" s="9">
        <f t="shared" si="22"/>
        <v>0</v>
      </c>
      <c r="AU19" s="8">
        <v>0.0</v>
      </c>
      <c r="AV19" s="9">
        <f t="shared" si="23"/>
        <v>0</v>
      </c>
      <c r="AW19" s="8">
        <v>0.0</v>
      </c>
      <c r="AZ19" s="14">
        <f t="shared" si="24"/>
        <v>27720</v>
      </c>
      <c r="BA19" s="15">
        <f t="shared" si="25"/>
        <v>0.00007430915008</v>
      </c>
    </row>
    <row r="20">
      <c r="A20" s="8">
        <v>16.0</v>
      </c>
      <c r="B20" s="11" t="s">
        <v>70</v>
      </c>
      <c r="C20" s="8">
        <v>37.0</v>
      </c>
      <c r="D20" s="12">
        <f t="shared" si="1"/>
        <v>0.001559700128</v>
      </c>
      <c r="E20" s="8">
        <v>27296.0</v>
      </c>
      <c r="F20" s="16">
        <f t="shared" si="2"/>
        <v>0.08995893643</v>
      </c>
      <c r="G20" s="8">
        <v>2028610.0</v>
      </c>
      <c r="H20" s="20">
        <f t="shared" si="3"/>
        <v>0.292103948</v>
      </c>
      <c r="I20" s="8">
        <v>4149839.0</v>
      </c>
      <c r="J20" s="9">
        <f t="shared" si="4"/>
        <v>0.0004615364252</v>
      </c>
      <c r="K20" s="8">
        <v>6974.0</v>
      </c>
      <c r="L20" s="9">
        <f t="shared" si="5"/>
        <v>0.001505189948</v>
      </c>
      <c r="M20" s="8">
        <v>28654.0</v>
      </c>
      <c r="N20" s="16">
        <f t="shared" si="6"/>
        <v>0.1808545335</v>
      </c>
      <c r="O20" s="8">
        <v>3352609.0</v>
      </c>
      <c r="P20" s="18">
        <f t="shared" si="7"/>
        <v>0.5104711622</v>
      </c>
      <c r="Q20" s="13">
        <v>9036238.0</v>
      </c>
      <c r="R20" s="16">
        <f t="shared" si="8"/>
        <v>0.2300646722</v>
      </c>
      <c r="S20" s="8">
        <v>4194171.0</v>
      </c>
      <c r="T20" s="18">
        <f t="shared" si="9"/>
        <v>0.4827714387</v>
      </c>
      <c r="U20" s="8">
        <v>9570461.0</v>
      </c>
      <c r="V20" s="16">
        <f t="shared" si="10"/>
        <v>0.02449733276</v>
      </c>
      <c r="W20" s="8">
        <v>339827.0</v>
      </c>
      <c r="X20" s="16">
        <f t="shared" si="11"/>
        <v>0.1215798255</v>
      </c>
      <c r="Y20" s="8">
        <v>1705230.0</v>
      </c>
      <c r="Z20" s="20">
        <f t="shared" si="12"/>
        <v>0.2297833275</v>
      </c>
      <c r="AA20" s="8">
        <v>3141230.0</v>
      </c>
      <c r="AB20" s="9">
        <f t="shared" si="13"/>
        <v>0</v>
      </c>
      <c r="AC20" s="8">
        <v>0.0</v>
      </c>
      <c r="AD20" s="9">
        <f t="shared" si="14"/>
        <v>0.00360656948</v>
      </c>
      <c r="AE20" s="8">
        <v>53735.0</v>
      </c>
      <c r="AF20" s="9">
        <f t="shared" si="15"/>
        <v>0.05713875786</v>
      </c>
      <c r="AG20" s="8">
        <v>1017527.0</v>
      </c>
      <c r="AH20" s="9">
        <f t="shared" si="16"/>
        <v>0.003594442774</v>
      </c>
      <c r="AI20" s="8">
        <v>61224.0</v>
      </c>
      <c r="AJ20" s="9">
        <f t="shared" si="17"/>
        <v>0.00180601748</v>
      </c>
      <c r="AK20" s="8">
        <v>29888.0</v>
      </c>
      <c r="AL20" s="19">
        <f t="shared" si="18"/>
        <v>0.0460839255</v>
      </c>
      <c r="AM20" s="8">
        <v>684844.0</v>
      </c>
      <c r="AN20" s="9">
        <f t="shared" si="19"/>
        <v>0.001113959431</v>
      </c>
      <c r="AO20" s="8">
        <v>15974.0</v>
      </c>
      <c r="AP20" s="9">
        <f t="shared" si="20"/>
        <v>0.1007265617</v>
      </c>
      <c r="AQ20" s="8">
        <v>1309542.0</v>
      </c>
      <c r="AR20" s="9">
        <f t="shared" si="21"/>
        <v>0.2558515195</v>
      </c>
      <c r="AS20" s="8">
        <v>3476797.0</v>
      </c>
      <c r="AT20" s="9">
        <f t="shared" si="22"/>
        <v>0.1178333907</v>
      </c>
      <c r="AU20" s="8">
        <v>1696650.0</v>
      </c>
      <c r="AV20" s="9">
        <f t="shared" si="23"/>
        <v>0.06394635358</v>
      </c>
      <c r="AW20" s="8">
        <v>1208494.0</v>
      </c>
      <c r="AZ20" s="14">
        <f t="shared" si="24"/>
        <v>47135814</v>
      </c>
      <c r="BA20" s="15">
        <f t="shared" si="25"/>
        <v>0.126357225</v>
      </c>
    </row>
    <row r="21">
      <c r="A21" s="8">
        <v>17.0</v>
      </c>
      <c r="B21" s="11" t="s">
        <v>71</v>
      </c>
      <c r="C21" s="8">
        <v>32.0</v>
      </c>
      <c r="D21" s="12">
        <f t="shared" si="1"/>
        <v>0</v>
      </c>
      <c r="E21" s="8">
        <v>0.0</v>
      </c>
      <c r="F21" s="9">
        <f t="shared" si="2"/>
        <v>0</v>
      </c>
      <c r="H21" s="9">
        <f t="shared" si="3"/>
        <v>0</v>
      </c>
      <c r="I21" s="8">
        <v>0.0</v>
      </c>
      <c r="J21" s="9">
        <f t="shared" si="4"/>
        <v>0</v>
      </c>
      <c r="K21" s="8">
        <v>0.0</v>
      </c>
      <c r="L21" s="9">
        <f t="shared" si="5"/>
        <v>0</v>
      </c>
      <c r="M21" s="8">
        <v>0.0</v>
      </c>
      <c r="N21" s="9">
        <f t="shared" si="6"/>
        <v>0</v>
      </c>
      <c r="O21" s="8">
        <v>0.0</v>
      </c>
      <c r="P21" s="9">
        <f t="shared" si="7"/>
        <v>0</v>
      </c>
      <c r="Q21" s="13">
        <v>0.0</v>
      </c>
      <c r="R21" s="9">
        <f t="shared" si="8"/>
        <v>0.000001810163244</v>
      </c>
      <c r="S21" s="8">
        <v>33.0</v>
      </c>
      <c r="T21" s="9">
        <f t="shared" si="9"/>
        <v>0.00001528450363</v>
      </c>
      <c r="U21" s="8">
        <v>303.0</v>
      </c>
      <c r="V21" s="9">
        <f t="shared" si="10"/>
        <v>0</v>
      </c>
      <c r="W21" s="8">
        <v>0.0</v>
      </c>
      <c r="X21" s="9">
        <f t="shared" si="11"/>
        <v>0</v>
      </c>
      <c r="Y21" s="8">
        <v>0.0</v>
      </c>
      <c r="Z21" s="9">
        <f t="shared" si="12"/>
        <v>0</v>
      </c>
      <c r="AA21" s="8">
        <v>0.0</v>
      </c>
      <c r="AB21" s="9">
        <f t="shared" si="13"/>
        <v>0</v>
      </c>
      <c r="AC21" s="8">
        <v>0.0</v>
      </c>
      <c r="AD21" s="9">
        <f t="shared" si="14"/>
        <v>0.0000007382946735</v>
      </c>
      <c r="AE21" s="8">
        <v>11.0</v>
      </c>
      <c r="AF21" s="9">
        <f t="shared" si="15"/>
        <v>0.00003363656783</v>
      </c>
      <c r="AG21" s="8">
        <v>599.0</v>
      </c>
      <c r="AH21" s="9">
        <f t="shared" si="16"/>
        <v>0</v>
      </c>
      <c r="AI21" s="8">
        <v>0.0</v>
      </c>
      <c r="AJ21" s="9">
        <f t="shared" si="17"/>
        <v>0.00000471324155</v>
      </c>
      <c r="AK21" s="8">
        <v>78.0</v>
      </c>
      <c r="AL21" s="9">
        <f t="shared" si="18"/>
        <v>0</v>
      </c>
      <c r="AM21" s="8">
        <v>0.0</v>
      </c>
      <c r="AN21" s="9">
        <f t="shared" si="19"/>
        <v>0</v>
      </c>
      <c r="AO21" s="8">
        <v>0.0</v>
      </c>
      <c r="AP21" s="9">
        <f t="shared" si="20"/>
        <v>0</v>
      </c>
      <c r="AQ21" s="8">
        <v>0.0</v>
      </c>
      <c r="AR21" s="9">
        <f t="shared" si="21"/>
        <v>0</v>
      </c>
      <c r="AS21" s="8">
        <v>0.0</v>
      </c>
      <c r="AT21" s="9">
        <f t="shared" si="22"/>
        <v>0.0000006945061783</v>
      </c>
      <c r="AU21" s="8">
        <v>10.0</v>
      </c>
      <c r="AV21" s="9">
        <f t="shared" si="23"/>
        <v>0</v>
      </c>
      <c r="AW21" s="8">
        <v>0.0</v>
      </c>
      <c r="AZ21" s="14">
        <f t="shared" si="24"/>
        <v>1034</v>
      </c>
      <c r="BA21" s="15">
        <f t="shared" si="25"/>
        <v>0.000002771849249</v>
      </c>
    </row>
    <row r="22">
      <c r="A22" s="8">
        <v>18.0</v>
      </c>
      <c r="B22" s="11" t="s">
        <v>72</v>
      </c>
      <c r="C22" s="8">
        <v>7.0</v>
      </c>
      <c r="D22" s="12">
        <f t="shared" si="1"/>
        <v>0.0009633273907</v>
      </c>
      <c r="E22" s="8">
        <v>16859.0</v>
      </c>
      <c r="F22" s="9">
        <f t="shared" si="2"/>
        <v>0.0009262363417</v>
      </c>
      <c r="G22" s="8">
        <v>20887.0</v>
      </c>
      <c r="H22" s="9">
        <f t="shared" si="3"/>
        <v>0.00006461730787</v>
      </c>
      <c r="I22" s="8">
        <v>918.0</v>
      </c>
      <c r="J22" s="9">
        <f t="shared" si="4"/>
        <v>0</v>
      </c>
      <c r="K22" s="8">
        <v>0.0</v>
      </c>
      <c r="L22" s="9">
        <f t="shared" si="5"/>
        <v>0.00006713313162</v>
      </c>
      <c r="M22" s="8">
        <v>1278.0</v>
      </c>
      <c r="N22" s="9">
        <f t="shared" si="6"/>
        <v>0.0001624266356</v>
      </c>
      <c r="O22" s="8">
        <v>3011.0</v>
      </c>
      <c r="P22" s="9">
        <f t="shared" si="7"/>
        <v>0.001147851965</v>
      </c>
      <c r="Q22" s="13">
        <v>20319.0</v>
      </c>
      <c r="R22" s="9">
        <f t="shared" si="8"/>
        <v>0.001118461471</v>
      </c>
      <c r="S22" s="8">
        <v>20390.0</v>
      </c>
      <c r="T22" s="9">
        <f t="shared" si="9"/>
        <v>0</v>
      </c>
      <c r="U22" s="8">
        <v>0.0</v>
      </c>
      <c r="V22" s="9">
        <f t="shared" si="10"/>
        <v>0.004008362168</v>
      </c>
      <c r="W22" s="8">
        <v>55604.0</v>
      </c>
      <c r="X22" s="9">
        <f t="shared" si="11"/>
        <v>0.002093956765</v>
      </c>
      <c r="Y22" s="8">
        <v>29369.0</v>
      </c>
      <c r="Z22" s="9">
        <f t="shared" si="12"/>
        <v>0.000547752809</v>
      </c>
      <c r="AA22" s="8">
        <v>7488.0</v>
      </c>
      <c r="AB22" s="9">
        <f t="shared" si="13"/>
        <v>0.0006866786141</v>
      </c>
      <c r="AC22" s="8">
        <v>9196.0</v>
      </c>
      <c r="AD22" s="9">
        <f t="shared" si="14"/>
        <v>0.003263530928</v>
      </c>
      <c r="AE22" s="8">
        <v>48624.0</v>
      </c>
      <c r="AF22" s="9">
        <f t="shared" si="15"/>
        <v>0.00000932165319</v>
      </c>
      <c r="AG22" s="8">
        <v>166.0</v>
      </c>
      <c r="AH22" s="9">
        <f t="shared" si="16"/>
        <v>0.001061706245</v>
      </c>
      <c r="AI22" s="8">
        <v>18084.0</v>
      </c>
      <c r="AJ22" s="9">
        <f t="shared" si="17"/>
        <v>0.001872365419</v>
      </c>
      <c r="AK22" s="8">
        <v>30986.0</v>
      </c>
      <c r="AL22" s="9">
        <f t="shared" si="18"/>
        <v>0.0001668147071</v>
      </c>
      <c r="AM22" s="8">
        <v>2479.0</v>
      </c>
      <c r="AN22" s="9">
        <f t="shared" si="19"/>
        <v>0.003327442984</v>
      </c>
      <c r="AO22" s="8">
        <v>47715.0</v>
      </c>
      <c r="AP22" s="9">
        <f t="shared" si="20"/>
        <v>0.00007507137934</v>
      </c>
      <c r="AQ22" s="8">
        <v>976.0</v>
      </c>
      <c r="AR22" s="9">
        <f t="shared" si="21"/>
        <v>0.00003922255451</v>
      </c>
      <c r="AS22" s="8">
        <v>533.0</v>
      </c>
      <c r="AT22" s="9">
        <f t="shared" si="22"/>
        <v>0.00197170304</v>
      </c>
      <c r="AU22" s="8">
        <v>28390.0</v>
      </c>
      <c r="AV22" s="9">
        <f t="shared" si="23"/>
        <v>0.00002222391547</v>
      </c>
      <c r="AW22" s="8">
        <v>420.0</v>
      </c>
      <c r="AZ22" s="14">
        <f t="shared" si="24"/>
        <v>363692</v>
      </c>
      <c r="BA22" s="15">
        <f t="shared" si="25"/>
        <v>0.000974951061</v>
      </c>
    </row>
    <row r="23">
      <c r="A23" s="8">
        <v>19.0</v>
      </c>
      <c r="B23" s="11" t="s">
        <v>73</v>
      </c>
      <c r="C23" s="8">
        <v>8.0</v>
      </c>
      <c r="D23" s="21">
        <f t="shared" si="1"/>
        <v>0.002636736606</v>
      </c>
      <c r="E23" s="8">
        <v>46145.0</v>
      </c>
      <c r="F23" s="9">
        <f t="shared" si="2"/>
        <v>0.003515547396</v>
      </c>
      <c r="G23" s="8">
        <v>79277.0</v>
      </c>
      <c r="H23" s="9">
        <f t="shared" si="3"/>
        <v>0.0004668917245</v>
      </c>
      <c r="I23" s="8">
        <v>6633.0</v>
      </c>
      <c r="J23" s="9">
        <f t="shared" si="4"/>
        <v>0.01379420796</v>
      </c>
      <c r="K23" s="8">
        <v>208436.0</v>
      </c>
      <c r="L23" s="9">
        <f t="shared" si="5"/>
        <v>0.0006573058497</v>
      </c>
      <c r="M23" s="8">
        <v>12513.0</v>
      </c>
      <c r="N23" s="9">
        <f t="shared" si="6"/>
        <v>0.0005133350596</v>
      </c>
      <c r="O23" s="8">
        <v>9516.0</v>
      </c>
      <c r="P23" s="19">
        <f t="shared" si="7"/>
        <v>0.01004905727</v>
      </c>
      <c r="Q23" s="13">
        <v>177886.0</v>
      </c>
      <c r="R23" s="9">
        <f t="shared" si="8"/>
        <v>0.0003163397402</v>
      </c>
      <c r="S23" s="8">
        <v>5767.0</v>
      </c>
      <c r="T23" s="9">
        <f t="shared" si="9"/>
        <v>0.00003631961259</v>
      </c>
      <c r="U23" s="8">
        <v>720.0</v>
      </c>
      <c r="V23" s="19">
        <f t="shared" si="10"/>
        <v>0.01937197232</v>
      </c>
      <c r="W23" s="8">
        <v>268728.0</v>
      </c>
      <c r="X23" s="9">
        <f t="shared" si="11"/>
        <v>0.007547413301</v>
      </c>
      <c r="Y23" s="8">
        <v>105857.0</v>
      </c>
      <c r="Z23" s="9">
        <f t="shared" si="12"/>
        <v>0.0005824994148</v>
      </c>
      <c r="AA23" s="8">
        <v>7963.0</v>
      </c>
      <c r="AB23" s="16">
        <f t="shared" si="13"/>
        <v>0.1229245818</v>
      </c>
      <c r="AC23" s="8">
        <v>1646206.0</v>
      </c>
      <c r="AD23" s="9">
        <f t="shared" si="14"/>
        <v>0.01500436265</v>
      </c>
      <c r="AE23" s="8">
        <v>223553.0</v>
      </c>
      <c r="AF23" s="9">
        <f t="shared" si="15"/>
        <v>0.003265610961</v>
      </c>
      <c r="AG23" s="8">
        <v>58154.0</v>
      </c>
      <c r="AH23" s="19">
        <f t="shared" si="16"/>
        <v>0.01084332964</v>
      </c>
      <c r="AI23" s="8">
        <v>184694.0</v>
      </c>
      <c r="AJ23" s="9">
        <f t="shared" si="17"/>
        <v>0.006952816827</v>
      </c>
      <c r="AK23" s="8">
        <v>115063.0</v>
      </c>
      <c r="AL23" s="9">
        <f t="shared" si="18"/>
        <v>0.002452963501</v>
      </c>
      <c r="AM23" s="8">
        <v>36453.0</v>
      </c>
      <c r="AN23" s="9">
        <f t="shared" si="19"/>
        <v>0.01728206172</v>
      </c>
      <c r="AO23" s="8">
        <v>247822.0</v>
      </c>
      <c r="AP23" s="9">
        <f t="shared" si="20"/>
        <v>0.0002702877326</v>
      </c>
      <c r="AQ23" s="8">
        <v>3514.0</v>
      </c>
      <c r="AR23" s="9">
        <f t="shared" si="21"/>
        <v>0.01481839884</v>
      </c>
      <c r="AS23" s="8">
        <v>201369.0</v>
      </c>
      <c r="AT23" s="9">
        <f t="shared" si="22"/>
        <v>0.0193006045</v>
      </c>
      <c r="AU23" s="8">
        <v>277904.0</v>
      </c>
      <c r="AV23" s="9">
        <f t="shared" si="23"/>
        <v>0.007887532172</v>
      </c>
      <c r="AW23" s="8">
        <v>149063.0</v>
      </c>
      <c r="AZ23" s="14">
        <f t="shared" si="24"/>
        <v>4073236</v>
      </c>
      <c r="BA23" s="15">
        <f t="shared" si="25"/>
        <v>0.01091914521</v>
      </c>
    </row>
    <row r="24">
      <c r="A24" s="8">
        <v>20.0</v>
      </c>
      <c r="B24" s="11" t="s">
        <v>74</v>
      </c>
      <c r="C24" s="8">
        <v>9.0</v>
      </c>
      <c r="D24" s="12">
        <f t="shared" si="1"/>
        <v>0</v>
      </c>
      <c r="E24" s="8">
        <v>0.0</v>
      </c>
      <c r="F24" s="9">
        <f t="shared" si="2"/>
        <v>0</v>
      </c>
      <c r="H24" s="9">
        <f t="shared" si="3"/>
        <v>0</v>
      </c>
      <c r="I24" s="8">
        <v>0.0</v>
      </c>
      <c r="J24" s="9">
        <f t="shared" si="4"/>
        <v>0</v>
      </c>
      <c r="K24" s="8">
        <v>0.0</v>
      </c>
      <c r="L24" s="9">
        <f t="shared" si="5"/>
        <v>0</v>
      </c>
      <c r="M24" s="8">
        <v>0.0</v>
      </c>
      <c r="N24" s="9">
        <f t="shared" si="6"/>
        <v>0.001306911359</v>
      </c>
      <c r="O24" s="8">
        <v>24227.0</v>
      </c>
      <c r="P24" s="9">
        <f t="shared" si="7"/>
        <v>0</v>
      </c>
      <c r="Q24" s="13">
        <v>0.0</v>
      </c>
      <c r="R24" s="9">
        <f t="shared" si="8"/>
        <v>0</v>
      </c>
      <c r="S24" s="8">
        <v>0.0</v>
      </c>
      <c r="T24" s="9">
        <f t="shared" si="9"/>
        <v>0</v>
      </c>
      <c r="U24" s="8">
        <v>0.0</v>
      </c>
      <c r="V24" s="9">
        <f t="shared" si="10"/>
        <v>0</v>
      </c>
      <c r="W24" s="8">
        <v>0.0</v>
      </c>
      <c r="X24" s="9">
        <f t="shared" si="11"/>
        <v>0</v>
      </c>
      <c r="Y24" s="8">
        <v>0.0</v>
      </c>
      <c r="Z24" s="9">
        <f t="shared" si="12"/>
        <v>0</v>
      </c>
      <c r="AA24" s="8">
        <v>0.0</v>
      </c>
      <c r="AB24" s="9">
        <f t="shared" si="13"/>
        <v>0</v>
      </c>
      <c r="AC24" s="8">
        <v>0.0</v>
      </c>
      <c r="AD24" s="9">
        <f t="shared" si="14"/>
        <v>0</v>
      </c>
      <c r="AE24" s="8">
        <v>0.0</v>
      </c>
      <c r="AF24" s="9">
        <f t="shared" si="15"/>
        <v>0</v>
      </c>
      <c r="AG24" s="8">
        <v>0.0</v>
      </c>
      <c r="AH24" s="9">
        <f t="shared" si="16"/>
        <v>0</v>
      </c>
      <c r="AI24" s="8">
        <v>0.0</v>
      </c>
      <c r="AJ24" s="9">
        <f t="shared" si="17"/>
        <v>0</v>
      </c>
      <c r="AK24" s="8">
        <v>0.0</v>
      </c>
      <c r="AL24" s="9">
        <f t="shared" si="18"/>
        <v>0</v>
      </c>
      <c r="AM24" s="8">
        <v>0.0</v>
      </c>
      <c r="AN24" s="9">
        <f t="shared" si="19"/>
        <v>0</v>
      </c>
      <c r="AO24" s="8">
        <v>0.0</v>
      </c>
      <c r="AP24" s="9">
        <f t="shared" si="20"/>
        <v>0</v>
      </c>
      <c r="AQ24" s="8">
        <v>0.0</v>
      </c>
      <c r="AR24" s="9">
        <f t="shared" si="21"/>
        <v>0</v>
      </c>
      <c r="AS24" s="8">
        <v>0.0</v>
      </c>
      <c r="AT24" s="9">
        <f t="shared" si="22"/>
        <v>0</v>
      </c>
      <c r="AU24" s="8">
        <v>0.0</v>
      </c>
      <c r="AV24" s="9">
        <f t="shared" si="23"/>
        <v>0</v>
      </c>
      <c r="AW24" s="8">
        <v>0.0</v>
      </c>
      <c r="AZ24" s="14">
        <f t="shared" si="24"/>
        <v>24227</v>
      </c>
      <c r="BA24" s="15">
        <f t="shared" si="25"/>
        <v>0.00006494544658</v>
      </c>
    </row>
    <row r="25">
      <c r="A25" s="8">
        <v>21.0</v>
      </c>
      <c r="B25" s="11" t="s">
        <v>75</v>
      </c>
      <c r="C25" s="8">
        <v>23.0</v>
      </c>
      <c r="D25" s="12">
        <f t="shared" si="1"/>
        <v>0</v>
      </c>
      <c r="E25" s="8">
        <v>0.0</v>
      </c>
      <c r="F25" s="9">
        <f t="shared" si="2"/>
        <v>0.0001070490989</v>
      </c>
      <c r="G25" s="8">
        <v>2414.0</v>
      </c>
      <c r="H25" s="9">
        <f t="shared" si="3"/>
        <v>0</v>
      </c>
      <c r="I25" s="8">
        <v>0.0</v>
      </c>
      <c r="J25" s="9">
        <f t="shared" si="4"/>
        <v>0.0000007279754341</v>
      </c>
      <c r="K25" s="8">
        <v>11.0</v>
      </c>
      <c r="L25" s="9">
        <f t="shared" si="5"/>
        <v>0</v>
      </c>
      <c r="M25" s="8">
        <v>0.0</v>
      </c>
      <c r="N25" s="9">
        <f t="shared" si="6"/>
        <v>0.00003857025721</v>
      </c>
      <c r="O25" s="8">
        <v>715.0</v>
      </c>
      <c r="P25" s="9">
        <f t="shared" si="7"/>
        <v>0.000008869174591</v>
      </c>
      <c r="Q25" s="13">
        <v>157.0</v>
      </c>
      <c r="R25" s="9">
        <f t="shared" si="8"/>
        <v>0.0000009873617694</v>
      </c>
      <c r="S25" s="8">
        <v>18.0</v>
      </c>
      <c r="T25" s="9">
        <f t="shared" si="9"/>
        <v>0.0005972054076</v>
      </c>
      <c r="U25" s="8">
        <v>11839.0</v>
      </c>
      <c r="V25" s="17">
        <f t="shared" si="10"/>
        <v>0.01472685986</v>
      </c>
      <c r="W25" s="8">
        <v>204291.0</v>
      </c>
      <c r="X25" s="17">
        <f t="shared" si="11"/>
        <v>0.0199563655</v>
      </c>
      <c r="Y25" s="8">
        <v>279900.0</v>
      </c>
      <c r="Z25" s="9">
        <f t="shared" si="12"/>
        <v>0</v>
      </c>
      <c r="AA25" s="8">
        <v>0.0</v>
      </c>
      <c r="AB25" s="9">
        <f t="shared" si="13"/>
        <v>0.02058086918</v>
      </c>
      <c r="AC25" s="8">
        <v>275619.0</v>
      </c>
      <c r="AD25" s="17">
        <f t="shared" si="14"/>
        <v>0.09196520619</v>
      </c>
      <c r="AE25" s="8">
        <v>1370208.0</v>
      </c>
      <c r="AF25" s="17">
        <f t="shared" si="15"/>
        <v>0.06909669811</v>
      </c>
      <c r="AG25" s="8">
        <v>1230474.0</v>
      </c>
      <c r="AH25" s="9">
        <f t="shared" si="16"/>
        <v>0.0004362130833</v>
      </c>
      <c r="AI25" s="8">
        <v>7430.0</v>
      </c>
      <c r="AJ25" s="9">
        <f t="shared" si="17"/>
        <v>0</v>
      </c>
      <c r="AK25" s="8">
        <v>0.0</v>
      </c>
      <c r="AL25" s="9">
        <f t="shared" si="18"/>
        <v>0.01991326174</v>
      </c>
      <c r="AM25" s="8">
        <v>295927.0</v>
      </c>
      <c r="AN25" s="9">
        <f t="shared" si="19"/>
        <v>0.003493483888</v>
      </c>
      <c r="AO25" s="8">
        <v>50096.0</v>
      </c>
      <c r="AP25" s="9">
        <f t="shared" si="20"/>
        <v>0.000270749237</v>
      </c>
      <c r="AQ25" s="8">
        <v>3520.0</v>
      </c>
      <c r="AR25" s="9">
        <f t="shared" si="21"/>
        <v>0.153637248</v>
      </c>
      <c r="AS25" s="8">
        <v>2087795.0</v>
      </c>
      <c r="AT25" s="9">
        <f t="shared" si="22"/>
        <v>0.1323532925</v>
      </c>
      <c r="AU25" s="8">
        <v>1905718.0</v>
      </c>
      <c r="AV25" s="9">
        <f t="shared" si="23"/>
        <v>0.07324356988</v>
      </c>
      <c r="AW25" s="8">
        <v>1384198.0</v>
      </c>
      <c r="AZ25" s="14">
        <f t="shared" si="24"/>
        <v>9110330</v>
      </c>
      <c r="BA25" s="15">
        <f t="shared" si="25"/>
        <v>0.02442210964</v>
      </c>
    </row>
    <row r="26">
      <c r="A26" s="8">
        <v>22.0</v>
      </c>
      <c r="B26" s="11" t="s">
        <v>76</v>
      </c>
      <c r="C26" s="8">
        <v>39.0</v>
      </c>
      <c r="D26" s="22">
        <f t="shared" si="1"/>
        <v>0.02383416758</v>
      </c>
      <c r="E26" s="8">
        <v>417117.0</v>
      </c>
      <c r="F26" s="9">
        <f t="shared" si="2"/>
        <v>0.004235046828</v>
      </c>
      <c r="G26" s="8">
        <v>95502.0</v>
      </c>
      <c r="H26" s="9">
        <f t="shared" si="3"/>
        <v>0.0000113326651</v>
      </c>
      <c r="I26" s="8">
        <v>161.0</v>
      </c>
      <c r="J26" s="9">
        <f t="shared" si="4"/>
        <v>0</v>
      </c>
      <c r="K26" s="8">
        <v>0.0</v>
      </c>
      <c r="L26" s="9">
        <f t="shared" si="5"/>
        <v>0</v>
      </c>
      <c r="M26" s="8">
        <v>0.0</v>
      </c>
      <c r="N26" s="9">
        <f t="shared" si="6"/>
        <v>0.0001753193509</v>
      </c>
      <c r="O26" s="8">
        <v>3250.0</v>
      </c>
      <c r="P26" s="9">
        <f t="shared" si="7"/>
        <v>0</v>
      </c>
      <c r="Q26" s="13">
        <v>0.0</v>
      </c>
      <c r="R26" s="9">
        <f t="shared" si="8"/>
        <v>0</v>
      </c>
      <c r="S26" s="8">
        <v>0.0</v>
      </c>
      <c r="T26" s="9">
        <f t="shared" si="9"/>
        <v>0</v>
      </c>
      <c r="U26" s="8">
        <v>0.0</v>
      </c>
      <c r="V26" s="9">
        <f t="shared" si="10"/>
        <v>0</v>
      </c>
      <c r="W26" s="8">
        <v>0.0</v>
      </c>
      <c r="X26" s="9">
        <f t="shared" si="11"/>
        <v>0.000008341889117</v>
      </c>
      <c r="Y26" s="8">
        <v>117.0</v>
      </c>
      <c r="Z26" s="9">
        <f t="shared" si="12"/>
        <v>0</v>
      </c>
      <c r="AA26" s="8">
        <v>0.0</v>
      </c>
      <c r="AB26" s="9">
        <f t="shared" si="13"/>
        <v>0</v>
      </c>
      <c r="AC26" s="8">
        <v>0.0</v>
      </c>
      <c r="AD26" s="9">
        <f t="shared" si="14"/>
        <v>0.0004790861254</v>
      </c>
      <c r="AE26" s="8">
        <v>7138.0</v>
      </c>
      <c r="AF26" s="9">
        <f t="shared" si="15"/>
        <v>0.00005149371069</v>
      </c>
      <c r="AG26" s="8">
        <v>917.0</v>
      </c>
      <c r="AH26" s="9">
        <f t="shared" si="16"/>
        <v>0</v>
      </c>
      <c r="AI26" s="8">
        <v>0.0</v>
      </c>
      <c r="AJ26" s="9">
        <f t="shared" si="17"/>
        <v>0.004501447811</v>
      </c>
      <c r="AK26" s="8">
        <v>74495.0</v>
      </c>
      <c r="AL26" s="9">
        <f t="shared" si="18"/>
        <v>0.0003384743755</v>
      </c>
      <c r="AM26" s="8">
        <v>5030.0</v>
      </c>
      <c r="AN26" s="9">
        <f t="shared" si="19"/>
        <v>0.001320656297</v>
      </c>
      <c r="AO26" s="8">
        <v>18938.0</v>
      </c>
      <c r="AP26" s="9">
        <f t="shared" si="20"/>
        <v>0.03580712501</v>
      </c>
      <c r="AQ26" s="8">
        <v>465527.0</v>
      </c>
      <c r="AR26" s="9">
        <f t="shared" si="21"/>
        <v>0</v>
      </c>
      <c r="AS26" s="8">
        <v>0.0</v>
      </c>
      <c r="AT26" s="9">
        <f t="shared" si="22"/>
        <v>0.0000852853587</v>
      </c>
      <c r="AU26" s="8">
        <v>1228.0</v>
      </c>
      <c r="AV26" s="9">
        <f t="shared" si="23"/>
        <v>0.007038737343</v>
      </c>
      <c r="AW26" s="8">
        <v>133022.0</v>
      </c>
      <c r="AZ26" s="14">
        <f t="shared" si="24"/>
        <v>1222442</v>
      </c>
      <c r="BA26" s="15">
        <f t="shared" si="25"/>
        <v>0.003277006712</v>
      </c>
    </row>
    <row r="27">
      <c r="A27" s="8">
        <v>23.0</v>
      </c>
      <c r="B27" s="11" t="s">
        <v>77</v>
      </c>
      <c r="C27" s="8">
        <v>33.0</v>
      </c>
      <c r="D27" s="12">
        <f t="shared" si="1"/>
        <v>0</v>
      </c>
      <c r="E27" s="8">
        <v>0.0</v>
      </c>
      <c r="F27" s="9">
        <f t="shared" si="2"/>
        <v>0</v>
      </c>
      <c r="H27" s="9">
        <f t="shared" si="3"/>
        <v>0</v>
      </c>
      <c r="I27" s="8">
        <v>0.0</v>
      </c>
      <c r="J27" s="9">
        <f t="shared" si="4"/>
        <v>0</v>
      </c>
      <c r="K27" s="8">
        <v>0.0</v>
      </c>
      <c r="L27" s="9">
        <f t="shared" si="5"/>
        <v>0</v>
      </c>
      <c r="M27" s="8">
        <v>0.0</v>
      </c>
      <c r="N27" s="9">
        <f t="shared" si="6"/>
        <v>0</v>
      </c>
      <c r="O27" s="8">
        <v>0.0</v>
      </c>
      <c r="P27" s="9">
        <f t="shared" si="7"/>
        <v>0</v>
      </c>
      <c r="Q27" s="13">
        <v>0.0</v>
      </c>
      <c r="R27" s="9">
        <f t="shared" si="8"/>
        <v>0</v>
      </c>
      <c r="S27" s="8">
        <v>0.0</v>
      </c>
      <c r="T27" s="9">
        <f t="shared" si="9"/>
        <v>0</v>
      </c>
      <c r="U27" s="8">
        <v>0.0</v>
      </c>
      <c r="V27" s="9">
        <f t="shared" si="10"/>
        <v>0</v>
      </c>
      <c r="W27" s="8">
        <v>0.0</v>
      </c>
      <c r="X27" s="9">
        <f t="shared" si="11"/>
        <v>0</v>
      </c>
      <c r="Y27" s="8">
        <v>0.0</v>
      </c>
      <c r="Z27" s="9">
        <f t="shared" si="12"/>
        <v>0</v>
      </c>
      <c r="AA27" s="8">
        <v>0.0</v>
      </c>
      <c r="AB27" s="9">
        <f t="shared" si="13"/>
        <v>0</v>
      </c>
      <c r="AC27" s="8">
        <v>0.0</v>
      </c>
      <c r="AD27" s="9">
        <f t="shared" si="14"/>
        <v>0</v>
      </c>
      <c r="AE27" s="8">
        <v>0.0</v>
      </c>
      <c r="AF27" s="9">
        <f t="shared" si="15"/>
        <v>0</v>
      </c>
      <c r="AG27" s="8">
        <v>0.0</v>
      </c>
      <c r="AH27" s="9">
        <f t="shared" si="16"/>
        <v>0</v>
      </c>
      <c r="AI27" s="8">
        <v>0.0</v>
      </c>
      <c r="AJ27" s="9">
        <f t="shared" si="17"/>
        <v>0</v>
      </c>
      <c r="AK27" s="8">
        <v>0.0</v>
      </c>
      <c r="AL27" s="9">
        <f t="shared" si="18"/>
        <v>0</v>
      </c>
      <c r="AM27" s="8">
        <v>0.0</v>
      </c>
      <c r="AN27" s="9">
        <f t="shared" si="19"/>
        <v>0</v>
      </c>
      <c r="AO27" s="8">
        <v>0.0</v>
      </c>
      <c r="AP27" s="9">
        <f t="shared" si="20"/>
        <v>0</v>
      </c>
      <c r="AQ27" s="8">
        <v>0.0</v>
      </c>
      <c r="AR27" s="9">
        <f t="shared" si="21"/>
        <v>0</v>
      </c>
      <c r="AS27" s="8">
        <v>0.0</v>
      </c>
      <c r="AT27" s="9">
        <f t="shared" si="22"/>
        <v>0</v>
      </c>
      <c r="AU27" s="8">
        <v>0.0</v>
      </c>
      <c r="AV27" s="9">
        <f t="shared" si="23"/>
        <v>0</v>
      </c>
      <c r="AW27" s="8">
        <v>0.0</v>
      </c>
      <c r="AZ27" s="14">
        <f t="shared" si="24"/>
        <v>0</v>
      </c>
      <c r="BA27" s="15">
        <f t="shared" si="25"/>
        <v>0</v>
      </c>
    </row>
    <row r="28">
      <c r="A28" s="8">
        <v>24.0</v>
      </c>
      <c r="B28" s="11" t="s">
        <v>78</v>
      </c>
      <c r="C28" s="8">
        <v>34.0</v>
      </c>
      <c r="D28" s="12">
        <f t="shared" si="1"/>
        <v>0</v>
      </c>
      <c r="E28" s="8">
        <v>0.0</v>
      </c>
      <c r="F28" s="9">
        <f t="shared" si="2"/>
        <v>0.0008389208174</v>
      </c>
      <c r="G28" s="8">
        <v>18918.0</v>
      </c>
      <c r="H28" s="9">
        <f t="shared" si="3"/>
        <v>0</v>
      </c>
      <c r="I28" s="8">
        <v>0.0</v>
      </c>
      <c r="J28" s="9">
        <f t="shared" si="4"/>
        <v>0.0007144747988</v>
      </c>
      <c r="K28" s="8">
        <v>10796.0</v>
      </c>
      <c r="L28" s="9">
        <f t="shared" si="5"/>
        <v>0.0012660216</v>
      </c>
      <c r="M28" s="8">
        <v>24101.0</v>
      </c>
      <c r="N28" s="9">
        <f t="shared" si="6"/>
        <v>0.0002890881236</v>
      </c>
      <c r="O28" s="8">
        <v>5359.0</v>
      </c>
      <c r="P28" s="9">
        <f t="shared" si="7"/>
        <v>0</v>
      </c>
      <c r="Q28" s="13">
        <v>0.0</v>
      </c>
      <c r="R28" s="9">
        <f t="shared" si="8"/>
        <v>0</v>
      </c>
      <c r="S28" s="8">
        <v>0.0</v>
      </c>
      <c r="T28" s="9">
        <f t="shared" si="9"/>
        <v>0</v>
      </c>
      <c r="U28" s="8">
        <v>0.0</v>
      </c>
      <c r="V28" s="9">
        <f t="shared" si="10"/>
        <v>0</v>
      </c>
      <c r="W28" s="8">
        <v>0.0</v>
      </c>
      <c r="X28" s="9">
        <f t="shared" si="11"/>
        <v>0.00009675165412</v>
      </c>
      <c r="Y28" s="8">
        <v>1357.0</v>
      </c>
      <c r="Z28" s="9">
        <f t="shared" si="12"/>
        <v>0</v>
      </c>
      <c r="AA28" s="8">
        <v>0.0</v>
      </c>
      <c r="AB28" s="9">
        <f t="shared" si="13"/>
        <v>0.002529345878</v>
      </c>
      <c r="AC28" s="8">
        <v>33873.0</v>
      </c>
      <c r="AD28" s="9">
        <f t="shared" si="14"/>
        <v>0.0008679660653</v>
      </c>
      <c r="AE28" s="8">
        <v>12932.0</v>
      </c>
      <c r="AF28" s="9">
        <f t="shared" si="15"/>
        <v>0.0003307502246</v>
      </c>
      <c r="AG28" s="8">
        <v>5890.0</v>
      </c>
      <c r="AH28" s="9">
        <f t="shared" si="16"/>
        <v>0.002090300218</v>
      </c>
      <c r="AI28" s="8">
        <v>35604.0</v>
      </c>
      <c r="AJ28" s="9">
        <f t="shared" si="17"/>
        <v>0.00111510461</v>
      </c>
      <c r="AK28" s="8">
        <v>18454.0</v>
      </c>
      <c r="AL28" s="9">
        <f t="shared" si="18"/>
        <v>0.0004145133506</v>
      </c>
      <c r="AM28" s="8">
        <v>6160.0</v>
      </c>
      <c r="AN28" s="9">
        <f t="shared" si="19"/>
        <v>0.00003305476212</v>
      </c>
      <c r="AO28" s="8">
        <v>474.0</v>
      </c>
      <c r="AP28" s="9">
        <f t="shared" si="20"/>
        <v>0</v>
      </c>
      <c r="AQ28" s="8">
        <v>0.0</v>
      </c>
      <c r="AR28" s="9">
        <f t="shared" si="21"/>
        <v>0</v>
      </c>
      <c r="AS28" s="8">
        <v>0.0</v>
      </c>
      <c r="AT28" s="9">
        <f t="shared" si="22"/>
        <v>0.000005972753134</v>
      </c>
      <c r="AU28" s="8">
        <v>86.0</v>
      </c>
      <c r="AV28" s="9">
        <f t="shared" si="23"/>
        <v>0</v>
      </c>
      <c r="AW28" s="8">
        <v>0.0</v>
      </c>
      <c r="AZ28" s="14">
        <f t="shared" si="24"/>
        <v>174004</v>
      </c>
      <c r="BA28" s="15">
        <f t="shared" si="25"/>
        <v>0.0004664534398</v>
      </c>
    </row>
    <row r="29">
      <c r="A29" s="8">
        <v>25.0</v>
      </c>
      <c r="B29" s="11" t="s">
        <v>79</v>
      </c>
      <c r="C29" s="8">
        <v>38.0</v>
      </c>
      <c r="D29" s="12">
        <f t="shared" si="1"/>
        <v>0</v>
      </c>
      <c r="E29" s="8">
        <v>0.0</v>
      </c>
      <c r="F29" s="9">
        <f t="shared" si="2"/>
        <v>0</v>
      </c>
      <c r="H29" s="9">
        <f t="shared" si="3"/>
        <v>0.01523792966</v>
      </c>
      <c r="I29" s="8">
        <v>216481.0</v>
      </c>
      <c r="J29" s="9">
        <f t="shared" si="4"/>
        <v>0</v>
      </c>
      <c r="K29" s="8">
        <v>0.0</v>
      </c>
      <c r="L29" s="9">
        <f t="shared" si="5"/>
        <v>0</v>
      </c>
      <c r="M29" s="8">
        <v>0.0</v>
      </c>
      <c r="N29" s="9">
        <f t="shared" si="6"/>
        <v>0</v>
      </c>
      <c r="O29" s="8">
        <v>0.0</v>
      </c>
      <c r="P29" s="9">
        <f t="shared" si="7"/>
        <v>0</v>
      </c>
      <c r="Q29" s="13">
        <v>0.0</v>
      </c>
      <c r="R29" s="9">
        <f t="shared" si="8"/>
        <v>0</v>
      </c>
      <c r="S29" s="8">
        <v>0.0</v>
      </c>
      <c r="T29" s="9">
        <f t="shared" si="9"/>
        <v>0.000392756255</v>
      </c>
      <c r="U29" s="8">
        <v>7786.0</v>
      </c>
      <c r="V29" s="9">
        <f t="shared" si="10"/>
        <v>0</v>
      </c>
      <c r="W29" s="8">
        <v>0.0</v>
      </c>
      <c r="X29" s="9">
        <f t="shared" si="11"/>
        <v>0</v>
      </c>
      <c r="Y29" s="8">
        <v>0.0</v>
      </c>
      <c r="Z29" s="9">
        <f t="shared" si="12"/>
        <v>0</v>
      </c>
      <c r="AA29" s="8">
        <v>0.0</v>
      </c>
      <c r="AB29" s="9">
        <f t="shared" si="13"/>
        <v>0</v>
      </c>
      <c r="AC29" s="8">
        <v>0.0</v>
      </c>
      <c r="AD29" s="9">
        <f t="shared" si="14"/>
        <v>0</v>
      </c>
      <c r="AE29" s="8">
        <v>0.0</v>
      </c>
      <c r="AF29" s="9">
        <f t="shared" si="15"/>
        <v>0.00002341644205</v>
      </c>
      <c r="AG29" s="8">
        <v>417.0</v>
      </c>
      <c r="AH29" s="9">
        <f t="shared" si="16"/>
        <v>0</v>
      </c>
      <c r="AI29" s="8">
        <v>0.0</v>
      </c>
      <c r="AJ29" s="9">
        <f t="shared" si="17"/>
        <v>0</v>
      </c>
      <c r="AK29" s="8">
        <v>0.0</v>
      </c>
      <c r="AL29" s="9">
        <f t="shared" si="18"/>
        <v>0.000002893518519</v>
      </c>
      <c r="AM29" s="8">
        <v>43.0</v>
      </c>
      <c r="AN29" s="9">
        <f t="shared" si="19"/>
        <v>0</v>
      </c>
      <c r="AO29" s="8">
        <v>0.0</v>
      </c>
      <c r="AP29" s="9">
        <f t="shared" si="20"/>
        <v>0.0000222291277</v>
      </c>
      <c r="AQ29" s="8">
        <v>289.0</v>
      </c>
      <c r="AR29" s="9">
        <f t="shared" si="21"/>
        <v>0</v>
      </c>
      <c r="AS29" s="8">
        <v>0.0</v>
      </c>
      <c r="AT29" s="9">
        <f t="shared" si="22"/>
        <v>0</v>
      </c>
      <c r="AU29" s="8">
        <v>0.0</v>
      </c>
      <c r="AV29" s="9">
        <f t="shared" si="23"/>
        <v>0.0000001058281689</v>
      </c>
      <c r="AW29" s="8">
        <v>2.0</v>
      </c>
      <c r="AZ29" s="14">
        <f t="shared" si="24"/>
        <v>225018</v>
      </c>
      <c r="BA29" s="15">
        <f t="shared" si="25"/>
        <v>0.0006032069384</v>
      </c>
    </row>
    <row r="30">
      <c r="A30" s="8">
        <v>26.0</v>
      </c>
      <c r="B30" s="11" t="s">
        <v>80</v>
      </c>
      <c r="C30" s="8">
        <v>10.0</v>
      </c>
      <c r="D30" s="12">
        <f t="shared" si="1"/>
        <v>0.00003931248857</v>
      </c>
      <c r="E30" s="8">
        <v>688.0</v>
      </c>
      <c r="F30" s="9">
        <f t="shared" si="2"/>
        <v>0.0001340552717</v>
      </c>
      <c r="G30" s="8">
        <v>3023.0</v>
      </c>
      <c r="H30" s="9">
        <f t="shared" si="3"/>
        <v>0.00008101799712</v>
      </c>
      <c r="I30" s="8">
        <v>1151.0</v>
      </c>
      <c r="J30" s="9">
        <f t="shared" si="4"/>
        <v>0.000003706056756</v>
      </c>
      <c r="K30" s="8">
        <v>56.0</v>
      </c>
      <c r="L30" s="9">
        <f t="shared" si="5"/>
        <v>0.0001541225416</v>
      </c>
      <c r="M30" s="8">
        <v>2934.0</v>
      </c>
      <c r="N30" s="9">
        <f t="shared" si="6"/>
        <v>0.0005896664077</v>
      </c>
      <c r="O30" s="8">
        <v>10931.0</v>
      </c>
      <c r="P30" s="9">
        <f t="shared" si="7"/>
        <v>0.000001186322716</v>
      </c>
      <c r="Q30" s="13">
        <v>21.0</v>
      </c>
      <c r="R30" s="9">
        <f t="shared" si="8"/>
        <v>0.003691526242</v>
      </c>
      <c r="S30" s="8">
        <v>67298.0</v>
      </c>
      <c r="T30" s="9">
        <f t="shared" si="9"/>
        <v>0.02791323648</v>
      </c>
      <c r="U30" s="8">
        <v>553352.0</v>
      </c>
      <c r="V30" s="9">
        <f t="shared" si="10"/>
        <v>0</v>
      </c>
      <c r="W30" s="8">
        <v>0.0</v>
      </c>
      <c r="X30" s="9">
        <f t="shared" si="11"/>
        <v>0.0000325119781</v>
      </c>
      <c r="Y30" s="8">
        <v>456.0</v>
      </c>
      <c r="Z30" s="9">
        <f t="shared" si="12"/>
        <v>0.001691903675</v>
      </c>
      <c r="AA30" s="8">
        <v>23129.0</v>
      </c>
      <c r="AB30" s="9">
        <f t="shared" si="13"/>
        <v>0.01996744325</v>
      </c>
      <c r="AC30" s="8">
        <v>267404.0</v>
      </c>
      <c r="AD30" s="19">
        <f t="shared" si="14"/>
        <v>0.1336811372</v>
      </c>
      <c r="AE30" s="8">
        <v>1991742.0</v>
      </c>
      <c r="AF30" s="18">
        <f t="shared" si="15"/>
        <v>0.25624781</v>
      </c>
      <c r="AG30" s="8">
        <v>4563261.0</v>
      </c>
      <c r="AH30" s="9">
        <f t="shared" si="16"/>
        <v>0.0006520299466</v>
      </c>
      <c r="AI30" s="8">
        <v>11106.0</v>
      </c>
      <c r="AJ30" s="19">
        <f t="shared" si="17"/>
        <v>0.03239072531</v>
      </c>
      <c r="AK30" s="8">
        <v>536038.0</v>
      </c>
      <c r="AL30" s="17">
        <f t="shared" si="18"/>
        <v>0.03988567237</v>
      </c>
      <c r="AM30" s="8">
        <v>592733.0</v>
      </c>
      <c r="AN30" s="9">
        <f t="shared" si="19"/>
        <v>0</v>
      </c>
      <c r="AO30" s="8">
        <v>0.0</v>
      </c>
      <c r="AP30" s="9">
        <f t="shared" si="20"/>
        <v>0.3336829742</v>
      </c>
      <c r="AQ30" s="8">
        <v>4338199.0</v>
      </c>
      <c r="AR30" s="9">
        <f t="shared" si="21"/>
        <v>0</v>
      </c>
      <c r="AS30" s="8">
        <v>0.0</v>
      </c>
      <c r="AT30" s="9">
        <f t="shared" si="22"/>
        <v>0.02139919382</v>
      </c>
      <c r="AU30" s="8">
        <v>308121.0</v>
      </c>
      <c r="AV30" s="9">
        <f t="shared" si="23"/>
        <v>0.1103711076</v>
      </c>
      <c r="AW30" s="8">
        <v>2085855.0</v>
      </c>
      <c r="AZ30" s="14">
        <f t="shared" si="24"/>
        <v>15357498</v>
      </c>
      <c r="BA30" s="15">
        <f t="shared" si="25"/>
        <v>0.04116892582</v>
      </c>
    </row>
    <row r="31">
      <c r="A31" s="8">
        <v>27.0</v>
      </c>
      <c r="B31" s="11" t="s">
        <v>81</v>
      </c>
      <c r="C31" s="8">
        <v>11.0</v>
      </c>
      <c r="D31" s="12">
        <f t="shared" si="1"/>
        <v>0.002130874017</v>
      </c>
      <c r="E31" s="8">
        <v>37292.0</v>
      </c>
      <c r="F31" s="9">
        <f t="shared" si="2"/>
        <v>0.004010217114</v>
      </c>
      <c r="G31" s="8">
        <v>90432.0</v>
      </c>
      <c r="H31" s="9">
        <f t="shared" si="3"/>
        <v>0.0004429593882</v>
      </c>
      <c r="I31" s="8">
        <v>6293.0</v>
      </c>
      <c r="J31" s="9">
        <f t="shared" si="4"/>
        <v>0</v>
      </c>
      <c r="K31" s="8">
        <v>0.0</v>
      </c>
      <c r="L31" s="9">
        <f t="shared" si="5"/>
        <v>0.0004740292486</v>
      </c>
      <c r="M31" s="8">
        <v>9024.0</v>
      </c>
      <c r="N31" s="9">
        <f t="shared" si="6"/>
        <v>0.001553653116</v>
      </c>
      <c r="O31" s="8">
        <v>28801.0</v>
      </c>
      <c r="P31" s="9">
        <f t="shared" si="7"/>
        <v>0.0004409166094</v>
      </c>
      <c r="Q31" s="13">
        <v>7805.0</v>
      </c>
      <c r="R31" s="9">
        <f t="shared" si="8"/>
        <v>0.0005592307355</v>
      </c>
      <c r="S31" s="8">
        <v>10195.0</v>
      </c>
      <c r="T31" s="9">
        <f t="shared" si="9"/>
        <v>0.002111481033</v>
      </c>
      <c r="U31" s="8">
        <v>41858.0</v>
      </c>
      <c r="V31" s="9">
        <f t="shared" si="10"/>
        <v>0</v>
      </c>
      <c r="W31" s="8">
        <v>0.0</v>
      </c>
      <c r="X31" s="9">
        <f t="shared" si="11"/>
        <v>0.00008334759297</v>
      </c>
      <c r="Y31" s="8">
        <v>1169.0</v>
      </c>
      <c r="Z31" s="9">
        <f t="shared" si="12"/>
        <v>0</v>
      </c>
      <c r="AA31" s="8">
        <v>0.0</v>
      </c>
      <c r="AB31" s="9">
        <f t="shared" si="13"/>
        <v>0.000236932497</v>
      </c>
      <c r="AC31" s="8">
        <v>3173.0</v>
      </c>
      <c r="AD31" s="9">
        <f t="shared" si="14"/>
        <v>0.001119590314</v>
      </c>
      <c r="AE31" s="8">
        <v>16681.0</v>
      </c>
      <c r="AF31" s="9">
        <f t="shared" si="15"/>
        <v>0.001024371069</v>
      </c>
      <c r="AG31" s="8">
        <v>18242.0</v>
      </c>
      <c r="AH31" s="9">
        <f t="shared" si="16"/>
        <v>0</v>
      </c>
      <c r="AI31" s="8">
        <v>0.0</v>
      </c>
      <c r="AJ31" s="9">
        <f t="shared" si="17"/>
        <v>0</v>
      </c>
      <c r="AK31" s="8">
        <v>0.0</v>
      </c>
      <c r="AL31" s="9">
        <f t="shared" si="18"/>
        <v>0.0004951281223</v>
      </c>
      <c r="AM31" s="8">
        <v>7358.0</v>
      </c>
      <c r="AN31" s="9">
        <f t="shared" si="19"/>
        <v>0</v>
      </c>
      <c r="AO31" s="8">
        <v>0.0</v>
      </c>
      <c r="AP31" s="9">
        <f t="shared" si="20"/>
        <v>0.001692028896</v>
      </c>
      <c r="AQ31" s="8">
        <v>21998.0</v>
      </c>
      <c r="AR31" s="9">
        <f t="shared" si="21"/>
        <v>0.0003930350162</v>
      </c>
      <c r="AS31" s="8">
        <v>5341.0</v>
      </c>
      <c r="AT31" s="9">
        <f t="shared" si="22"/>
        <v>0.001549790537</v>
      </c>
      <c r="AU31" s="8">
        <v>22315.0</v>
      </c>
      <c r="AV31" s="9">
        <f t="shared" si="23"/>
        <v>0.002567920519</v>
      </c>
      <c r="AW31" s="8">
        <v>48530.0</v>
      </c>
      <c r="AZ31" s="14">
        <f t="shared" si="24"/>
        <v>376507</v>
      </c>
      <c r="BA31" s="15">
        <f t="shared" si="25"/>
        <v>0.001009304299</v>
      </c>
    </row>
    <row r="32">
      <c r="A32" s="8">
        <v>28.0</v>
      </c>
      <c r="B32" s="11" t="s">
        <v>82</v>
      </c>
      <c r="C32" s="8">
        <v>21.0</v>
      </c>
      <c r="D32" s="23">
        <f t="shared" si="1"/>
        <v>0.002686162918</v>
      </c>
      <c r="E32" s="8">
        <v>47010.0</v>
      </c>
      <c r="F32" s="9">
        <f t="shared" si="2"/>
        <v>0.001430395913</v>
      </c>
      <c r="G32" s="8">
        <v>32256.0</v>
      </c>
      <c r="H32" s="9">
        <f t="shared" si="3"/>
        <v>0.0001850532706</v>
      </c>
      <c r="I32" s="8">
        <v>2629.0</v>
      </c>
      <c r="J32" s="9">
        <f t="shared" si="4"/>
        <v>0.004695044473</v>
      </c>
      <c r="K32" s="8">
        <v>70944.0</v>
      </c>
      <c r="L32" s="9">
        <f t="shared" si="5"/>
        <v>0.001061733064</v>
      </c>
      <c r="M32" s="8">
        <v>20212.0</v>
      </c>
      <c r="N32" s="9">
        <f t="shared" si="6"/>
        <v>0.001177822372</v>
      </c>
      <c r="O32" s="8">
        <v>21834.0</v>
      </c>
      <c r="P32" s="9">
        <f t="shared" si="7"/>
        <v>0.007329271214</v>
      </c>
      <c r="Q32" s="13">
        <v>129741.0</v>
      </c>
      <c r="R32" s="9">
        <f t="shared" si="8"/>
        <v>0.003152371862</v>
      </c>
      <c r="S32" s="8">
        <v>57469.0</v>
      </c>
      <c r="T32" s="9">
        <f t="shared" si="9"/>
        <v>0.006674435028</v>
      </c>
      <c r="U32" s="8">
        <v>132314.0</v>
      </c>
      <c r="V32" s="9">
        <f t="shared" si="10"/>
        <v>0.001459702999</v>
      </c>
      <c r="W32" s="8">
        <v>20249.0</v>
      </c>
      <c r="X32" s="9">
        <f t="shared" si="11"/>
        <v>0.001951146475</v>
      </c>
      <c r="Y32" s="8">
        <v>27366.0</v>
      </c>
      <c r="Z32" s="9">
        <f t="shared" si="12"/>
        <v>0.000394136236</v>
      </c>
      <c r="AA32" s="8">
        <v>5388.0</v>
      </c>
      <c r="AB32" s="9">
        <f t="shared" si="13"/>
        <v>0.007036887694</v>
      </c>
      <c r="AC32" s="8">
        <v>94238.0</v>
      </c>
      <c r="AD32" s="9">
        <f t="shared" si="14"/>
        <v>0.003823091173</v>
      </c>
      <c r="AE32" s="8">
        <v>56961.0</v>
      </c>
      <c r="AF32" s="9">
        <f t="shared" si="15"/>
        <v>0.001291105121</v>
      </c>
      <c r="AG32" s="8">
        <v>22992.0</v>
      </c>
      <c r="AH32" s="9">
        <f t="shared" si="16"/>
        <v>0.005698539772</v>
      </c>
      <c r="AI32" s="8">
        <v>97063.0</v>
      </c>
      <c r="AJ32" s="9">
        <f t="shared" si="17"/>
        <v>0.003355405</v>
      </c>
      <c r="AK32" s="8">
        <v>55529.0</v>
      </c>
      <c r="AL32" s="9">
        <f t="shared" si="18"/>
        <v>0.003800064599</v>
      </c>
      <c r="AM32" s="8">
        <v>56472.0</v>
      </c>
      <c r="AN32" s="9">
        <f t="shared" si="19"/>
        <v>0.1166695026</v>
      </c>
      <c r="AO32" s="8">
        <v>1673022.0</v>
      </c>
      <c r="AP32" s="9">
        <f t="shared" si="20"/>
        <v>0.007534674363</v>
      </c>
      <c r="AQ32" s="8">
        <v>97958.0</v>
      </c>
      <c r="AR32" s="9">
        <f t="shared" si="21"/>
        <v>0.03877182628</v>
      </c>
      <c r="AS32" s="8">
        <v>526875.0</v>
      </c>
      <c r="AT32" s="9">
        <f t="shared" si="22"/>
        <v>0.04100170015</v>
      </c>
      <c r="AU32" s="8">
        <v>590372.0</v>
      </c>
      <c r="AV32" s="9">
        <f t="shared" si="23"/>
        <v>0.02106821895</v>
      </c>
      <c r="AW32" s="8">
        <v>398159.0</v>
      </c>
      <c r="AZ32" s="14">
        <f t="shared" si="24"/>
        <v>4237053</v>
      </c>
      <c r="BA32" s="15">
        <f t="shared" si="25"/>
        <v>0.01135829031</v>
      </c>
    </row>
    <row r="33">
      <c r="A33" s="8">
        <v>29.0</v>
      </c>
      <c r="B33" s="11" t="s">
        <v>83</v>
      </c>
      <c r="C33" s="8">
        <v>12.0</v>
      </c>
      <c r="D33" s="12">
        <f t="shared" si="1"/>
        <v>0.0000003999817151</v>
      </c>
      <c r="E33" s="8">
        <v>7.0</v>
      </c>
      <c r="F33" s="9">
        <f t="shared" si="2"/>
        <v>0.00007605186604</v>
      </c>
      <c r="G33" s="8">
        <v>1715.0</v>
      </c>
      <c r="H33" s="9">
        <f t="shared" si="3"/>
        <v>0.000695867871</v>
      </c>
      <c r="I33" s="8">
        <v>9886.0</v>
      </c>
      <c r="J33" s="9">
        <f t="shared" si="4"/>
        <v>0.003648745235</v>
      </c>
      <c r="K33" s="8">
        <v>55134.0</v>
      </c>
      <c r="L33" s="9">
        <f t="shared" si="5"/>
        <v>0.002844228022</v>
      </c>
      <c r="M33" s="8">
        <v>54145.0</v>
      </c>
      <c r="N33" s="9">
        <f t="shared" si="6"/>
        <v>0.01341128301</v>
      </c>
      <c r="O33" s="8">
        <v>248613.0</v>
      </c>
      <c r="P33" s="9">
        <f t="shared" si="7"/>
        <v>0.00001208919339</v>
      </c>
      <c r="Q33" s="13">
        <v>214.0</v>
      </c>
      <c r="R33" s="9">
        <f t="shared" si="8"/>
        <v>0.001250274267</v>
      </c>
      <c r="S33" s="8">
        <v>22793.0</v>
      </c>
      <c r="T33" s="9">
        <f t="shared" si="9"/>
        <v>0.005293028652</v>
      </c>
      <c r="U33" s="8">
        <v>104929.0</v>
      </c>
      <c r="V33" s="9">
        <f t="shared" si="10"/>
        <v>0</v>
      </c>
      <c r="W33" s="8">
        <v>0.0</v>
      </c>
      <c r="X33" s="9">
        <f t="shared" si="11"/>
        <v>0.003146389459</v>
      </c>
      <c r="Y33" s="8">
        <v>44130.0</v>
      </c>
      <c r="Z33" s="9">
        <f t="shared" si="12"/>
        <v>0.001559427669</v>
      </c>
      <c r="AA33" s="8">
        <v>21318.0</v>
      </c>
      <c r="AB33" s="9">
        <f t="shared" si="13"/>
        <v>0.008417637395</v>
      </c>
      <c r="AC33" s="8">
        <v>112729.0</v>
      </c>
      <c r="AD33" s="9">
        <f t="shared" si="14"/>
        <v>0.009973354274</v>
      </c>
      <c r="AE33" s="8">
        <v>148595.0</v>
      </c>
      <c r="AF33" s="9">
        <f t="shared" si="15"/>
        <v>0.004364330638</v>
      </c>
      <c r="AG33" s="8">
        <v>77720.0</v>
      </c>
      <c r="AH33" s="9">
        <f t="shared" si="16"/>
        <v>0</v>
      </c>
      <c r="AI33" s="8">
        <v>0.0</v>
      </c>
      <c r="AJ33" s="9">
        <f t="shared" si="17"/>
        <v>0.002035153531</v>
      </c>
      <c r="AK33" s="8">
        <v>33680.0</v>
      </c>
      <c r="AL33" s="9">
        <f t="shared" si="18"/>
        <v>0.00411202627</v>
      </c>
      <c r="AM33" s="8">
        <v>61108.0</v>
      </c>
      <c r="AN33" s="9">
        <f t="shared" si="19"/>
        <v>0.002529595867</v>
      </c>
      <c r="AO33" s="8">
        <v>36274.0</v>
      </c>
      <c r="AP33" s="9">
        <f t="shared" si="20"/>
        <v>0.005716039431</v>
      </c>
      <c r="AQ33" s="8">
        <v>74314.0</v>
      </c>
      <c r="AR33" s="9">
        <f t="shared" si="21"/>
        <v>0.00002877301841</v>
      </c>
      <c r="AS33" s="8">
        <v>391.0</v>
      </c>
      <c r="AT33" s="9">
        <f t="shared" si="22"/>
        <v>0.006043731665</v>
      </c>
      <c r="AU33" s="8">
        <v>87022.0</v>
      </c>
      <c r="AV33" s="9">
        <f t="shared" si="23"/>
        <v>0.02120838836</v>
      </c>
      <c r="AW33" s="8">
        <v>400808.0</v>
      </c>
      <c r="AZ33" s="14">
        <f t="shared" si="24"/>
        <v>1595525</v>
      </c>
      <c r="BA33" s="15">
        <f t="shared" si="25"/>
        <v>0.004277132276</v>
      </c>
    </row>
    <row r="34">
      <c r="A34" s="8">
        <v>30.0</v>
      </c>
      <c r="B34" s="11" t="s">
        <v>84</v>
      </c>
      <c r="C34" s="8">
        <v>35.0</v>
      </c>
      <c r="D34" s="12">
        <f t="shared" si="1"/>
        <v>0</v>
      </c>
      <c r="E34" s="8">
        <v>0.0</v>
      </c>
      <c r="F34" s="19">
        <f t="shared" si="2"/>
        <v>0.01275697992</v>
      </c>
      <c r="G34" s="8">
        <v>287675.0</v>
      </c>
      <c r="H34" s="9">
        <f t="shared" si="3"/>
        <v>0.004011552279</v>
      </c>
      <c r="I34" s="8">
        <v>56991.0</v>
      </c>
      <c r="J34" s="9">
        <f t="shared" si="4"/>
        <v>0.0008335980517</v>
      </c>
      <c r="K34" s="8">
        <v>12596.0</v>
      </c>
      <c r="L34" s="17">
        <f t="shared" si="5"/>
        <v>0.03067159397</v>
      </c>
      <c r="M34" s="8">
        <v>583889.0</v>
      </c>
      <c r="N34" s="9">
        <f t="shared" si="6"/>
        <v>0.005228508545</v>
      </c>
      <c r="O34" s="8">
        <v>96924.0</v>
      </c>
      <c r="P34" s="9">
        <f t="shared" si="7"/>
        <v>0</v>
      </c>
      <c r="Q34" s="13">
        <v>0.0</v>
      </c>
      <c r="R34" s="9">
        <f t="shared" si="8"/>
        <v>0.008767937072</v>
      </c>
      <c r="S34" s="8">
        <v>159843.0</v>
      </c>
      <c r="T34" s="9">
        <f t="shared" si="9"/>
        <v>0.01370914044</v>
      </c>
      <c r="U34" s="8">
        <v>271770.0</v>
      </c>
      <c r="V34" s="9">
        <f t="shared" si="10"/>
        <v>0</v>
      </c>
      <c r="W34" s="8">
        <v>0.0</v>
      </c>
      <c r="X34" s="9">
        <f t="shared" si="11"/>
        <v>0.01224225702</v>
      </c>
      <c r="Y34" s="8">
        <v>171705.0</v>
      </c>
      <c r="Z34" s="9">
        <f t="shared" si="12"/>
        <v>0.01614839361</v>
      </c>
      <c r="AA34" s="8">
        <v>220755.0</v>
      </c>
      <c r="AB34" s="9">
        <f t="shared" si="13"/>
        <v>0.001585050777</v>
      </c>
      <c r="AC34" s="8">
        <v>21227.0</v>
      </c>
      <c r="AD34" s="9">
        <f t="shared" si="14"/>
        <v>0.003439916237</v>
      </c>
      <c r="AE34" s="8">
        <v>51252.0</v>
      </c>
      <c r="AF34" s="9">
        <f t="shared" si="15"/>
        <v>0.0000691262354</v>
      </c>
      <c r="AG34" s="8">
        <v>1231.0</v>
      </c>
      <c r="AH34" s="9">
        <f t="shared" si="16"/>
        <v>0</v>
      </c>
      <c r="AI34" s="8">
        <v>0.0</v>
      </c>
      <c r="AJ34" s="9">
        <f t="shared" si="17"/>
        <v>0.001251788615</v>
      </c>
      <c r="AK34" s="8">
        <v>20716.0</v>
      </c>
      <c r="AL34" s="9">
        <f t="shared" si="18"/>
        <v>0.002514736757</v>
      </c>
      <c r="AM34" s="8">
        <v>37371.0</v>
      </c>
      <c r="AN34" s="9">
        <f t="shared" si="19"/>
        <v>0.0001250362626</v>
      </c>
      <c r="AO34" s="8">
        <v>1793.0</v>
      </c>
      <c r="AP34" s="9">
        <f t="shared" si="20"/>
        <v>0.0007975564881</v>
      </c>
      <c r="AQ34" s="8">
        <v>10369.0</v>
      </c>
      <c r="AR34" s="9">
        <f t="shared" si="21"/>
        <v>0.00001096465408</v>
      </c>
      <c r="AS34" s="8">
        <v>149.0</v>
      </c>
      <c r="AT34" s="9">
        <f t="shared" si="22"/>
        <v>0.0007202723575</v>
      </c>
      <c r="AU34" s="8">
        <v>10371.0</v>
      </c>
      <c r="AV34" s="9">
        <f t="shared" si="23"/>
        <v>0.01075701006</v>
      </c>
      <c r="AW34" s="8">
        <v>203292.0</v>
      </c>
      <c r="AZ34" s="14">
        <f t="shared" si="24"/>
        <v>2219919</v>
      </c>
      <c r="BA34" s="15">
        <f t="shared" si="25"/>
        <v>0.005950948562</v>
      </c>
    </row>
    <row r="35">
      <c r="A35" s="8">
        <v>31.0</v>
      </c>
      <c r="B35" s="11" t="s">
        <v>85</v>
      </c>
      <c r="C35" s="8">
        <v>13.0</v>
      </c>
      <c r="D35" s="12">
        <f t="shared" si="1"/>
        <v>0.000008399616018</v>
      </c>
      <c r="E35" s="8">
        <v>147.0</v>
      </c>
      <c r="F35" s="9">
        <f t="shared" si="2"/>
        <v>0.000427531219</v>
      </c>
      <c r="G35" s="8">
        <v>9641.0</v>
      </c>
      <c r="H35" s="9">
        <f t="shared" si="3"/>
        <v>0.00540159868</v>
      </c>
      <c r="I35" s="8">
        <v>76739.0</v>
      </c>
      <c r="J35" s="9">
        <f t="shared" si="4"/>
        <v>0.01031375741</v>
      </c>
      <c r="K35" s="8">
        <v>155845.0</v>
      </c>
      <c r="L35" s="9">
        <f t="shared" si="5"/>
        <v>0.05269698689</v>
      </c>
      <c r="M35" s="8">
        <v>1003182.0</v>
      </c>
      <c r="N35" s="17">
        <f t="shared" si="6"/>
        <v>0.02967676506</v>
      </c>
      <c r="O35" s="8">
        <v>550136.0</v>
      </c>
      <c r="P35" s="9">
        <f t="shared" si="7"/>
        <v>0.0000003389493474</v>
      </c>
      <c r="Q35" s="13">
        <v>6.0</v>
      </c>
      <c r="R35" s="17">
        <f t="shared" si="8"/>
        <v>0.01630479858</v>
      </c>
      <c r="S35" s="8">
        <v>297243.0</v>
      </c>
      <c r="T35" s="19">
        <f t="shared" si="9"/>
        <v>0.05945207829</v>
      </c>
      <c r="U35" s="8">
        <v>1178578.0</v>
      </c>
      <c r="V35" s="9">
        <f t="shared" si="10"/>
        <v>0.0005776384083</v>
      </c>
      <c r="W35" s="8">
        <v>8013.0</v>
      </c>
      <c r="X35" s="19">
        <f t="shared" si="11"/>
        <v>0.03161133927</v>
      </c>
      <c r="Y35" s="8">
        <v>443368.0</v>
      </c>
      <c r="Z35" s="16">
        <f t="shared" si="12"/>
        <v>0.1010974807</v>
      </c>
      <c r="AA35" s="8">
        <v>1382043.0</v>
      </c>
      <c r="AB35" s="9">
        <f t="shared" si="13"/>
        <v>0.0285588411</v>
      </c>
      <c r="AC35" s="8">
        <v>382460.0</v>
      </c>
      <c r="AD35" s="9">
        <f t="shared" si="14"/>
        <v>0.07499275129</v>
      </c>
      <c r="AE35" s="8">
        <v>1117332.0</v>
      </c>
      <c r="AF35" s="9">
        <f t="shared" si="15"/>
        <v>0.01715683962</v>
      </c>
      <c r="AG35" s="8">
        <v>305529.0</v>
      </c>
      <c r="AH35" s="9">
        <f t="shared" si="16"/>
        <v>0.003720668633</v>
      </c>
      <c r="AI35" s="8">
        <v>63374.0</v>
      </c>
      <c r="AJ35" s="16">
        <f t="shared" si="17"/>
        <v>0.03870229958</v>
      </c>
      <c r="AK35" s="8">
        <v>640489.0</v>
      </c>
      <c r="AL35" s="9">
        <f t="shared" si="18"/>
        <v>0.01821691968</v>
      </c>
      <c r="AM35" s="8">
        <v>270718.0</v>
      </c>
      <c r="AN35" s="9">
        <f t="shared" si="19"/>
        <v>0.02511917846</v>
      </c>
      <c r="AO35" s="8">
        <v>360205.0</v>
      </c>
      <c r="AP35" s="9">
        <f t="shared" si="20"/>
        <v>0.05965582542</v>
      </c>
      <c r="AQ35" s="8">
        <v>775583.0</v>
      </c>
      <c r="AR35" s="9">
        <f t="shared" si="21"/>
        <v>0.001062982739</v>
      </c>
      <c r="AS35" s="8">
        <v>14445.0</v>
      </c>
      <c r="AT35" s="9">
        <f t="shared" si="22"/>
        <v>0.1134426532</v>
      </c>
      <c r="AU35" s="8">
        <v>1633429.0</v>
      </c>
      <c r="AV35" s="9">
        <f t="shared" si="23"/>
        <v>0.1456212537</v>
      </c>
      <c r="AW35" s="8">
        <v>2752032.0</v>
      </c>
      <c r="AZ35" s="14">
        <f t="shared" si="24"/>
        <v>13420537</v>
      </c>
      <c r="BA35" s="15">
        <f t="shared" si="25"/>
        <v>0.03597650426</v>
      </c>
    </row>
    <row r="36">
      <c r="A36" s="8">
        <v>32.0</v>
      </c>
      <c r="B36" s="11" t="s">
        <v>86</v>
      </c>
      <c r="C36" s="8">
        <v>14.0</v>
      </c>
      <c r="D36" s="12">
        <f t="shared" si="1"/>
        <v>0.00008902450174</v>
      </c>
      <c r="E36" s="8">
        <v>1558.0</v>
      </c>
      <c r="F36" s="9">
        <f t="shared" si="2"/>
        <v>0.0004746700724</v>
      </c>
      <c r="G36" s="8">
        <v>10704.0</v>
      </c>
      <c r="H36" s="9">
        <f t="shared" si="3"/>
        <v>0.0007880777548</v>
      </c>
      <c r="I36" s="8">
        <v>11196.0</v>
      </c>
      <c r="J36" s="9">
        <f t="shared" si="4"/>
        <v>0.002232303579</v>
      </c>
      <c r="K36" s="8">
        <v>33731.0</v>
      </c>
      <c r="L36" s="9">
        <f t="shared" si="5"/>
        <v>0.01072049924</v>
      </c>
      <c r="M36" s="8">
        <v>204084.0</v>
      </c>
      <c r="N36" s="9">
        <f t="shared" si="6"/>
        <v>0.003667195322</v>
      </c>
      <c r="O36" s="8">
        <v>67981.0</v>
      </c>
      <c r="P36" s="9">
        <f t="shared" si="7"/>
        <v>0.000001977204527</v>
      </c>
      <c r="Q36" s="13">
        <v>35.0</v>
      </c>
      <c r="R36" s="9">
        <f t="shared" si="8"/>
        <v>0.01267245919</v>
      </c>
      <c r="S36" s="8">
        <v>231024.0</v>
      </c>
      <c r="T36" s="9">
        <f t="shared" si="9"/>
        <v>0.0117135795</v>
      </c>
      <c r="U36" s="8">
        <v>232210.0</v>
      </c>
      <c r="V36" s="9">
        <f t="shared" si="10"/>
        <v>0.00009789504037</v>
      </c>
      <c r="W36" s="8">
        <v>1358.0</v>
      </c>
      <c r="X36" s="9">
        <f t="shared" si="11"/>
        <v>0.005956180128</v>
      </c>
      <c r="Y36" s="8">
        <v>83539.0</v>
      </c>
      <c r="Z36" s="9">
        <f t="shared" si="12"/>
        <v>0.01087107912</v>
      </c>
      <c r="AA36" s="8">
        <v>148612.0</v>
      </c>
      <c r="AB36" s="9">
        <f t="shared" si="13"/>
        <v>0.01263463262</v>
      </c>
      <c r="AC36" s="8">
        <v>169203.0</v>
      </c>
      <c r="AD36" s="9">
        <f t="shared" si="14"/>
        <v>0.009028068621</v>
      </c>
      <c r="AE36" s="8">
        <v>134511.0</v>
      </c>
      <c r="AF36" s="9">
        <f t="shared" si="15"/>
        <v>0.01335652516</v>
      </c>
      <c r="AG36" s="8">
        <v>237853.0</v>
      </c>
      <c r="AH36" s="9">
        <f t="shared" si="16"/>
        <v>0.004886995566</v>
      </c>
      <c r="AI36" s="8">
        <v>83240.0</v>
      </c>
      <c r="AJ36" s="9">
        <f t="shared" si="17"/>
        <v>0.01602888855</v>
      </c>
      <c r="AK36" s="8">
        <v>265264.0</v>
      </c>
      <c r="AL36" s="9">
        <f t="shared" si="18"/>
        <v>0.006896398579</v>
      </c>
      <c r="AM36" s="8">
        <v>102486.0</v>
      </c>
      <c r="AN36" s="9">
        <f t="shared" si="19"/>
        <v>0.009438947715</v>
      </c>
      <c r="AO36" s="8">
        <v>135353.0</v>
      </c>
      <c r="AP36" s="9">
        <f t="shared" si="20"/>
        <v>0.02539520159</v>
      </c>
      <c r="AQ36" s="8">
        <v>330162.0</v>
      </c>
      <c r="AR36" s="9">
        <f t="shared" si="21"/>
        <v>0.00128058329</v>
      </c>
      <c r="AS36" s="8">
        <v>17402.0</v>
      </c>
      <c r="AT36" s="9">
        <f t="shared" si="22"/>
        <v>0.02995474598</v>
      </c>
      <c r="AU36" s="8">
        <v>431310.0</v>
      </c>
      <c r="AV36" s="9">
        <f t="shared" si="23"/>
        <v>0.01769722138</v>
      </c>
      <c r="AW36" s="8">
        <v>334452.0</v>
      </c>
      <c r="AZ36" s="14">
        <f t="shared" si="24"/>
        <v>3267268</v>
      </c>
      <c r="BA36" s="15">
        <f t="shared" si="25"/>
        <v>0.008758582546</v>
      </c>
    </row>
    <row r="37">
      <c r="A37" s="8">
        <v>33.0</v>
      </c>
      <c r="B37" s="11" t="s">
        <v>87</v>
      </c>
      <c r="C37" s="8">
        <v>15.0</v>
      </c>
      <c r="D37" s="12">
        <f t="shared" si="1"/>
        <v>0</v>
      </c>
      <c r="E37" s="8">
        <v>0.0</v>
      </c>
      <c r="F37" s="9">
        <f t="shared" si="2"/>
        <v>0</v>
      </c>
      <c r="H37" s="9">
        <f t="shared" si="3"/>
        <v>0</v>
      </c>
      <c r="I37" s="8">
        <v>0.0</v>
      </c>
      <c r="J37" s="9">
        <f t="shared" si="4"/>
        <v>0</v>
      </c>
      <c r="K37" s="8">
        <v>0.0</v>
      </c>
      <c r="L37" s="9">
        <f t="shared" si="5"/>
        <v>0</v>
      </c>
      <c r="M37" s="8">
        <v>0.0</v>
      </c>
      <c r="N37" s="9">
        <f t="shared" si="6"/>
        <v>0.0001667961333</v>
      </c>
      <c r="O37" s="8">
        <v>3092.0</v>
      </c>
      <c r="P37" s="9">
        <f t="shared" si="7"/>
        <v>0.00108277369</v>
      </c>
      <c r="Q37" s="13">
        <v>19167.0</v>
      </c>
      <c r="R37" s="9">
        <f t="shared" si="8"/>
        <v>0.00000005485343163</v>
      </c>
      <c r="S37" s="8">
        <v>1.0</v>
      </c>
      <c r="T37" s="9">
        <f t="shared" si="9"/>
        <v>0</v>
      </c>
      <c r="U37" s="8">
        <v>0.0</v>
      </c>
      <c r="V37" s="9">
        <f t="shared" si="10"/>
        <v>0</v>
      </c>
      <c r="W37" s="8">
        <v>0.0</v>
      </c>
      <c r="X37" s="9">
        <f t="shared" si="11"/>
        <v>0</v>
      </c>
      <c r="Y37" s="8">
        <v>0.0</v>
      </c>
      <c r="Z37" s="9">
        <f t="shared" si="12"/>
        <v>0</v>
      </c>
      <c r="AA37" s="8">
        <v>0.0</v>
      </c>
      <c r="AB37" s="9">
        <f t="shared" si="13"/>
        <v>0.00333572282</v>
      </c>
      <c r="AC37" s="8">
        <v>44672.0</v>
      </c>
      <c r="AD37" s="9">
        <f t="shared" si="14"/>
        <v>0.00009154853952</v>
      </c>
      <c r="AE37" s="8">
        <v>1364.0</v>
      </c>
      <c r="AF37" s="9">
        <f t="shared" si="15"/>
        <v>0.001027066487</v>
      </c>
      <c r="AG37" s="8">
        <v>18290.0</v>
      </c>
      <c r="AH37" s="9">
        <f t="shared" si="16"/>
        <v>0.00001497097392</v>
      </c>
      <c r="AI37" s="8">
        <v>255.0</v>
      </c>
      <c r="AJ37" s="9">
        <f t="shared" si="17"/>
        <v>0.000001450228169</v>
      </c>
      <c r="AK37" s="8">
        <v>24.0</v>
      </c>
      <c r="AL37" s="9">
        <f t="shared" si="18"/>
        <v>0</v>
      </c>
      <c r="AM37" s="8">
        <v>0.0</v>
      </c>
      <c r="AN37" s="9">
        <f t="shared" si="19"/>
        <v>0.00166905628</v>
      </c>
      <c r="AO37" s="8">
        <v>23934.0</v>
      </c>
      <c r="AP37" s="9">
        <f t="shared" si="20"/>
        <v>0.000004999630796</v>
      </c>
      <c r="AQ37" s="8">
        <v>65.0</v>
      </c>
      <c r="AR37" s="9">
        <f t="shared" si="21"/>
        <v>0.006002449018</v>
      </c>
      <c r="AS37" s="8">
        <v>81568.0</v>
      </c>
      <c r="AT37" s="9">
        <f t="shared" si="22"/>
        <v>0.002484943106</v>
      </c>
      <c r="AU37" s="8">
        <v>35780.0</v>
      </c>
      <c r="AV37" s="9">
        <f t="shared" si="23"/>
        <v>0.001334387382</v>
      </c>
      <c r="AW37" s="8">
        <v>25218.0</v>
      </c>
      <c r="AZ37" s="14">
        <f t="shared" si="24"/>
        <v>253430</v>
      </c>
      <c r="BA37" s="15">
        <f t="shared" si="25"/>
        <v>0.0006793711366</v>
      </c>
    </row>
    <row r="38">
      <c r="A38" s="8">
        <v>34.0</v>
      </c>
      <c r="B38" s="11" t="s">
        <v>88</v>
      </c>
      <c r="C38" s="8">
        <v>24.0</v>
      </c>
      <c r="D38" s="12">
        <f t="shared" si="1"/>
        <v>0</v>
      </c>
      <c r="E38" s="8">
        <v>0.0</v>
      </c>
      <c r="F38" s="9">
        <f t="shared" si="2"/>
        <v>0.001427424791</v>
      </c>
      <c r="G38" s="8">
        <v>32189.0</v>
      </c>
      <c r="H38" s="9">
        <f t="shared" si="3"/>
        <v>0.00005546670871</v>
      </c>
      <c r="I38" s="8">
        <v>788.0</v>
      </c>
      <c r="J38" s="9">
        <f t="shared" si="4"/>
        <v>0.006781223528</v>
      </c>
      <c r="K38" s="8">
        <v>102467.0</v>
      </c>
      <c r="L38" s="9">
        <f t="shared" si="5"/>
        <v>0.000620797613</v>
      </c>
      <c r="M38" s="8">
        <v>11818.0</v>
      </c>
      <c r="N38" s="9">
        <f t="shared" si="6"/>
        <v>0.01407960038</v>
      </c>
      <c r="O38" s="8">
        <v>261002.0</v>
      </c>
      <c r="P38" s="9">
        <f t="shared" si="7"/>
        <v>0</v>
      </c>
      <c r="Q38" s="13">
        <v>0.0</v>
      </c>
      <c r="R38" s="9">
        <f t="shared" si="8"/>
        <v>0.000003730033351</v>
      </c>
      <c r="S38" s="8">
        <v>68.0</v>
      </c>
      <c r="T38" s="9">
        <f t="shared" si="9"/>
        <v>0.005884029459</v>
      </c>
      <c r="U38" s="8">
        <v>116645.0</v>
      </c>
      <c r="V38" s="9">
        <f t="shared" si="10"/>
        <v>0</v>
      </c>
      <c r="W38" s="8">
        <v>0.0</v>
      </c>
      <c r="X38" s="9">
        <f t="shared" si="11"/>
        <v>0.001607703057</v>
      </c>
      <c r="Y38" s="8">
        <v>22549.0</v>
      </c>
      <c r="Z38" s="9">
        <f t="shared" si="12"/>
        <v>0.008451764396</v>
      </c>
      <c r="AA38" s="8">
        <v>115539.0</v>
      </c>
      <c r="AB38" s="19">
        <f t="shared" si="13"/>
        <v>0.06173581243</v>
      </c>
      <c r="AC38" s="8">
        <v>826766.0</v>
      </c>
      <c r="AD38" s="9">
        <f t="shared" si="14"/>
        <v>0.04302996134</v>
      </c>
      <c r="AE38" s="8">
        <v>641112.0</v>
      </c>
      <c r="AF38" s="19">
        <f t="shared" si="15"/>
        <v>0.1231654874</v>
      </c>
      <c r="AG38" s="8">
        <v>2193331.0</v>
      </c>
      <c r="AH38" s="20">
        <f t="shared" si="16"/>
        <v>0.0608915303</v>
      </c>
      <c r="AI38" s="8">
        <v>1037163.0</v>
      </c>
      <c r="AJ38" s="9">
        <f t="shared" si="17"/>
        <v>0.006673164495</v>
      </c>
      <c r="AK38" s="8">
        <v>110435.0</v>
      </c>
      <c r="AL38" s="9">
        <f t="shared" si="18"/>
        <v>0.0175955534</v>
      </c>
      <c r="AM38" s="8">
        <v>261484.0</v>
      </c>
      <c r="AN38" s="9">
        <f t="shared" si="19"/>
        <v>0.02474602227</v>
      </c>
      <c r="AO38" s="8">
        <v>354854.0</v>
      </c>
      <c r="AP38" s="9">
        <f t="shared" si="20"/>
        <v>0.01194250271</v>
      </c>
      <c r="AQ38" s="8">
        <v>155264.0</v>
      </c>
      <c r="AR38" s="9">
        <f t="shared" si="21"/>
        <v>0.01314411824</v>
      </c>
      <c r="AS38" s="8">
        <v>178617.0</v>
      </c>
      <c r="AT38" s="9">
        <f t="shared" si="22"/>
        <v>0.1175837158</v>
      </c>
      <c r="AU38" s="8">
        <v>1693055.0</v>
      </c>
      <c r="AV38" s="9">
        <f t="shared" si="23"/>
        <v>0.1482755829</v>
      </c>
      <c r="AW38" s="8">
        <v>2802195.0</v>
      </c>
      <c r="AZ38" s="14">
        <f t="shared" si="24"/>
        <v>10917341</v>
      </c>
      <c r="BA38" s="15">
        <f t="shared" si="25"/>
        <v>0.02926617355</v>
      </c>
    </row>
    <row r="39">
      <c r="A39" s="8">
        <v>35.0</v>
      </c>
      <c r="B39" s="11" t="s">
        <v>89</v>
      </c>
      <c r="C39" s="8">
        <v>16.0</v>
      </c>
      <c r="D39" s="12">
        <f t="shared" si="1"/>
        <v>0.0008702459316</v>
      </c>
      <c r="E39" s="8">
        <v>15230.0</v>
      </c>
      <c r="F39" s="9">
        <f t="shared" si="2"/>
        <v>0.001146764581</v>
      </c>
      <c r="G39" s="8">
        <v>25860.0</v>
      </c>
      <c r="H39" s="9">
        <f t="shared" si="3"/>
        <v>0.0005773324173</v>
      </c>
      <c r="I39" s="8">
        <v>8202.0</v>
      </c>
      <c r="J39" s="9">
        <f t="shared" si="4"/>
        <v>0.001010363723</v>
      </c>
      <c r="K39" s="8">
        <v>15267.0</v>
      </c>
      <c r="L39" s="9">
        <f t="shared" si="5"/>
        <v>0.001946125399</v>
      </c>
      <c r="M39" s="8">
        <v>37048.0</v>
      </c>
      <c r="N39" s="9">
        <f t="shared" si="6"/>
        <v>0.002959930088</v>
      </c>
      <c r="O39" s="8">
        <v>54870.0</v>
      </c>
      <c r="P39" s="9">
        <f t="shared" si="7"/>
        <v>0.006385862197</v>
      </c>
      <c r="Q39" s="13">
        <v>113041.0</v>
      </c>
      <c r="R39" s="9">
        <f t="shared" si="8"/>
        <v>0.001555533614</v>
      </c>
      <c r="S39" s="8">
        <v>28358.0</v>
      </c>
      <c r="T39" s="9">
        <f t="shared" si="9"/>
        <v>0.004727905569</v>
      </c>
      <c r="U39" s="8">
        <v>93726.0</v>
      </c>
      <c r="V39" s="9">
        <f t="shared" si="10"/>
        <v>0.003075043253</v>
      </c>
      <c r="W39" s="8">
        <v>42657.0</v>
      </c>
      <c r="X39" s="9">
        <f t="shared" si="11"/>
        <v>0.001802347137</v>
      </c>
      <c r="Y39" s="8">
        <v>25279.0</v>
      </c>
      <c r="Z39" s="9">
        <f t="shared" si="12"/>
        <v>0.002974382608</v>
      </c>
      <c r="AA39" s="8">
        <v>40661.0</v>
      </c>
      <c r="AB39" s="9">
        <f t="shared" si="13"/>
        <v>0.0003796296296</v>
      </c>
      <c r="AC39" s="8">
        <v>5084.0</v>
      </c>
      <c r="AD39" s="9">
        <f t="shared" si="14"/>
        <v>0.0006688949742</v>
      </c>
      <c r="AE39" s="8">
        <v>9966.0</v>
      </c>
      <c r="AF39" s="9">
        <f t="shared" si="15"/>
        <v>0.001227875112</v>
      </c>
      <c r="AG39" s="8">
        <v>21866.0</v>
      </c>
      <c r="AH39" s="9">
        <f t="shared" si="16"/>
        <v>0.0008770055234</v>
      </c>
      <c r="AI39" s="8">
        <v>14938.0</v>
      </c>
      <c r="AJ39" s="9">
        <f t="shared" si="17"/>
        <v>0.001858044416</v>
      </c>
      <c r="AK39" s="8">
        <v>30749.0</v>
      </c>
      <c r="AL39" s="9">
        <f t="shared" si="18"/>
        <v>0.001619562877</v>
      </c>
      <c r="AM39" s="8">
        <v>24068.0</v>
      </c>
      <c r="AN39" s="9">
        <f t="shared" si="19"/>
        <v>0.005547133022</v>
      </c>
      <c r="AO39" s="8">
        <v>79545.0</v>
      </c>
      <c r="AP39" s="9">
        <f t="shared" si="20"/>
        <v>0.002479586123</v>
      </c>
      <c r="AQ39" s="8">
        <v>32237.0</v>
      </c>
      <c r="AR39" s="9">
        <f t="shared" si="21"/>
        <v>0.003265700796</v>
      </c>
      <c r="AS39" s="8">
        <v>44378.0</v>
      </c>
      <c r="AT39" s="9">
        <f t="shared" si="22"/>
        <v>0.001716610921</v>
      </c>
      <c r="AU39" s="8">
        <v>24717.0</v>
      </c>
      <c r="AV39" s="9">
        <f t="shared" si="23"/>
        <v>0.00338163331</v>
      </c>
      <c r="AW39" s="8">
        <v>63908.0</v>
      </c>
      <c r="AZ39" s="14">
        <f t="shared" si="24"/>
        <v>851655</v>
      </c>
      <c r="BA39" s="15">
        <f t="shared" si="25"/>
        <v>0.002283036047</v>
      </c>
    </row>
    <row r="40">
      <c r="A40" s="8">
        <v>36.0</v>
      </c>
      <c r="B40" s="11" t="s">
        <v>90</v>
      </c>
      <c r="C40" s="8">
        <v>17.0</v>
      </c>
      <c r="D40" s="12">
        <f t="shared" si="1"/>
        <v>0</v>
      </c>
      <c r="E40" s="8">
        <v>0.0</v>
      </c>
      <c r="F40" s="9">
        <f t="shared" si="2"/>
        <v>0</v>
      </c>
      <c r="H40" s="9">
        <f t="shared" si="3"/>
        <v>0</v>
      </c>
      <c r="I40" s="8">
        <v>0.0</v>
      </c>
      <c r="J40" s="9">
        <f t="shared" si="4"/>
        <v>0.0003269933291</v>
      </c>
      <c r="K40" s="8">
        <v>4941.0</v>
      </c>
      <c r="L40" s="9">
        <f t="shared" si="5"/>
        <v>0.0001405698437</v>
      </c>
      <c r="M40" s="8">
        <v>2676.0</v>
      </c>
      <c r="N40" s="9">
        <f t="shared" si="6"/>
        <v>0.000006743051959</v>
      </c>
      <c r="O40" s="8">
        <v>125.0</v>
      </c>
      <c r="P40" s="9">
        <f t="shared" si="7"/>
        <v>0.00006151930655</v>
      </c>
      <c r="Q40" s="13">
        <v>1089.0</v>
      </c>
      <c r="R40" s="9">
        <f t="shared" si="8"/>
        <v>0</v>
      </c>
      <c r="S40" s="8">
        <v>0.0</v>
      </c>
      <c r="T40" s="9">
        <f t="shared" si="9"/>
        <v>0.00001306497175</v>
      </c>
      <c r="U40" s="8">
        <v>259.0</v>
      </c>
      <c r="V40" s="9">
        <f t="shared" si="10"/>
        <v>0</v>
      </c>
      <c r="W40" s="8">
        <v>0.0</v>
      </c>
      <c r="X40" s="9">
        <f t="shared" si="11"/>
        <v>0</v>
      </c>
      <c r="Y40" s="8">
        <v>0.0</v>
      </c>
      <c r="Z40" s="9">
        <f t="shared" si="12"/>
        <v>0.000008924391386</v>
      </c>
      <c r="AA40" s="8">
        <v>122.0</v>
      </c>
      <c r="AB40" s="9">
        <f t="shared" si="13"/>
        <v>0</v>
      </c>
      <c r="AC40" s="8">
        <v>0.0</v>
      </c>
      <c r="AD40" s="9">
        <f t="shared" si="14"/>
        <v>0</v>
      </c>
      <c r="AE40" s="8">
        <v>0.0</v>
      </c>
      <c r="AF40" s="9">
        <f t="shared" si="15"/>
        <v>0</v>
      </c>
      <c r="AG40" s="8">
        <v>0.0</v>
      </c>
      <c r="AH40" s="9">
        <f t="shared" si="16"/>
        <v>0.0003827285451</v>
      </c>
      <c r="AI40" s="8">
        <v>6519.0</v>
      </c>
      <c r="AJ40" s="9">
        <f t="shared" si="17"/>
        <v>0</v>
      </c>
      <c r="AK40" s="8">
        <v>0.0</v>
      </c>
      <c r="AL40" s="9">
        <f t="shared" si="18"/>
        <v>0</v>
      </c>
      <c r="AM40" s="8">
        <v>0.0</v>
      </c>
      <c r="AN40" s="9">
        <f t="shared" si="19"/>
        <v>0.01773457723</v>
      </c>
      <c r="AO40" s="8">
        <v>254311.0</v>
      </c>
      <c r="AP40" s="9">
        <f t="shared" si="20"/>
        <v>0</v>
      </c>
      <c r="AQ40" s="8">
        <v>0.0</v>
      </c>
      <c r="AR40" s="9">
        <f t="shared" si="21"/>
        <v>0.000615786747</v>
      </c>
      <c r="AS40" s="8">
        <v>8368.0</v>
      </c>
      <c r="AT40" s="9">
        <f t="shared" si="22"/>
        <v>0.0007286064317</v>
      </c>
      <c r="AU40" s="8">
        <v>10491.0</v>
      </c>
      <c r="AV40" s="9">
        <f t="shared" si="23"/>
        <v>0.0003707689898</v>
      </c>
      <c r="AW40" s="8">
        <v>7007.0</v>
      </c>
      <c r="AZ40" s="14">
        <f t="shared" si="24"/>
        <v>295908</v>
      </c>
      <c r="BA40" s="15">
        <f t="shared" si="25"/>
        <v>0.000793242135</v>
      </c>
    </row>
    <row r="41">
      <c r="A41" s="8">
        <v>37.0</v>
      </c>
      <c r="B41" s="11" t="s">
        <v>91</v>
      </c>
      <c r="C41" s="8">
        <v>42.0</v>
      </c>
      <c r="D41" s="24">
        <f t="shared" si="1"/>
        <v>0.4447002994</v>
      </c>
      <c r="E41" s="8">
        <v>7782611.0</v>
      </c>
      <c r="F41" s="20">
        <f t="shared" si="2"/>
        <v>0.3656674383</v>
      </c>
      <c r="G41" s="8">
        <v>8245947.0</v>
      </c>
      <c r="H41" s="16">
        <f t="shared" si="3"/>
        <v>0.1725695305</v>
      </c>
      <c r="I41" s="8">
        <v>2451647.0</v>
      </c>
      <c r="J41" s="18">
        <f t="shared" si="4"/>
        <v>0.8392746056</v>
      </c>
      <c r="K41" s="8">
        <v>1.2681775E7</v>
      </c>
      <c r="L41" s="20">
        <f t="shared" si="5"/>
        <v>0.2870589595</v>
      </c>
      <c r="M41" s="8">
        <v>5464684.0</v>
      </c>
      <c r="N41" s="20">
        <f t="shared" si="6"/>
        <v>0.2286942215</v>
      </c>
      <c r="O41" s="8">
        <v>4239442.0</v>
      </c>
      <c r="P41" s="20">
        <f t="shared" si="7"/>
        <v>0.3978593654</v>
      </c>
      <c r="Q41" s="13">
        <v>7042811.0</v>
      </c>
      <c r="R41" s="20">
        <f t="shared" si="8"/>
        <v>0.2949024157</v>
      </c>
      <c r="S41" s="8">
        <v>5376189.0</v>
      </c>
      <c r="T41" s="16">
        <f t="shared" si="9"/>
        <v>0.1209819915</v>
      </c>
      <c r="U41" s="8">
        <v>2398347.0</v>
      </c>
      <c r="V41" s="18">
        <f t="shared" si="10"/>
        <v>0.5345489475</v>
      </c>
      <c r="W41" s="8">
        <v>7415263.0</v>
      </c>
      <c r="X41" s="20">
        <f t="shared" si="11"/>
        <v>0.1751518652</v>
      </c>
      <c r="Y41" s="8">
        <v>2456610.0</v>
      </c>
      <c r="Z41" s="19">
        <f t="shared" si="12"/>
        <v>0.09778609258</v>
      </c>
      <c r="AA41" s="8">
        <v>1336775.0</v>
      </c>
      <c r="AB41" s="20">
        <f t="shared" si="13"/>
        <v>0.1663207139</v>
      </c>
      <c r="AC41" s="8">
        <v>2227367.0</v>
      </c>
      <c r="AD41" s="20">
        <f t="shared" si="14"/>
        <v>0.1490924345</v>
      </c>
      <c r="AE41" s="8">
        <v>2221358.0</v>
      </c>
      <c r="AF41" s="16">
        <f t="shared" si="15"/>
        <v>0.197527965</v>
      </c>
      <c r="AG41" s="8">
        <v>3517578.0</v>
      </c>
      <c r="AH41" s="18">
        <f t="shared" si="16"/>
        <v>0.8638216141</v>
      </c>
      <c r="AI41" s="8">
        <v>1.4713439E7</v>
      </c>
      <c r="AJ41" s="18">
        <f t="shared" si="17"/>
        <v>0.4923947013</v>
      </c>
      <c r="AK41" s="8">
        <v>8148699.0</v>
      </c>
      <c r="AL41" s="18">
        <f t="shared" si="18"/>
        <v>0.4682489503</v>
      </c>
      <c r="AM41" s="8">
        <v>6958554.0</v>
      </c>
      <c r="AN41" s="9">
        <f t="shared" si="19"/>
        <v>0.4939233632</v>
      </c>
      <c r="AO41" s="8">
        <v>7082782.0</v>
      </c>
      <c r="AP41" s="9">
        <f t="shared" si="20"/>
        <v>0.04227710877</v>
      </c>
      <c r="AQ41" s="8">
        <v>549643.0</v>
      </c>
      <c r="AR41" s="9">
        <f t="shared" si="21"/>
        <v>0.3507928402</v>
      </c>
      <c r="AS41" s="8">
        <v>4766966.0</v>
      </c>
      <c r="AT41" s="9">
        <f t="shared" si="22"/>
        <v>0.1222444078</v>
      </c>
      <c r="AU41" s="8">
        <v>1760163.0</v>
      </c>
      <c r="AV41" s="9">
        <f t="shared" si="23"/>
        <v>0.01948069059</v>
      </c>
      <c r="AW41" s="8">
        <v>368157.0</v>
      </c>
      <c r="AZ41" s="14">
        <f t="shared" si="24"/>
        <v>119206807</v>
      </c>
      <c r="BA41" s="15">
        <f t="shared" si="25"/>
        <v>0.3195583157</v>
      </c>
    </row>
    <row r="42">
      <c r="A42" s="8">
        <v>38.0</v>
      </c>
      <c r="B42" s="11" t="s">
        <v>92</v>
      </c>
      <c r="C42" s="8">
        <v>43.0</v>
      </c>
      <c r="D42" s="12">
        <f t="shared" si="1"/>
        <v>0.002004422655</v>
      </c>
      <c r="E42" s="8">
        <v>35079.0</v>
      </c>
      <c r="F42" s="9">
        <f t="shared" si="2"/>
        <v>0</v>
      </c>
      <c r="H42" s="9">
        <f t="shared" si="3"/>
        <v>0</v>
      </c>
      <c r="I42" s="8">
        <v>0.0</v>
      </c>
      <c r="J42" s="9">
        <f t="shared" si="4"/>
        <v>0</v>
      </c>
      <c r="K42" s="8">
        <v>0.0</v>
      </c>
      <c r="L42" s="9">
        <f t="shared" si="5"/>
        <v>0</v>
      </c>
      <c r="M42" s="8">
        <v>0.0</v>
      </c>
      <c r="N42" s="9">
        <f t="shared" si="6"/>
        <v>0</v>
      </c>
      <c r="O42" s="8">
        <v>0.0</v>
      </c>
      <c r="P42" s="9">
        <f t="shared" si="7"/>
        <v>0</v>
      </c>
      <c r="Q42" s="13">
        <v>0.0</v>
      </c>
      <c r="R42" s="9">
        <f t="shared" si="8"/>
        <v>0</v>
      </c>
      <c r="S42" s="8">
        <v>0.0</v>
      </c>
      <c r="T42" s="9">
        <f t="shared" si="9"/>
        <v>0</v>
      </c>
      <c r="U42" s="8">
        <v>0.0</v>
      </c>
      <c r="V42" s="9">
        <f t="shared" si="10"/>
        <v>0</v>
      </c>
      <c r="W42" s="8">
        <v>0.0</v>
      </c>
      <c r="X42" s="9">
        <f t="shared" si="11"/>
        <v>0</v>
      </c>
      <c r="Y42" s="8">
        <v>0.0</v>
      </c>
      <c r="Z42" s="9">
        <f t="shared" si="12"/>
        <v>0</v>
      </c>
      <c r="AA42" s="8">
        <v>0.0</v>
      </c>
      <c r="AB42" s="9">
        <f t="shared" si="13"/>
        <v>0</v>
      </c>
      <c r="AC42" s="8">
        <v>0.0</v>
      </c>
      <c r="AD42" s="9">
        <f t="shared" si="14"/>
        <v>0</v>
      </c>
      <c r="AE42" s="8">
        <v>0.0</v>
      </c>
      <c r="AF42" s="9">
        <f t="shared" si="15"/>
        <v>0</v>
      </c>
      <c r="AG42" s="8">
        <v>0.0</v>
      </c>
      <c r="AH42" s="9">
        <f t="shared" si="16"/>
        <v>0</v>
      </c>
      <c r="AI42" s="8">
        <v>0.0</v>
      </c>
      <c r="AJ42" s="9">
        <f t="shared" si="17"/>
        <v>0</v>
      </c>
      <c r="AK42" s="8">
        <v>0.0</v>
      </c>
      <c r="AL42" s="9">
        <f t="shared" si="18"/>
        <v>0</v>
      </c>
      <c r="AM42" s="8">
        <v>0.0</v>
      </c>
      <c r="AN42" s="9">
        <f t="shared" si="19"/>
        <v>0</v>
      </c>
      <c r="AO42" s="8">
        <v>0.0</v>
      </c>
      <c r="AP42" s="9">
        <f t="shared" si="20"/>
        <v>0</v>
      </c>
      <c r="AQ42" s="8">
        <v>0.0</v>
      </c>
      <c r="AR42" s="9">
        <f t="shared" si="21"/>
        <v>0</v>
      </c>
      <c r="AS42" s="8">
        <v>0.0</v>
      </c>
      <c r="AT42" s="9">
        <f t="shared" si="22"/>
        <v>0</v>
      </c>
      <c r="AU42" s="8">
        <v>0.0</v>
      </c>
      <c r="AV42" s="9">
        <f t="shared" si="23"/>
        <v>0</v>
      </c>
      <c r="AW42" s="8">
        <v>0.0</v>
      </c>
      <c r="AZ42" s="14">
        <f t="shared" si="24"/>
        <v>35079</v>
      </c>
      <c r="BA42" s="15">
        <f t="shared" si="25"/>
        <v>0.00009403646017</v>
      </c>
    </row>
    <row r="43">
      <c r="A43" s="8">
        <v>39.0</v>
      </c>
      <c r="B43" s="11" t="s">
        <v>93</v>
      </c>
      <c r="C43" s="8">
        <v>18.0</v>
      </c>
      <c r="D43" s="12">
        <f t="shared" si="1"/>
        <v>0</v>
      </c>
      <c r="E43" s="8">
        <v>0.0</v>
      </c>
      <c r="F43" s="9">
        <f t="shared" si="2"/>
        <v>0.002422839506</v>
      </c>
      <c r="G43" s="8">
        <v>54636.0</v>
      </c>
      <c r="H43" s="9">
        <f t="shared" si="3"/>
        <v>0.0007836432336</v>
      </c>
      <c r="I43" s="8">
        <v>11133.0</v>
      </c>
      <c r="J43" s="9">
        <f t="shared" si="4"/>
        <v>0.00007683449809</v>
      </c>
      <c r="K43" s="8">
        <v>1161.0</v>
      </c>
      <c r="L43" s="9">
        <f t="shared" si="5"/>
        <v>0.003439916372</v>
      </c>
      <c r="M43" s="8">
        <v>65485.0</v>
      </c>
      <c r="N43" s="9">
        <f t="shared" si="6"/>
        <v>0.005466241585</v>
      </c>
      <c r="O43" s="8">
        <v>101331.0</v>
      </c>
      <c r="P43" s="9">
        <f t="shared" si="7"/>
        <v>0.0009394546079</v>
      </c>
      <c r="Q43" s="13">
        <v>16630.0</v>
      </c>
      <c r="R43" s="9">
        <f t="shared" si="8"/>
        <v>0.002299455854</v>
      </c>
      <c r="S43" s="8">
        <v>41920.0</v>
      </c>
      <c r="T43" s="9">
        <f t="shared" si="9"/>
        <v>0.00005286521388</v>
      </c>
      <c r="U43" s="8">
        <v>1048.0</v>
      </c>
      <c r="V43" s="9">
        <f t="shared" si="10"/>
        <v>0.0003825692042</v>
      </c>
      <c r="W43" s="8">
        <v>5307.0</v>
      </c>
      <c r="X43" s="9">
        <f t="shared" si="11"/>
        <v>0.000117642026</v>
      </c>
      <c r="Y43" s="8">
        <v>1650.0</v>
      </c>
      <c r="Z43" s="9">
        <f t="shared" si="12"/>
        <v>0.000939255618</v>
      </c>
      <c r="AA43" s="8">
        <v>12840.0</v>
      </c>
      <c r="AB43" s="17">
        <f t="shared" si="13"/>
        <v>0.03359505675</v>
      </c>
      <c r="AC43" s="8">
        <v>449905.0</v>
      </c>
      <c r="AD43" s="9">
        <f t="shared" si="14"/>
        <v>0.01255933204</v>
      </c>
      <c r="AE43" s="8">
        <v>187124.0</v>
      </c>
      <c r="AF43" s="9">
        <f t="shared" si="15"/>
        <v>0.002223326595</v>
      </c>
      <c r="AG43" s="8">
        <v>39593.0</v>
      </c>
      <c r="AH43" s="9">
        <f t="shared" si="16"/>
        <v>0.006550358834</v>
      </c>
      <c r="AI43" s="8">
        <v>111572.0</v>
      </c>
      <c r="AJ43" s="17">
        <f t="shared" si="17"/>
        <v>0.02667712845</v>
      </c>
      <c r="AK43" s="8">
        <v>441483.0</v>
      </c>
      <c r="AL43" s="9">
        <f t="shared" si="18"/>
        <v>0.0006928967485</v>
      </c>
      <c r="AM43" s="8">
        <v>10297.0</v>
      </c>
      <c r="AN43" s="9">
        <f t="shared" si="19"/>
        <v>0.07946099817</v>
      </c>
      <c r="AO43" s="8">
        <v>1139458.0</v>
      </c>
      <c r="AP43" s="9">
        <f t="shared" si="20"/>
        <v>0.007742966673</v>
      </c>
      <c r="AQ43" s="8">
        <v>100666.0</v>
      </c>
      <c r="AR43" s="9">
        <f t="shared" si="21"/>
        <v>0.008620793694</v>
      </c>
      <c r="AS43" s="8">
        <v>117149.0</v>
      </c>
      <c r="AT43" s="9">
        <f t="shared" si="22"/>
        <v>0.02756606143</v>
      </c>
      <c r="AU43" s="8">
        <v>396916.0</v>
      </c>
      <c r="AV43" s="9">
        <f t="shared" si="23"/>
        <v>0.01231120255</v>
      </c>
      <c r="AW43" s="8">
        <v>232664.0</v>
      </c>
      <c r="AZ43" s="14">
        <f t="shared" si="24"/>
        <v>3539968</v>
      </c>
      <c r="BA43" s="15">
        <f t="shared" si="25"/>
        <v>0.009489610873</v>
      </c>
    </row>
    <row r="44">
      <c r="A44" s="8">
        <v>40.0</v>
      </c>
      <c r="B44" s="11" t="s">
        <v>94</v>
      </c>
      <c r="C44" s="8">
        <v>19.0</v>
      </c>
      <c r="D44" s="12">
        <f t="shared" si="1"/>
        <v>0.000003828396416</v>
      </c>
      <c r="E44" s="8">
        <v>67.0</v>
      </c>
      <c r="F44" s="9">
        <f t="shared" si="2"/>
        <v>0</v>
      </c>
      <c r="H44" s="9">
        <f t="shared" si="3"/>
        <v>0</v>
      </c>
      <c r="I44" s="8">
        <v>0.0</v>
      </c>
      <c r="J44" s="9">
        <f t="shared" si="4"/>
        <v>0</v>
      </c>
      <c r="K44" s="8">
        <v>0.0</v>
      </c>
      <c r="L44" s="9">
        <f t="shared" si="5"/>
        <v>0.001200044125</v>
      </c>
      <c r="M44" s="8">
        <v>22845.0</v>
      </c>
      <c r="N44" s="9">
        <f t="shared" si="6"/>
        <v>0</v>
      </c>
      <c r="O44" s="8">
        <v>0.0</v>
      </c>
      <c r="P44" s="9">
        <f t="shared" si="7"/>
        <v>0</v>
      </c>
      <c r="Q44" s="13">
        <v>0.0</v>
      </c>
      <c r="R44" s="9">
        <f t="shared" si="8"/>
        <v>0</v>
      </c>
      <c r="S44" s="8">
        <v>0.0</v>
      </c>
      <c r="T44" s="9">
        <f t="shared" si="9"/>
        <v>0</v>
      </c>
      <c r="U44" s="8">
        <v>0.0</v>
      </c>
      <c r="V44" s="9">
        <f t="shared" si="10"/>
        <v>0</v>
      </c>
      <c r="W44" s="8">
        <v>0.0</v>
      </c>
      <c r="X44" s="9">
        <f t="shared" si="11"/>
        <v>0</v>
      </c>
      <c r="Y44" s="8">
        <v>0.0</v>
      </c>
      <c r="Z44" s="9">
        <f t="shared" si="12"/>
        <v>0</v>
      </c>
      <c r="AA44" s="8">
        <v>0.0</v>
      </c>
      <c r="AB44" s="9">
        <f t="shared" si="13"/>
        <v>0.004345952808</v>
      </c>
      <c r="AC44" s="8">
        <v>58201.0</v>
      </c>
      <c r="AD44" s="9">
        <f t="shared" si="14"/>
        <v>0</v>
      </c>
      <c r="AE44" s="8">
        <v>0.0</v>
      </c>
      <c r="AF44" s="9">
        <f t="shared" si="15"/>
        <v>0</v>
      </c>
      <c r="AG44" s="8">
        <v>0.0</v>
      </c>
      <c r="AH44" s="9">
        <f t="shared" si="16"/>
        <v>0.0003214943263</v>
      </c>
      <c r="AI44" s="8">
        <v>5476.0</v>
      </c>
      <c r="AJ44" s="9">
        <f t="shared" si="17"/>
        <v>0</v>
      </c>
      <c r="AK44" s="8">
        <v>0.0</v>
      </c>
      <c r="AL44" s="9">
        <f t="shared" si="18"/>
        <v>0</v>
      </c>
      <c r="AM44" s="8">
        <v>0.0</v>
      </c>
      <c r="AN44" s="9">
        <f t="shared" si="19"/>
        <v>0.00003870336071</v>
      </c>
      <c r="AO44" s="8">
        <v>555.0</v>
      </c>
      <c r="AP44" s="9">
        <f t="shared" si="20"/>
        <v>0</v>
      </c>
      <c r="AQ44" s="8">
        <v>0.0</v>
      </c>
      <c r="AR44" s="9">
        <f t="shared" si="21"/>
        <v>0</v>
      </c>
      <c r="AS44" s="8">
        <v>0.0</v>
      </c>
      <c r="AT44" s="9">
        <f t="shared" si="22"/>
        <v>0</v>
      </c>
      <c r="AU44" s="8">
        <v>0.0</v>
      </c>
      <c r="AV44" s="9">
        <f t="shared" si="23"/>
        <v>0</v>
      </c>
      <c r="AW44" s="8">
        <v>0.0</v>
      </c>
      <c r="AZ44" s="14">
        <f t="shared" si="24"/>
        <v>87144</v>
      </c>
      <c r="BA44" s="15">
        <f t="shared" si="25"/>
        <v>0.00023360738</v>
      </c>
    </row>
    <row r="45">
      <c r="A45" s="8">
        <v>41.0</v>
      </c>
      <c r="B45" s="11" t="s">
        <v>95</v>
      </c>
      <c r="C45" s="8">
        <v>40.0</v>
      </c>
      <c r="D45" s="25">
        <f t="shared" si="1"/>
        <v>0.5140607858</v>
      </c>
      <c r="E45" s="8">
        <v>8996475.0</v>
      </c>
      <c r="F45" s="18">
        <f t="shared" si="2"/>
        <v>0.4961652121</v>
      </c>
      <c r="G45" s="8">
        <v>1.1188724E7</v>
      </c>
      <c r="H45" s="19">
        <f t="shared" si="3"/>
        <v>0.0998673867</v>
      </c>
      <c r="I45" s="8">
        <v>1418788.0</v>
      </c>
      <c r="J45" s="9">
        <f t="shared" si="4"/>
        <v>0.09623338892</v>
      </c>
      <c r="K45" s="8">
        <v>1454125.0</v>
      </c>
      <c r="L45" s="18">
        <f t="shared" si="5"/>
        <v>0.4702316566</v>
      </c>
      <c r="M45" s="8">
        <v>8951706.0</v>
      </c>
      <c r="N45" s="18">
        <f t="shared" si="6"/>
        <v>0.345145596</v>
      </c>
      <c r="O45" s="8">
        <v>6398171.0</v>
      </c>
      <c r="P45" s="9">
        <f t="shared" si="7"/>
        <v>0.006689956253</v>
      </c>
      <c r="Q45" s="13">
        <v>118424.0</v>
      </c>
      <c r="R45" s="18">
        <f t="shared" si="8"/>
        <v>0.3101526022</v>
      </c>
      <c r="S45" s="8">
        <v>5654206.0</v>
      </c>
      <c r="T45" s="17">
        <f t="shared" si="9"/>
        <v>0.05552123688</v>
      </c>
      <c r="U45" s="8">
        <v>1100653.0</v>
      </c>
      <c r="V45" s="20">
        <f t="shared" si="10"/>
        <v>0.3828831459</v>
      </c>
      <c r="W45" s="8">
        <v>5311355.0</v>
      </c>
      <c r="X45" s="18">
        <f t="shared" si="11"/>
        <v>0.5855369467</v>
      </c>
      <c r="Y45" s="8">
        <v>8212507.0</v>
      </c>
      <c r="Z45" s="18">
        <f t="shared" si="12"/>
        <v>0.4318048484</v>
      </c>
      <c r="AA45" s="8">
        <v>5902945.0</v>
      </c>
      <c r="AB45" s="18">
        <f t="shared" si="13"/>
        <v>0.4964039725</v>
      </c>
      <c r="AC45" s="8">
        <v>6647842.0</v>
      </c>
      <c r="AD45" s="18">
        <f t="shared" si="14"/>
        <v>0.2724904022</v>
      </c>
      <c r="AE45" s="8">
        <v>4059889.0</v>
      </c>
      <c r="AF45" s="9">
        <f t="shared" si="15"/>
        <v>0.01496052336</v>
      </c>
      <c r="AG45" s="8">
        <v>266417.0</v>
      </c>
      <c r="AH45" s="16">
        <f t="shared" si="16"/>
        <v>0.02281423781</v>
      </c>
      <c r="AI45" s="8">
        <v>388594.0</v>
      </c>
      <c r="AJ45" s="20">
        <f t="shared" si="17"/>
        <v>0.3464479078</v>
      </c>
      <c r="AK45" s="8">
        <v>5733408.0</v>
      </c>
      <c r="AL45" s="20">
        <f t="shared" si="18"/>
        <v>0.2439475668</v>
      </c>
      <c r="AM45" s="8">
        <v>3625256.0</v>
      </c>
      <c r="AN45" s="9">
        <f t="shared" si="19"/>
        <v>0.1561474187</v>
      </c>
      <c r="AO45" s="8">
        <v>2239129.0</v>
      </c>
      <c r="AP45" s="9">
        <f t="shared" si="20"/>
        <v>0.080521823</v>
      </c>
      <c r="AQ45" s="8">
        <v>1046861.0</v>
      </c>
      <c r="AR45" s="9">
        <f t="shared" si="21"/>
        <v>0.1188878309</v>
      </c>
      <c r="AS45" s="8">
        <v>1615581.0</v>
      </c>
      <c r="AT45" s="9">
        <f t="shared" si="22"/>
        <v>0.1698249567</v>
      </c>
      <c r="AU45" s="8">
        <v>2445262.0</v>
      </c>
      <c r="AV45" s="9">
        <f t="shared" si="23"/>
        <v>0.09197547326</v>
      </c>
      <c r="AW45" s="8">
        <v>1738204.0</v>
      </c>
      <c r="AZ45" s="14">
        <f t="shared" si="24"/>
        <v>94514522</v>
      </c>
      <c r="BA45" s="15">
        <f t="shared" si="25"/>
        <v>0.2533655772</v>
      </c>
    </row>
    <row r="46">
      <c r="A46" s="8">
        <v>42.0</v>
      </c>
      <c r="B46" s="11" t="s">
        <v>96</v>
      </c>
      <c r="C46" s="8">
        <v>26.0</v>
      </c>
      <c r="D46" s="12">
        <f t="shared" si="1"/>
        <v>0</v>
      </c>
      <c r="E46" s="8">
        <v>0.0</v>
      </c>
      <c r="F46" s="9">
        <f t="shared" si="2"/>
        <v>0</v>
      </c>
      <c r="H46" s="9">
        <f t="shared" si="3"/>
        <v>0.0008138402108</v>
      </c>
      <c r="I46" s="8">
        <v>11562.0</v>
      </c>
      <c r="J46" s="9">
        <f t="shared" si="4"/>
        <v>0</v>
      </c>
      <c r="K46" s="8">
        <v>0.0</v>
      </c>
      <c r="L46" s="9">
        <f t="shared" si="5"/>
        <v>0</v>
      </c>
      <c r="M46" s="8">
        <v>0.0</v>
      </c>
      <c r="N46" s="9">
        <f t="shared" si="6"/>
        <v>0</v>
      </c>
      <c r="O46" s="8">
        <v>0.0</v>
      </c>
      <c r="P46" s="9">
        <f t="shared" si="7"/>
        <v>0</v>
      </c>
      <c r="Q46" s="13">
        <v>0.0</v>
      </c>
      <c r="R46" s="9">
        <f t="shared" si="8"/>
        <v>0</v>
      </c>
      <c r="S46" s="8">
        <v>0.0</v>
      </c>
      <c r="T46" s="9">
        <f t="shared" si="9"/>
        <v>0.00005044390638</v>
      </c>
      <c r="U46" s="8">
        <v>1000.0</v>
      </c>
      <c r="V46" s="9">
        <f t="shared" si="10"/>
        <v>0</v>
      </c>
      <c r="W46" s="8">
        <v>0.0</v>
      </c>
      <c r="X46" s="9">
        <f t="shared" si="11"/>
        <v>0</v>
      </c>
      <c r="Y46" s="8">
        <v>0.0</v>
      </c>
      <c r="Z46" s="9">
        <f t="shared" si="12"/>
        <v>0</v>
      </c>
      <c r="AA46" s="8">
        <v>0.0</v>
      </c>
      <c r="AB46" s="9">
        <f t="shared" si="13"/>
        <v>0</v>
      </c>
      <c r="AC46" s="8">
        <v>0.0</v>
      </c>
      <c r="AD46" s="9">
        <f t="shared" si="14"/>
        <v>0</v>
      </c>
      <c r="AE46" s="8">
        <v>0.0</v>
      </c>
      <c r="AF46" s="9">
        <f t="shared" si="15"/>
        <v>0.0002527515723</v>
      </c>
      <c r="AG46" s="8">
        <v>4501.0</v>
      </c>
      <c r="AH46" s="9">
        <f t="shared" si="16"/>
        <v>0</v>
      </c>
      <c r="AI46" s="8">
        <v>0.0</v>
      </c>
      <c r="AJ46" s="9">
        <f t="shared" si="17"/>
        <v>0</v>
      </c>
      <c r="AK46" s="8">
        <v>0.0</v>
      </c>
      <c r="AL46" s="9">
        <f t="shared" si="18"/>
        <v>0.00002012004737</v>
      </c>
      <c r="AM46" s="8">
        <v>299.0</v>
      </c>
      <c r="AN46" s="9">
        <f t="shared" si="19"/>
        <v>0</v>
      </c>
      <c r="AO46" s="8">
        <v>0.0</v>
      </c>
      <c r="AP46" s="9">
        <f t="shared" si="20"/>
        <v>0</v>
      </c>
      <c r="AQ46" s="8">
        <v>0.0</v>
      </c>
      <c r="AR46" s="9">
        <f t="shared" si="21"/>
        <v>0</v>
      </c>
      <c r="AS46" s="8">
        <v>0.0</v>
      </c>
      <c r="AT46" s="9">
        <f t="shared" si="22"/>
        <v>0</v>
      </c>
      <c r="AU46" s="8">
        <v>0.0</v>
      </c>
      <c r="AV46" s="9">
        <f t="shared" si="23"/>
        <v>0</v>
      </c>
      <c r="AW46" s="8">
        <v>0.0</v>
      </c>
      <c r="AZ46" s="14">
        <f t="shared" si="24"/>
        <v>17362</v>
      </c>
      <c r="BA46" s="15">
        <f t="shared" si="25"/>
        <v>0.0000465424049</v>
      </c>
    </row>
    <row r="47">
      <c r="A47" s="8">
        <v>43.0</v>
      </c>
      <c r="B47" s="11" t="s">
        <v>97</v>
      </c>
      <c r="C47" s="8">
        <v>44.0</v>
      </c>
      <c r="D47" s="12">
        <f t="shared" si="1"/>
        <v>0.00003765542147</v>
      </c>
      <c r="E47" s="8">
        <v>659.0</v>
      </c>
      <c r="F47" s="9">
        <f t="shared" si="2"/>
        <v>0</v>
      </c>
      <c r="H47" s="9">
        <f t="shared" si="3"/>
        <v>0.0003233680962</v>
      </c>
      <c r="I47" s="8">
        <v>4594.0</v>
      </c>
      <c r="J47" s="9">
        <f t="shared" si="4"/>
        <v>0.00005327456586</v>
      </c>
      <c r="K47" s="8">
        <v>805.0</v>
      </c>
      <c r="L47" s="9">
        <f t="shared" si="5"/>
        <v>0</v>
      </c>
      <c r="M47" s="8">
        <v>0.0</v>
      </c>
      <c r="N47" s="9">
        <f t="shared" si="6"/>
        <v>0.00009046478509</v>
      </c>
      <c r="O47" s="8">
        <v>1677.0</v>
      </c>
      <c r="P47" s="9">
        <f t="shared" si="7"/>
        <v>0</v>
      </c>
      <c r="Q47" s="13">
        <v>0.0</v>
      </c>
      <c r="R47" s="9">
        <f t="shared" si="8"/>
        <v>0</v>
      </c>
      <c r="S47" s="8">
        <v>0.0</v>
      </c>
      <c r="T47" s="9">
        <f t="shared" si="9"/>
        <v>0.0001130952381</v>
      </c>
      <c r="U47" s="8">
        <v>2242.0</v>
      </c>
      <c r="V47" s="9">
        <f t="shared" si="10"/>
        <v>0.0003473183391</v>
      </c>
      <c r="W47" s="8">
        <v>4818.0</v>
      </c>
      <c r="X47" s="9">
        <f t="shared" si="11"/>
        <v>0.00005718115446</v>
      </c>
      <c r="Y47" s="8">
        <v>802.0</v>
      </c>
      <c r="Z47" s="9">
        <f t="shared" si="12"/>
        <v>0.000003511235955</v>
      </c>
      <c r="AA47" s="8">
        <v>48.0</v>
      </c>
      <c r="AB47" s="9">
        <f t="shared" si="13"/>
        <v>0.00006025985663</v>
      </c>
      <c r="AC47" s="8">
        <v>807.0</v>
      </c>
      <c r="AD47" s="9">
        <f t="shared" si="14"/>
        <v>0.000008188359107</v>
      </c>
      <c r="AE47" s="8">
        <v>122.0</v>
      </c>
      <c r="AF47" s="9">
        <f t="shared" si="15"/>
        <v>0.0002203504043</v>
      </c>
      <c r="AG47" s="8">
        <v>3924.0</v>
      </c>
      <c r="AH47" s="9">
        <f t="shared" si="16"/>
        <v>0.0002526278462</v>
      </c>
      <c r="AI47" s="8">
        <v>4303.0</v>
      </c>
      <c r="AJ47" s="9">
        <f t="shared" si="17"/>
        <v>0.00003963956996</v>
      </c>
      <c r="AK47" s="8">
        <v>656.0</v>
      </c>
      <c r="AL47" s="9">
        <f t="shared" si="18"/>
        <v>0.0003728601421</v>
      </c>
      <c r="AM47" s="8">
        <v>5541.0</v>
      </c>
      <c r="AN47" s="9">
        <f t="shared" si="19"/>
        <v>0.00002580224047</v>
      </c>
      <c r="AO47" s="8">
        <v>370.0</v>
      </c>
      <c r="AP47" s="9">
        <f t="shared" si="20"/>
        <v>0.0008593980752</v>
      </c>
      <c r="AQ47" s="8">
        <v>11173.0</v>
      </c>
      <c r="AR47" s="9">
        <f t="shared" si="21"/>
        <v>0</v>
      </c>
      <c r="AS47" s="8">
        <v>0.0</v>
      </c>
      <c r="AT47" s="9">
        <f t="shared" si="22"/>
        <v>0.0001124405503</v>
      </c>
      <c r="AU47" s="8">
        <v>1619.0</v>
      </c>
      <c r="AV47" s="9">
        <f t="shared" si="23"/>
        <v>0.0004173862982</v>
      </c>
      <c r="AW47" s="8">
        <v>7888.0</v>
      </c>
      <c r="AZ47" s="14">
        <f t="shared" si="24"/>
        <v>52048</v>
      </c>
      <c r="BA47" s="15">
        <f t="shared" si="25"/>
        <v>0.0001395253479</v>
      </c>
    </row>
    <row r="48">
      <c r="A48" s="8">
        <v>44.0</v>
      </c>
      <c r="B48" s="11" t="s">
        <v>98</v>
      </c>
      <c r="C48" s="8">
        <v>45.0</v>
      </c>
      <c r="D48" s="12">
        <f t="shared" si="1"/>
        <v>0</v>
      </c>
      <c r="E48" s="8">
        <v>0.0</v>
      </c>
      <c r="F48" s="9">
        <f t="shared" si="2"/>
        <v>0.003097372996</v>
      </c>
      <c r="G48" s="8">
        <v>69847.0</v>
      </c>
      <c r="H48" s="17">
        <f t="shared" si="3"/>
        <v>0.03698819995</v>
      </c>
      <c r="I48" s="8">
        <v>525481.0</v>
      </c>
      <c r="J48" s="9">
        <f t="shared" si="4"/>
        <v>0</v>
      </c>
      <c r="K48" s="8">
        <v>0.0</v>
      </c>
      <c r="L48" s="9">
        <f t="shared" si="5"/>
        <v>0</v>
      </c>
      <c r="M48" s="8">
        <v>0.0</v>
      </c>
      <c r="N48" s="9">
        <f t="shared" si="6"/>
        <v>0.00004002675643</v>
      </c>
      <c r="O48" s="8">
        <v>742.0</v>
      </c>
      <c r="P48" s="9">
        <f t="shared" si="7"/>
        <v>0</v>
      </c>
      <c r="Q48" s="13">
        <v>0.0</v>
      </c>
      <c r="R48" s="9">
        <f t="shared" si="8"/>
        <v>0</v>
      </c>
      <c r="S48" s="8">
        <v>0.0</v>
      </c>
      <c r="T48" s="9">
        <f t="shared" si="9"/>
        <v>0.0008267251816</v>
      </c>
      <c r="U48" s="8">
        <v>16389.0</v>
      </c>
      <c r="V48" s="9">
        <f t="shared" si="10"/>
        <v>0</v>
      </c>
      <c r="W48" s="8">
        <v>0.0</v>
      </c>
      <c r="X48" s="9">
        <f t="shared" si="11"/>
        <v>0</v>
      </c>
      <c r="Y48" s="8">
        <v>0.0</v>
      </c>
      <c r="Z48" s="9">
        <f t="shared" si="12"/>
        <v>0.000003584386704</v>
      </c>
      <c r="AA48" s="8">
        <v>49.0</v>
      </c>
      <c r="AB48" s="9">
        <f t="shared" si="13"/>
        <v>0</v>
      </c>
      <c r="AC48" s="8">
        <v>0.0</v>
      </c>
      <c r="AD48" s="9">
        <f t="shared" si="14"/>
        <v>0</v>
      </c>
      <c r="AE48" s="8">
        <v>0.0</v>
      </c>
      <c r="AF48" s="9">
        <f t="shared" si="15"/>
        <v>0.001371013028</v>
      </c>
      <c r="AG48" s="8">
        <v>24415.0</v>
      </c>
      <c r="AH48" s="9">
        <f t="shared" si="16"/>
        <v>0</v>
      </c>
      <c r="AI48" s="8">
        <v>0.0</v>
      </c>
      <c r="AJ48" s="9">
        <f t="shared" si="17"/>
        <v>0</v>
      </c>
      <c r="AK48" s="8">
        <v>0.0</v>
      </c>
      <c r="AL48" s="9">
        <f t="shared" si="18"/>
        <v>0.000121124031</v>
      </c>
      <c r="AM48" s="8">
        <v>1800.0</v>
      </c>
      <c r="AN48" s="9">
        <f t="shared" si="19"/>
        <v>0</v>
      </c>
      <c r="AO48" s="8">
        <v>0.0</v>
      </c>
      <c r="AP48" s="9">
        <f t="shared" si="20"/>
        <v>0.00235851814</v>
      </c>
      <c r="AQ48" s="8">
        <v>30663.0</v>
      </c>
      <c r="AR48" s="9">
        <f t="shared" si="21"/>
        <v>0</v>
      </c>
      <c r="AS48" s="8">
        <v>0.0</v>
      </c>
      <c r="AT48" s="9">
        <f t="shared" si="22"/>
        <v>0</v>
      </c>
      <c r="AU48" s="8">
        <v>0.0</v>
      </c>
      <c r="AV48" s="9">
        <f t="shared" si="23"/>
        <v>0.01072991805</v>
      </c>
      <c r="AW48" s="8">
        <v>202780.0</v>
      </c>
      <c r="AZ48" s="14">
        <f t="shared" si="24"/>
        <v>872166</v>
      </c>
      <c r="BA48" s="15">
        <f t="shared" si="25"/>
        <v>0.002338019992</v>
      </c>
    </row>
    <row r="49">
      <c r="A49" s="8">
        <v>45.0</v>
      </c>
      <c r="B49" s="11" t="s">
        <v>99</v>
      </c>
      <c r="C49" s="8">
        <v>46.0</v>
      </c>
      <c r="D49" s="12">
        <f t="shared" si="1"/>
        <v>0.00002537026879</v>
      </c>
      <c r="E49" s="8">
        <v>444.0</v>
      </c>
      <c r="F49" s="9">
        <f t="shared" si="2"/>
        <v>0</v>
      </c>
      <c r="H49" s="9">
        <f t="shared" si="3"/>
        <v>0.0005598758897</v>
      </c>
      <c r="I49" s="8">
        <v>7954.0</v>
      </c>
      <c r="J49" s="9">
        <f t="shared" si="4"/>
        <v>0</v>
      </c>
      <c r="K49" s="8">
        <v>0.0</v>
      </c>
      <c r="L49" s="9">
        <f t="shared" si="5"/>
        <v>0.00000005252983695</v>
      </c>
      <c r="M49" s="8">
        <v>1.0</v>
      </c>
      <c r="N49" s="9">
        <f t="shared" si="6"/>
        <v>0.00006958829622</v>
      </c>
      <c r="O49" s="8">
        <v>1290.0</v>
      </c>
      <c r="P49" s="9">
        <f t="shared" si="7"/>
        <v>0.000924879786</v>
      </c>
      <c r="Q49" s="13">
        <v>16372.0</v>
      </c>
      <c r="R49" s="9">
        <f t="shared" si="8"/>
        <v>0.001434472091</v>
      </c>
      <c r="S49" s="8">
        <v>26151.0</v>
      </c>
      <c r="T49" s="9">
        <f t="shared" si="9"/>
        <v>0.0004868341404</v>
      </c>
      <c r="U49" s="8">
        <v>9651.0</v>
      </c>
      <c r="V49" s="9">
        <f t="shared" si="10"/>
        <v>0.00007194348328</v>
      </c>
      <c r="W49" s="8">
        <v>998.0</v>
      </c>
      <c r="X49" s="9">
        <f t="shared" si="11"/>
        <v>0</v>
      </c>
      <c r="Y49" s="8">
        <v>0.0</v>
      </c>
      <c r="Z49" s="9">
        <f t="shared" si="12"/>
        <v>0.0005565308989</v>
      </c>
      <c r="AA49" s="8">
        <v>7608.0</v>
      </c>
      <c r="AB49" s="9">
        <f t="shared" si="13"/>
        <v>0</v>
      </c>
      <c r="AC49" s="8">
        <v>0.0</v>
      </c>
      <c r="AD49" s="9">
        <f t="shared" si="14"/>
        <v>0.0006739288015</v>
      </c>
      <c r="AE49" s="8">
        <v>10041.0</v>
      </c>
      <c r="AF49" s="9">
        <f t="shared" si="15"/>
        <v>0.000006907008086</v>
      </c>
      <c r="AG49" s="8">
        <v>123.0</v>
      </c>
      <c r="AH49" s="9">
        <f t="shared" si="16"/>
        <v>0.00006651809198</v>
      </c>
      <c r="AI49" s="8">
        <v>1133.0</v>
      </c>
      <c r="AJ49" s="9">
        <f t="shared" si="17"/>
        <v>0.0009271187834</v>
      </c>
      <c r="AK49" s="8">
        <v>15343.0</v>
      </c>
      <c r="AL49" s="9">
        <f t="shared" si="18"/>
        <v>0.0005593238587</v>
      </c>
      <c r="AM49" s="8">
        <v>8312.0</v>
      </c>
      <c r="AN49" s="9">
        <f t="shared" si="19"/>
        <v>0.002089074913</v>
      </c>
      <c r="AO49" s="8">
        <v>29957.0</v>
      </c>
      <c r="AP49" s="9">
        <f t="shared" si="20"/>
        <v>0.0005144235503</v>
      </c>
      <c r="AQ49" s="8">
        <v>6688.0</v>
      </c>
      <c r="AR49" s="9">
        <f t="shared" si="21"/>
        <v>0.001528060684</v>
      </c>
      <c r="AS49" s="8">
        <v>20765.0</v>
      </c>
      <c r="AT49" s="9">
        <f t="shared" si="22"/>
        <v>0.0003019712863</v>
      </c>
      <c r="AU49" s="8">
        <v>4348.0</v>
      </c>
      <c r="AV49" s="9">
        <f t="shared" si="23"/>
        <v>0.00014911189</v>
      </c>
      <c r="AW49" s="8">
        <v>2818.0</v>
      </c>
      <c r="AZ49" s="14">
        <f t="shared" si="24"/>
        <v>169997</v>
      </c>
      <c r="BA49" s="15">
        <f t="shared" si="25"/>
        <v>0.0004557118538</v>
      </c>
    </row>
    <row r="50">
      <c r="A50" s="8">
        <v>46.0</v>
      </c>
      <c r="B50" s="11" t="s">
        <v>100</v>
      </c>
      <c r="C50" s="8">
        <v>47.0</v>
      </c>
      <c r="D50" s="12">
        <f t="shared" si="1"/>
        <v>0.001951053666</v>
      </c>
      <c r="E50" s="8">
        <v>34145.0</v>
      </c>
      <c r="F50" s="9">
        <f t="shared" si="2"/>
        <v>0.00185495601</v>
      </c>
      <c r="G50" s="8">
        <v>41830.0</v>
      </c>
      <c r="H50" s="9">
        <f t="shared" si="3"/>
        <v>0.002356772006</v>
      </c>
      <c r="I50" s="8">
        <v>33482.0</v>
      </c>
      <c r="J50" s="9">
        <f t="shared" si="4"/>
        <v>0.001326371241</v>
      </c>
      <c r="K50" s="8">
        <v>20042.0</v>
      </c>
      <c r="L50" s="9">
        <f t="shared" si="5"/>
        <v>0.001160121449</v>
      </c>
      <c r="M50" s="8">
        <v>22085.0</v>
      </c>
      <c r="N50" s="9">
        <f t="shared" si="6"/>
        <v>0.002576385293</v>
      </c>
      <c r="O50" s="8">
        <v>47760.0</v>
      </c>
      <c r="P50" s="9">
        <f t="shared" si="7"/>
        <v>0.0008394645504</v>
      </c>
      <c r="Q50" s="13">
        <v>14860.0</v>
      </c>
      <c r="R50" s="9">
        <f t="shared" si="8"/>
        <v>0.001283460593</v>
      </c>
      <c r="S50" s="8">
        <v>23398.0</v>
      </c>
      <c r="T50" s="9">
        <f t="shared" si="9"/>
        <v>0.002330205811</v>
      </c>
      <c r="U50" s="8">
        <v>46194.0</v>
      </c>
      <c r="V50" s="9">
        <f t="shared" si="10"/>
        <v>0.002385813149</v>
      </c>
      <c r="W50" s="8">
        <v>33096.0</v>
      </c>
      <c r="X50" s="9">
        <f t="shared" si="11"/>
        <v>0.001848049281</v>
      </c>
      <c r="Y50" s="8">
        <v>25920.0</v>
      </c>
      <c r="Z50" s="9">
        <f t="shared" si="12"/>
        <v>0.0009475216526</v>
      </c>
      <c r="AA50" s="8">
        <v>12953.0</v>
      </c>
      <c r="AB50" s="9">
        <f t="shared" si="13"/>
        <v>0.0008770908005</v>
      </c>
      <c r="AC50" s="8">
        <v>11746.0</v>
      </c>
      <c r="AD50" s="9">
        <f t="shared" si="14"/>
        <v>0.001128315614</v>
      </c>
      <c r="AE50" s="8">
        <v>16811.0</v>
      </c>
      <c r="AF50" s="9">
        <f t="shared" si="15"/>
        <v>0.003078897125</v>
      </c>
      <c r="AG50" s="8">
        <v>54829.0</v>
      </c>
      <c r="AH50" s="9">
        <f t="shared" si="16"/>
        <v>0.001585631622</v>
      </c>
      <c r="AI50" s="8">
        <v>27008.0</v>
      </c>
      <c r="AJ50" s="9">
        <f t="shared" si="17"/>
        <v>0.001192208407</v>
      </c>
      <c r="AK50" s="8">
        <v>19730.0</v>
      </c>
      <c r="AL50" s="9">
        <f t="shared" si="18"/>
        <v>0.00213380168</v>
      </c>
      <c r="AM50" s="8">
        <v>31710.0</v>
      </c>
      <c r="AN50" s="9">
        <f t="shared" si="19"/>
        <v>0.002740267674</v>
      </c>
      <c r="AO50" s="8">
        <v>39295.0</v>
      </c>
      <c r="AP50" s="9">
        <f t="shared" si="20"/>
        <v>0.004175845476</v>
      </c>
      <c r="AQ50" s="8">
        <v>54290.0</v>
      </c>
      <c r="AR50" s="9">
        <f t="shared" si="21"/>
        <v>0.001618427095</v>
      </c>
      <c r="AS50" s="8">
        <v>21993.0</v>
      </c>
      <c r="AT50" s="9">
        <f t="shared" si="22"/>
        <v>0.001528260845</v>
      </c>
      <c r="AU50" s="8">
        <v>22005.0</v>
      </c>
      <c r="AV50" s="9">
        <f t="shared" si="23"/>
        <v>0.02385123523</v>
      </c>
      <c r="AW50" s="8">
        <v>450754.0</v>
      </c>
      <c r="AZ50" s="14">
        <f t="shared" si="24"/>
        <v>1105936</v>
      </c>
      <c r="BA50" s="15">
        <f t="shared" si="25"/>
        <v>0.002964688463</v>
      </c>
    </row>
    <row r="51">
      <c r="A51" s="8">
        <v>47.0</v>
      </c>
      <c r="B51" s="11" t="s">
        <v>101</v>
      </c>
      <c r="C51" s="8">
        <v>48.0</v>
      </c>
      <c r="D51" s="12">
        <f t="shared" si="1"/>
        <v>0.001690037027</v>
      </c>
      <c r="E51" s="8">
        <v>29577.0</v>
      </c>
      <c r="F51" s="9">
        <f t="shared" si="2"/>
        <v>0.0006257095218</v>
      </c>
      <c r="G51" s="8">
        <v>14110.0</v>
      </c>
      <c r="H51" s="9">
        <f t="shared" si="3"/>
        <v>0.01395663461</v>
      </c>
      <c r="I51" s="8">
        <v>198278.0</v>
      </c>
      <c r="J51" s="9">
        <f t="shared" si="4"/>
        <v>0.01276399036</v>
      </c>
      <c r="K51" s="8">
        <v>192869.0</v>
      </c>
      <c r="L51" s="9">
        <f t="shared" si="5"/>
        <v>0.01434369222</v>
      </c>
      <c r="M51" s="8">
        <v>273058.0</v>
      </c>
      <c r="N51" s="9">
        <f t="shared" si="6"/>
        <v>0.01050162912</v>
      </c>
      <c r="O51" s="8">
        <v>194675.0</v>
      </c>
      <c r="P51" s="17">
        <f t="shared" si="7"/>
        <v>0.008408485936</v>
      </c>
      <c r="Q51" s="13">
        <v>148845.0</v>
      </c>
      <c r="R51" s="9">
        <f t="shared" si="8"/>
        <v>0.005085571353</v>
      </c>
      <c r="S51" s="8">
        <v>92712.0</v>
      </c>
      <c r="T51" s="9">
        <f t="shared" si="9"/>
        <v>0.004023153753</v>
      </c>
      <c r="U51" s="8">
        <v>79755.0</v>
      </c>
      <c r="V51" s="9">
        <f t="shared" si="10"/>
        <v>0.01145213379</v>
      </c>
      <c r="W51" s="8">
        <v>158864.0</v>
      </c>
      <c r="X51" s="9">
        <f t="shared" si="11"/>
        <v>0.01011749943</v>
      </c>
      <c r="Y51" s="8">
        <v>141904.0</v>
      </c>
      <c r="Z51" s="9">
        <f t="shared" si="12"/>
        <v>0.000626170412</v>
      </c>
      <c r="AA51" s="8">
        <v>8560.0</v>
      </c>
      <c r="AB51" s="9">
        <f t="shared" si="13"/>
        <v>0.00634453405</v>
      </c>
      <c r="AC51" s="8">
        <v>84966.0</v>
      </c>
      <c r="AD51" s="9">
        <f t="shared" si="14"/>
        <v>0.003888195339</v>
      </c>
      <c r="AE51" s="8">
        <v>57931.0</v>
      </c>
      <c r="AF51" s="9">
        <f t="shared" si="15"/>
        <v>0.001253200809</v>
      </c>
      <c r="AG51" s="8">
        <v>22317.0</v>
      </c>
      <c r="AH51" s="17">
        <f t="shared" si="16"/>
        <v>0.006705763414</v>
      </c>
      <c r="AI51" s="8">
        <v>114219.0</v>
      </c>
      <c r="AJ51" s="9">
        <f t="shared" si="17"/>
        <v>0.006683134813</v>
      </c>
      <c r="AK51" s="8">
        <v>110600.0</v>
      </c>
      <c r="AL51" s="9">
        <f t="shared" si="18"/>
        <v>0.01243358366</v>
      </c>
      <c r="AM51" s="8">
        <v>184773.0</v>
      </c>
      <c r="AN51" s="9">
        <f t="shared" si="19"/>
        <v>0.006399443787</v>
      </c>
      <c r="AO51" s="8">
        <v>91767.0</v>
      </c>
      <c r="AP51" s="9">
        <f t="shared" si="20"/>
        <v>0.01307688048</v>
      </c>
      <c r="AQ51" s="8">
        <v>170012.0</v>
      </c>
      <c r="AR51" s="9">
        <f t="shared" si="21"/>
        <v>0.004566888805</v>
      </c>
      <c r="AS51" s="8">
        <v>62060.0</v>
      </c>
      <c r="AT51" s="9">
        <f t="shared" si="22"/>
        <v>0.01435898469</v>
      </c>
      <c r="AU51" s="8">
        <v>206751.0</v>
      </c>
      <c r="AV51" s="9">
        <f t="shared" si="23"/>
        <v>0.01420933658</v>
      </c>
      <c r="AW51" s="8">
        <v>268536.0</v>
      </c>
      <c r="AZ51" s="14">
        <f t="shared" si="24"/>
        <v>2907139</v>
      </c>
      <c r="BA51" s="15">
        <f t="shared" si="25"/>
        <v>0.007793182838</v>
      </c>
    </row>
    <row r="52">
      <c r="B52" s="8" t="s">
        <v>102</v>
      </c>
      <c r="D52" s="26">
        <f t="shared" ref="D52:I52" si="26">SUM(D2:D51)</f>
        <v>1</v>
      </c>
      <c r="E52" s="14">
        <f t="shared" si="26"/>
        <v>17500800</v>
      </c>
      <c r="F52" s="26">
        <f t="shared" si="26"/>
        <v>1</v>
      </c>
      <c r="G52" s="14">
        <f t="shared" si="26"/>
        <v>22550400</v>
      </c>
      <c r="H52" s="15">
        <f t="shared" si="26"/>
        <v>1</v>
      </c>
      <c r="I52" s="14">
        <f t="shared" si="26"/>
        <v>14206720</v>
      </c>
      <c r="J52" s="27">
        <f t="shared" si="4"/>
        <v>1</v>
      </c>
      <c r="K52" s="14">
        <f t="shared" ref="K52:P52" si="27">SUM(K2:K51)</f>
        <v>15110400</v>
      </c>
      <c r="L52" s="27">
        <f t="shared" si="27"/>
        <v>1</v>
      </c>
      <c r="M52" s="14">
        <f t="shared" si="27"/>
        <v>19036800</v>
      </c>
      <c r="N52" s="27">
        <f t="shared" si="27"/>
        <v>1</v>
      </c>
      <c r="O52" s="14">
        <f t="shared" si="27"/>
        <v>18537600</v>
      </c>
      <c r="P52" s="9">
        <f t="shared" si="27"/>
        <v>1</v>
      </c>
      <c r="Q52" s="14">
        <f>SUM(Q4:Q51)</f>
        <v>17701760</v>
      </c>
      <c r="R52" s="9">
        <f t="shared" ref="R52:V52" si="28">SUM(R2:R51)</f>
        <v>1</v>
      </c>
      <c r="S52" s="14">
        <f t="shared" si="28"/>
        <v>18230400</v>
      </c>
      <c r="T52" s="9">
        <f t="shared" si="28"/>
        <v>1</v>
      </c>
      <c r="U52" s="14">
        <f t="shared" si="28"/>
        <v>19824000</v>
      </c>
      <c r="V52" s="9">
        <f t="shared" si="28"/>
        <v>1</v>
      </c>
      <c r="W52" s="14">
        <f>SUM(W1:W51)</f>
        <v>13872000</v>
      </c>
      <c r="X52" s="9">
        <f t="shared" ref="X52:AW52" si="29">SUM(X2:X51)</f>
        <v>1</v>
      </c>
      <c r="Y52" s="14">
        <f t="shared" si="29"/>
        <v>14025600</v>
      </c>
      <c r="Z52" s="9">
        <f t="shared" si="29"/>
        <v>1</v>
      </c>
      <c r="AA52" s="14">
        <f t="shared" si="29"/>
        <v>13670400</v>
      </c>
      <c r="AB52" s="9">
        <f t="shared" si="29"/>
        <v>1</v>
      </c>
      <c r="AC52" s="14">
        <f t="shared" si="29"/>
        <v>13392000</v>
      </c>
      <c r="AD52" s="9">
        <f t="shared" si="29"/>
        <v>1</v>
      </c>
      <c r="AE52" s="14">
        <f t="shared" si="29"/>
        <v>14899200</v>
      </c>
      <c r="AF52" s="9">
        <f t="shared" si="29"/>
        <v>1</v>
      </c>
      <c r="AG52" s="14">
        <f t="shared" si="29"/>
        <v>17808000</v>
      </c>
      <c r="AH52" s="9">
        <f t="shared" si="29"/>
        <v>1</v>
      </c>
      <c r="AI52" s="14">
        <f t="shared" si="29"/>
        <v>17032960</v>
      </c>
      <c r="AJ52" s="9">
        <f t="shared" si="29"/>
        <v>1</v>
      </c>
      <c r="AK52" s="14">
        <f t="shared" si="29"/>
        <v>16549120</v>
      </c>
      <c r="AL52" s="9">
        <f t="shared" si="29"/>
        <v>1</v>
      </c>
      <c r="AM52" s="14">
        <f t="shared" si="29"/>
        <v>14860800</v>
      </c>
      <c r="AN52" s="9">
        <f t="shared" si="29"/>
        <v>1</v>
      </c>
      <c r="AO52" s="14">
        <f t="shared" si="29"/>
        <v>14339840</v>
      </c>
      <c r="AP52" s="9">
        <f t="shared" si="29"/>
        <v>1</v>
      </c>
      <c r="AQ52" s="14">
        <f t="shared" si="29"/>
        <v>13000960</v>
      </c>
      <c r="AR52" s="9">
        <f t="shared" si="29"/>
        <v>1</v>
      </c>
      <c r="AS52" s="14">
        <f t="shared" si="29"/>
        <v>13589120</v>
      </c>
      <c r="AT52" s="9">
        <f t="shared" si="29"/>
        <v>1</v>
      </c>
      <c r="AU52" s="14">
        <f t="shared" si="29"/>
        <v>14398720</v>
      </c>
      <c r="AV52" s="9">
        <f t="shared" si="29"/>
        <v>1</v>
      </c>
      <c r="AW52" s="14">
        <f t="shared" si="29"/>
        <v>18898560</v>
      </c>
      <c r="AZ52" s="14">
        <f>SUM(AZ2:AZ51)</f>
        <v>373036160</v>
      </c>
      <c r="BA52" s="15">
        <f>SUM(BA4:BA51)</f>
        <v>1</v>
      </c>
    </row>
    <row r="53">
      <c r="D53" s="28">
        <f t="array" ref="D53">LARGE(D4:D51,1)</f>
        <v>0.5140607858</v>
      </c>
      <c r="E53" s="14">
        <f>17500800</f>
        <v>17500800</v>
      </c>
      <c r="F53" s="29"/>
      <c r="G53" s="8">
        <v>2.25504E7</v>
      </c>
      <c r="H53" s="29"/>
      <c r="I53" s="8">
        <f> 22198*640 </f>
        <v>14206720</v>
      </c>
      <c r="J53" s="9"/>
      <c r="K53" s="14">
        <f> 23610*640</f>
        <v>15110400</v>
      </c>
      <c r="L53" s="9">
        <f>M53/$M$52</f>
        <v>1</v>
      </c>
      <c r="M53" s="14">
        <f> 29745*640</f>
        <v>19036800</v>
      </c>
      <c r="N53" s="9">
        <f>O53/$O$52</f>
        <v>1</v>
      </c>
      <c r="O53" s="14">
        <f> 28965*640</f>
        <v>18537600</v>
      </c>
      <c r="P53" s="9">
        <f>Q53/$Q$52</f>
        <v>1</v>
      </c>
      <c r="Q53" s="8">
        <v>1.770176E7</v>
      </c>
      <c r="R53" s="9">
        <f>S53/$S$52</f>
        <v>1</v>
      </c>
      <c r="S53" s="8">
        <v>1.82304E7</v>
      </c>
      <c r="T53" s="9">
        <f>U53/$U$52</f>
        <v>1</v>
      </c>
      <c r="U53" s="8">
        <v>1.9824E7</v>
      </c>
      <c r="V53" s="9">
        <f>W53/$W$52</f>
        <v>1</v>
      </c>
      <c r="W53" s="8">
        <f>21675*640</f>
        <v>13872000</v>
      </c>
      <c r="X53" s="9">
        <f>Y53/Y$52</f>
        <v>1</v>
      </c>
      <c r="Y53" s="14">
        <f>21915*640</f>
        <v>14025600</v>
      </c>
      <c r="Z53" s="9">
        <f>AA53/$AA$52</f>
        <v>1</v>
      </c>
      <c r="AA53" s="14">
        <f>21360*640</f>
        <v>13670400</v>
      </c>
      <c r="AB53" s="9">
        <f>AC53/$AC$52</f>
        <v>1</v>
      </c>
      <c r="AC53" s="8">
        <f>20925*640</f>
        <v>13392000</v>
      </c>
      <c r="AD53" s="9">
        <f>AE53/$AE$52</f>
        <v>1</v>
      </c>
      <c r="AE53" s="14">
        <f>23280*640</f>
        <v>14899200</v>
      </c>
      <c r="AF53" s="9">
        <f>AG53/$AG$52</f>
        <v>1</v>
      </c>
      <c r="AG53" s="14">
        <f>27825*640</f>
        <v>17808000</v>
      </c>
      <c r="AH53" s="9">
        <f>AI53/$AI$52</f>
        <v>1</v>
      </c>
      <c r="AI53" s="8">
        <f>26614*640</f>
        <v>17032960</v>
      </c>
      <c r="AJ53" s="9">
        <f>AK53/$AK$52</f>
        <v>1</v>
      </c>
      <c r="AK53" s="14">
        <f>25858*640</f>
        <v>16549120</v>
      </c>
      <c r="AL53" s="9">
        <f>AM53/$AM$52</f>
        <v>1</v>
      </c>
      <c r="AM53" s="14">
        <f>23220* 640</f>
        <v>14860800</v>
      </c>
      <c r="AN53" s="9">
        <f>AO53/$AO$52</f>
        <v>1</v>
      </c>
      <c r="AO53" s="14">
        <f>22406* 640</f>
        <v>14339840</v>
      </c>
      <c r="AP53" s="9">
        <f>AQ53/$AQ$52</f>
        <v>1</v>
      </c>
      <c r="AQ53" s="14">
        <f>20314* 640</f>
        <v>13000960</v>
      </c>
      <c r="AR53" s="9">
        <f>AS53/$AS$52</f>
        <v>1</v>
      </c>
      <c r="AS53" s="14">
        <f>21233*640</f>
        <v>13589120</v>
      </c>
      <c r="AT53" s="9">
        <f>AU53/$AU$52</f>
        <v>1</v>
      </c>
      <c r="AU53" s="14">
        <f>22498*640</f>
        <v>14398720</v>
      </c>
      <c r="AV53" s="9">
        <f>AW53/$AW$52</f>
        <v>1</v>
      </c>
      <c r="AW53" s="14">
        <f>29529* 640</f>
        <v>18898560</v>
      </c>
      <c r="AZ53" s="14">
        <f>sum(AW53+AU53+AS53+AQ53+AO53+AM53+AK53+AI53+AG53+AE53+AC53+AA53+Y53+W53+U53+S53+Q53+O53+M53+K53+I53+G53+E53)</f>
        <v>373036160</v>
      </c>
      <c r="BA53" s="15">
        <f>AZ53/$AZ$52</f>
        <v>1</v>
      </c>
    </row>
    <row r="54">
      <c r="A54" s="30"/>
      <c r="B54" s="30"/>
      <c r="D54" s="9"/>
      <c r="F54" s="10"/>
      <c r="AX54" s="8"/>
      <c r="AY54" s="8"/>
      <c r="AZ54" s="5" t="s">
        <v>103</v>
      </c>
      <c r="BA54" s="15"/>
      <c r="BB54" s="8"/>
      <c r="BC54" s="5" t="s">
        <v>103</v>
      </c>
      <c r="BD54" s="8"/>
      <c r="BE54" s="8"/>
    </row>
    <row r="55">
      <c r="B55" s="8" t="s">
        <v>104</v>
      </c>
      <c r="D55" s="31" t="s">
        <v>105</v>
      </c>
      <c r="E55" s="32" t="s">
        <v>53</v>
      </c>
      <c r="F55" s="33" t="s">
        <v>105</v>
      </c>
      <c r="G55" s="32" t="s">
        <v>53</v>
      </c>
      <c r="H55" s="31" t="s">
        <v>105</v>
      </c>
      <c r="I55" s="32" t="s">
        <v>53</v>
      </c>
      <c r="J55" s="31" t="s">
        <v>105</v>
      </c>
      <c r="K55" s="32" t="s">
        <v>53</v>
      </c>
      <c r="L55" s="33" t="s">
        <v>105</v>
      </c>
      <c r="M55" s="32" t="s">
        <v>53</v>
      </c>
      <c r="N55" s="31" t="s">
        <v>105</v>
      </c>
      <c r="O55" s="32" t="s">
        <v>53</v>
      </c>
      <c r="P55" s="31" t="s">
        <v>105</v>
      </c>
      <c r="Q55" s="32" t="s">
        <v>53</v>
      </c>
      <c r="R55" s="31" t="s">
        <v>105</v>
      </c>
      <c r="S55" s="32" t="s">
        <v>53</v>
      </c>
      <c r="T55" s="31" t="s">
        <v>105</v>
      </c>
      <c r="U55" s="32" t="s">
        <v>53</v>
      </c>
      <c r="V55" s="31" t="s">
        <v>105</v>
      </c>
      <c r="W55" s="32" t="s">
        <v>53</v>
      </c>
      <c r="X55" s="31" t="s">
        <v>105</v>
      </c>
      <c r="Y55" s="32" t="s">
        <v>53</v>
      </c>
      <c r="Z55" s="31" t="s">
        <v>105</v>
      </c>
      <c r="AA55" s="32" t="s">
        <v>53</v>
      </c>
      <c r="AB55" s="31" t="s">
        <v>105</v>
      </c>
      <c r="AC55" s="32" t="s">
        <v>53</v>
      </c>
      <c r="AD55" s="31" t="s">
        <v>105</v>
      </c>
      <c r="AE55" s="32" t="s">
        <v>53</v>
      </c>
      <c r="AF55" s="31" t="s">
        <v>105</v>
      </c>
      <c r="AG55" s="32" t="s">
        <v>53</v>
      </c>
      <c r="AH55" s="31" t="s">
        <v>105</v>
      </c>
      <c r="AI55" s="32" t="s">
        <v>53</v>
      </c>
      <c r="AJ55" s="31" t="s">
        <v>105</v>
      </c>
      <c r="AK55" s="32" t="s">
        <v>53</v>
      </c>
      <c r="AL55" s="31" t="s">
        <v>105</v>
      </c>
      <c r="AM55" s="32" t="s">
        <v>53</v>
      </c>
      <c r="AN55" s="31" t="s">
        <v>105</v>
      </c>
      <c r="AO55" s="32" t="s">
        <v>53</v>
      </c>
      <c r="AP55" s="31" t="s">
        <v>105</v>
      </c>
      <c r="AQ55" s="32" t="s">
        <v>53</v>
      </c>
      <c r="AR55" s="31" t="s">
        <v>105</v>
      </c>
      <c r="AS55" s="32" t="s">
        <v>53</v>
      </c>
      <c r="AT55" s="31" t="s">
        <v>105</v>
      </c>
      <c r="AU55" s="32" t="s">
        <v>53</v>
      </c>
      <c r="AV55" s="31" t="s">
        <v>105</v>
      </c>
      <c r="AW55" s="32" t="s">
        <v>53</v>
      </c>
      <c r="AX55" s="8"/>
      <c r="AY55" s="8"/>
      <c r="AZ55" s="32" t="s">
        <v>105</v>
      </c>
      <c r="BA55" s="32" t="s">
        <v>106</v>
      </c>
      <c r="BB55" s="32" t="s">
        <v>53</v>
      </c>
      <c r="BC55" s="32" t="s">
        <v>107</v>
      </c>
      <c r="BD55" s="32" t="s">
        <v>105</v>
      </c>
      <c r="BE55" s="32" t="s">
        <v>53</v>
      </c>
    </row>
    <row r="56">
      <c r="A56" s="34"/>
      <c r="B56" s="8" t="s">
        <v>108</v>
      </c>
      <c r="D56" s="35" t="s">
        <v>95</v>
      </c>
      <c r="E56" s="36">
        <v>0.5140607857926495</v>
      </c>
      <c r="F56" s="35" t="s">
        <v>95</v>
      </c>
      <c r="G56" s="37">
        <f t="array" ref="G56">LARGE($F$4:$F$51,1)</f>
        <v>0.4961652121</v>
      </c>
      <c r="H56" s="35" t="s">
        <v>66</v>
      </c>
      <c r="I56" s="37">
        <f t="array" ref="I56">LARGE($H$4:$H$51,1)</f>
        <v>0.3476478033</v>
      </c>
      <c r="J56" s="35" t="s">
        <v>91</v>
      </c>
      <c r="K56" s="38">
        <f t="array" ref="K56">LARGE($J$4:$J$51,1)</f>
        <v>0.8392746056</v>
      </c>
      <c r="L56" s="35" t="s">
        <v>95</v>
      </c>
      <c r="M56" s="38">
        <f t="array" ref="M56">LARGE($L$4:$L$51,1)</f>
        <v>0.4702316566</v>
      </c>
      <c r="N56" s="35" t="s">
        <v>95</v>
      </c>
      <c r="O56" s="38">
        <f t="array" ref="O56">LARGE($N$4:$N$51,1)</f>
        <v>0.345145596</v>
      </c>
      <c r="P56" s="35" t="s">
        <v>70</v>
      </c>
      <c r="Q56" s="39">
        <f t="array" ref="Q56">LARGE($P$4:$P$51,1)</f>
        <v>0.5104711622</v>
      </c>
      <c r="R56" s="35" t="s">
        <v>95</v>
      </c>
      <c r="S56" s="39">
        <f t="array" ref="S56">LARGE($R$4:$R$51,1)</f>
        <v>0.3101526022</v>
      </c>
      <c r="T56" s="35" t="s">
        <v>70</v>
      </c>
      <c r="U56" s="39">
        <f t="array" ref="U56">LARGE($T$4:$T$51,1)</f>
        <v>0.4827714387</v>
      </c>
      <c r="V56" s="35" t="s">
        <v>91</v>
      </c>
      <c r="W56" s="39">
        <f t="array" ref="W56">LARGE($V$4:$V$51,1)</f>
        <v>0.5345489475</v>
      </c>
      <c r="X56" s="35" t="s">
        <v>95</v>
      </c>
      <c r="Y56" s="39">
        <f t="array" ref="Y56">LARGE($X$4:$X$51,1)</f>
        <v>0.5855369467</v>
      </c>
      <c r="Z56" s="35" t="s">
        <v>95</v>
      </c>
      <c r="AA56" s="39">
        <f t="array" ref="AA56">LARGE($Z$4:$Z$51,1)</f>
        <v>0.4318048484</v>
      </c>
      <c r="AB56" s="35" t="s">
        <v>95</v>
      </c>
      <c r="AC56" s="39">
        <f t="array" ref="AC56">LARGE($AB$4:$AB$51,1)</f>
        <v>0.4964039725</v>
      </c>
      <c r="AD56" s="35" t="s">
        <v>95</v>
      </c>
      <c r="AE56" s="39">
        <f t="array" ref="AE56">LARGE($AD$4:$AD$51,1)</f>
        <v>0.2724904022</v>
      </c>
      <c r="AF56" s="35" t="s">
        <v>80</v>
      </c>
      <c r="AG56" s="39">
        <f t="array" ref="AG56">LARGE($AF$4:$AF$51,1)</f>
        <v>0.25624781</v>
      </c>
      <c r="AH56" s="35" t="s">
        <v>91</v>
      </c>
      <c r="AI56" s="39">
        <f t="array" ref="AI56">LARGE($AH$4:$AH$51,1)</f>
        <v>0.8638216141</v>
      </c>
      <c r="AJ56" s="35" t="s">
        <v>91</v>
      </c>
      <c r="AK56" s="39">
        <f t="array" ref="AK56">LARGE($AJ$4:$AJ$51,1)</f>
        <v>0.4923947013</v>
      </c>
      <c r="AL56" s="35" t="s">
        <v>91</v>
      </c>
      <c r="AM56" s="39">
        <f t="array" ref="AM56">LARGE($AL$4:$AL$51,1)</f>
        <v>0.4682489503</v>
      </c>
      <c r="AN56" s="35" t="s">
        <v>91</v>
      </c>
      <c r="AO56" s="39">
        <f t="array" ref="AO56">LARGE($AN$4:$AN$51,1)</f>
        <v>0.4939233632</v>
      </c>
      <c r="AP56" s="35" t="s">
        <v>80</v>
      </c>
      <c r="AQ56" s="39">
        <f t="array" ref="AQ56">LARGE($AP$4:$AP$51,1)</f>
        <v>0.3336829742</v>
      </c>
      <c r="AR56" s="35" t="s">
        <v>91</v>
      </c>
      <c r="AS56" s="39">
        <f t="array" ref="AS56">LARGE($AR$4:$AR$51,1)</f>
        <v>0.3507928402</v>
      </c>
      <c r="AT56" s="35" t="s">
        <v>95</v>
      </c>
      <c r="AU56" s="39">
        <f t="array" ref="AU56">LARGE($AT$4:$AT$51,1)</f>
        <v>0.1698249567</v>
      </c>
      <c r="AV56" s="35" t="s">
        <v>88</v>
      </c>
      <c r="AW56" s="39">
        <f t="array" ref="AW56">LARGE($AV$4:$AV$51,1)</f>
        <v>0.1482755829</v>
      </c>
      <c r="AX56" s="8"/>
      <c r="AY56" s="8"/>
      <c r="AZ56" s="32" t="s">
        <v>91</v>
      </c>
      <c r="BA56" s="40">
        <f t="array" ref="BA56">LARGE($AZ$4:$AZ$51,1)</f>
        <v>119206807</v>
      </c>
      <c r="BB56" s="36">
        <f t="shared" ref="BB56:BB65" si="30">BA56/$AZ$53</f>
        <v>0.3195583157</v>
      </c>
      <c r="BC56" s="32">
        <v>1.0</v>
      </c>
      <c r="BD56" s="32" t="s">
        <v>91</v>
      </c>
      <c r="BE56" s="36">
        <v>0.3195583157407582</v>
      </c>
    </row>
    <row r="57">
      <c r="A57" s="41"/>
      <c r="B57" s="8" t="s">
        <v>109</v>
      </c>
      <c r="D57" s="35" t="s">
        <v>91</v>
      </c>
      <c r="E57" s="36">
        <v>0.44470029941488387</v>
      </c>
      <c r="F57" s="35" t="s">
        <v>91</v>
      </c>
      <c r="G57" s="37">
        <f t="array" ref="G57">LARGE($F$4:$F$51,2)</f>
        <v>0.3656674383</v>
      </c>
      <c r="H57" s="35" t="s">
        <v>70</v>
      </c>
      <c r="I57" s="37">
        <f t="array" ref="I57">LARGE($H$4:$H$51,2)</f>
        <v>0.292103948</v>
      </c>
      <c r="J57" s="35" t="s">
        <v>95</v>
      </c>
      <c r="K57" s="38">
        <f t="array" ref="K57">LARGE($J$4:$J$51,2)</f>
        <v>0.09623338892</v>
      </c>
      <c r="L57" s="35" t="s">
        <v>91</v>
      </c>
      <c r="M57" s="38">
        <f t="array" ref="M57">LARGE($L$4:$L$51,2)</f>
        <v>0.2870589595</v>
      </c>
      <c r="N57" s="35" t="s">
        <v>91</v>
      </c>
      <c r="O57" s="38">
        <f t="array" ref="O57">LARGE($N$4:$N$51,2)</f>
        <v>0.2286942215</v>
      </c>
      <c r="P57" s="35" t="s">
        <v>91</v>
      </c>
      <c r="Q57" s="39">
        <f t="array" ref="Q57">LARGE($P$4:$P$51,2)</f>
        <v>0.3978593654</v>
      </c>
      <c r="R57" s="35" t="s">
        <v>91</v>
      </c>
      <c r="S57" s="39">
        <f t="array" ref="S57">LARGE($R$4:$R$51,2)</f>
        <v>0.2949024157</v>
      </c>
      <c r="T57" s="35" t="s">
        <v>66</v>
      </c>
      <c r="U57" s="39">
        <f t="array" ref="U57">LARGE($T$4:$T$51,2)</f>
        <v>0.1792495964</v>
      </c>
      <c r="V57" s="35" t="s">
        <v>95</v>
      </c>
      <c r="W57" s="39">
        <f t="array" ref="W57">LARGE($V$4:$V$51,2)</f>
        <v>0.3828831459</v>
      </c>
      <c r="X57" s="35" t="s">
        <v>91</v>
      </c>
      <c r="Y57" s="39">
        <f t="array" ref="Y57">LARGE($X$4:$X$51,2)</f>
        <v>0.1751518652</v>
      </c>
      <c r="Z57" s="35" t="s">
        <v>70</v>
      </c>
      <c r="AA57" s="39">
        <f t="array" ref="AA57">LARGE($Z$4:$Z$51,2)</f>
        <v>0.2297833275</v>
      </c>
      <c r="AB57" s="35" t="s">
        <v>91</v>
      </c>
      <c r="AC57" s="39">
        <f t="array" ref="AC57">LARGE($AB$4:$AB$51,2)</f>
        <v>0.1663207139</v>
      </c>
      <c r="AD57" s="35" t="s">
        <v>91</v>
      </c>
      <c r="AE57" s="39">
        <f t="array" ref="AE57">LARGE($AD$4:$AD$51,2)</f>
        <v>0.1490924345</v>
      </c>
      <c r="AF57" s="35" t="s">
        <v>66</v>
      </c>
      <c r="AG57" s="39">
        <f t="array" ref="AG57">LARGE($AF$4:$AF$51,2)</f>
        <v>0.2024544025</v>
      </c>
      <c r="AH57" s="35" t="s">
        <v>88</v>
      </c>
      <c r="AI57" s="39">
        <f t="array" ref="AI57">LARGE($AH$4:$AH$51,2)</f>
        <v>0.0608915303</v>
      </c>
      <c r="AJ57" s="35" t="s">
        <v>95</v>
      </c>
      <c r="AK57" s="39">
        <f t="array" ref="AK57">LARGE($AJ$4:$AJ$51,2)</f>
        <v>0.3464479078</v>
      </c>
      <c r="AL57" s="35" t="s">
        <v>95</v>
      </c>
      <c r="AM57" s="39">
        <f t="array" ref="AM57">LARGE($AL$4:$AL$51,2)</f>
        <v>0.2439475668</v>
      </c>
      <c r="AN57" s="35" t="s">
        <v>95</v>
      </c>
      <c r="AO57" s="39">
        <f t="array" ref="AO57">LARGE($AN$4:$AN$51,2)</f>
        <v>0.1561474187</v>
      </c>
      <c r="AP57" s="35" t="s">
        <v>66</v>
      </c>
      <c r="AQ57" s="39">
        <f t="array" ref="AQ57">LARGE($AP$4:$AP$51,2)</f>
        <v>0.2025561189</v>
      </c>
      <c r="AR57" s="35" t="s">
        <v>70</v>
      </c>
      <c r="AS57" s="39">
        <f t="array" ref="AS57">LARGE($AR$4:$AR$51,2)</f>
        <v>0.2558515195</v>
      </c>
      <c r="AT57" s="35" t="s">
        <v>75</v>
      </c>
      <c r="AU57" s="39">
        <f t="array" ref="AU57">LARGE($AT$4:$AT$51,2)</f>
        <v>0.1323532925</v>
      </c>
      <c r="AV57" s="35" t="s">
        <v>85</v>
      </c>
      <c r="AW57" s="39">
        <f t="array" ref="AW57">LARGE($AV$4:$AV$51,2)</f>
        <v>0.1456212537</v>
      </c>
      <c r="AX57" s="8"/>
      <c r="AY57" s="8"/>
      <c r="AZ57" s="32" t="s">
        <v>95</v>
      </c>
      <c r="BA57" s="40">
        <f t="array" ref="BA57">LARGE($AZ$4:$AZ$51,2)</f>
        <v>94514522</v>
      </c>
      <c r="BB57" s="36">
        <f t="shared" si="30"/>
        <v>0.2533655772</v>
      </c>
      <c r="BC57" s="32">
        <v>2.0</v>
      </c>
      <c r="BD57" s="32" t="s">
        <v>95</v>
      </c>
      <c r="BE57" s="36">
        <v>0.25336557721374786</v>
      </c>
    </row>
    <row r="58">
      <c r="A58" s="42"/>
      <c r="B58" s="8" t="s">
        <v>110</v>
      </c>
      <c r="D58" s="35" t="s">
        <v>76</v>
      </c>
      <c r="E58" s="36">
        <v>0.023834167580910587</v>
      </c>
      <c r="F58" s="35" t="s">
        <v>70</v>
      </c>
      <c r="G58" s="37">
        <f t="array" ref="G58">LARGE($F$4:$F$51,3)</f>
        <v>0.08995893643</v>
      </c>
      <c r="H58" s="35" t="s">
        <v>91</v>
      </c>
      <c r="I58" s="37">
        <f t="array" ref="I58">LARGE($H$4:$H$51,3)</f>
        <v>0.1725695305</v>
      </c>
      <c r="J58" s="35" t="s">
        <v>73</v>
      </c>
      <c r="K58" s="38">
        <f t="array" ref="K58">LARGE($J$4:$J$51,3)</f>
        <v>0.01379420796</v>
      </c>
      <c r="L58" s="35" t="s">
        <v>66</v>
      </c>
      <c r="M58" s="38">
        <f t="array" ref="M58">LARGE($L$4:$L$51,3)</f>
        <v>0.1087003068</v>
      </c>
      <c r="N58" s="35" t="s">
        <v>70</v>
      </c>
      <c r="O58" s="38">
        <f t="array" ref="O58">LARGE($N$4:$N$51,3)</f>
        <v>0.1808545335</v>
      </c>
      <c r="P58" s="35" t="s">
        <v>65</v>
      </c>
      <c r="Q58" s="39">
        <f t="array" ref="Q58">LARGE($P$4:$P$51,3)</f>
        <v>0.04411482248</v>
      </c>
      <c r="R58" s="35" t="s">
        <v>70</v>
      </c>
      <c r="S58" s="39">
        <f t="array" ref="S58">LARGE($R$4:$R$51,3)</f>
        <v>0.2300646722</v>
      </c>
      <c r="T58" s="35" t="s">
        <v>91</v>
      </c>
      <c r="U58" s="39">
        <f t="array" ref="U58">LARGE($T$4:$T$51,3)</f>
        <v>0.1209819915</v>
      </c>
      <c r="V58" s="35" t="s">
        <v>70</v>
      </c>
      <c r="W58" s="39">
        <f t="array" ref="W58">LARGE($V$4:$V$51,3)</f>
        <v>0.02449733276</v>
      </c>
      <c r="X58" s="35" t="s">
        <v>70</v>
      </c>
      <c r="Y58" s="39">
        <f t="array" ref="Y58">LARGE($X$4:$X$51,3)</f>
        <v>0.1215798255</v>
      </c>
      <c r="Z58" s="35" t="s">
        <v>85</v>
      </c>
      <c r="AA58" s="39">
        <f t="array" ref="AA58">LARGE($Z$4:$Z$51,3)</f>
        <v>0.1010974807</v>
      </c>
      <c r="AB58" s="35" t="s">
        <v>73</v>
      </c>
      <c r="AC58" s="39">
        <f t="array" ref="AC58">LARGE($AB$4:$AB$51,3)</f>
        <v>0.1229245818</v>
      </c>
      <c r="AD58" s="35" t="s">
        <v>66</v>
      </c>
      <c r="AE58" s="39">
        <f t="array" ref="AE58">LARGE($AD$4:$AD$51,3)</f>
        <v>0.1414655149</v>
      </c>
      <c r="AF58" s="35" t="s">
        <v>91</v>
      </c>
      <c r="AG58" s="39">
        <f t="array" ref="AG58">LARGE($AF$4:$AF$51,3)</f>
        <v>0.197527965</v>
      </c>
      <c r="AH58" s="35" t="s">
        <v>95</v>
      </c>
      <c r="AI58" s="39">
        <f t="array" ref="AI58">LARGE($AH$4:$AH$51,3)</f>
        <v>0.02281423781</v>
      </c>
      <c r="AJ58" s="35" t="s">
        <v>85</v>
      </c>
      <c r="AK58" s="39">
        <f t="array" ref="AK58">LARGE($AJ$4:$AJ$51,3)</f>
        <v>0.03870229958</v>
      </c>
      <c r="AL58" s="35" t="s">
        <v>66</v>
      </c>
      <c r="AM58" s="39">
        <f t="array" ref="AM58">LARGE($AL$4:$AL$51,3)</f>
        <v>0.09524076766</v>
      </c>
      <c r="AN58" s="35" t="s">
        <v>82</v>
      </c>
      <c r="AO58" s="39">
        <f t="array" ref="AO58">LARGE($AN$4:$AN$51,3)</f>
        <v>0.1166695026</v>
      </c>
      <c r="AP58" s="35" t="s">
        <v>70</v>
      </c>
      <c r="AQ58" s="39">
        <f t="array" ref="AQ58">LARGE($AP$4:$AP$51,3)</f>
        <v>0.1007265617</v>
      </c>
      <c r="AR58" s="35" t="s">
        <v>75</v>
      </c>
      <c r="AS58" s="39">
        <f t="array" ref="AS58">LARGE($AR$4:$AR$51,3)</f>
        <v>0.153637248</v>
      </c>
      <c r="AT58" s="35" t="s">
        <v>91</v>
      </c>
      <c r="AU58" s="39">
        <f t="array" ref="AU58">LARGE($AT$4:$AT$51,3)</f>
        <v>0.1222444078</v>
      </c>
      <c r="AV58" s="35" t="s">
        <v>66</v>
      </c>
      <c r="AW58" s="39">
        <f t="array" ref="AW58">LARGE($AV$4:$AV$51,3)</f>
        <v>0.1287279031</v>
      </c>
      <c r="AX58" s="8"/>
      <c r="AY58" s="8"/>
      <c r="AZ58" s="32" t="s">
        <v>70</v>
      </c>
      <c r="BA58" s="40">
        <f t="array" ref="BA58">LARGE($AZ$4:$AZ$51,3)</f>
        <v>47135814</v>
      </c>
      <c r="BB58" s="36">
        <f t="shared" si="30"/>
        <v>0.126357225</v>
      </c>
      <c r="BC58" s="32">
        <v>3.0</v>
      </c>
      <c r="BD58" s="32" t="s">
        <v>70</v>
      </c>
      <c r="BE58" s="36">
        <v>0.12635722499395233</v>
      </c>
    </row>
    <row r="59">
      <c r="A59" s="43"/>
      <c r="B59" s="8" t="s">
        <v>111</v>
      </c>
      <c r="D59" s="32" t="s">
        <v>82</v>
      </c>
      <c r="E59" s="36">
        <v>0.0026861629182665936</v>
      </c>
      <c r="F59" s="35" t="s">
        <v>84</v>
      </c>
      <c r="G59" s="37">
        <f t="array" ref="G59">LARGE($F$4:$F$51,4)</f>
        <v>0.01275697992</v>
      </c>
      <c r="H59" s="35" t="s">
        <v>95</v>
      </c>
      <c r="I59" s="37">
        <f t="array" ref="I59">LARGE($H$4:$H$51,4)</f>
        <v>0.0998673867</v>
      </c>
      <c r="J59" s="35" t="s">
        <v>101</v>
      </c>
      <c r="K59" s="38">
        <f t="array" ref="K59">LARGE($J$4:$J$51,4)</f>
        <v>0.01276399036</v>
      </c>
      <c r="L59" s="35" t="s">
        <v>85</v>
      </c>
      <c r="M59" s="38">
        <f t="array" ref="M59">LARGE($L$4:$L$51,4)</f>
        <v>0.05269698689</v>
      </c>
      <c r="N59" s="35" t="s">
        <v>66</v>
      </c>
      <c r="O59" s="38">
        <f t="array" ref="O59">LARGE($N$4:$N$51,4)</f>
        <v>0.140713307</v>
      </c>
      <c r="P59" s="35" t="s">
        <v>73</v>
      </c>
      <c r="Q59" s="39">
        <f t="array" ref="Q59">LARGE($P$4:$P$51,4)</f>
        <v>0.01004905727</v>
      </c>
      <c r="R59" s="35" t="s">
        <v>66</v>
      </c>
      <c r="S59" s="39">
        <f t="array" ref="S59">LARGE($R$4:$R$51,4)</f>
        <v>0.1044374232</v>
      </c>
      <c r="T59" s="35" t="s">
        <v>85</v>
      </c>
      <c r="U59" s="39">
        <f t="array" ref="U59">LARGE($T$4:$T$51,4)</f>
        <v>0.05945207829</v>
      </c>
      <c r="V59" s="35" t="s">
        <v>73</v>
      </c>
      <c r="W59" s="39">
        <f t="array" ref="W59">LARGE($V$4:$V$51,4)</f>
        <v>0.01937197232</v>
      </c>
      <c r="X59" s="35" t="s">
        <v>85</v>
      </c>
      <c r="Y59" s="39">
        <f t="array" ref="Y59">LARGE($X$4:$X$51,4)</f>
        <v>0.03161133927</v>
      </c>
      <c r="Z59" s="35" t="s">
        <v>91</v>
      </c>
      <c r="AA59" s="39">
        <f t="array" ref="AA59">LARGE($Z$4:$Z$51,4)</f>
        <v>0.09778609258</v>
      </c>
      <c r="AB59" s="35" t="s">
        <v>88</v>
      </c>
      <c r="AC59" s="39">
        <f t="array" ref="AC59">LARGE($AB$4:$AB$51,4)</f>
        <v>0.06173581243</v>
      </c>
      <c r="AD59" s="35" t="s">
        <v>80</v>
      </c>
      <c r="AE59" s="39">
        <f t="array" ref="AE59">LARGE($AD$4:$AD$51,4)</f>
        <v>0.1336811372</v>
      </c>
      <c r="AF59" s="35" t="s">
        <v>88</v>
      </c>
      <c r="AG59" s="39">
        <f t="array" ref="AG59">LARGE($AF$4:$AF$51,4)</f>
        <v>0.1231654874</v>
      </c>
      <c r="AH59" s="35" t="s">
        <v>73</v>
      </c>
      <c r="AI59" s="39">
        <f t="array" ref="AI59">LARGE($AH$4:$AH$51,4)</f>
        <v>0.01084332964</v>
      </c>
      <c r="AJ59" s="35" t="s">
        <v>80</v>
      </c>
      <c r="AK59" s="39">
        <f t="array" ref="AK59">LARGE($AJ$4:$AJ$51,4)</f>
        <v>0.03239072531</v>
      </c>
      <c r="AL59" s="35" t="s">
        <v>70</v>
      </c>
      <c r="AM59" s="39">
        <f t="array" ref="AM59">LARGE($AL$4:$AL$51,4)</f>
        <v>0.0460839255</v>
      </c>
      <c r="AN59" s="35" t="s">
        <v>93</v>
      </c>
      <c r="AO59" s="39">
        <f t="array" ref="AO59">LARGE($AN$4:$AN$51,4)</f>
        <v>0.07946099817</v>
      </c>
      <c r="AP59" s="35" t="s">
        <v>95</v>
      </c>
      <c r="AQ59" s="39">
        <f t="array" ref="AQ59">LARGE($AP$4:$AP$51,4)</f>
        <v>0.080521823</v>
      </c>
      <c r="AR59" s="35" t="s">
        <v>95</v>
      </c>
      <c r="AS59" s="39">
        <f t="array" ref="AS59">LARGE($AR$4:$AR$51,4)</f>
        <v>0.1188878309</v>
      </c>
      <c r="AT59" s="35" t="s">
        <v>70</v>
      </c>
      <c r="AU59" s="39">
        <f t="array" ref="AU59">LARGE($AT$4:$AT$51,4)</f>
        <v>0.1178333907</v>
      </c>
      <c r="AV59" s="35" t="s">
        <v>80</v>
      </c>
      <c r="AW59" s="39">
        <f t="array" ref="AW59">LARGE($AV$4:$AV$51,4)</f>
        <v>0.1103711076</v>
      </c>
      <c r="AX59" s="8"/>
      <c r="AY59" s="8"/>
      <c r="AZ59" s="32" t="s">
        <v>66</v>
      </c>
      <c r="BA59" s="40">
        <f t="array" ref="BA59">LARGE($AZ$4:$AZ$51,4)</f>
        <v>28853048</v>
      </c>
      <c r="BB59" s="36">
        <f t="shared" si="30"/>
        <v>0.07734651783</v>
      </c>
      <c r="BC59" s="32">
        <v>4.0</v>
      </c>
      <c r="BD59" s="32" t="s">
        <v>66</v>
      </c>
      <c r="BE59" s="36">
        <v>0.07734651782819124</v>
      </c>
    </row>
    <row r="60">
      <c r="A60" s="44"/>
      <c r="B60" s="8" t="s">
        <v>112</v>
      </c>
      <c r="D60" s="35" t="s">
        <v>73</v>
      </c>
      <c r="E60" s="36">
        <v>0.0026367366063265677</v>
      </c>
      <c r="F60" s="35" t="s">
        <v>66</v>
      </c>
      <c r="G60" s="37">
        <f t="array" ref="G60">LARGE($F$4:$F$51,5)</f>
        <v>0.006214036115</v>
      </c>
      <c r="H60" s="35" t="s">
        <v>98</v>
      </c>
      <c r="I60" s="37">
        <f t="array" ref="I60">LARGE($H$4:$H$51,5)</f>
        <v>0.03698819995</v>
      </c>
      <c r="J60" s="35" t="s">
        <v>85</v>
      </c>
      <c r="K60" s="38">
        <f t="array" ref="K60">LARGE($J$7:$J$51,5)</f>
        <v>0.01031375741</v>
      </c>
      <c r="L60" s="35" t="s">
        <v>84</v>
      </c>
      <c r="M60" s="38">
        <f t="array" ref="M60">LARGE($L$4:$L$51,5)</f>
        <v>0.03067159397</v>
      </c>
      <c r="N60" s="35" t="s">
        <v>85</v>
      </c>
      <c r="O60" s="38">
        <f t="array" ref="O60">LARGE($N$4:$N$51,5)</f>
        <v>0.02967676506</v>
      </c>
      <c r="P60" s="35" t="s">
        <v>101</v>
      </c>
      <c r="Q60" s="39">
        <f t="array" ref="Q60">LARGE($P$4:$P$51,5)</f>
        <v>0.008408485936</v>
      </c>
      <c r="R60" s="35" t="s">
        <v>85</v>
      </c>
      <c r="S60" s="39">
        <f t="array" ref="S60">LARGE($R$4:$R$51,5)</f>
        <v>0.01630479858</v>
      </c>
      <c r="T60" s="35" t="s">
        <v>95</v>
      </c>
      <c r="U60" s="39">
        <f t="array" ref="U60">LARGE($T$4:$T$51,5)</f>
        <v>0.05552123688</v>
      </c>
      <c r="V60" s="35" t="s">
        <v>75</v>
      </c>
      <c r="W60" s="39">
        <f t="array" ref="W60">LARGE($V$4:$V$51,5)</f>
        <v>0.01472685986</v>
      </c>
      <c r="X60" s="35" t="s">
        <v>75</v>
      </c>
      <c r="Y60" s="39">
        <f t="array" ref="Y60">LARGE($X$4:$X$51,5)</f>
        <v>0.0199563655</v>
      </c>
      <c r="Z60" s="35" t="s">
        <v>66</v>
      </c>
      <c r="AA60" s="39">
        <f t="array" ref="AA60">LARGE($Z$4:$Z$51,5)</f>
        <v>0.06832375059</v>
      </c>
      <c r="AB60" s="35" t="s">
        <v>93</v>
      </c>
      <c r="AC60" s="39">
        <f t="array" ref="AC60">LARGE($AB$4:$AB$51,5)</f>
        <v>0.03359505675</v>
      </c>
      <c r="AD60" s="35" t="s">
        <v>75</v>
      </c>
      <c r="AE60" s="39">
        <f t="array" ref="AE60">LARGE($AD$4:$AD$51,5)</f>
        <v>0.09196520619</v>
      </c>
      <c r="AF60" s="11" t="s">
        <v>75</v>
      </c>
      <c r="AG60" s="39">
        <f t="array" ref="AG60">LARGE($AF$4:$AF$51,5)</f>
        <v>0.06909669811</v>
      </c>
      <c r="AH60" s="35" t="s">
        <v>101</v>
      </c>
      <c r="AI60" s="39">
        <f t="array" ref="AI60">LARGE($AH$4:$AH$51,5)</f>
        <v>0.006705763414</v>
      </c>
      <c r="AJ60" s="35" t="s">
        <v>93</v>
      </c>
      <c r="AK60" s="39">
        <f t="array" ref="AK60">LARGE($AJ$4:$AJ$51,5)</f>
        <v>0.02667712845</v>
      </c>
      <c r="AL60" s="35" t="s">
        <v>80</v>
      </c>
      <c r="AM60" s="39">
        <f t="array" ref="AM60">LARGE($AL$4:$AL$51,5)</f>
        <v>0.03988567237</v>
      </c>
      <c r="AN60" s="35" t="s">
        <v>85</v>
      </c>
      <c r="AO60" s="39">
        <f t="array" ref="AO60">LARGE($AN$4:$AN$51,5)</f>
        <v>0.02511917846</v>
      </c>
      <c r="AP60" s="35" t="s">
        <v>85</v>
      </c>
      <c r="AQ60" s="39">
        <f t="array" ref="AQ60">LARGE($AP$4:$AP$51,5)</f>
        <v>0.05965582542</v>
      </c>
      <c r="AR60" s="35" t="s">
        <v>82</v>
      </c>
      <c r="AS60" s="39">
        <f t="array" ref="AS60">LARGE($AR$4:$AR$51,5)</f>
        <v>0.03877182628</v>
      </c>
      <c r="AT60" s="35" t="s">
        <v>88</v>
      </c>
      <c r="AU60" s="39">
        <f t="array" ref="AU60">LARGE($AT$4:$AT$51,5)</f>
        <v>0.1175837158</v>
      </c>
      <c r="AV60" s="35" t="s">
        <v>95</v>
      </c>
      <c r="AW60" s="39">
        <f t="array" ref="AW60">LARGE($AV$4:$AV$51,5)</f>
        <v>0.09197547326</v>
      </c>
      <c r="AX60" s="8"/>
      <c r="AY60" s="8"/>
      <c r="AZ60" s="32" t="s">
        <v>80</v>
      </c>
      <c r="BA60" s="40">
        <f t="array" ref="BA60">LARGE($AZ$4:$AZ$51,5)</f>
        <v>15357498</v>
      </c>
      <c r="BB60" s="36">
        <f t="shared" si="30"/>
        <v>0.04116892582</v>
      </c>
      <c r="BC60" s="32">
        <v>5.0</v>
      </c>
      <c r="BD60" s="32" t="s">
        <v>80</v>
      </c>
      <c r="BE60" s="36">
        <v>0.041168925822097246</v>
      </c>
    </row>
    <row r="61">
      <c r="D61" s="32" t="s">
        <v>113</v>
      </c>
      <c r="E61" s="36">
        <f>100%-(sum(E56:E60))</f>
        <v>0.01208184769</v>
      </c>
      <c r="F61" s="32" t="s">
        <v>113</v>
      </c>
      <c r="G61" s="45">
        <f>100%-(sum(G56:G60))</f>
        <v>0.02923739712</v>
      </c>
      <c r="H61" s="32" t="s">
        <v>113</v>
      </c>
      <c r="I61" s="45">
        <f>100%-(sum(I56:I60))</f>
        <v>0.05082313159</v>
      </c>
      <c r="J61" s="32" t="s">
        <v>113</v>
      </c>
      <c r="K61" s="45">
        <f>100%-(sum(K56:K60))</f>
        <v>0.02762004977</v>
      </c>
      <c r="L61" s="32" t="s">
        <v>113</v>
      </c>
      <c r="M61" s="45">
        <f>100%-(sum(M56:M60))</f>
        <v>0.0506404963</v>
      </c>
      <c r="N61" s="32" t="s">
        <v>113</v>
      </c>
      <c r="O61" s="45">
        <f>100%-(sum(O56:O60))</f>
        <v>0.07491557699</v>
      </c>
      <c r="P61" s="32" t="s">
        <v>113</v>
      </c>
      <c r="Q61" s="46">
        <f>100%-(sum(Q56:Q60))</f>
        <v>0.02909710673</v>
      </c>
      <c r="R61" s="32" t="s">
        <v>113</v>
      </c>
      <c r="S61" s="46">
        <f>100%-(sum(S56:S60))</f>
        <v>0.04413808803</v>
      </c>
      <c r="T61" s="32" t="s">
        <v>113</v>
      </c>
      <c r="U61" s="46">
        <f>100%-(sum(U56:U60))</f>
        <v>0.1020236582</v>
      </c>
      <c r="V61" s="32" t="s">
        <v>113</v>
      </c>
      <c r="W61" s="46">
        <f>100%-(sum(W56:W60))</f>
        <v>0.02397174164</v>
      </c>
      <c r="X61" s="32" t="s">
        <v>113</v>
      </c>
      <c r="Y61" s="46">
        <f>100%-(sum(Y56:Y60))</f>
        <v>0.06616365788</v>
      </c>
      <c r="Z61" s="32" t="s">
        <v>113</v>
      </c>
      <c r="AA61" s="46">
        <f>100%-(sum(AA56:AA60))</f>
        <v>0.07120450023</v>
      </c>
      <c r="AB61" s="32" t="s">
        <v>113</v>
      </c>
      <c r="AC61" s="46">
        <f>100%-(sum(AC56:AC60))</f>
        <v>0.1190198626</v>
      </c>
      <c r="AD61" s="32" t="s">
        <v>113</v>
      </c>
      <c r="AE61" s="46">
        <f>100%-(sum(AE56:AE60))</f>
        <v>0.211305305</v>
      </c>
      <c r="AF61" s="32" t="s">
        <v>113</v>
      </c>
      <c r="AG61" s="46">
        <f>100%-(sum(AG56:AG60))</f>
        <v>0.151507637</v>
      </c>
      <c r="AH61" s="32" t="s">
        <v>113</v>
      </c>
      <c r="AI61" s="46">
        <f>100%-(sum(AI56:AI60))</f>
        <v>0.03492352474</v>
      </c>
      <c r="AJ61" s="32" t="s">
        <v>113</v>
      </c>
      <c r="AK61" s="46">
        <f>100%-(sum(AK56:AK60))</f>
        <v>0.06338723751</v>
      </c>
      <c r="AL61" s="32" t="s">
        <v>113</v>
      </c>
      <c r="AM61" s="46">
        <f>100%-(sum(AM56:AM60))</f>
        <v>0.1065931175</v>
      </c>
      <c r="AN61" s="32" t="s">
        <v>113</v>
      </c>
      <c r="AO61" s="46">
        <f>100%-(sum(AO56:AO60))</f>
        <v>0.128679539</v>
      </c>
      <c r="AP61" s="32" t="s">
        <v>113</v>
      </c>
      <c r="AQ61" s="46">
        <f>100%-(sum(AQ56:AQ60))</f>
        <v>0.2228566967</v>
      </c>
      <c r="AR61" s="32" t="s">
        <v>113</v>
      </c>
      <c r="AS61" s="46">
        <f>100%-(sum(AS56:AS60))</f>
        <v>0.08205873522</v>
      </c>
      <c r="AT61" s="32" t="s">
        <v>113</v>
      </c>
      <c r="AU61" s="46">
        <f>100%-(sum(AU56:AU60))</f>
        <v>0.3401602365</v>
      </c>
      <c r="AV61" s="32" t="s">
        <v>113</v>
      </c>
      <c r="AW61" s="46">
        <f>100%-(sum(AW56:AW60))</f>
        <v>0.3750286794</v>
      </c>
      <c r="AX61" s="8"/>
      <c r="AY61" s="8"/>
      <c r="AZ61" s="32" t="s">
        <v>85</v>
      </c>
      <c r="BA61" s="47">
        <f t="array" ref="BA61">LARGE($AZ$4:$AZ$51,6)</f>
        <v>13420537</v>
      </c>
      <c r="BB61" s="36">
        <f t="shared" si="30"/>
        <v>0.03597650426</v>
      </c>
      <c r="BC61" s="32">
        <v>6.0</v>
      </c>
      <c r="BD61" s="32" t="s">
        <v>85</v>
      </c>
      <c r="BE61" s="36">
        <v>0.03597650426167801</v>
      </c>
    </row>
    <row r="62">
      <c r="D62" s="12"/>
      <c r="F62" s="48"/>
      <c r="AX62" s="8"/>
      <c r="AY62" s="8"/>
      <c r="AZ62" s="32" t="s">
        <v>88</v>
      </c>
      <c r="BA62" s="47">
        <f t="array" ref="BA62">LARGE($AZ$4:$AZ$51,7)</f>
        <v>10917341</v>
      </c>
      <c r="BB62" s="36">
        <f t="shared" si="30"/>
        <v>0.02926617355</v>
      </c>
      <c r="BC62" s="32">
        <v>7.0</v>
      </c>
      <c r="BD62" s="32" t="s">
        <v>88</v>
      </c>
      <c r="BE62" s="36">
        <v>0.029266173552719394</v>
      </c>
    </row>
    <row r="63">
      <c r="E63" s="9"/>
      <c r="G63" s="48"/>
      <c r="AX63" s="8"/>
      <c r="AY63" s="8"/>
      <c r="AZ63" s="35" t="s">
        <v>75</v>
      </c>
      <c r="BA63" s="47">
        <f t="array" ref="BA63">LARGE($AZ$4:$AZ$51,8)</f>
        <v>9110330</v>
      </c>
      <c r="BB63" s="36">
        <f t="shared" si="30"/>
        <v>0.02442210964</v>
      </c>
      <c r="BC63" s="32">
        <v>8.0</v>
      </c>
      <c r="BD63" s="35" t="s">
        <v>75</v>
      </c>
      <c r="BE63" s="36">
        <v>0.02442210964213228</v>
      </c>
    </row>
    <row r="64">
      <c r="D64" s="8" t="s">
        <v>28</v>
      </c>
      <c r="F64" s="8" t="s">
        <v>29</v>
      </c>
      <c r="H64" s="8" t="s">
        <v>30</v>
      </c>
      <c r="AX64" s="8"/>
      <c r="AY64" s="8"/>
      <c r="AZ64" s="32" t="s">
        <v>82</v>
      </c>
      <c r="BA64" s="49">
        <f t="array" ref="BA64">LARGE($AZ$4:$AZ$51,9)</f>
        <v>4237053</v>
      </c>
      <c r="BB64" s="36">
        <f t="shared" si="30"/>
        <v>0.01135829031</v>
      </c>
      <c r="BC64" s="32">
        <v>9.0</v>
      </c>
      <c r="BD64" s="32" t="s">
        <v>82</v>
      </c>
      <c r="BE64" s="36">
        <v>0.011358290306226614</v>
      </c>
    </row>
    <row r="65">
      <c r="D65" s="50" t="s">
        <v>105</v>
      </c>
      <c r="E65" s="51" t="s">
        <v>1</v>
      </c>
      <c r="F65" s="52" t="s">
        <v>105</v>
      </c>
      <c r="G65" s="51" t="s">
        <v>2</v>
      </c>
      <c r="H65" s="50" t="s">
        <v>105</v>
      </c>
      <c r="I65" s="51" t="s">
        <v>3</v>
      </c>
      <c r="AX65" s="8"/>
      <c r="AY65" s="8"/>
      <c r="AZ65" s="32" t="s">
        <v>73</v>
      </c>
      <c r="BA65" s="49">
        <f t="array" ref="BA65">LARGE($AZ$4:$AZ$51,10)</f>
        <v>4073236</v>
      </c>
      <c r="BB65" s="36">
        <f t="shared" si="30"/>
        <v>0.01091914521</v>
      </c>
      <c r="BC65" s="32">
        <v>10.0</v>
      </c>
      <c r="BD65" s="32" t="s">
        <v>73</v>
      </c>
      <c r="BE65" s="36">
        <v>0.010919145211016541</v>
      </c>
    </row>
    <row r="66">
      <c r="D66" s="51" t="s">
        <v>95</v>
      </c>
      <c r="E66" s="32">
        <v>8996475.0</v>
      </c>
      <c r="F66" s="53" t="s">
        <v>95</v>
      </c>
      <c r="G66" s="49">
        <v>1.1188724E7</v>
      </c>
      <c r="H66" s="53" t="s">
        <v>66</v>
      </c>
      <c r="I66" s="49">
        <v>4938935.0</v>
      </c>
      <c r="BE66" s="15"/>
    </row>
    <row r="67">
      <c r="D67" s="53" t="s">
        <v>91</v>
      </c>
      <c r="E67" s="32">
        <v>7782611.0</v>
      </c>
      <c r="F67" s="53" t="s">
        <v>91</v>
      </c>
      <c r="G67" s="49">
        <v>8245947.0</v>
      </c>
      <c r="H67" s="53" t="s">
        <v>70</v>
      </c>
      <c r="I67" s="49">
        <v>4149839.0</v>
      </c>
    </row>
    <row r="68">
      <c r="D68" s="53" t="s">
        <v>76</v>
      </c>
      <c r="E68" s="32">
        <v>417117.0</v>
      </c>
      <c r="F68" s="53" t="s">
        <v>70</v>
      </c>
      <c r="G68" s="49">
        <v>2028610.0</v>
      </c>
      <c r="H68" s="53" t="s">
        <v>91</v>
      </c>
      <c r="I68" s="49">
        <v>2451647.0</v>
      </c>
    </row>
    <row r="69">
      <c r="D69" s="53" t="s">
        <v>82</v>
      </c>
      <c r="E69" s="32">
        <v>47010.0</v>
      </c>
      <c r="F69" s="53" t="s">
        <v>84</v>
      </c>
      <c r="G69" s="49">
        <v>287675.0</v>
      </c>
      <c r="H69" s="53" t="s">
        <v>95</v>
      </c>
      <c r="I69" s="49">
        <v>1418788.0</v>
      </c>
    </row>
    <row r="70">
      <c r="D70" s="53" t="s">
        <v>73</v>
      </c>
      <c r="E70" s="32">
        <v>46145.0</v>
      </c>
      <c r="F70" s="53" t="s">
        <v>66</v>
      </c>
      <c r="G70" s="49">
        <v>140129.0</v>
      </c>
      <c r="H70" s="53" t="s">
        <v>98</v>
      </c>
      <c r="I70" s="49">
        <v>525481.0</v>
      </c>
    </row>
    <row r="71">
      <c r="D71" s="54" t="s">
        <v>113</v>
      </c>
      <c r="E71" s="49">
        <f>E52-E66-E67-E68-E69-E70</f>
        <v>211442</v>
      </c>
      <c r="F71" s="54" t="s">
        <v>113</v>
      </c>
      <c r="G71" s="49">
        <f>G52-G66-G67-G68-G69-G70</f>
        <v>659315</v>
      </c>
      <c r="H71" s="54" t="s">
        <v>113</v>
      </c>
      <c r="I71" s="49">
        <f>I52-I66-I67-I68-I69-I70</f>
        <v>722030</v>
      </c>
    </row>
    <row r="72">
      <c r="D72" s="12"/>
      <c r="F72" s="48"/>
      <c r="H72" s="8" t="s">
        <v>102</v>
      </c>
      <c r="I72" s="14">
        <f>sum(D66:I71)</f>
        <v>54257920</v>
      </c>
    </row>
    <row r="73">
      <c r="D73" s="12"/>
      <c r="F73" s="48"/>
    </row>
    <row r="74">
      <c r="D74" s="12"/>
      <c r="F74" s="48"/>
    </row>
    <row r="75">
      <c r="D75" s="12"/>
      <c r="F75" s="48"/>
    </row>
    <row r="76">
      <c r="D76" s="12"/>
      <c r="F76" s="48"/>
    </row>
    <row r="77">
      <c r="D77" s="12"/>
      <c r="F77" s="48"/>
    </row>
    <row r="78">
      <c r="D78" s="12"/>
      <c r="F78" s="48"/>
    </row>
    <row r="79">
      <c r="D79" s="12"/>
      <c r="F79" s="48"/>
    </row>
    <row r="80">
      <c r="D80" s="12"/>
      <c r="F80" s="48"/>
    </row>
    <row r="81">
      <c r="D81" s="12"/>
      <c r="F81" s="48"/>
    </row>
    <row r="82">
      <c r="D82" s="12"/>
      <c r="F82" s="48"/>
    </row>
    <row r="83">
      <c r="D83" s="12"/>
      <c r="F83" s="48"/>
    </row>
    <row r="84">
      <c r="D84" s="12"/>
      <c r="F84" s="48"/>
    </row>
    <row r="85">
      <c r="D85" s="12"/>
      <c r="F85" s="48"/>
    </row>
    <row r="86">
      <c r="D86" s="12"/>
      <c r="F86" s="48"/>
    </row>
    <row r="87">
      <c r="D87" s="12"/>
      <c r="F87" s="48"/>
    </row>
    <row r="88">
      <c r="D88" s="12"/>
      <c r="F88" s="48"/>
    </row>
    <row r="89">
      <c r="D89" s="12"/>
      <c r="F89" s="48"/>
    </row>
    <row r="90">
      <c r="D90" s="12"/>
      <c r="F90" s="48"/>
    </row>
    <row r="91">
      <c r="D91" s="12"/>
      <c r="F91" s="48"/>
    </row>
    <row r="92">
      <c r="D92" s="12"/>
      <c r="F92" s="48"/>
    </row>
    <row r="93">
      <c r="D93" s="12"/>
      <c r="F93" s="48"/>
    </row>
    <row r="94">
      <c r="D94" s="8" t="s">
        <v>114</v>
      </c>
      <c r="G94" s="48"/>
    </row>
    <row r="95">
      <c r="D95" s="32" t="s">
        <v>105</v>
      </c>
      <c r="E95" s="32" t="s">
        <v>115</v>
      </c>
      <c r="F95" s="32" t="s">
        <v>116</v>
      </c>
    </row>
    <row r="96">
      <c r="D96" s="51" t="s">
        <v>95</v>
      </c>
      <c r="E96" s="49">
        <f>E66+G66+I69</f>
        <v>21603987</v>
      </c>
      <c r="F96" s="36">
        <f t="shared" ref="F96:F105" si="31">E96/$E$106</f>
        <v>0.3981720457</v>
      </c>
    </row>
    <row r="97">
      <c r="D97" s="53" t="s">
        <v>91</v>
      </c>
      <c r="E97" s="49">
        <f>E67+G67+I68</f>
        <v>18480205</v>
      </c>
      <c r="F97" s="36">
        <f t="shared" si="31"/>
        <v>0.3405992157</v>
      </c>
    </row>
    <row r="98">
      <c r="D98" s="53" t="s">
        <v>76</v>
      </c>
      <c r="E98" s="49">
        <f t="shared" ref="E98:E100" si="32">E68</f>
        <v>417117</v>
      </c>
      <c r="F98" s="36">
        <f t="shared" si="31"/>
        <v>0.007687670298</v>
      </c>
    </row>
    <row r="99">
      <c r="D99" s="53" t="s">
        <v>82</v>
      </c>
      <c r="E99" s="49">
        <f t="shared" si="32"/>
        <v>47010</v>
      </c>
      <c r="F99" s="36">
        <f t="shared" si="31"/>
        <v>0.0008664172899</v>
      </c>
    </row>
    <row r="100">
      <c r="D100" s="53" t="s">
        <v>73</v>
      </c>
      <c r="E100" s="49">
        <f t="shared" si="32"/>
        <v>46145</v>
      </c>
      <c r="F100" s="36">
        <f t="shared" si="31"/>
        <v>0.0008504749168</v>
      </c>
    </row>
    <row r="101">
      <c r="D101" s="53" t="s">
        <v>70</v>
      </c>
      <c r="E101" s="49">
        <f>G68+I67</f>
        <v>6178449</v>
      </c>
      <c r="F101" s="36">
        <f t="shared" si="31"/>
        <v>0.1138718366</v>
      </c>
    </row>
    <row r="102">
      <c r="D102" s="53" t="s">
        <v>84</v>
      </c>
      <c r="E102" s="49">
        <f>G69</f>
        <v>287675</v>
      </c>
      <c r="F102" s="36">
        <f t="shared" si="31"/>
        <v>0.005301990935</v>
      </c>
    </row>
    <row r="103">
      <c r="D103" s="53" t="s">
        <v>66</v>
      </c>
      <c r="E103" s="49">
        <f>G70+I66</f>
        <v>5079064</v>
      </c>
      <c r="F103" s="36">
        <f t="shared" si="31"/>
        <v>0.0936096334</v>
      </c>
    </row>
    <row r="104">
      <c r="D104" s="53" t="s">
        <v>98</v>
      </c>
      <c r="E104" s="49">
        <f>I70</f>
        <v>525481</v>
      </c>
      <c r="F104" s="36">
        <f t="shared" si="31"/>
        <v>0.009684871812</v>
      </c>
    </row>
    <row r="105">
      <c r="D105" s="32" t="s">
        <v>113</v>
      </c>
      <c r="E105" s="49">
        <f>E71+G71+I71</f>
        <v>1592787</v>
      </c>
      <c r="F105" s="36">
        <f t="shared" si="31"/>
        <v>0.02935584335</v>
      </c>
    </row>
    <row r="106">
      <c r="D106" s="32" t="s">
        <v>102</v>
      </c>
      <c r="E106" s="49">
        <f t="shared" ref="E106:F106" si="33">SUM(E96:E105)</f>
        <v>54257920</v>
      </c>
      <c r="F106" s="36">
        <f t="shared" si="33"/>
        <v>1</v>
      </c>
    </row>
    <row r="107">
      <c r="D107" s="12"/>
      <c r="F107" s="48"/>
    </row>
    <row r="108">
      <c r="D108" s="12"/>
      <c r="F108" s="48"/>
    </row>
    <row r="109">
      <c r="D109" s="12"/>
      <c r="F109" s="48"/>
    </row>
    <row r="110">
      <c r="D110" s="12"/>
      <c r="F110" s="48"/>
    </row>
    <row r="111">
      <c r="D111" s="12"/>
      <c r="F111" s="48"/>
    </row>
    <row r="112">
      <c r="D112" s="12"/>
      <c r="F112" s="48"/>
    </row>
    <row r="113">
      <c r="D113" s="12"/>
      <c r="F113" s="48"/>
    </row>
    <row r="114">
      <c r="D114" s="12"/>
      <c r="F114" s="48"/>
    </row>
    <row r="115">
      <c r="D115" s="12"/>
      <c r="F115" s="48"/>
    </row>
    <row r="116">
      <c r="D116" s="12"/>
      <c r="F116" s="48"/>
    </row>
    <row r="117">
      <c r="D117" s="12"/>
      <c r="F117" s="48"/>
    </row>
    <row r="118">
      <c r="D118" s="12"/>
      <c r="F118" s="48"/>
    </row>
    <row r="119">
      <c r="D119" s="12"/>
      <c r="F119" s="48"/>
    </row>
    <row r="120">
      <c r="D120" s="12"/>
      <c r="F120" s="48"/>
    </row>
    <row r="121">
      <c r="D121" s="12"/>
      <c r="F121" s="48"/>
    </row>
    <row r="122">
      <c r="D122" s="12"/>
      <c r="F122" s="48"/>
    </row>
    <row r="123">
      <c r="D123" s="12"/>
      <c r="F123" s="48"/>
    </row>
    <row r="124">
      <c r="D124" s="12"/>
      <c r="F124" s="48"/>
    </row>
    <row r="125">
      <c r="D125" s="12"/>
      <c r="F125" s="48"/>
    </row>
    <row r="126">
      <c r="D126" s="12"/>
      <c r="F126" s="48"/>
    </row>
    <row r="127">
      <c r="D127" s="12"/>
      <c r="F127" s="48"/>
    </row>
    <row r="128">
      <c r="D128" s="12"/>
      <c r="F128" s="48"/>
    </row>
    <row r="129">
      <c r="D129" s="12"/>
      <c r="F129" s="48"/>
    </row>
    <row r="130">
      <c r="D130" s="12"/>
      <c r="F130" s="48"/>
    </row>
    <row r="131">
      <c r="D131" s="12"/>
      <c r="F131" s="48"/>
    </row>
    <row r="132">
      <c r="D132" s="12"/>
      <c r="F132" s="48"/>
    </row>
    <row r="133">
      <c r="D133" s="12"/>
      <c r="F133" s="48"/>
    </row>
    <row r="134">
      <c r="D134" s="12"/>
      <c r="F134" s="48"/>
    </row>
    <row r="135">
      <c r="D135" s="12"/>
      <c r="F135" s="48"/>
    </row>
    <row r="136">
      <c r="D136" s="12"/>
      <c r="F136" s="48"/>
    </row>
    <row r="137">
      <c r="D137" s="12"/>
      <c r="F137" s="48"/>
    </row>
    <row r="138">
      <c r="D138" s="12"/>
      <c r="F138" s="48"/>
    </row>
    <row r="139">
      <c r="D139" s="12"/>
      <c r="F139" s="48"/>
    </row>
    <row r="140">
      <c r="D140" s="12"/>
      <c r="F140" s="48"/>
    </row>
    <row r="141">
      <c r="D141" s="12"/>
      <c r="F141" s="48"/>
    </row>
    <row r="142">
      <c r="D142" s="12"/>
      <c r="F142" s="48"/>
    </row>
    <row r="143">
      <c r="D143" s="12"/>
      <c r="F143" s="48"/>
    </row>
    <row r="144">
      <c r="D144" s="12"/>
      <c r="F144" s="48"/>
    </row>
    <row r="145">
      <c r="D145" s="12"/>
      <c r="F145" s="48"/>
    </row>
    <row r="146">
      <c r="D146" s="12"/>
      <c r="F146" s="48"/>
    </row>
    <row r="147">
      <c r="D147" s="12"/>
      <c r="F147" s="48"/>
    </row>
    <row r="148">
      <c r="D148" s="12"/>
      <c r="F148" s="48"/>
    </row>
    <row r="149">
      <c r="D149" s="12"/>
      <c r="F149" s="48"/>
    </row>
    <row r="150">
      <c r="D150" s="12"/>
      <c r="F150" s="48"/>
    </row>
    <row r="151">
      <c r="D151" s="12"/>
      <c r="F151" s="48"/>
    </row>
    <row r="152">
      <c r="D152" s="12"/>
      <c r="F152" s="48"/>
    </row>
    <row r="153">
      <c r="D153" s="12"/>
      <c r="F153" s="48"/>
    </row>
    <row r="154">
      <c r="D154" s="12"/>
      <c r="F154" s="48"/>
    </row>
    <row r="155">
      <c r="D155" s="12"/>
      <c r="F155" s="48"/>
    </row>
    <row r="156">
      <c r="D156" s="12"/>
      <c r="F156" s="48"/>
    </row>
    <row r="157">
      <c r="D157" s="12"/>
      <c r="F157" s="48"/>
    </row>
    <row r="158">
      <c r="D158" s="12"/>
      <c r="F158" s="48"/>
    </row>
    <row r="159">
      <c r="D159" s="12"/>
      <c r="F159" s="48"/>
    </row>
    <row r="160">
      <c r="D160" s="12"/>
      <c r="F160" s="48"/>
    </row>
    <row r="161">
      <c r="D161" s="12"/>
      <c r="F161" s="48"/>
    </row>
    <row r="162">
      <c r="D162" s="12"/>
      <c r="F162" s="48"/>
    </row>
    <row r="163">
      <c r="D163" s="12"/>
      <c r="F163" s="48"/>
    </row>
    <row r="164">
      <c r="D164" s="12"/>
      <c r="F164" s="48"/>
    </row>
    <row r="165">
      <c r="D165" s="12"/>
      <c r="F165" s="48"/>
    </row>
    <row r="166">
      <c r="D166" s="12"/>
      <c r="F166" s="48"/>
    </row>
    <row r="167">
      <c r="D167" s="12"/>
      <c r="F167" s="48"/>
    </row>
    <row r="168">
      <c r="D168" s="12"/>
      <c r="F168" s="48"/>
    </row>
    <row r="169">
      <c r="D169" s="12"/>
      <c r="F169" s="48"/>
    </row>
    <row r="170">
      <c r="D170" s="12"/>
      <c r="F170" s="48"/>
    </row>
    <row r="171">
      <c r="D171" s="12"/>
      <c r="F171" s="48"/>
    </row>
    <row r="172">
      <c r="D172" s="12"/>
      <c r="F172" s="48"/>
    </row>
    <row r="173">
      <c r="D173" s="12"/>
      <c r="F173" s="48"/>
    </row>
    <row r="174">
      <c r="D174" s="12"/>
      <c r="F174" s="48"/>
    </row>
    <row r="175">
      <c r="D175" s="12"/>
      <c r="F175" s="48"/>
    </row>
    <row r="176">
      <c r="D176" s="12"/>
      <c r="F176" s="48"/>
    </row>
    <row r="177">
      <c r="D177" s="12"/>
      <c r="F177" s="48"/>
    </row>
    <row r="178">
      <c r="D178" s="12"/>
      <c r="F178" s="48"/>
    </row>
    <row r="179">
      <c r="D179" s="12"/>
      <c r="F179" s="48"/>
    </row>
    <row r="180">
      <c r="D180" s="12"/>
      <c r="F180" s="48"/>
    </row>
    <row r="181">
      <c r="D181" s="12"/>
      <c r="F181" s="48"/>
    </row>
    <row r="182">
      <c r="D182" s="12"/>
      <c r="F182" s="48"/>
    </row>
    <row r="183">
      <c r="D183" s="12"/>
      <c r="F183" s="48"/>
    </row>
    <row r="184">
      <c r="D184" s="12"/>
      <c r="F184" s="48"/>
    </row>
    <row r="185">
      <c r="D185" s="12"/>
      <c r="F185" s="48"/>
    </row>
    <row r="186">
      <c r="D186" s="12"/>
      <c r="F186" s="48"/>
    </row>
    <row r="187">
      <c r="D187" s="12"/>
      <c r="F187" s="48"/>
    </row>
    <row r="188">
      <c r="D188" s="12"/>
      <c r="F188" s="48"/>
    </row>
    <row r="189">
      <c r="D189" s="12"/>
      <c r="F189" s="48"/>
    </row>
    <row r="190">
      <c r="D190" s="12"/>
      <c r="F190" s="48"/>
    </row>
    <row r="191">
      <c r="D191" s="12"/>
      <c r="F191" s="48"/>
    </row>
    <row r="192">
      <c r="D192" s="12"/>
      <c r="F192" s="48"/>
    </row>
    <row r="193">
      <c r="D193" s="12"/>
      <c r="F193" s="48"/>
    </row>
    <row r="194">
      <c r="D194" s="12"/>
      <c r="F194" s="48"/>
    </row>
    <row r="195">
      <c r="D195" s="12"/>
      <c r="F195" s="48"/>
    </row>
    <row r="196">
      <c r="D196" s="12"/>
      <c r="F196" s="48"/>
    </row>
    <row r="197">
      <c r="D197" s="12"/>
      <c r="F197" s="48"/>
    </row>
    <row r="198">
      <c r="D198" s="12"/>
      <c r="F198" s="48"/>
    </row>
    <row r="199">
      <c r="D199" s="12"/>
      <c r="F199" s="48"/>
    </row>
    <row r="200">
      <c r="D200" s="12"/>
      <c r="F200" s="48"/>
    </row>
    <row r="201">
      <c r="D201" s="12"/>
      <c r="F201" s="48"/>
    </row>
    <row r="202">
      <c r="D202" s="12"/>
      <c r="F202" s="48"/>
    </row>
    <row r="203">
      <c r="D203" s="12"/>
      <c r="F203" s="48"/>
    </row>
    <row r="204">
      <c r="D204" s="12"/>
      <c r="F204" s="48"/>
    </row>
    <row r="205">
      <c r="D205" s="12"/>
      <c r="F205" s="48"/>
    </row>
    <row r="206">
      <c r="D206" s="12"/>
      <c r="F206" s="48"/>
    </row>
    <row r="207">
      <c r="D207" s="12"/>
      <c r="F207" s="48"/>
    </row>
    <row r="208">
      <c r="D208" s="12"/>
      <c r="F208" s="48"/>
    </row>
    <row r="209">
      <c r="D209" s="12"/>
      <c r="F209" s="48"/>
    </row>
    <row r="210">
      <c r="D210" s="12"/>
      <c r="F210" s="48"/>
    </row>
    <row r="211">
      <c r="D211" s="12"/>
      <c r="F211" s="48"/>
    </row>
    <row r="212">
      <c r="D212" s="12"/>
      <c r="F212" s="48"/>
    </row>
    <row r="213">
      <c r="D213" s="12"/>
      <c r="F213" s="48"/>
    </row>
    <row r="214">
      <c r="D214" s="12"/>
      <c r="F214" s="48"/>
    </row>
    <row r="215">
      <c r="D215" s="12"/>
      <c r="F215" s="48"/>
    </row>
    <row r="216">
      <c r="D216" s="12"/>
      <c r="F216" s="48"/>
    </row>
    <row r="217">
      <c r="D217" s="12"/>
      <c r="F217" s="48"/>
    </row>
    <row r="218">
      <c r="D218" s="12"/>
      <c r="F218" s="48"/>
    </row>
    <row r="219">
      <c r="D219" s="12"/>
      <c r="F219" s="48"/>
    </row>
    <row r="220">
      <c r="D220" s="12"/>
      <c r="F220" s="48"/>
    </row>
    <row r="221">
      <c r="D221" s="12"/>
      <c r="F221" s="48"/>
    </row>
    <row r="222">
      <c r="D222" s="12"/>
      <c r="F222" s="48"/>
    </row>
    <row r="223">
      <c r="D223" s="12"/>
      <c r="F223" s="48"/>
    </row>
    <row r="224">
      <c r="D224" s="12"/>
      <c r="F224" s="48"/>
    </row>
    <row r="225">
      <c r="D225" s="12"/>
      <c r="F225" s="48"/>
    </row>
    <row r="226">
      <c r="D226" s="12"/>
      <c r="F226" s="48"/>
    </row>
    <row r="227">
      <c r="D227" s="12"/>
      <c r="F227" s="48"/>
    </row>
    <row r="228">
      <c r="D228" s="12"/>
      <c r="F228" s="48"/>
    </row>
    <row r="229">
      <c r="D229" s="12"/>
      <c r="F229" s="48"/>
    </row>
    <row r="230">
      <c r="D230" s="12"/>
      <c r="F230" s="48"/>
    </row>
    <row r="231">
      <c r="D231" s="12"/>
      <c r="F231" s="48"/>
    </row>
    <row r="232">
      <c r="D232" s="12"/>
      <c r="F232" s="48"/>
    </row>
    <row r="233">
      <c r="D233" s="12"/>
      <c r="F233" s="48"/>
    </row>
    <row r="234">
      <c r="D234" s="12"/>
      <c r="F234" s="48"/>
    </row>
    <row r="235">
      <c r="D235" s="12"/>
      <c r="F235" s="48"/>
    </row>
    <row r="236">
      <c r="D236" s="12"/>
      <c r="F236" s="48"/>
    </row>
    <row r="237">
      <c r="D237" s="12"/>
      <c r="F237" s="48"/>
    </row>
    <row r="238">
      <c r="D238" s="12"/>
      <c r="F238" s="48"/>
    </row>
    <row r="239">
      <c r="D239" s="12"/>
      <c r="F239" s="48"/>
    </row>
    <row r="240">
      <c r="D240" s="12"/>
      <c r="F240" s="48"/>
    </row>
    <row r="241">
      <c r="D241" s="12"/>
      <c r="F241" s="48"/>
    </row>
    <row r="242">
      <c r="D242" s="12"/>
      <c r="F242" s="48"/>
    </row>
    <row r="243">
      <c r="D243" s="12"/>
      <c r="F243" s="48"/>
    </row>
    <row r="244">
      <c r="D244" s="12"/>
      <c r="F244" s="48"/>
    </row>
    <row r="245">
      <c r="D245" s="12"/>
      <c r="F245" s="48"/>
    </row>
    <row r="246">
      <c r="D246" s="12"/>
      <c r="F246" s="48"/>
    </row>
    <row r="247">
      <c r="D247" s="12"/>
      <c r="F247" s="48"/>
    </row>
    <row r="248">
      <c r="D248" s="12"/>
      <c r="F248" s="48"/>
    </row>
    <row r="249">
      <c r="D249" s="12"/>
      <c r="F249" s="48"/>
    </row>
    <row r="250">
      <c r="D250" s="12"/>
      <c r="F250" s="48"/>
    </row>
    <row r="251">
      <c r="D251" s="12"/>
      <c r="F251" s="48"/>
    </row>
    <row r="252">
      <c r="D252" s="12"/>
      <c r="F252" s="48"/>
    </row>
    <row r="253">
      <c r="D253" s="12"/>
      <c r="F253" s="48"/>
    </row>
    <row r="254">
      <c r="D254" s="12"/>
      <c r="F254" s="48"/>
    </row>
    <row r="255">
      <c r="D255" s="12"/>
      <c r="F255" s="48"/>
    </row>
    <row r="256">
      <c r="D256" s="12"/>
      <c r="F256" s="48"/>
    </row>
    <row r="257">
      <c r="D257" s="12"/>
      <c r="F257" s="48"/>
    </row>
    <row r="258">
      <c r="D258" s="12"/>
      <c r="F258" s="48"/>
    </row>
    <row r="259">
      <c r="D259" s="12"/>
      <c r="F259" s="48"/>
    </row>
    <row r="260">
      <c r="D260" s="12"/>
      <c r="F260" s="48"/>
    </row>
    <row r="261">
      <c r="D261" s="12"/>
      <c r="F261" s="48"/>
    </row>
    <row r="262">
      <c r="D262" s="12"/>
      <c r="F262" s="48"/>
    </row>
    <row r="263">
      <c r="D263" s="12"/>
      <c r="F263" s="48"/>
    </row>
    <row r="264">
      <c r="D264" s="12"/>
      <c r="F264" s="48"/>
    </row>
    <row r="265">
      <c r="D265" s="12"/>
      <c r="F265" s="48"/>
    </row>
    <row r="266">
      <c r="D266" s="12"/>
      <c r="F266" s="48"/>
    </row>
    <row r="267">
      <c r="D267" s="12"/>
      <c r="F267" s="48"/>
    </row>
    <row r="268">
      <c r="D268" s="12"/>
      <c r="F268" s="48"/>
    </row>
    <row r="269">
      <c r="D269" s="12"/>
      <c r="F269" s="48"/>
    </row>
    <row r="270">
      <c r="D270" s="12"/>
      <c r="F270" s="48"/>
    </row>
    <row r="271">
      <c r="D271" s="12"/>
      <c r="F271" s="48"/>
    </row>
    <row r="272">
      <c r="D272" s="12"/>
      <c r="F272" s="48"/>
    </row>
    <row r="273">
      <c r="D273" s="12"/>
      <c r="F273" s="48"/>
    </row>
    <row r="274">
      <c r="D274" s="12"/>
      <c r="F274" s="48"/>
    </row>
    <row r="275">
      <c r="D275" s="12"/>
      <c r="F275" s="48"/>
    </row>
    <row r="276">
      <c r="D276" s="12"/>
      <c r="F276" s="48"/>
    </row>
    <row r="277">
      <c r="D277" s="12"/>
      <c r="F277" s="48"/>
    </row>
    <row r="278">
      <c r="D278" s="12"/>
      <c r="F278" s="48"/>
    </row>
    <row r="279">
      <c r="D279" s="12"/>
      <c r="F279" s="48"/>
    </row>
    <row r="280">
      <c r="D280" s="12"/>
      <c r="F280" s="48"/>
    </row>
    <row r="281">
      <c r="D281" s="12"/>
      <c r="F281" s="48"/>
    </row>
    <row r="282">
      <c r="D282" s="12"/>
      <c r="F282" s="48"/>
    </row>
    <row r="283">
      <c r="D283" s="12"/>
      <c r="F283" s="48"/>
    </row>
    <row r="284">
      <c r="D284" s="12"/>
      <c r="F284" s="48"/>
    </row>
    <row r="285">
      <c r="D285" s="12"/>
      <c r="F285" s="48"/>
    </row>
    <row r="286">
      <c r="D286" s="12"/>
      <c r="F286" s="48"/>
    </row>
    <row r="287">
      <c r="D287" s="12"/>
      <c r="F287" s="48"/>
    </row>
    <row r="288">
      <c r="D288" s="12"/>
      <c r="F288" s="48"/>
    </row>
    <row r="289">
      <c r="D289" s="12"/>
      <c r="F289" s="48"/>
    </row>
    <row r="290">
      <c r="D290" s="12"/>
      <c r="F290" s="48"/>
    </row>
    <row r="291">
      <c r="D291" s="12"/>
      <c r="F291" s="48"/>
    </row>
    <row r="292">
      <c r="D292" s="12"/>
      <c r="F292" s="48"/>
    </row>
    <row r="293">
      <c r="D293" s="12"/>
      <c r="F293" s="48"/>
    </row>
    <row r="294">
      <c r="D294" s="12"/>
      <c r="F294" s="48"/>
    </row>
    <row r="295">
      <c r="D295" s="12"/>
      <c r="F295" s="48"/>
    </row>
    <row r="296">
      <c r="D296" s="12"/>
      <c r="F296" s="48"/>
    </row>
    <row r="297">
      <c r="D297" s="12"/>
      <c r="F297" s="48"/>
    </row>
    <row r="298">
      <c r="D298" s="12"/>
      <c r="F298" s="48"/>
    </row>
    <row r="299">
      <c r="D299" s="12"/>
      <c r="F299" s="48"/>
    </row>
    <row r="300">
      <c r="D300" s="12"/>
      <c r="F300" s="48"/>
    </row>
    <row r="301">
      <c r="D301" s="12"/>
      <c r="F301" s="48"/>
    </row>
    <row r="302">
      <c r="D302" s="12"/>
      <c r="F302" s="48"/>
    </row>
    <row r="303">
      <c r="D303" s="12"/>
      <c r="F303" s="48"/>
    </row>
    <row r="304">
      <c r="D304" s="12"/>
      <c r="F304" s="48"/>
    </row>
    <row r="305">
      <c r="D305" s="12"/>
      <c r="F305" s="48"/>
    </row>
    <row r="306">
      <c r="D306" s="12"/>
      <c r="F306" s="48"/>
    </row>
    <row r="307">
      <c r="D307" s="12"/>
      <c r="F307" s="48"/>
    </row>
    <row r="308">
      <c r="D308" s="12"/>
      <c r="F308" s="48"/>
    </row>
    <row r="309">
      <c r="D309" s="12"/>
      <c r="F309" s="48"/>
    </row>
    <row r="310">
      <c r="D310" s="12"/>
      <c r="F310" s="48"/>
    </row>
    <row r="311">
      <c r="D311" s="12"/>
      <c r="F311" s="48"/>
    </row>
    <row r="312">
      <c r="D312" s="12"/>
      <c r="F312" s="48"/>
    </row>
    <row r="313">
      <c r="D313" s="12"/>
      <c r="F313" s="48"/>
    </row>
    <row r="314">
      <c r="D314" s="12"/>
      <c r="F314" s="48"/>
    </row>
    <row r="315">
      <c r="D315" s="12"/>
      <c r="F315" s="48"/>
    </row>
    <row r="316">
      <c r="D316" s="12"/>
      <c r="F316" s="48"/>
    </row>
    <row r="317">
      <c r="D317" s="12"/>
      <c r="F317" s="48"/>
    </row>
    <row r="318">
      <c r="D318" s="12"/>
      <c r="F318" s="48"/>
    </row>
    <row r="319">
      <c r="D319" s="12"/>
      <c r="F319" s="48"/>
    </row>
    <row r="320">
      <c r="D320" s="12"/>
      <c r="F320" s="48"/>
    </row>
    <row r="321">
      <c r="D321" s="12"/>
      <c r="F321" s="48"/>
    </row>
    <row r="322">
      <c r="D322" s="12"/>
      <c r="F322" s="48"/>
    </row>
    <row r="323">
      <c r="D323" s="12"/>
      <c r="F323" s="48"/>
    </row>
    <row r="324">
      <c r="D324" s="12"/>
      <c r="F324" s="48"/>
    </row>
    <row r="325">
      <c r="D325" s="12"/>
      <c r="F325" s="48"/>
    </row>
    <row r="326">
      <c r="D326" s="12"/>
      <c r="F326" s="48"/>
    </row>
    <row r="327">
      <c r="D327" s="12"/>
      <c r="F327" s="48"/>
    </row>
    <row r="328">
      <c r="D328" s="12"/>
      <c r="F328" s="48"/>
    </row>
    <row r="329">
      <c r="D329" s="12"/>
      <c r="F329" s="48"/>
    </row>
    <row r="330">
      <c r="D330" s="12"/>
      <c r="F330" s="48"/>
    </row>
    <row r="331">
      <c r="D331" s="12"/>
      <c r="F331" s="48"/>
    </row>
    <row r="332">
      <c r="D332" s="12"/>
      <c r="F332" s="48"/>
    </row>
    <row r="333">
      <c r="D333" s="12"/>
      <c r="F333" s="48"/>
    </row>
    <row r="334">
      <c r="D334" s="12"/>
      <c r="F334" s="48"/>
    </row>
    <row r="335">
      <c r="D335" s="12"/>
      <c r="F335" s="48"/>
    </row>
    <row r="336">
      <c r="D336" s="12"/>
      <c r="F336" s="48"/>
    </row>
    <row r="337">
      <c r="D337" s="12"/>
      <c r="F337" s="48"/>
    </row>
    <row r="338">
      <c r="D338" s="12"/>
      <c r="F338" s="48"/>
    </row>
    <row r="339">
      <c r="D339" s="12"/>
      <c r="F339" s="48"/>
    </row>
    <row r="340">
      <c r="D340" s="12"/>
      <c r="F340" s="48"/>
    </row>
    <row r="341">
      <c r="D341" s="12"/>
      <c r="F341" s="48"/>
    </row>
    <row r="342">
      <c r="D342" s="12"/>
      <c r="F342" s="48"/>
    </row>
    <row r="343">
      <c r="D343" s="12"/>
      <c r="F343" s="48"/>
    </row>
    <row r="344">
      <c r="D344" s="12"/>
      <c r="F344" s="48"/>
    </row>
    <row r="345">
      <c r="D345" s="12"/>
      <c r="F345" s="48"/>
    </row>
    <row r="346">
      <c r="D346" s="12"/>
      <c r="F346" s="48"/>
    </row>
    <row r="347">
      <c r="D347" s="12"/>
      <c r="F347" s="48"/>
    </row>
    <row r="348">
      <c r="D348" s="12"/>
      <c r="F348" s="48"/>
    </row>
    <row r="349">
      <c r="D349" s="12"/>
      <c r="F349" s="48"/>
    </row>
    <row r="350">
      <c r="D350" s="12"/>
      <c r="F350" s="48"/>
    </row>
    <row r="351">
      <c r="D351" s="12"/>
      <c r="F351" s="48"/>
    </row>
    <row r="352">
      <c r="D352" s="12"/>
      <c r="F352" s="48"/>
    </row>
    <row r="353">
      <c r="D353" s="12"/>
      <c r="F353" s="48"/>
    </row>
    <row r="354">
      <c r="D354" s="12"/>
      <c r="F354" s="48"/>
    </row>
    <row r="355">
      <c r="D355" s="12"/>
      <c r="F355" s="48"/>
    </row>
    <row r="356">
      <c r="D356" s="12"/>
      <c r="F356" s="48"/>
    </row>
    <row r="357">
      <c r="D357" s="12"/>
      <c r="F357" s="48"/>
    </row>
    <row r="358">
      <c r="D358" s="12"/>
      <c r="F358" s="48"/>
    </row>
    <row r="359">
      <c r="D359" s="12"/>
      <c r="F359" s="48"/>
    </row>
    <row r="360">
      <c r="D360" s="12"/>
      <c r="F360" s="48"/>
    </row>
    <row r="361">
      <c r="D361" s="12"/>
      <c r="F361" s="48"/>
    </row>
    <row r="362">
      <c r="D362" s="12"/>
      <c r="F362" s="48"/>
    </row>
    <row r="363">
      <c r="D363" s="12"/>
      <c r="F363" s="48"/>
    </row>
    <row r="364">
      <c r="D364" s="12"/>
      <c r="F364" s="48"/>
    </row>
    <row r="365">
      <c r="D365" s="12"/>
      <c r="F365" s="48"/>
    </row>
    <row r="366">
      <c r="D366" s="12"/>
      <c r="F366" s="48"/>
    </row>
    <row r="367">
      <c r="D367" s="12"/>
      <c r="F367" s="48"/>
    </row>
    <row r="368">
      <c r="D368" s="12"/>
      <c r="F368" s="48"/>
    </row>
    <row r="369">
      <c r="D369" s="12"/>
      <c r="F369" s="48"/>
    </row>
    <row r="370">
      <c r="D370" s="12"/>
      <c r="F370" s="48"/>
    </row>
    <row r="371">
      <c r="D371" s="12"/>
      <c r="F371" s="48"/>
    </row>
    <row r="372">
      <c r="D372" s="12"/>
      <c r="F372" s="48"/>
    </row>
    <row r="373">
      <c r="D373" s="12"/>
      <c r="F373" s="48"/>
    </row>
    <row r="374">
      <c r="D374" s="12"/>
      <c r="F374" s="48"/>
    </row>
    <row r="375">
      <c r="D375" s="12"/>
      <c r="F375" s="48"/>
    </row>
    <row r="376">
      <c r="D376" s="12"/>
      <c r="F376" s="48"/>
    </row>
    <row r="377">
      <c r="D377" s="12"/>
      <c r="F377" s="48"/>
    </row>
    <row r="378">
      <c r="D378" s="12"/>
      <c r="F378" s="48"/>
    </row>
    <row r="379">
      <c r="D379" s="12"/>
      <c r="F379" s="48"/>
    </row>
    <row r="380">
      <c r="D380" s="12"/>
      <c r="F380" s="48"/>
    </row>
    <row r="381">
      <c r="D381" s="12"/>
      <c r="F381" s="48"/>
    </row>
    <row r="382">
      <c r="D382" s="12"/>
      <c r="F382" s="48"/>
    </row>
    <row r="383">
      <c r="D383" s="12"/>
      <c r="F383" s="48"/>
    </row>
    <row r="384">
      <c r="D384" s="12"/>
      <c r="F384" s="48"/>
    </row>
    <row r="385">
      <c r="D385" s="12"/>
      <c r="F385" s="48"/>
    </row>
    <row r="386">
      <c r="D386" s="12"/>
      <c r="F386" s="48"/>
    </row>
    <row r="387">
      <c r="D387" s="12"/>
      <c r="F387" s="48"/>
    </row>
    <row r="388">
      <c r="D388" s="12"/>
      <c r="F388" s="48"/>
    </row>
    <row r="389">
      <c r="D389" s="12"/>
      <c r="F389" s="48"/>
    </row>
    <row r="390">
      <c r="D390" s="12"/>
      <c r="F390" s="48"/>
    </row>
    <row r="391">
      <c r="D391" s="12"/>
      <c r="F391" s="48"/>
    </row>
    <row r="392">
      <c r="D392" s="12"/>
      <c r="F392" s="48"/>
    </row>
    <row r="393">
      <c r="D393" s="12"/>
      <c r="F393" s="48"/>
    </row>
    <row r="394">
      <c r="D394" s="12"/>
      <c r="F394" s="48"/>
    </row>
    <row r="395">
      <c r="D395" s="12"/>
      <c r="F395" s="48"/>
    </row>
    <row r="396">
      <c r="D396" s="12"/>
      <c r="F396" s="48"/>
    </row>
    <row r="397">
      <c r="D397" s="12"/>
      <c r="F397" s="48"/>
    </row>
    <row r="398">
      <c r="D398" s="12"/>
      <c r="F398" s="48"/>
    </row>
    <row r="399">
      <c r="D399" s="12"/>
      <c r="F399" s="48"/>
    </row>
    <row r="400">
      <c r="D400" s="12"/>
      <c r="F400" s="48"/>
    </row>
    <row r="401">
      <c r="D401" s="12"/>
      <c r="F401" s="48"/>
    </row>
    <row r="402">
      <c r="D402" s="12"/>
      <c r="F402" s="48"/>
    </row>
    <row r="403">
      <c r="D403" s="12"/>
      <c r="F403" s="48"/>
    </row>
    <row r="404">
      <c r="D404" s="12"/>
      <c r="F404" s="48"/>
    </row>
    <row r="405">
      <c r="D405" s="12"/>
      <c r="F405" s="48"/>
    </row>
    <row r="406">
      <c r="D406" s="12"/>
      <c r="F406" s="48"/>
    </row>
    <row r="407">
      <c r="D407" s="12"/>
      <c r="F407" s="48"/>
    </row>
    <row r="408">
      <c r="D408" s="12"/>
      <c r="F408" s="48"/>
    </row>
    <row r="409">
      <c r="D409" s="12"/>
      <c r="F409" s="48"/>
    </row>
    <row r="410">
      <c r="D410" s="12"/>
      <c r="F410" s="48"/>
    </row>
    <row r="411">
      <c r="D411" s="12"/>
      <c r="F411" s="48"/>
    </row>
    <row r="412">
      <c r="D412" s="12"/>
      <c r="F412" s="48"/>
    </row>
    <row r="413">
      <c r="D413" s="12"/>
      <c r="F413" s="48"/>
    </row>
    <row r="414">
      <c r="D414" s="12"/>
      <c r="F414" s="48"/>
    </row>
    <row r="415">
      <c r="D415" s="12"/>
      <c r="F415" s="48"/>
    </row>
    <row r="416">
      <c r="D416" s="12"/>
      <c r="F416" s="48"/>
    </row>
    <row r="417">
      <c r="D417" s="12"/>
      <c r="F417" s="48"/>
    </row>
    <row r="418">
      <c r="D418" s="12"/>
      <c r="F418" s="48"/>
    </row>
    <row r="419">
      <c r="D419" s="12"/>
      <c r="F419" s="48"/>
    </row>
    <row r="420">
      <c r="D420" s="12"/>
      <c r="F420" s="48"/>
    </row>
    <row r="421">
      <c r="D421" s="12"/>
      <c r="F421" s="48"/>
    </row>
    <row r="422">
      <c r="D422" s="12"/>
      <c r="F422" s="48"/>
    </row>
    <row r="423">
      <c r="D423" s="12"/>
      <c r="F423" s="48"/>
    </row>
    <row r="424">
      <c r="D424" s="12"/>
      <c r="F424" s="48"/>
    </row>
    <row r="425">
      <c r="D425" s="12"/>
      <c r="F425" s="48"/>
    </row>
    <row r="426">
      <c r="D426" s="12"/>
      <c r="F426" s="48"/>
    </row>
    <row r="427">
      <c r="D427" s="12"/>
      <c r="F427" s="48"/>
    </row>
    <row r="428">
      <c r="D428" s="12"/>
      <c r="F428" s="48"/>
    </row>
    <row r="429">
      <c r="D429" s="12"/>
      <c r="F429" s="48"/>
    </row>
    <row r="430">
      <c r="D430" s="12"/>
      <c r="F430" s="48"/>
    </row>
    <row r="431">
      <c r="D431" s="12"/>
      <c r="F431" s="48"/>
    </row>
    <row r="432">
      <c r="D432" s="12"/>
      <c r="F432" s="48"/>
    </row>
    <row r="433">
      <c r="D433" s="12"/>
      <c r="F433" s="48"/>
    </row>
    <row r="434">
      <c r="D434" s="12"/>
      <c r="F434" s="48"/>
    </row>
    <row r="435">
      <c r="D435" s="12"/>
      <c r="F435" s="48"/>
    </row>
    <row r="436">
      <c r="D436" s="12"/>
      <c r="F436" s="48"/>
    </row>
    <row r="437">
      <c r="D437" s="12"/>
      <c r="F437" s="48"/>
    </row>
    <row r="438">
      <c r="D438" s="12"/>
      <c r="F438" s="48"/>
    </row>
    <row r="439">
      <c r="D439" s="12"/>
      <c r="F439" s="48"/>
    </row>
    <row r="440">
      <c r="D440" s="12"/>
      <c r="F440" s="48"/>
    </row>
    <row r="441">
      <c r="D441" s="12"/>
      <c r="F441" s="48"/>
    </row>
    <row r="442">
      <c r="D442" s="12"/>
      <c r="F442" s="48"/>
    </row>
    <row r="443">
      <c r="D443" s="12"/>
      <c r="F443" s="48"/>
    </row>
    <row r="444">
      <c r="D444" s="12"/>
      <c r="F444" s="48"/>
    </row>
    <row r="445">
      <c r="D445" s="12"/>
      <c r="F445" s="48"/>
    </row>
    <row r="446">
      <c r="D446" s="12"/>
      <c r="F446" s="48"/>
    </row>
    <row r="447">
      <c r="D447" s="12"/>
      <c r="F447" s="48"/>
    </row>
    <row r="448">
      <c r="D448" s="12"/>
      <c r="F448" s="48"/>
    </row>
    <row r="449">
      <c r="D449" s="12"/>
      <c r="F449" s="48"/>
    </row>
    <row r="450">
      <c r="D450" s="12"/>
      <c r="F450" s="48"/>
    </row>
    <row r="451">
      <c r="D451" s="12"/>
      <c r="F451" s="48"/>
    </row>
    <row r="452">
      <c r="D452" s="12"/>
      <c r="F452" s="48"/>
    </row>
    <row r="453">
      <c r="D453" s="12"/>
      <c r="F453" s="48"/>
    </row>
    <row r="454">
      <c r="D454" s="12"/>
      <c r="F454" s="48"/>
    </row>
    <row r="455">
      <c r="D455" s="12"/>
      <c r="F455" s="48"/>
    </row>
    <row r="456">
      <c r="D456" s="12"/>
      <c r="F456" s="48"/>
    </row>
    <row r="457">
      <c r="D457" s="12"/>
      <c r="F457" s="48"/>
    </row>
    <row r="458">
      <c r="D458" s="12"/>
      <c r="F458" s="48"/>
    </row>
    <row r="459">
      <c r="D459" s="12"/>
      <c r="F459" s="48"/>
    </row>
    <row r="460">
      <c r="D460" s="12"/>
      <c r="F460" s="48"/>
    </row>
    <row r="461">
      <c r="D461" s="12"/>
      <c r="F461" s="48"/>
    </row>
    <row r="462">
      <c r="D462" s="12"/>
      <c r="F462" s="48"/>
    </row>
    <row r="463">
      <c r="D463" s="12"/>
      <c r="F463" s="48"/>
    </row>
    <row r="464">
      <c r="D464" s="12"/>
      <c r="F464" s="48"/>
    </row>
    <row r="465">
      <c r="D465" s="12"/>
      <c r="F465" s="48"/>
    </row>
    <row r="466">
      <c r="D466" s="12"/>
      <c r="F466" s="48"/>
    </row>
    <row r="467">
      <c r="D467" s="12"/>
      <c r="F467" s="48"/>
    </row>
    <row r="468">
      <c r="D468" s="12"/>
      <c r="F468" s="48"/>
    </row>
    <row r="469">
      <c r="D469" s="12"/>
      <c r="F469" s="48"/>
    </row>
    <row r="470">
      <c r="D470" s="12"/>
      <c r="F470" s="48"/>
    </row>
    <row r="471">
      <c r="D471" s="12"/>
      <c r="F471" s="48"/>
    </row>
    <row r="472">
      <c r="D472" s="12"/>
      <c r="F472" s="48"/>
    </row>
    <row r="473">
      <c r="D473" s="12"/>
      <c r="F473" s="48"/>
    </row>
    <row r="474">
      <c r="D474" s="12"/>
      <c r="F474" s="48"/>
    </row>
    <row r="475">
      <c r="D475" s="12"/>
      <c r="F475" s="48"/>
    </row>
    <row r="476">
      <c r="D476" s="12"/>
      <c r="F476" s="48"/>
    </row>
    <row r="477">
      <c r="D477" s="12"/>
      <c r="F477" s="48"/>
    </row>
    <row r="478">
      <c r="D478" s="12"/>
      <c r="F478" s="48"/>
    </row>
    <row r="479">
      <c r="D479" s="12"/>
      <c r="F479" s="48"/>
    </row>
    <row r="480">
      <c r="D480" s="12"/>
      <c r="F480" s="48"/>
    </row>
    <row r="481">
      <c r="D481" s="12"/>
      <c r="F481" s="48"/>
    </row>
    <row r="482">
      <c r="D482" s="12"/>
      <c r="F482" s="48"/>
    </row>
    <row r="483">
      <c r="D483" s="12"/>
      <c r="F483" s="48"/>
    </row>
    <row r="484">
      <c r="D484" s="12"/>
      <c r="F484" s="48"/>
    </row>
    <row r="485">
      <c r="D485" s="12"/>
      <c r="F485" s="48"/>
    </row>
    <row r="486">
      <c r="D486" s="12"/>
      <c r="F486" s="48"/>
    </row>
    <row r="487">
      <c r="D487" s="12"/>
      <c r="F487" s="48"/>
    </row>
    <row r="488">
      <c r="D488" s="12"/>
      <c r="F488" s="48"/>
    </row>
    <row r="489">
      <c r="D489" s="12"/>
      <c r="F489" s="48"/>
    </row>
    <row r="490">
      <c r="D490" s="12"/>
      <c r="F490" s="48"/>
    </row>
    <row r="491">
      <c r="D491" s="12"/>
      <c r="F491" s="48"/>
    </row>
    <row r="492">
      <c r="D492" s="12"/>
      <c r="F492" s="48"/>
    </row>
    <row r="493">
      <c r="D493" s="12"/>
      <c r="F493" s="48"/>
    </row>
    <row r="494">
      <c r="D494" s="12"/>
      <c r="F494" s="48"/>
    </row>
    <row r="495">
      <c r="D495" s="12"/>
      <c r="F495" s="48"/>
    </row>
    <row r="496">
      <c r="D496" s="12"/>
      <c r="F496" s="48"/>
    </row>
    <row r="497">
      <c r="D497" s="12"/>
      <c r="F497" s="48"/>
    </row>
    <row r="498">
      <c r="D498" s="12"/>
      <c r="F498" s="48"/>
    </row>
    <row r="499">
      <c r="D499" s="12"/>
      <c r="F499" s="48"/>
    </row>
    <row r="500">
      <c r="D500" s="12"/>
      <c r="F500" s="48"/>
    </row>
    <row r="501">
      <c r="D501" s="12"/>
      <c r="F501" s="48"/>
    </row>
    <row r="502">
      <c r="D502" s="12"/>
      <c r="F502" s="48"/>
    </row>
    <row r="503">
      <c r="D503" s="12"/>
      <c r="F503" s="48"/>
    </row>
    <row r="504">
      <c r="D504" s="12"/>
      <c r="F504" s="48"/>
    </row>
    <row r="505">
      <c r="D505" s="12"/>
      <c r="F505" s="48"/>
    </row>
    <row r="506">
      <c r="D506" s="12"/>
      <c r="F506" s="48"/>
    </row>
    <row r="507">
      <c r="D507" s="12"/>
      <c r="F507" s="48"/>
    </row>
    <row r="508">
      <c r="D508" s="12"/>
      <c r="F508" s="48"/>
    </row>
    <row r="509">
      <c r="D509" s="12"/>
      <c r="F509" s="48"/>
    </row>
    <row r="510">
      <c r="D510" s="12"/>
      <c r="F510" s="48"/>
    </row>
    <row r="511">
      <c r="D511" s="12"/>
      <c r="F511" s="48"/>
    </row>
    <row r="512">
      <c r="D512" s="12"/>
      <c r="F512" s="48"/>
    </row>
    <row r="513">
      <c r="D513" s="12"/>
      <c r="F513" s="48"/>
    </row>
    <row r="514">
      <c r="D514" s="12"/>
      <c r="F514" s="48"/>
    </row>
    <row r="515">
      <c r="D515" s="12"/>
      <c r="F515" s="48"/>
    </row>
    <row r="516">
      <c r="D516" s="12"/>
      <c r="F516" s="48"/>
    </row>
    <row r="517">
      <c r="D517" s="12"/>
      <c r="F517" s="48"/>
    </row>
    <row r="518">
      <c r="D518" s="12"/>
      <c r="F518" s="48"/>
    </row>
    <row r="519">
      <c r="D519" s="12"/>
      <c r="F519" s="48"/>
    </row>
    <row r="520">
      <c r="D520" s="12"/>
      <c r="F520" s="48"/>
    </row>
    <row r="521">
      <c r="D521" s="12"/>
      <c r="F521" s="48"/>
    </row>
    <row r="522">
      <c r="D522" s="12"/>
      <c r="F522" s="48"/>
    </row>
    <row r="523">
      <c r="D523" s="12"/>
      <c r="F523" s="48"/>
    </row>
    <row r="524">
      <c r="D524" s="12"/>
      <c r="F524" s="48"/>
    </row>
    <row r="525">
      <c r="D525" s="12"/>
      <c r="F525" s="48"/>
    </row>
    <row r="526">
      <c r="D526" s="12"/>
      <c r="F526" s="48"/>
    </row>
    <row r="527">
      <c r="D527" s="12"/>
      <c r="F527" s="48"/>
    </row>
    <row r="528">
      <c r="D528" s="12"/>
      <c r="F528" s="48"/>
    </row>
    <row r="529">
      <c r="D529" s="12"/>
      <c r="F529" s="48"/>
    </row>
    <row r="530">
      <c r="D530" s="12"/>
      <c r="F530" s="48"/>
    </row>
    <row r="531">
      <c r="D531" s="12"/>
      <c r="F531" s="48"/>
    </row>
    <row r="532">
      <c r="D532" s="12"/>
      <c r="F532" s="48"/>
    </row>
    <row r="533">
      <c r="D533" s="12"/>
      <c r="F533" s="48"/>
    </row>
    <row r="534">
      <c r="D534" s="12"/>
      <c r="F534" s="48"/>
    </row>
    <row r="535">
      <c r="D535" s="12"/>
      <c r="F535" s="48"/>
    </row>
    <row r="536">
      <c r="D536" s="12"/>
      <c r="F536" s="48"/>
    </row>
    <row r="537">
      <c r="D537" s="12"/>
      <c r="F537" s="48"/>
    </row>
    <row r="538">
      <c r="D538" s="12"/>
      <c r="F538" s="48"/>
    </row>
    <row r="539">
      <c r="D539" s="12"/>
      <c r="F539" s="48"/>
    </row>
    <row r="540">
      <c r="D540" s="12"/>
      <c r="F540" s="48"/>
    </row>
    <row r="541">
      <c r="D541" s="12"/>
      <c r="F541" s="48"/>
    </row>
    <row r="542">
      <c r="D542" s="12"/>
      <c r="F542" s="48"/>
    </row>
    <row r="543">
      <c r="D543" s="12"/>
      <c r="F543" s="48"/>
    </row>
    <row r="544">
      <c r="D544" s="12"/>
      <c r="F544" s="48"/>
    </row>
    <row r="545">
      <c r="D545" s="12"/>
      <c r="F545" s="48"/>
    </row>
    <row r="546">
      <c r="D546" s="12"/>
      <c r="F546" s="48"/>
    </row>
    <row r="547">
      <c r="D547" s="12"/>
      <c r="F547" s="48"/>
    </row>
    <row r="548">
      <c r="D548" s="12"/>
      <c r="F548" s="48"/>
    </row>
    <row r="549">
      <c r="D549" s="12"/>
      <c r="F549" s="48"/>
    </row>
    <row r="550">
      <c r="D550" s="12"/>
      <c r="F550" s="48"/>
    </row>
    <row r="551">
      <c r="D551" s="12"/>
      <c r="F551" s="48"/>
    </row>
    <row r="552">
      <c r="D552" s="12"/>
      <c r="F552" s="48"/>
    </row>
    <row r="553">
      <c r="D553" s="12"/>
      <c r="F553" s="48"/>
    </row>
    <row r="554">
      <c r="D554" s="12"/>
      <c r="F554" s="48"/>
    </row>
    <row r="555">
      <c r="D555" s="12"/>
      <c r="F555" s="48"/>
    </row>
    <row r="556">
      <c r="D556" s="12"/>
      <c r="F556" s="48"/>
    </row>
    <row r="557">
      <c r="D557" s="12"/>
      <c r="F557" s="48"/>
    </row>
    <row r="558">
      <c r="D558" s="12"/>
      <c r="F558" s="48"/>
    </row>
    <row r="559">
      <c r="D559" s="12"/>
      <c r="F559" s="48"/>
    </row>
    <row r="560">
      <c r="D560" s="12"/>
      <c r="F560" s="48"/>
    </row>
    <row r="561">
      <c r="D561" s="12"/>
      <c r="F561" s="48"/>
    </row>
    <row r="562">
      <c r="D562" s="12"/>
      <c r="F562" s="48"/>
    </row>
    <row r="563">
      <c r="D563" s="12"/>
      <c r="F563" s="48"/>
    </row>
    <row r="564">
      <c r="D564" s="12"/>
      <c r="F564" s="48"/>
    </row>
    <row r="565">
      <c r="D565" s="12"/>
      <c r="F565" s="48"/>
    </row>
    <row r="566">
      <c r="D566" s="12"/>
      <c r="F566" s="48"/>
    </row>
    <row r="567">
      <c r="D567" s="12"/>
      <c r="F567" s="48"/>
    </row>
    <row r="568">
      <c r="D568" s="12"/>
      <c r="F568" s="48"/>
    </row>
    <row r="569">
      <c r="D569" s="12"/>
      <c r="F569" s="48"/>
    </row>
    <row r="570">
      <c r="D570" s="12"/>
      <c r="F570" s="48"/>
    </row>
    <row r="571">
      <c r="D571" s="12"/>
      <c r="F571" s="48"/>
    </row>
    <row r="572">
      <c r="D572" s="12"/>
      <c r="F572" s="48"/>
    </row>
    <row r="573">
      <c r="D573" s="12"/>
      <c r="F573" s="48"/>
    </row>
    <row r="574">
      <c r="D574" s="12"/>
      <c r="F574" s="48"/>
    </row>
    <row r="575">
      <c r="D575" s="12"/>
      <c r="F575" s="48"/>
    </row>
    <row r="576">
      <c r="D576" s="12"/>
      <c r="F576" s="48"/>
    </row>
    <row r="577">
      <c r="D577" s="12"/>
      <c r="F577" s="48"/>
    </row>
    <row r="578">
      <c r="D578" s="12"/>
      <c r="F578" s="48"/>
    </row>
    <row r="579">
      <c r="D579" s="12"/>
      <c r="F579" s="48"/>
    </row>
    <row r="580">
      <c r="D580" s="12"/>
      <c r="F580" s="48"/>
    </row>
    <row r="581">
      <c r="D581" s="12"/>
      <c r="F581" s="48"/>
    </row>
    <row r="582">
      <c r="D582" s="12"/>
      <c r="F582" s="48"/>
    </row>
    <row r="583">
      <c r="D583" s="12"/>
      <c r="F583" s="48"/>
    </row>
    <row r="584">
      <c r="D584" s="12"/>
      <c r="F584" s="48"/>
    </row>
    <row r="585">
      <c r="D585" s="12"/>
      <c r="F585" s="48"/>
    </row>
    <row r="586">
      <c r="D586" s="12"/>
      <c r="F586" s="48"/>
    </row>
    <row r="587">
      <c r="D587" s="12"/>
      <c r="F587" s="48"/>
    </row>
    <row r="588">
      <c r="D588" s="12"/>
      <c r="F588" s="48"/>
    </row>
    <row r="589">
      <c r="D589" s="12"/>
      <c r="F589" s="48"/>
    </row>
    <row r="590">
      <c r="D590" s="12"/>
      <c r="F590" s="48"/>
    </row>
    <row r="591">
      <c r="D591" s="12"/>
      <c r="F591" s="48"/>
    </row>
    <row r="592">
      <c r="D592" s="12"/>
      <c r="F592" s="48"/>
    </row>
    <row r="593">
      <c r="D593" s="12"/>
      <c r="F593" s="48"/>
    </row>
    <row r="594">
      <c r="D594" s="12"/>
      <c r="F594" s="48"/>
    </row>
    <row r="595">
      <c r="D595" s="12"/>
      <c r="F595" s="48"/>
    </row>
    <row r="596">
      <c r="D596" s="12"/>
      <c r="F596" s="48"/>
    </row>
    <row r="597">
      <c r="D597" s="12"/>
      <c r="F597" s="48"/>
    </row>
    <row r="598">
      <c r="D598" s="12"/>
      <c r="F598" s="48"/>
    </row>
    <row r="599">
      <c r="D599" s="12"/>
      <c r="F599" s="48"/>
    </row>
    <row r="600">
      <c r="D600" s="12"/>
      <c r="F600" s="48"/>
    </row>
    <row r="601">
      <c r="D601" s="12"/>
      <c r="F601" s="48"/>
    </row>
    <row r="602">
      <c r="D602" s="12"/>
      <c r="F602" s="48"/>
    </row>
    <row r="603">
      <c r="D603" s="12"/>
      <c r="F603" s="48"/>
    </row>
    <row r="604">
      <c r="D604" s="12"/>
      <c r="F604" s="48"/>
    </row>
    <row r="605">
      <c r="D605" s="12"/>
      <c r="F605" s="48"/>
    </row>
    <row r="606">
      <c r="D606" s="12"/>
      <c r="F606" s="48"/>
    </row>
    <row r="607">
      <c r="D607" s="12"/>
      <c r="F607" s="48"/>
    </row>
    <row r="608">
      <c r="D608" s="12"/>
      <c r="F608" s="48"/>
    </row>
    <row r="609">
      <c r="D609" s="12"/>
      <c r="F609" s="48"/>
    </row>
    <row r="610">
      <c r="D610" s="12"/>
      <c r="F610" s="48"/>
    </row>
    <row r="611">
      <c r="D611" s="12"/>
      <c r="F611" s="48"/>
    </row>
    <row r="612">
      <c r="D612" s="12"/>
      <c r="F612" s="48"/>
    </row>
    <row r="613">
      <c r="D613" s="12"/>
      <c r="F613" s="48"/>
    </row>
    <row r="614">
      <c r="D614" s="12"/>
      <c r="F614" s="48"/>
    </row>
    <row r="615">
      <c r="D615" s="12"/>
      <c r="F615" s="48"/>
    </row>
    <row r="616">
      <c r="D616" s="12"/>
      <c r="F616" s="48"/>
    </row>
    <row r="617">
      <c r="D617" s="12"/>
      <c r="F617" s="48"/>
    </row>
    <row r="618">
      <c r="D618" s="12"/>
      <c r="F618" s="48"/>
    </row>
    <row r="619">
      <c r="D619" s="12"/>
      <c r="F619" s="48"/>
    </row>
    <row r="620">
      <c r="D620" s="12"/>
      <c r="F620" s="48"/>
    </row>
    <row r="621">
      <c r="D621" s="12"/>
      <c r="F621" s="48"/>
    </row>
    <row r="622">
      <c r="D622" s="12"/>
      <c r="F622" s="48"/>
    </row>
    <row r="623">
      <c r="D623" s="12"/>
      <c r="F623" s="48"/>
    </row>
    <row r="624">
      <c r="D624" s="12"/>
      <c r="F624" s="48"/>
    </row>
    <row r="625">
      <c r="D625" s="12"/>
      <c r="F625" s="48"/>
    </row>
    <row r="626">
      <c r="D626" s="12"/>
      <c r="F626" s="48"/>
    </row>
    <row r="627">
      <c r="D627" s="12"/>
      <c r="F627" s="48"/>
    </row>
    <row r="628">
      <c r="D628" s="12"/>
      <c r="F628" s="48"/>
    </row>
    <row r="629">
      <c r="D629" s="12"/>
      <c r="F629" s="48"/>
    </row>
    <row r="630">
      <c r="D630" s="12"/>
      <c r="F630" s="48"/>
    </row>
    <row r="631">
      <c r="D631" s="12"/>
      <c r="F631" s="48"/>
    </row>
    <row r="632">
      <c r="D632" s="12"/>
      <c r="F632" s="48"/>
    </row>
    <row r="633">
      <c r="D633" s="12"/>
      <c r="F633" s="48"/>
    </row>
    <row r="634">
      <c r="D634" s="12"/>
      <c r="F634" s="48"/>
    </row>
    <row r="635">
      <c r="D635" s="12"/>
      <c r="F635" s="48"/>
    </row>
    <row r="636">
      <c r="D636" s="12"/>
      <c r="F636" s="48"/>
    </row>
    <row r="637">
      <c r="D637" s="12"/>
      <c r="F637" s="48"/>
    </row>
    <row r="638">
      <c r="D638" s="12"/>
      <c r="F638" s="48"/>
    </row>
    <row r="639">
      <c r="D639" s="12"/>
      <c r="F639" s="48"/>
    </row>
    <row r="640">
      <c r="D640" s="12"/>
      <c r="F640" s="48"/>
    </row>
    <row r="641">
      <c r="D641" s="12"/>
      <c r="F641" s="48"/>
    </row>
    <row r="642">
      <c r="D642" s="12"/>
      <c r="F642" s="48"/>
    </row>
    <row r="643">
      <c r="D643" s="12"/>
      <c r="F643" s="48"/>
    </row>
    <row r="644">
      <c r="D644" s="12"/>
      <c r="F644" s="48"/>
    </row>
    <row r="645">
      <c r="D645" s="12"/>
      <c r="F645" s="48"/>
    </row>
    <row r="646">
      <c r="D646" s="12"/>
      <c r="F646" s="48"/>
    </row>
    <row r="647">
      <c r="D647" s="12"/>
      <c r="F647" s="48"/>
    </row>
    <row r="648">
      <c r="D648" s="12"/>
      <c r="F648" s="48"/>
    </row>
    <row r="649">
      <c r="D649" s="12"/>
      <c r="F649" s="48"/>
    </row>
    <row r="650">
      <c r="D650" s="12"/>
      <c r="F650" s="48"/>
    </row>
    <row r="651">
      <c r="D651" s="12"/>
      <c r="F651" s="48"/>
    </row>
    <row r="652">
      <c r="D652" s="12"/>
      <c r="F652" s="48"/>
    </row>
    <row r="653">
      <c r="D653" s="12"/>
      <c r="F653" s="48"/>
    </row>
    <row r="654">
      <c r="D654" s="12"/>
      <c r="F654" s="48"/>
    </row>
    <row r="655">
      <c r="D655" s="12"/>
      <c r="F655" s="48"/>
    </row>
    <row r="656">
      <c r="D656" s="12"/>
      <c r="F656" s="48"/>
    </row>
    <row r="657">
      <c r="D657" s="12"/>
      <c r="F657" s="48"/>
    </row>
    <row r="658">
      <c r="D658" s="12"/>
      <c r="F658" s="48"/>
    </row>
    <row r="659">
      <c r="D659" s="12"/>
      <c r="F659" s="48"/>
    </row>
    <row r="660">
      <c r="D660" s="12"/>
      <c r="F660" s="48"/>
    </row>
    <row r="661">
      <c r="D661" s="12"/>
      <c r="F661" s="48"/>
    </row>
    <row r="662">
      <c r="D662" s="12"/>
      <c r="F662" s="48"/>
    </row>
    <row r="663">
      <c r="D663" s="12"/>
      <c r="F663" s="48"/>
    </row>
    <row r="664">
      <c r="D664" s="12"/>
      <c r="F664" s="48"/>
    </row>
    <row r="665">
      <c r="D665" s="12"/>
      <c r="F665" s="48"/>
    </row>
    <row r="666">
      <c r="D666" s="12"/>
      <c r="F666" s="48"/>
    </row>
    <row r="667">
      <c r="D667" s="12"/>
      <c r="F667" s="48"/>
    </row>
    <row r="668">
      <c r="D668" s="12"/>
      <c r="F668" s="48"/>
    </row>
    <row r="669">
      <c r="D669" s="12"/>
      <c r="F669" s="48"/>
    </row>
    <row r="670">
      <c r="D670" s="12"/>
      <c r="F670" s="48"/>
    </row>
    <row r="671">
      <c r="D671" s="12"/>
      <c r="F671" s="48"/>
    </row>
    <row r="672">
      <c r="D672" s="12"/>
      <c r="F672" s="48"/>
    </row>
    <row r="673">
      <c r="D673" s="12"/>
      <c r="F673" s="48"/>
    </row>
    <row r="674">
      <c r="D674" s="12"/>
      <c r="F674" s="48"/>
    </row>
    <row r="675">
      <c r="D675" s="12"/>
      <c r="F675" s="48"/>
    </row>
    <row r="676">
      <c r="D676" s="12"/>
      <c r="F676" s="48"/>
    </row>
    <row r="677">
      <c r="D677" s="12"/>
      <c r="F677" s="48"/>
    </row>
    <row r="678">
      <c r="D678" s="12"/>
      <c r="F678" s="48"/>
    </row>
    <row r="679">
      <c r="D679" s="12"/>
      <c r="F679" s="48"/>
    </row>
    <row r="680">
      <c r="D680" s="12"/>
      <c r="F680" s="48"/>
    </row>
    <row r="681">
      <c r="D681" s="12"/>
      <c r="F681" s="48"/>
    </row>
    <row r="682">
      <c r="D682" s="12"/>
      <c r="F682" s="48"/>
    </row>
    <row r="683">
      <c r="D683" s="12"/>
      <c r="F683" s="48"/>
    </row>
    <row r="684">
      <c r="D684" s="12"/>
      <c r="F684" s="48"/>
    </row>
    <row r="685">
      <c r="D685" s="12"/>
      <c r="F685" s="48"/>
    </row>
    <row r="686">
      <c r="D686" s="12"/>
      <c r="F686" s="48"/>
    </row>
    <row r="687">
      <c r="D687" s="12"/>
      <c r="F687" s="48"/>
    </row>
    <row r="688">
      <c r="D688" s="12"/>
      <c r="F688" s="48"/>
    </row>
    <row r="689">
      <c r="D689" s="12"/>
      <c r="F689" s="48"/>
    </row>
    <row r="690">
      <c r="D690" s="12"/>
      <c r="F690" s="48"/>
    </row>
    <row r="691">
      <c r="D691" s="12"/>
      <c r="F691" s="48"/>
    </row>
    <row r="692">
      <c r="D692" s="12"/>
      <c r="F692" s="48"/>
    </row>
    <row r="693">
      <c r="D693" s="12"/>
      <c r="F693" s="48"/>
    </row>
    <row r="694">
      <c r="D694" s="12"/>
      <c r="F694" s="48"/>
    </row>
    <row r="695">
      <c r="D695" s="12"/>
      <c r="F695" s="48"/>
    </row>
    <row r="696">
      <c r="D696" s="12"/>
      <c r="F696" s="48"/>
    </row>
    <row r="697">
      <c r="D697" s="12"/>
      <c r="F697" s="48"/>
    </row>
    <row r="698">
      <c r="D698" s="12"/>
      <c r="F698" s="48"/>
    </row>
    <row r="699">
      <c r="D699" s="12"/>
      <c r="F699" s="48"/>
    </row>
    <row r="700">
      <c r="D700" s="12"/>
      <c r="F700" s="48"/>
    </row>
    <row r="701">
      <c r="D701" s="12"/>
      <c r="F701" s="48"/>
    </row>
    <row r="702">
      <c r="D702" s="12"/>
      <c r="F702" s="48"/>
    </row>
    <row r="703">
      <c r="D703" s="12"/>
      <c r="F703" s="48"/>
    </row>
    <row r="704">
      <c r="D704" s="12"/>
      <c r="F704" s="48"/>
    </row>
    <row r="705">
      <c r="D705" s="12"/>
      <c r="F705" s="48"/>
    </row>
    <row r="706">
      <c r="D706" s="12"/>
      <c r="F706" s="48"/>
    </row>
    <row r="707">
      <c r="D707" s="12"/>
      <c r="F707" s="48"/>
    </row>
    <row r="708">
      <c r="D708" s="12"/>
      <c r="F708" s="48"/>
    </row>
    <row r="709">
      <c r="D709" s="12"/>
      <c r="F709" s="48"/>
    </row>
    <row r="710">
      <c r="D710" s="12"/>
      <c r="F710" s="48"/>
    </row>
    <row r="711">
      <c r="D711" s="12"/>
      <c r="F711" s="48"/>
    </row>
    <row r="712">
      <c r="D712" s="12"/>
      <c r="F712" s="48"/>
    </row>
    <row r="713">
      <c r="D713" s="12"/>
      <c r="F713" s="48"/>
    </row>
    <row r="714">
      <c r="D714" s="12"/>
      <c r="F714" s="48"/>
    </row>
    <row r="715">
      <c r="D715" s="12"/>
      <c r="F715" s="48"/>
    </row>
    <row r="716">
      <c r="D716" s="12"/>
      <c r="F716" s="48"/>
    </row>
    <row r="717">
      <c r="D717" s="12"/>
      <c r="F717" s="48"/>
    </row>
    <row r="718">
      <c r="D718" s="12"/>
      <c r="F718" s="48"/>
    </row>
    <row r="719">
      <c r="D719" s="12"/>
      <c r="F719" s="48"/>
    </row>
    <row r="720">
      <c r="D720" s="12"/>
      <c r="F720" s="48"/>
    </row>
    <row r="721">
      <c r="D721" s="12"/>
      <c r="F721" s="48"/>
    </row>
    <row r="722">
      <c r="D722" s="12"/>
      <c r="F722" s="48"/>
    </row>
    <row r="723">
      <c r="D723" s="12"/>
      <c r="F723" s="48"/>
    </row>
    <row r="724">
      <c r="D724" s="12"/>
      <c r="F724" s="48"/>
    </row>
    <row r="725">
      <c r="D725" s="12"/>
      <c r="F725" s="48"/>
    </row>
    <row r="726">
      <c r="D726" s="12"/>
      <c r="F726" s="48"/>
    </row>
    <row r="727">
      <c r="D727" s="12"/>
      <c r="F727" s="48"/>
    </row>
    <row r="728">
      <c r="D728" s="12"/>
      <c r="F728" s="48"/>
    </row>
    <row r="729">
      <c r="D729" s="12"/>
      <c r="F729" s="48"/>
    </row>
    <row r="730">
      <c r="D730" s="12"/>
      <c r="F730" s="48"/>
    </row>
    <row r="731">
      <c r="D731" s="12"/>
      <c r="F731" s="48"/>
    </row>
    <row r="732">
      <c r="D732" s="12"/>
      <c r="F732" s="48"/>
    </row>
    <row r="733">
      <c r="D733" s="12"/>
      <c r="F733" s="48"/>
    </row>
    <row r="734">
      <c r="D734" s="12"/>
      <c r="F734" s="48"/>
    </row>
    <row r="735">
      <c r="D735" s="12"/>
      <c r="F735" s="48"/>
    </row>
    <row r="736">
      <c r="D736" s="12"/>
      <c r="F736" s="48"/>
    </row>
    <row r="737">
      <c r="D737" s="12"/>
      <c r="F737" s="48"/>
    </row>
    <row r="738">
      <c r="D738" s="12"/>
      <c r="F738" s="48"/>
    </row>
    <row r="739">
      <c r="D739" s="12"/>
      <c r="F739" s="48"/>
    </row>
    <row r="740">
      <c r="D740" s="12"/>
      <c r="F740" s="48"/>
    </row>
    <row r="741">
      <c r="D741" s="12"/>
      <c r="F741" s="48"/>
    </row>
    <row r="742">
      <c r="D742" s="12"/>
      <c r="F742" s="48"/>
    </row>
    <row r="743">
      <c r="D743" s="12"/>
      <c r="F743" s="48"/>
    </row>
    <row r="744">
      <c r="D744" s="12"/>
      <c r="F744" s="48"/>
    </row>
    <row r="745">
      <c r="D745" s="12"/>
      <c r="F745" s="48"/>
    </row>
    <row r="746">
      <c r="D746" s="12"/>
      <c r="F746" s="48"/>
    </row>
    <row r="747">
      <c r="D747" s="12"/>
      <c r="F747" s="48"/>
    </row>
    <row r="748">
      <c r="D748" s="12"/>
      <c r="F748" s="48"/>
    </row>
    <row r="749">
      <c r="D749" s="12"/>
      <c r="F749" s="48"/>
    </row>
    <row r="750">
      <c r="D750" s="12"/>
      <c r="F750" s="48"/>
    </row>
    <row r="751">
      <c r="D751" s="12"/>
      <c r="F751" s="48"/>
    </row>
    <row r="752">
      <c r="D752" s="12"/>
      <c r="F752" s="48"/>
    </row>
    <row r="753">
      <c r="D753" s="12"/>
      <c r="F753" s="48"/>
    </row>
    <row r="754">
      <c r="D754" s="12"/>
      <c r="F754" s="48"/>
    </row>
    <row r="755">
      <c r="D755" s="12"/>
      <c r="F755" s="48"/>
    </row>
    <row r="756">
      <c r="D756" s="12"/>
      <c r="F756" s="48"/>
    </row>
    <row r="757">
      <c r="D757" s="12"/>
      <c r="F757" s="48"/>
    </row>
    <row r="758">
      <c r="D758" s="12"/>
      <c r="F758" s="48"/>
    </row>
    <row r="759">
      <c r="D759" s="12"/>
      <c r="F759" s="48"/>
    </row>
    <row r="760">
      <c r="D760" s="12"/>
      <c r="F760" s="48"/>
    </row>
    <row r="761">
      <c r="D761" s="12"/>
      <c r="F761" s="48"/>
    </row>
    <row r="762">
      <c r="D762" s="12"/>
      <c r="F762" s="48"/>
    </row>
    <row r="763">
      <c r="D763" s="12"/>
      <c r="F763" s="48"/>
    </row>
    <row r="764">
      <c r="D764" s="12"/>
      <c r="F764" s="48"/>
    </row>
    <row r="765">
      <c r="D765" s="12"/>
      <c r="F765" s="48"/>
    </row>
    <row r="766">
      <c r="D766" s="12"/>
      <c r="F766" s="48"/>
    </row>
    <row r="767">
      <c r="D767" s="12"/>
      <c r="F767" s="48"/>
    </row>
    <row r="768">
      <c r="D768" s="12"/>
      <c r="F768" s="48"/>
    </row>
    <row r="769">
      <c r="D769" s="12"/>
      <c r="F769" s="48"/>
    </row>
    <row r="770">
      <c r="D770" s="12"/>
      <c r="F770" s="48"/>
    </row>
    <row r="771">
      <c r="D771" s="12"/>
      <c r="F771" s="48"/>
    </row>
    <row r="772">
      <c r="D772" s="12"/>
      <c r="F772" s="48"/>
    </row>
    <row r="773">
      <c r="D773" s="12"/>
      <c r="F773" s="48"/>
    </row>
    <row r="774">
      <c r="D774" s="12"/>
      <c r="F774" s="48"/>
    </row>
    <row r="775">
      <c r="D775" s="12"/>
      <c r="F775" s="48"/>
    </row>
    <row r="776">
      <c r="D776" s="12"/>
      <c r="F776" s="48"/>
    </row>
    <row r="777">
      <c r="D777" s="12"/>
      <c r="F777" s="48"/>
    </row>
    <row r="778">
      <c r="D778" s="12"/>
      <c r="F778" s="48"/>
    </row>
    <row r="779">
      <c r="D779" s="12"/>
      <c r="F779" s="48"/>
    </row>
    <row r="780">
      <c r="D780" s="12"/>
      <c r="F780" s="48"/>
    </row>
    <row r="781">
      <c r="D781" s="12"/>
      <c r="F781" s="48"/>
    </row>
    <row r="782">
      <c r="D782" s="12"/>
      <c r="F782" s="48"/>
    </row>
    <row r="783">
      <c r="D783" s="12"/>
      <c r="F783" s="48"/>
    </row>
    <row r="784">
      <c r="D784" s="12"/>
      <c r="F784" s="48"/>
    </row>
    <row r="785">
      <c r="D785" s="12"/>
      <c r="F785" s="48"/>
    </row>
    <row r="786">
      <c r="D786" s="12"/>
      <c r="F786" s="48"/>
    </row>
    <row r="787">
      <c r="D787" s="12"/>
      <c r="F787" s="48"/>
    </row>
    <row r="788">
      <c r="D788" s="12"/>
      <c r="F788" s="48"/>
    </row>
    <row r="789">
      <c r="D789" s="12"/>
      <c r="F789" s="48"/>
    </row>
    <row r="790">
      <c r="D790" s="12"/>
      <c r="F790" s="48"/>
    </row>
    <row r="791">
      <c r="D791" s="12"/>
      <c r="F791" s="48"/>
    </row>
    <row r="792">
      <c r="D792" s="12"/>
      <c r="F792" s="48"/>
    </row>
    <row r="793">
      <c r="D793" s="12"/>
      <c r="F793" s="48"/>
    </row>
    <row r="794">
      <c r="D794" s="12"/>
      <c r="F794" s="48"/>
    </row>
    <row r="795">
      <c r="D795" s="12"/>
      <c r="F795" s="48"/>
    </row>
    <row r="796">
      <c r="D796" s="12"/>
      <c r="F796" s="48"/>
    </row>
    <row r="797">
      <c r="D797" s="12"/>
      <c r="F797" s="48"/>
    </row>
    <row r="798">
      <c r="D798" s="12"/>
      <c r="F798" s="48"/>
    </row>
    <row r="799">
      <c r="D799" s="12"/>
      <c r="F799" s="48"/>
    </row>
    <row r="800">
      <c r="D800" s="12"/>
      <c r="F800" s="48"/>
    </row>
    <row r="801">
      <c r="D801" s="12"/>
      <c r="F801" s="48"/>
    </row>
    <row r="802">
      <c r="D802" s="12"/>
      <c r="F802" s="48"/>
    </row>
    <row r="803">
      <c r="D803" s="12"/>
      <c r="F803" s="48"/>
    </row>
    <row r="804">
      <c r="D804" s="12"/>
      <c r="F804" s="48"/>
    </row>
    <row r="805">
      <c r="D805" s="12"/>
      <c r="F805" s="48"/>
    </row>
    <row r="806">
      <c r="D806" s="12"/>
      <c r="F806" s="48"/>
    </row>
    <row r="807">
      <c r="D807" s="12"/>
      <c r="F807" s="48"/>
    </row>
    <row r="808">
      <c r="D808" s="12"/>
      <c r="F808" s="48"/>
    </row>
    <row r="809">
      <c r="D809" s="12"/>
      <c r="F809" s="48"/>
    </row>
    <row r="810">
      <c r="D810" s="12"/>
      <c r="F810" s="48"/>
    </row>
    <row r="811">
      <c r="D811" s="12"/>
      <c r="F811" s="48"/>
    </row>
    <row r="812">
      <c r="D812" s="12"/>
      <c r="F812" s="48"/>
    </row>
    <row r="813">
      <c r="D813" s="12"/>
      <c r="F813" s="48"/>
    </row>
    <row r="814">
      <c r="D814" s="12"/>
      <c r="F814" s="48"/>
    </row>
    <row r="815">
      <c r="D815" s="12"/>
      <c r="F815" s="48"/>
    </row>
    <row r="816">
      <c r="D816" s="12"/>
      <c r="F816" s="48"/>
    </row>
    <row r="817">
      <c r="D817" s="12"/>
      <c r="F817" s="48"/>
    </row>
    <row r="818">
      <c r="D818" s="12"/>
      <c r="F818" s="48"/>
    </row>
    <row r="819">
      <c r="D819" s="12"/>
      <c r="F819" s="48"/>
    </row>
    <row r="820">
      <c r="D820" s="12"/>
      <c r="F820" s="48"/>
    </row>
    <row r="821">
      <c r="D821" s="12"/>
      <c r="F821" s="48"/>
    </row>
    <row r="822">
      <c r="D822" s="12"/>
      <c r="F822" s="48"/>
    </row>
    <row r="823">
      <c r="D823" s="12"/>
      <c r="F823" s="48"/>
    </row>
    <row r="824">
      <c r="D824" s="12"/>
      <c r="F824" s="48"/>
    </row>
    <row r="825">
      <c r="D825" s="12"/>
      <c r="F825" s="48"/>
    </row>
    <row r="826">
      <c r="D826" s="12"/>
      <c r="F826" s="48"/>
    </row>
    <row r="827">
      <c r="D827" s="12"/>
      <c r="F827" s="48"/>
    </row>
    <row r="828">
      <c r="D828" s="12"/>
      <c r="F828" s="48"/>
    </row>
    <row r="829">
      <c r="D829" s="12"/>
      <c r="F829" s="48"/>
    </row>
    <row r="830">
      <c r="D830" s="12"/>
      <c r="F830" s="48"/>
    </row>
    <row r="831">
      <c r="D831" s="12"/>
      <c r="F831" s="48"/>
    </row>
    <row r="832">
      <c r="D832" s="12"/>
      <c r="F832" s="48"/>
    </row>
    <row r="833">
      <c r="D833" s="12"/>
      <c r="F833" s="48"/>
    </row>
    <row r="834">
      <c r="D834" s="12"/>
      <c r="F834" s="48"/>
    </row>
    <row r="835">
      <c r="D835" s="12"/>
      <c r="F835" s="48"/>
    </row>
    <row r="836">
      <c r="D836" s="12"/>
      <c r="F836" s="48"/>
    </row>
    <row r="837">
      <c r="D837" s="12"/>
      <c r="F837" s="48"/>
    </row>
    <row r="838">
      <c r="D838" s="12"/>
      <c r="F838" s="48"/>
    </row>
    <row r="839">
      <c r="D839" s="12"/>
      <c r="F839" s="48"/>
    </row>
    <row r="840">
      <c r="D840" s="12"/>
      <c r="F840" s="48"/>
    </row>
    <row r="841">
      <c r="D841" s="12"/>
      <c r="F841" s="48"/>
    </row>
    <row r="842">
      <c r="D842" s="12"/>
      <c r="F842" s="48"/>
    </row>
    <row r="843">
      <c r="D843" s="12"/>
      <c r="F843" s="48"/>
    </row>
    <row r="844">
      <c r="D844" s="12"/>
      <c r="F844" s="48"/>
    </row>
    <row r="845">
      <c r="D845" s="12"/>
      <c r="F845" s="48"/>
    </row>
    <row r="846">
      <c r="D846" s="12"/>
      <c r="F846" s="48"/>
    </row>
    <row r="847">
      <c r="D847" s="12"/>
      <c r="F847" s="48"/>
    </row>
    <row r="848">
      <c r="D848" s="12"/>
      <c r="F848" s="48"/>
    </row>
    <row r="849">
      <c r="D849" s="12"/>
      <c r="F849" s="48"/>
    </row>
    <row r="850">
      <c r="D850" s="12"/>
      <c r="F850" s="48"/>
    </row>
    <row r="851">
      <c r="D851" s="12"/>
      <c r="F851" s="48"/>
    </row>
    <row r="852">
      <c r="D852" s="12"/>
      <c r="F852" s="48"/>
    </row>
    <row r="853">
      <c r="D853" s="12"/>
      <c r="F853" s="48"/>
    </row>
    <row r="854">
      <c r="D854" s="12"/>
      <c r="F854" s="48"/>
    </row>
    <row r="855">
      <c r="D855" s="12"/>
      <c r="F855" s="48"/>
    </row>
    <row r="856">
      <c r="D856" s="12"/>
      <c r="F856" s="48"/>
    </row>
    <row r="857">
      <c r="D857" s="12"/>
      <c r="F857" s="48"/>
    </row>
    <row r="858">
      <c r="D858" s="12"/>
      <c r="F858" s="48"/>
    </row>
    <row r="859">
      <c r="D859" s="12"/>
      <c r="F859" s="48"/>
    </row>
    <row r="860">
      <c r="D860" s="12"/>
      <c r="F860" s="48"/>
    </row>
    <row r="861">
      <c r="D861" s="12"/>
      <c r="F861" s="48"/>
    </row>
    <row r="862">
      <c r="D862" s="12"/>
      <c r="F862" s="48"/>
    </row>
    <row r="863">
      <c r="D863" s="12"/>
      <c r="F863" s="48"/>
    </row>
    <row r="864">
      <c r="D864" s="12"/>
      <c r="F864" s="48"/>
    </row>
    <row r="865">
      <c r="D865" s="12"/>
      <c r="F865" s="48"/>
    </row>
    <row r="866">
      <c r="D866" s="12"/>
      <c r="F866" s="48"/>
    </row>
    <row r="867">
      <c r="D867" s="12"/>
      <c r="F867" s="48"/>
    </row>
    <row r="868">
      <c r="D868" s="12"/>
      <c r="F868" s="48"/>
    </row>
    <row r="869">
      <c r="D869" s="12"/>
      <c r="F869" s="48"/>
    </row>
    <row r="870">
      <c r="D870" s="12"/>
      <c r="F870" s="48"/>
    </row>
    <row r="871">
      <c r="D871" s="12"/>
      <c r="F871" s="48"/>
    </row>
    <row r="872">
      <c r="D872" s="12"/>
      <c r="F872" s="48"/>
    </row>
    <row r="873">
      <c r="D873" s="12"/>
      <c r="F873" s="48"/>
    </row>
    <row r="874">
      <c r="D874" s="12"/>
      <c r="F874" s="48"/>
    </row>
    <row r="875">
      <c r="D875" s="12"/>
      <c r="F875" s="48"/>
    </row>
    <row r="876">
      <c r="D876" s="12"/>
      <c r="F876" s="48"/>
    </row>
    <row r="877">
      <c r="D877" s="12"/>
      <c r="F877" s="48"/>
    </row>
    <row r="878">
      <c r="D878" s="12"/>
      <c r="F878" s="48"/>
    </row>
    <row r="879">
      <c r="D879" s="12"/>
      <c r="F879" s="48"/>
    </row>
    <row r="880">
      <c r="D880" s="12"/>
      <c r="F880" s="48"/>
    </row>
    <row r="881">
      <c r="D881" s="12"/>
      <c r="F881" s="48"/>
    </row>
    <row r="882">
      <c r="D882" s="12"/>
      <c r="F882" s="48"/>
    </row>
    <row r="883">
      <c r="D883" s="12"/>
      <c r="F883" s="48"/>
    </row>
    <row r="884">
      <c r="D884" s="12"/>
      <c r="F884" s="48"/>
    </row>
    <row r="885">
      <c r="D885" s="12"/>
      <c r="F885" s="48"/>
    </row>
    <row r="886">
      <c r="D886" s="12"/>
      <c r="F886" s="48"/>
    </row>
    <row r="887">
      <c r="D887" s="12"/>
      <c r="F887" s="48"/>
    </row>
    <row r="888">
      <c r="D888" s="12"/>
      <c r="F888" s="48"/>
    </row>
    <row r="889">
      <c r="D889" s="12"/>
      <c r="F889" s="48"/>
    </row>
    <row r="890">
      <c r="D890" s="12"/>
      <c r="F890" s="48"/>
    </row>
    <row r="891">
      <c r="D891" s="12"/>
      <c r="F891" s="48"/>
    </row>
    <row r="892">
      <c r="D892" s="12"/>
      <c r="F892" s="48"/>
    </row>
    <row r="893">
      <c r="D893" s="12"/>
      <c r="F893" s="48"/>
    </row>
    <row r="894">
      <c r="D894" s="12"/>
      <c r="F894" s="48"/>
    </row>
    <row r="895">
      <c r="D895" s="12"/>
      <c r="F895" s="48"/>
    </row>
    <row r="896">
      <c r="D896" s="12"/>
      <c r="F896" s="48"/>
    </row>
    <row r="897">
      <c r="D897" s="12"/>
      <c r="F897" s="48"/>
    </row>
    <row r="898">
      <c r="D898" s="12"/>
      <c r="F898" s="48"/>
    </row>
    <row r="899">
      <c r="D899" s="12"/>
      <c r="F899" s="48"/>
    </row>
    <row r="900">
      <c r="D900" s="12"/>
      <c r="F900" s="48"/>
    </row>
    <row r="901">
      <c r="D901" s="12"/>
      <c r="F901" s="48"/>
    </row>
    <row r="902">
      <c r="D902" s="12"/>
      <c r="F902" s="48"/>
    </row>
    <row r="903">
      <c r="D903" s="12"/>
      <c r="F903" s="48"/>
    </row>
    <row r="904">
      <c r="D904" s="12"/>
      <c r="F904" s="48"/>
    </row>
    <row r="905">
      <c r="D905" s="12"/>
      <c r="F905" s="48"/>
    </row>
    <row r="906">
      <c r="D906" s="12"/>
      <c r="F906" s="48"/>
    </row>
    <row r="907">
      <c r="D907" s="12"/>
      <c r="F907" s="48"/>
    </row>
    <row r="908">
      <c r="D908" s="12"/>
      <c r="F908" s="48"/>
    </row>
    <row r="909">
      <c r="D909" s="12"/>
      <c r="F909" s="48"/>
    </row>
    <row r="910">
      <c r="D910" s="12"/>
      <c r="F910" s="48"/>
    </row>
    <row r="911">
      <c r="D911" s="12"/>
      <c r="F911" s="48"/>
    </row>
    <row r="912">
      <c r="D912" s="12"/>
      <c r="F912" s="48"/>
    </row>
    <row r="913">
      <c r="D913" s="12"/>
      <c r="F913" s="48"/>
    </row>
    <row r="914">
      <c r="D914" s="12"/>
      <c r="F914" s="48"/>
    </row>
    <row r="915">
      <c r="D915" s="12"/>
      <c r="F915" s="48"/>
    </row>
    <row r="916">
      <c r="D916" s="12"/>
      <c r="F916" s="48"/>
    </row>
    <row r="917">
      <c r="D917" s="12"/>
      <c r="F917" s="48"/>
    </row>
    <row r="918">
      <c r="D918" s="12"/>
      <c r="F918" s="48"/>
    </row>
    <row r="919">
      <c r="D919" s="12"/>
      <c r="F919" s="48"/>
    </row>
    <row r="920">
      <c r="D920" s="12"/>
      <c r="F920" s="48"/>
    </row>
    <row r="921">
      <c r="D921" s="12"/>
      <c r="F921" s="48"/>
    </row>
    <row r="922">
      <c r="D922" s="12"/>
      <c r="F922" s="48"/>
    </row>
    <row r="923">
      <c r="D923" s="12"/>
      <c r="F923" s="48"/>
    </row>
    <row r="924">
      <c r="D924" s="12"/>
      <c r="F924" s="48"/>
    </row>
    <row r="925">
      <c r="D925" s="12"/>
      <c r="F925" s="48"/>
    </row>
    <row r="926">
      <c r="D926" s="12"/>
      <c r="F926" s="48"/>
    </row>
    <row r="927">
      <c r="D927" s="12"/>
      <c r="F927" s="48"/>
    </row>
    <row r="928">
      <c r="D928" s="12"/>
      <c r="F928" s="48"/>
    </row>
    <row r="929">
      <c r="D929" s="12"/>
      <c r="F929" s="48"/>
    </row>
    <row r="930">
      <c r="D930" s="12"/>
      <c r="F930" s="48"/>
    </row>
    <row r="931">
      <c r="D931" s="12"/>
      <c r="F931" s="48"/>
    </row>
    <row r="932">
      <c r="D932" s="12"/>
      <c r="F932" s="48"/>
    </row>
    <row r="933">
      <c r="D933" s="12"/>
      <c r="F933" s="48"/>
    </row>
    <row r="934">
      <c r="D934" s="12"/>
      <c r="F934" s="48"/>
    </row>
    <row r="935">
      <c r="D935" s="12"/>
      <c r="F935" s="48"/>
    </row>
    <row r="936">
      <c r="D936" s="12"/>
      <c r="F936" s="48"/>
    </row>
    <row r="937">
      <c r="D937" s="12"/>
      <c r="F937" s="48"/>
    </row>
    <row r="938">
      <c r="D938" s="12"/>
      <c r="F938" s="48"/>
    </row>
    <row r="939">
      <c r="D939" s="12"/>
      <c r="F939" s="48"/>
    </row>
    <row r="940">
      <c r="D940" s="12"/>
      <c r="F940" s="48"/>
    </row>
    <row r="941">
      <c r="D941" s="12"/>
      <c r="F941" s="48"/>
    </row>
    <row r="942">
      <c r="D942" s="12"/>
      <c r="F942" s="48"/>
    </row>
    <row r="943">
      <c r="D943" s="12"/>
      <c r="F943" s="48"/>
    </row>
    <row r="944">
      <c r="D944" s="12"/>
      <c r="F944" s="48"/>
    </row>
    <row r="945">
      <c r="D945" s="12"/>
      <c r="F945" s="48"/>
    </row>
    <row r="946">
      <c r="D946" s="12"/>
      <c r="F946" s="48"/>
    </row>
    <row r="947">
      <c r="D947" s="12"/>
      <c r="F947" s="48"/>
    </row>
    <row r="948">
      <c r="D948" s="12"/>
      <c r="F948" s="48"/>
    </row>
    <row r="949">
      <c r="D949" s="12"/>
      <c r="F949" s="48"/>
    </row>
    <row r="950">
      <c r="D950" s="12"/>
      <c r="F950" s="48"/>
    </row>
    <row r="951">
      <c r="D951" s="12"/>
      <c r="F951" s="48"/>
    </row>
    <row r="952">
      <c r="D952" s="12"/>
      <c r="F952" s="48"/>
    </row>
    <row r="953">
      <c r="D953" s="12"/>
      <c r="F953" s="48"/>
    </row>
    <row r="954">
      <c r="D954" s="12"/>
      <c r="F954" s="48"/>
    </row>
    <row r="955">
      <c r="D955" s="12"/>
      <c r="F955" s="48"/>
    </row>
    <row r="956">
      <c r="D956" s="12"/>
      <c r="F956" s="48"/>
    </row>
    <row r="957">
      <c r="D957" s="12"/>
      <c r="F957" s="48"/>
    </row>
    <row r="958">
      <c r="D958" s="12"/>
      <c r="F958" s="48"/>
    </row>
    <row r="959">
      <c r="D959" s="12"/>
      <c r="F959" s="48"/>
    </row>
    <row r="960">
      <c r="D960" s="12"/>
      <c r="F960" s="48"/>
    </row>
    <row r="961">
      <c r="D961" s="12"/>
      <c r="F961" s="48"/>
    </row>
    <row r="962">
      <c r="D962" s="12"/>
      <c r="F962" s="48"/>
    </row>
    <row r="963">
      <c r="D963" s="12"/>
      <c r="F963" s="48"/>
    </row>
    <row r="964">
      <c r="D964" s="12"/>
      <c r="F964" s="48"/>
    </row>
    <row r="965">
      <c r="D965" s="12"/>
      <c r="F965" s="48"/>
    </row>
    <row r="966">
      <c r="D966" s="12"/>
      <c r="F966" s="48"/>
    </row>
    <row r="967">
      <c r="D967" s="12"/>
      <c r="F967" s="48"/>
    </row>
    <row r="968">
      <c r="D968" s="12"/>
      <c r="F968" s="48"/>
    </row>
    <row r="969">
      <c r="D969" s="12"/>
      <c r="F969" s="48"/>
    </row>
    <row r="970">
      <c r="D970" s="12"/>
      <c r="F970" s="48"/>
    </row>
    <row r="971">
      <c r="D971" s="12"/>
      <c r="F971" s="48"/>
    </row>
    <row r="972">
      <c r="D972" s="12"/>
      <c r="F972" s="48"/>
    </row>
    <row r="973">
      <c r="D973" s="12"/>
      <c r="F973" s="48"/>
    </row>
    <row r="974">
      <c r="D974" s="12"/>
      <c r="F974" s="48"/>
    </row>
    <row r="975">
      <c r="D975" s="12"/>
      <c r="F975" s="48"/>
    </row>
    <row r="976">
      <c r="D976" s="12"/>
      <c r="F976" s="48"/>
    </row>
    <row r="977">
      <c r="D977" s="12"/>
      <c r="F977" s="48"/>
    </row>
    <row r="978">
      <c r="D978" s="12"/>
      <c r="F978" s="48"/>
    </row>
    <row r="979">
      <c r="D979" s="12"/>
      <c r="F979" s="48"/>
    </row>
    <row r="980">
      <c r="D980" s="12"/>
      <c r="F980" s="48"/>
    </row>
    <row r="981">
      <c r="D981" s="12"/>
      <c r="F981" s="48"/>
    </row>
    <row r="982">
      <c r="D982" s="12"/>
      <c r="F982" s="48"/>
    </row>
    <row r="983">
      <c r="D983" s="12"/>
      <c r="F983" s="48"/>
    </row>
    <row r="984">
      <c r="D984" s="12"/>
      <c r="F984" s="48"/>
    </row>
    <row r="985">
      <c r="D985" s="12"/>
      <c r="F985" s="48"/>
    </row>
    <row r="986">
      <c r="D986" s="12"/>
      <c r="F986" s="48"/>
    </row>
    <row r="987">
      <c r="D987" s="12"/>
      <c r="F987" s="48"/>
    </row>
    <row r="988">
      <c r="D988" s="12"/>
      <c r="F988" s="48"/>
    </row>
    <row r="989">
      <c r="D989" s="12"/>
      <c r="F989" s="48"/>
    </row>
    <row r="990">
      <c r="D990" s="12"/>
      <c r="F990" s="48"/>
    </row>
    <row r="991">
      <c r="D991" s="12"/>
      <c r="F991" s="48"/>
    </row>
    <row r="992">
      <c r="D992" s="12"/>
      <c r="F992" s="48"/>
    </row>
    <row r="993">
      <c r="D993" s="12"/>
      <c r="F993" s="48"/>
    </row>
  </sheetData>
  <mergeCells count="28">
    <mergeCell ref="AP2:AQ2"/>
    <mergeCell ref="AR2:AS2"/>
    <mergeCell ref="AT2:AU2"/>
    <mergeCell ref="AV2:AW2"/>
    <mergeCell ref="A1:B1"/>
    <mergeCell ref="AZ1:BA2"/>
    <mergeCell ref="D2:E2"/>
    <mergeCell ref="F2:G2"/>
    <mergeCell ref="H2:I2"/>
    <mergeCell ref="J2:K2"/>
    <mergeCell ref="L2:M2"/>
    <mergeCell ref="N2:O2"/>
    <mergeCell ref="P2:Q2"/>
    <mergeCell ref="D64:E64"/>
    <mergeCell ref="F64:G64"/>
    <mergeCell ref="H64:I64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.88"/>
    <col customWidth="1" min="2" max="2" width="20.88"/>
    <col customWidth="1" min="3" max="6" width="10.5"/>
    <col customWidth="1" min="11" max="11" width="4.88"/>
    <col customWidth="1" min="12" max="12" width="3.13"/>
    <col customWidth="1" min="13" max="13" width="20.5"/>
  </cols>
  <sheetData>
    <row r="1">
      <c r="A1" s="8" t="s">
        <v>117</v>
      </c>
      <c r="B1" s="8" t="s">
        <v>118</v>
      </c>
      <c r="C1" s="8" t="s">
        <v>119</v>
      </c>
      <c r="D1" s="8" t="s">
        <v>120</v>
      </c>
      <c r="E1" s="8" t="s">
        <v>121</v>
      </c>
      <c r="F1" s="8" t="s">
        <v>122</v>
      </c>
      <c r="G1" s="55" t="s">
        <v>123</v>
      </c>
      <c r="H1" s="5"/>
      <c r="I1" s="2" t="s">
        <v>1</v>
      </c>
      <c r="J1" s="8" t="s">
        <v>28</v>
      </c>
      <c r="L1" s="8" t="s">
        <v>117</v>
      </c>
      <c r="M1" s="8" t="s">
        <v>124</v>
      </c>
      <c r="N1" s="8" t="s">
        <v>125</v>
      </c>
      <c r="P1" s="8" t="s">
        <v>126</v>
      </c>
    </row>
    <row r="2">
      <c r="A2" s="8">
        <v>0.0</v>
      </c>
      <c r="B2" s="11" t="s">
        <v>54</v>
      </c>
      <c r="C2" s="8" t="s">
        <v>127</v>
      </c>
      <c r="D2" s="8" t="s">
        <v>114</v>
      </c>
      <c r="E2" s="8">
        <v>3.0</v>
      </c>
      <c r="F2" s="8">
        <v>0.0</v>
      </c>
      <c r="G2" s="8"/>
      <c r="I2" s="2" t="s">
        <v>2</v>
      </c>
      <c r="J2" s="8" t="s">
        <v>29</v>
      </c>
      <c r="L2" s="8">
        <v>0.0</v>
      </c>
      <c r="M2" s="11" t="s">
        <v>54</v>
      </c>
      <c r="N2" s="8" t="s">
        <v>127</v>
      </c>
      <c r="P2" s="11" t="s">
        <v>56</v>
      </c>
      <c r="Q2" s="8" t="s">
        <v>128</v>
      </c>
    </row>
    <row r="3">
      <c r="A3" s="8">
        <v>1.0</v>
      </c>
      <c r="B3" s="11" t="s">
        <v>55</v>
      </c>
      <c r="C3" s="8" t="s">
        <v>127</v>
      </c>
      <c r="D3" s="8" t="s">
        <v>114</v>
      </c>
      <c r="E3" s="8">
        <v>3.0</v>
      </c>
      <c r="F3" s="8">
        <v>0.0</v>
      </c>
      <c r="G3" s="8"/>
      <c r="I3" s="2" t="s">
        <v>3</v>
      </c>
      <c r="J3" s="8" t="s">
        <v>30</v>
      </c>
      <c r="L3" s="8">
        <v>1.0</v>
      </c>
      <c r="M3" s="11" t="s">
        <v>55</v>
      </c>
      <c r="N3" s="8" t="s">
        <v>127</v>
      </c>
      <c r="P3" s="11" t="s">
        <v>60</v>
      </c>
      <c r="Q3" s="5" t="s">
        <v>127</v>
      </c>
    </row>
    <row r="4">
      <c r="A4" s="8">
        <v>2.0</v>
      </c>
      <c r="B4" s="11" t="s">
        <v>56</v>
      </c>
      <c r="C4" s="8" t="s">
        <v>128</v>
      </c>
      <c r="D4" s="8" t="s">
        <v>114</v>
      </c>
      <c r="E4" s="8">
        <v>3.0</v>
      </c>
      <c r="F4" s="8">
        <v>0.0</v>
      </c>
      <c r="G4" s="8"/>
      <c r="I4" s="2" t="s">
        <v>4</v>
      </c>
      <c r="J4" s="8" t="s">
        <v>31</v>
      </c>
      <c r="L4" s="8">
        <v>2.0</v>
      </c>
      <c r="M4" s="11" t="s">
        <v>56</v>
      </c>
      <c r="N4" s="8" t="s">
        <v>128</v>
      </c>
      <c r="P4" s="11" t="s">
        <v>71</v>
      </c>
      <c r="Q4" s="8" t="s">
        <v>129</v>
      </c>
    </row>
    <row r="5">
      <c r="A5" s="8">
        <v>3.0</v>
      </c>
      <c r="B5" s="11" t="s">
        <v>57</v>
      </c>
      <c r="C5" s="8" t="s">
        <v>127</v>
      </c>
      <c r="D5" s="8" t="s">
        <v>114</v>
      </c>
      <c r="E5" s="8">
        <v>3.0</v>
      </c>
      <c r="F5" s="8">
        <v>9644.0</v>
      </c>
      <c r="G5" s="8"/>
      <c r="I5" s="2" t="s">
        <v>5</v>
      </c>
      <c r="J5" s="8" t="s">
        <v>32</v>
      </c>
      <c r="L5" s="8">
        <v>3.0</v>
      </c>
      <c r="M5" s="11" t="s">
        <v>57</v>
      </c>
      <c r="N5" s="8" t="s">
        <v>127</v>
      </c>
      <c r="P5" s="11" t="s">
        <v>77</v>
      </c>
      <c r="Q5" s="8" t="s">
        <v>129</v>
      </c>
    </row>
    <row r="6">
      <c r="A6" s="8">
        <v>4.0</v>
      </c>
      <c r="B6" s="11" t="s">
        <v>58</v>
      </c>
      <c r="C6" s="8" t="s">
        <v>129</v>
      </c>
      <c r="D6" s="8" t="s">
        <v>114</v>
      </c>
      <c r="E6" s="8">
        <v>3.0</v>
      </c>
      <c r="F6" s="8">
        <v>14.0</v>
      </c>
      <c r="G6" s="8"/>
      <c r="I6" s="2" t="s">
        <v>6</v>
      </c>
      <c r="J6" s="8" t="s">
        <v>33</v>
      </c>
      <c r="L6" s="8">
        <v>4.0</v>
      </c>
      <c r="M6" s="11" t="s">
        <v>58</v>
      </c>
      <c r="N6" s="8" t="s">
        <v>129</v>
      </c>
    </row>
    <row r="7">
      <c r="A7" s="8">
        <v>5.0</v>
      </c>
      <c r="B7" s="11" t="s">
        <v>59</v>
      </c>
      <c r="C7" s="8" t="s">
        <v>129</v>
      </c>
      <c r="D7" s="8" t="s">
        <v>114</v>
      </c>
      <c r="E7" s="8">
        <v>3.0</v>
      </c>
      <c r="F7" s="8">
        <v>0.0</v>
      </c>
      <c r="G7" s="8"/>
      <c r="I7" s="2" t="s">
        <v>7</v>
      </c>
      <c r="J7" s="8" t="s">
        <v>34</v>
      </c>
      <c r="L7" s="8">
        <v>5.0</v>
      </c>
      <c r="M7" s="11" t="s">
        <v>59</v>
      </c>
      <c r="N7" s="8" t="s">
        <v>129</v>
      </c>
    </row>
    <row r="8">
      <c r="A8" s="8">
        <v>6.0</v>
      </c>
      <c r="B8" s="11" t="s">
        <v>60</v>
      </c>
      <c r="C8" s="5" t="s">
        <v>127</v>
      </c>
      <c r="D8" s="8" t="s">
        <v>114</v>
      </c>
      <c r="E8" s="8">
        <v>3.0</v>
      </c>
      <c r="F8" s="8">
        <v>0.0</v>
      </c>
      <c r="G8" s="8"/>
      <c r="I8" s="2" t="s">
        <v>8</v>
      </c>
      <c r="J8" s="8" t="s">
        <v>35</v>
      </c>
      <c r="L8" s="8">
        <v>6.0</v>
      </c>
      <c r="M8" s="11" t="s">
        <v>60</v>
      </c>
      <c r="N8" s="5" t="s">
        <v>127</v>
      </c>
    </row>
    <row r="9">
      <c r="A9" s="8">
        <v>7.0</v>
      </c>
      <c r="B9" s="11" t="s">
        <v>61</v>
      </c>
      <c r="C9" s="8" t="s">
        <v>129</v>
      </c>
      <c r="D9" s="8" t="s">
        <v>114</v>
      </c>
      <c r="E9" s="8">
        <v>3.0</v>
      </c>
      <c r="F9" s="8">
        <v>451.0</v>
      </c>
      <c r="G9" s="8"/>
      <c r="I9" s="2" t="s">
        <v>9</v>
      </c>
      <c r="J9" s="8" t="s">
        <v>36</v>
      </c>
      <c r="L9" s="8">
        <v>7.0</v>
      </c>
      <c r="M9" s="11" t="s">
        <v>61</v>
      </c>
      <c r="N9" s="8" t="s">
        <v>129</v>
      </c>
    </row>
    <row r="10">
      <c r="A10" s="8">
        <v>8.0</v>
      </c>
      <c r="B10" s="11" t="s">
        <v>62</v>
      </c>
      <c r="C10" s="8" t="s">
        <v>129</v>
      </c>
      <c r="D10" s="8" t="s">
        <v>114</v>
      </c>
      <c r="E10" s="8">
        <v>3.0</v>
      </c>
      <c r="F10" s="8">
        <v>0.0</v>
      </c>
      <c r="G10" s="8"/>
      <c r="I10" s="2" t="s">
        <v>10</v>
      </c>
      <c r="J10" s="8" t="s">
        <v>37</v>
      </c>
      <c r="L10" s="8">
        <v>8.0</v>
      </c>
      <c r="M10" s="11" t="s">
        <v>62</v>
      </c>
      <c r="N10" s="8" t="s">
        <v>129</v>
      </c>
    </row>
    <row r="11">
      <c r="A11" s="8">
        <v>9.0</v>
      </c>
      <c r="B11" s="11" t="s">
        <v>63</v>
      </c>
      <c r="C11" s="8" t="s">
        <v>130</v>
      </c>
      <c r="D11" s="8" t="s">
        <v>114</v>
      </c>
      <c r="E11" s="8">
        <v>3.0</v>
      </c>
      <c r="F11" s="8">
        <v>195.0</v>
      </c>
      <c r="G11" s="8"/>
      <c r="I11" s="2" t="s">
        <v>11</v>
      </c>
      <c r="J11" s="8" t="s">
        <v>38</v>
      </c>
      <c r="L11" s="8">
        <v>9.0</v>
      </c>
      <c r="M11" s="11" t="s">
        <v>63</v>
      </c>
      <c r="N11" s="8" t="s">
        <v>130</v>
      </c>
    </row>
    <row r="12">
      <c r="A12" s="8">
        <v>10.0</v>
      </c>
      <c r="B12" s="11" t="s">
        <v>64</v>
      </c>
      <c r="C12" s="8" t="s">
        <v>127</v>
      </c>
      <c r="D12" s="8" t="s">
        <v>114</v>
      </c>
      <c r="E12" s="8">
        <v>3.0</v>
      </c>
      <c r="F12" s="8">
        <v>0.0</v>
      </c>
      <c r="G12" s="8"/>
      <c r="I12" s="2" t="s">
        <v>12</v>
      </c>
      <c r="J12" s="8" t="s">
        <v>39</v>
      </c>
      <c r="L12" s="8">
        <v>10.0</v>
      </c>
      <c r="M12" s="11" t="s">
        <v>64</v>
      </c>
      <c r="N12" s="8" t="s">
        <v>127</v>
      </c>
    </row>
    <row r="13">
      <c r="A13" s="8">
        <v>11.0</v>
      </c>
      <c r="B13" s="11" t="s">
        <v>65</v>
      </c>
      <c r="C13" s="8" t="s">
        <v>131</v>
      </c>
      <c r="D13" s="8" t="s">
        <v>114</v>
      </c>
      <c r="E13" s="8">
        <v>3.0</v>
      </c>
      <c r="F13" s="8">
        <v>1313.0</v>
      </c>
      <c r="G13" s="8"/>
      <c r="I13" s="2" t="s">
        <v>13</v>
      </c>
      <c r="J13" s="8" t="s">
        <v>40</v>
      </c>
      <c r="L13" s="8">
        <v>11.0</v>
      </c>
      <c r="M13" s="11" t="s">
        <v>65</v>
      </c>
      <c r="N13" s="8" t="s">
        <v>131</v>
      </c>
    </row>
    <row r="14">
      <c r="A14" s="8">
        <v>12.0</v>
      </c>
      <c r="B14" s="11" t="s">
        <v>66</v>
      </c>
      <c r="C14" s="8" t="s">
        <v>66</v>
      </c>
      <c r="D14" s="8" t="s">
        <v>114</v>
      </c>
      <c r="E14" s="8">
        <v>3.0</v>
      </c>
      <c r="F14" s="8">
        <v>63.0</v>
      </c>
      <c r="G14" s="8"/>
      <c r="I14" s="2" t="s">
        <v>14</v>
      </c>
      <c r="J14" s="8" t="s">
        <v>41</v>
      </c>
      <c r="L14" s="8">
        <v>12.0</v>
      </c>
      <c r="M14" s="11" t="s">
        <v>66</v>
      </c>
      <c r="N14" s="8" t="s">
        <v>66</v>
      </c>
    </row>
    <row r="15">
      <c r="A15" s="8">
        <v>13.0</v>
      </c>
      <c r="B15" s="11" t="s">
        <v>67</v>
      </c>
      <c r="C15" s="8" t="s">
        <v>127</v>
      </c>
      <c r="D15" s="8" t="s">
        <v>114</v>
      </c>
      <c r="E15" s="8">
        <v>3.0</v>
      </c>
      <c r="F15" s="8">
        <v>0.0</v>
      </c>
      <c r="G15" s="8"/>
      <c r="I15" s="2" t="s">
        <v>15</v>
      </c>
      <c r="J15" s="8" t="s">
        <v>42</v>
      </c>
      <c r="L15" s="8">
        <v>13.0</v>
      </c>
      <c r="M15" s="11" t="s">
        <v>67</v>
      </c>
      <c r="N15" s="8" t="s">
        <v>127</v>
      </c>
    </row>
    <row r="16">
      <c r="A16" s="8">
        <v>14.0</v>
      </c>
      <c r="B16" s="11" t="s">
        <v>68</v>
      </c>
      <c r="C16" s="8" t="s">
        <v>129</v>
      </c>
      <c r="D16" s="8" t="s">
        <v>114</v>
      </c>
      <c r="E16" s="8">
        <v>3.0</v>
      </c>
      <c r="F16" s="8">
        <v>714.0</v>
      </c>
      <c r="G16" s="8"/>
      <c r="I16" s="2" t="s">
        <v>16</v>
      </c>
      <c r="J16" s="8" t="s">
        <v>43</v>
      </c>
      <c r="L16" s="8">
        <v>14.0</v>
      </c>
      <c r="M16" s="11" t="s">
        <v>68</v>
      </c>
      <c r="N16" s="8" t="s">
        <v>129</v>
      </c>
    </row>
    <row r="17">
      <c r="A17" s="8">
        <v>15.0</v>
      </c>
      <c r="B17" s="11" t="s">
        <v>69</v>
      </c>
      <c r="C17" s="8" t="s">
        <v>127</v>
      </c>
      <c r="D17" s="8" t="s">
        <v>114</v>
      </c>
      <c r="E17" s="8">
        <v>3.0</v>
      </c>
      <c r="F17" s="8">
        <v>0.0</v>
      </c>
      <c r="G17" s="8"/>
      <c r="I17" s="2" t="s">
        <v>17</v>
      </c>
      <c r="J17" s="8" t="s">
        <v>44</v>
      </c>
      <c r="L17" s="8">
        <v>15.0</v>
      </c>
      <c r="M17" s="11" t="s">
        <v>69</v>
      </c>
      <c r="N17" s="8" t="s">
        <v>127</v>
      </c>
    </row>
    <row r="18">
      <c r="A18" s="8">
        <v>16.0</v>
      </c>
      <c r="B18" s="11" t="s">
        <v>70</v>
      </c>
      <c r="C18" s="8" t="s">
        <v>132</v>
      </c>
      <c r="D18" s="8" t="s">
        <v>114</v>
      </c>
      <c r="E18" s="8">
        <v>3.0</v>
      </c>
      <c r="F18" s="8">
        <v>27296.0</v>
      </c>
      <c r="G18" s="55">
        <f>F18*0.4</f>
        <v>10918.4</v>
      </c>
      <c r="I18" s="2" t="s">
        <v>18</v>
      </c>
      <c r="J18" s="8" t="s">
        <v>45</v>
      </c>
      <c r="L18" s="8">
        <v>16.0</v>
      </c>
      <c r="M18" s="11" t="s">
        <v>70</v>
      </c>
      <c r="N18" s="8" t="s">
        <v>132</v>
      </c>
    </row>
    <row r="19">
      <c r="A19" s="8">
        <v>17.0</v>
      </c>
      <c r="B19" s="11" t="s">
        <v>71</v>
      </c>
      <c r="C19" s="8" t="s">
        <v>129</v>
      </c>
      <c r="D19" s="8" t="s">
        <v>114</v>
      </c>
      <c r="E19" s="8">
        <v>3.0</v>
      </c>
      <c r="F19" s="8">
        <v>0.0</v>
      </c>
      <c r="G19" s="8"/>
      <c r="I19" s="3" t="s">
        <v>19</v>
      </c>
      <c r="J19" s="8" t="s">
        <v>46</v>
      </c>
      <c r="L19" s="8">
        <v>17.0</v>
      </c>
      <c r="M19" s="11" t="s">
        <v>71</v>
      </c>
      <c r="N19" s="8" t="s">
        <v>129</v>
      </c>
    </row>
    <row r="20">
      <c r="A20" s="8">
        <v>18.0</v>
      </c>
      <c r="B20" s="11" t="s">
        <v>72</v>
      </c>
      <c r="C20" s="8" t="s">
        <v>127</v>
      </c>
      <c r="D20" s="8" t="s">
        <v>114</v>
      </c>
      <c r="E20" s="8">
        <v>3.0</v>
      </c>
      <c r="F20" s="8">
        <v>16859.0</v>
      </c>
      <c r="G20" s="8"/>
      <c r="I20" s="4" t="s">
        <v>20</v>
      </c>
      <c r="J20" s="8" t="s">
        <v>47</v>
      </c>
      <c r="L20" s="8">
        <v>18.0</v>
      </c>
      <c r="M20" s="11" t="s">
        <v>72</v>
      </c>
      <c r="N20" s="8" t="s">
        <v>127</v>
      </c>
    </row>
    <row r="21">
      <c r="A21" s="8">
        <v>19.0</v>
      </c>
      <c r="B21" s="11" t="s">
        <v>73</v>
      </c>
      <c r="C21" s="8" t="s">
        <v>127</v>
      </c>
      <c r="D21" s="8" t="s">
        <v>114</v>
      </c>
      <c r="E21" s="8">
        <v>3.0</v>
      </c>
      <c r="F21" s="8">
        <v>46145.0</v>
      </c>
      <c r="G21" s="8"/>
      <c r="I21" s="4" t="s">
        <v>21</v>
      </c>
      <c r="J21" s="8" t="s">
        <v>48</v>
      </c>
      <c r="L21" s="8">
        <v>19.0</v>
      </c>
      <c r="M21" s="11" t="s">
        <v>73</v>
      </c>
      <c r="N21" s="8" t="s">
        <v>127</v>
      </c>
    </row>
    <row r="22">
      <c r="A22" s="8">
        <v>20.0</v>
      </c>
      <c r="B22" s="11" t="s">
        <v>74</v>
      </c>
      <c r="C22" s="8" t="s">
        <v>127</v>
      </c>
      <c r="D22" s="8" t="s">
        <v>114</v>
      </c>
      <c r="E22" s="8">
        <v>3.0</v>
      </c>
      <c r="F22" s="8">
        <v>0.0</v>
      </c>
      <c r="G22" s="8"/>
      <c r="I22" s="4" t="s">
        <v>22</v>
      </c>
      <c r="J22" s="8" t="s">
        <v>49</v>
      </c>
      <c r="L22" s="8">
        <v>20.0</v>
      </c>
      <c r="M22" s="11" t="s">
        <v>74</v>
      </c>
      <c r="N22" s="8" t="s">
        <v>127</v>
      </c>
    </row>
    <row r="23">
      <c r="A23" s="8">
        <v>21.0</v>
      </c>
      <c r="B23" s="11" t="s">
        <v>75</v>
      </c>
      <c r="C23" s="8" t="s">
        <v>130</v>
      </c>
      <c r="D23" s="8" t="s">
        <v>114</v>
      </c>
      <c r="E23" s="8">
        <v>3.0</v>
      </c>
      <c r="F23" s="8">
        <v>0.0</v>
      </c>
      <c r="G23" s="8"/>
      <c r="I23" s="5" t="s">
        <v>23</v>
      </c>
      <c r="J23" s="8" t="s">
        <v>50</v>
      </c>
      <c r="L23" s="8">
        <v>21.0</v>
      </c>
      <c r="M23" s="11" t="s">
        <v>75</v>
      </c>
      <c r="N23" s="8" t="s">
        <v>130</v>
      </c>
    </row>
    <row r="24">
      <c r="A24" s="8">
        <v>22.0</v>
      </c>
      <c r="B24" s="11" t="s">
        <v>76</v>
      </c>
      <c r="C24" s="56" t="s">
        <v>132</v>
      </c>
      <c r="D24" s="8" t="s">
        <v>114</v>
      </c>
      <c r="E24" s="8">
        <v>3.0</v>
      </c>
      <c r="F24" s="8">
        <v>417117.0</v>
      </c>
      <c r="G24" s="55">
        <f>F24*0.4</f>
        <v>166846.8</v>
      </c>
      <c r="L24" s="8">
        <v>22.0</v>
      </c>
      <c r="M24" s="11" t="s">
        <v>76</v>
      </c>
      <c r="N24" s="56" t="s">
        <v>132</v>
      </c>
    </row>
    <row r="25">
      <c r="A25" s="8">
        <v>23.0</v>
      </c>
      <c r="B25" s="11" t="s">
        <v>77</v>
      </c>
      <c r="C25" s="8" t="s">
        <v>129</v>
      </c>
      <c r="D25" s="8" t="s">
        <v>114</v>
      </c>
      <c r="E25" s="8">
        <v>3.0</v>
      </c>
      <c r="F25" s="8">
        <v>0.0</v>
      </c>
      <c r="G25" s="8"/>
      <c r="L25" s="8">
        <v>23.0</v>
      </c>
      <c r="M25" s="11" t="s">
        <v>77</v>
      </c>
      <c r="N25" s="8" t="s">
        <v>129</v>
      </c>
    </row>
    <row r="26">
      <c r="A26" s="8">
        <v>24.0</v>
      </c>
      <c r="B26" s="11" t="s">
        <v>78</v>
      </c>
      <c r="C26" s="8" t="s">
        <v>129</v>
      </c>
      <c r="D26" s="8" t="s">
        <v>114</v>
      </c>
      <c r="E26" s="8">
        <v>3.0</v>
      </c>
      <c r="F26" s="8">
        <v>0.0</v>
      </c>
      <c r="G26" s="8"/>
      <c r="L26" s="8">
        <v>24.0</v>
      </c>
      <c r="M26" s="11" t="s">
        <v>78</v>
      </c>
      <c r="N26" s="8" t="s">
        <v>129</v>
      </c>
    </row>
    <row r="27">
      <c r="A27" s="8">
        <v>25.0</v>
      </c>
      <c r="B27" s="11" t="s">
        <v>79</v>
      </c>
      <c r="C27" s="56" t="s">
        <v>132</v>
      </c>
      <c r="D27" s="8" t="s">
        <v>114</v>
      </c>
      <c r="E27" s="8">
        <v>3.0</v>
      </c>
      <c r="F27" s="8">
        <v>0.0</v>
      </c>
      <c r="G27" s="55">
        <f>F27*0.4</f>
        <v>0</v>
      </c>
      <c r="L27" s="8">
        <v>25.0</v>
      </c>
      <c r="M27" s="11" t="s">
        <v>79</v>
      </c>
      <c r="N27" s="56" t="s">
        <v>132</v>
      </c>
    </row>
    <row r="28">
      <c r="A28" s="8">
        <v>26.0</v>
      </c>
      <c r="B28" s="11" t="s">
        <v>80</v>
      </c>
      <c r="C28" s="8" t="s">
        <v>127</v>
      </c>
      <c r="D28" s="8" t="s">
        <v>114</v>
      </c>
      <c r="E28" s="8">
        <v>3.0</v>
      </c>
      <c r="F28" s="8">
        <v>688.0</v>
      </c>
      <c r="G28" s="8"/>
      <c r="L28" s="8">
        <v>26.0</v>
      </c>
      <c r="M28" s="11" t="s">
        <v>80</v>
      </c>
      <c r="N28" s="8" t="s">
        <v>127</v>
      </c>
    </row>
    <row r="29">
      <c r="A29" s="8">
        <v>27.0</v>
      </c>
      <c r="B29" s="11" t="s">
        <v>81</v>
      </c>
      <c r="C29" s="8" t="s">
        <v>127</v>
      </c>
      <c r="D29" s="8" t="s">
        <v>114</v>
      </c>
      <c r="E29" s="8">
        <v>3.0</v>
      </c>
      <c r="F29" s="8">
        <v>37292.0</v>
      </c>
      <c r="G29" s="8"/>
      <c r="L29" s="8">
        <v>27.0</v>
      </c>
      <c r="M29" s="11" t="s">
        <v>81</v>
      </c>
      <c r="N29" s="8" t="s">
        <v>127</v>
      </c>
    </row>
    <row r="30">
      <c r="A30" s="8">
        <v>28.0</v>
      </c>
      <c r="B30" s="11" t="s">
        <v>82</v>
      </c>
      <c r="C30" s="8" t="s">
        <v>133</v>
      </c>
      <c r="D30" s="8" t="s">
        <v>114</v>
      </c>
      <c r="E30" s="8">
        <v>3.0</v>
      </c>
      <c r="F30" s="8">
        <v>47010.0</v>
      </c>
      <c r="G30" s="8"/>
      <c r="L30" s="8">
        <v>28.0</v>
      </c>
      <c r="M30" s="11" t="s">
        <v>82</v>
      </c>
      <c r="N30" s="8" t="s">
        <v>133</v>
      </c>
    </row>
    <row r="31">
      <c r="A31" s="8">
        <v>29.0</v>
      </c>
      <c r="B31" s="11" t="s">
        <v>83</v>
      </c>
      <c r="C31" s="8" t="s">
        <v>127</v>
      </c>
      <c r="D31" s="8" t="s">
        <v>114</v>
      </c>
      <c r="E31" s="8">
        <v>3.0</v>
      </c>
      <c r="F31" s="8">
        <v>7.0</v>
      </c>
      <c r="G31" s="8"/>
      <c r="L31" s="8">
        <v>29.0</v>
      </c>
      <c r="M31" s="11" t="s">
        <v>83</v>
      </c>
      <c r="N31" s="8" t="s">
        <v>127</v>
      </c>
    </row>
    <row r="32">
      <c r="A32" s="8">
        <v>30.0</v>
      </c>
      <c r="B32" s="11" t="s">
        <v>84</v>
      </c>
      <c r="C32" s="8" t="s">
        <v>129</v>
      </c>
      <c r="D32" s="8" t="s">
        <v>114</v>
      </c>
      <c r="E32" s="8">
        <v>3.0</v>
      </c>
      <c r="F32" s="8">
        <v>0.0</v>
      </c>
      <c r="G32" s="8"/>
      <c r="L32" s="8">
        <v>30.0</v>
      </c>
      <c r="M32" s="11" t="s">
        <v>84</v>
      </c>
      <c r="N32" s="8" t="s">
        <v>129</v>
      </c>
    </row>
    <row r="33">
      <c r="A33" s="8">
        <v>31.0</v>
      </c>
      <c r="B33" s="11" t="s">
        <v>85</v>
      </c>
      <c r="C33" s="8" t="s">
        <v>127</v>
      </c>
      <c r="D33" s="8" t="s">
        <v>114</v>
      </c>
      <c r="E33" s="8">
        <v>3.0</v>
      </c>
      <c r="F33" s="8">
        <v>147.0</v>
      </c>
      <c r="G33" s="8"/>
      <c r="L33" s="8">
        <v>31.0</v>
      </c>
      <c r="M33" s="11" t="s">
        <v>85</v>
      </c>
      <c r="N33" s="8" t="s">
        <v>127</v>
      </c>
    </row>
    <row r="34">
      <c r="A34" s="8">
        <v>32.0</v>
      </c>
      <c r="B34" s="11" t="s">
        <v>86</v>
      </c>
      <c r="C34" s="8" t="s">
        <v>127</v>
      </c>
      <c r="D34" s="8" t="s">
        <v>114</v>
      </c>
      <c r="E34" s="8">
        <v>3.0</v>
      </c>
      <c r="F34" s="8">
        <v>1558.0</v>
      </c>
      <c r="G34" s="8"/>
      <c r="L34" s="8">
        <v>32.0</v>
      </c>
      <c r="M34" s="11" t="s">
        <v>86</v>
      </c>
      <c r="N34" s="8" t="s">
        <v>127</v>
      </c>
    </row>
    <row r="35">
      <c r="A35" s="8">
        <v>33.0</v>
      </c>
      <c r="B35" s="11" t="s">
        <v>87</v>
      </c>
      <c r="C35" s="8" t="s">
        <v>127</v>
      </c>
      <c r="D35" s="8" t="s">
        <v>114</v>
      </c>
      <c r="E35" s="8">
        <v>3.0</v>
      </c>
      <c r="F35" s="8">
        <v>0.0</v>
      </c>
      <c r="G35" s="8"/>
      <c r="L35" s="8">
        <v>33.0</v>
      </c>
      <c r="M35" s="11" t="s">
        <v>87</v>
      </c>
      <c r="N35" s="8" t="s">
        <v>127</v>
      </c>
    </row>
    <row r="36">
      <c r="A36" s="8">
        <v>34.0</v>
      </c>
      <c r="B36" s="11" t="s">
        <v>88</v>
      </c>
      <c r="C36" s="8" t="s">
        <v>130</v>
      </c>
      <c r="D36" s="8" t="s">
        <v>114</v>
      </c>
      <c r="E36" s="8">
        <v>3.0</v>
      </c>
      <c r="F36" s="8">
        <v>0.0</v>
      </c>
      <c r="G36" s="8"/>
      <c r="L36" s="8">
        <v>34.0</v>
      </c>
      <c r="M36" s="11" t="s">
        <v>88</v>
      </c>
      <c r="N36" s="8" t="s">
        <v>130</v>
      </c>
    </row>
    <row r="37">
      <c r="A37" s="8">
        <v>35.0</v>
      </c>
      <c r="B37" s="11" t="s">
        <v>89</v>
      </c>
      <c r="C37" s="8" t="s">
        <v>127</v>
      </c>
      <c r="D37" s="8" t="s">
        <v>114</v>
      </c>
      <c r="E37" s="8">
        <v>3.0</v>
      </c>
      <c r="F37" s="8">
        <v>15230.0</v>
      </c>
      <c r="G37" s="8"/>
      <c r="L37" s="8">
        <v>35.0</v>
      </c>
      <c r="M37" s="11" t="s">
        <v>89</v>
      </c>
      <c r="N37" s="8" t="s">
        <v>127</v>
      </c>
    </row>
    <row r="38">
      <c r="A38" s="8">
        <v>36.0</v>
      </c>
      <c r="B38" s="11" t="s">
        <v>90</v>
      </c>
      <c r="C38" s="8" t="s">
        <v>127</v>
      </c>
      <c r="D38" s="8" t="s">
        <v>114</v>
      </c>
      <c r="E38" s="8">
        <v>3.0</v>
      </c>
      <c r="F38" s="8">
        <v>0.0</v>
      </c>
      <c r="G38" s="8"/>
      <c r="L38" s="8">
        <v>36.0</v>
      </c>
      <c r="M38" s="11" t="s">
        <v>90</v>
      </c>
      <c r="N38" s="8" t="s">
        <v>127</v>
      </c>
    </row>
    <row r="39">
      <c r="A39" s="8">
        <v>37.0</v>
      </c>
      <c r="B39" s="11" t="s">
        <v>91</v>
      </c>
      <c r="C39" s="8" t="s">
        <v>91</v>
      </c>
      <c r="D39" s="8" t="s">
        <v>114</v>
      </c>
      <c r="E39" s="8">
        <v>3.0</v>
      </c>
      <c r="F39" s="8">
        <v>7782611.0</v>
      </c>
      <c r="G39" s="8"/>
      <c r="L39" s="8">
        <v>37.0</v>
      </c>
      <c r="M39" s="11" t="s">
        <v>91</v>
      </c>
      <c r="N39" s="8" t="s">
        <v>91</v>
      </c>
    </row>
    <row r="40">
      <c r="A40" s="8">
        <v>38.0</v>
      </c>
      <c r="B40" s="11" t="s">
        <v>92</v>
      </c>
      <c r="C40" s="8" t="s">
        <v>92</v>
      </c>
      <c r="D40" s="8" t="s">
        <v>114</v>
      </c>
      <c r="E40" s="8">
        <v>3.0</v>
      </c>
      <c r="F40" s="8">
        <v>35079.0</v>
      </c>
      <c r="G40" s="8"/>
      <c r="L40" s="8">
        <v>38.0</v>
      </c>
      <c r="M40" s="11" t="s">
        <v>92</v>
      </c>
      <c r="N40" s="8" t="s">
        <v>92</v>
      </c>
    </row>
    <row r="41">
      <c r="A41" s="8">
        <v>39.0</v>
      </c>
      <c r="B41" s="11" t="s">
        <v>93</v>
      </c>
      <c r="C41" s="8" t="s">
        <v>127</v>
      </c>
      <c r="D41" s="8" t="s">
        <v>114</v>
      </c>
      <c r="E41" s="8">
        <v>3.0</v>
      </c>
      <c r="F41" s="8">
        <v>0.0</v>
      </c>
      <c r="G41" s="8"/>
      <c r="L41" s="8">
        <v>39.0</v>
      </c>
      <c r="M41" s="11" t="s">
        <v>93</v>
      </c>
      <c r="N41" s="8" t="s">
        <v>127</v>
      </c>
    </row>
    <row r="42">
      <c r="A42" s="8">
        <v>40.0</v>
      </c>
      <c r="B42" s="11" t="s">
        <v>94</v>
      </c>
      <c r="C42" s="8" t="s">
        <v>127</v>
      </c>
      <c r="D42" s="8" t="s">
        <v>114</v>
      </c>
      <c r="E42" s="8">
        <v>3.0</v>
      </c>
      <c r="F42" s="8">
        <v>67.0</v>
      </c>
      <c r="G42" s="8"/>
      <c r="L42" s="8">
        <v>40.0</v>
      </c>
      <c r="M42" s="11" t="s">
        <v>94</v>
      </c>
      <c r="N42" s="8" t="s">
        <v>127</v>
      </c>
    </row>
    <row r="43">
      <c r="A43" s="8">
        <v>41.0</v>
      </c>
      <c r="B43" s="11" t="s">
        <v>95</v>
      </c>
      <c r="C43" s="8" t="s">
        <v>134</v>
      </c>
      <c r="D43" s="8" t="s">
        <v>114</v>
      </c>
      <c r="E43" s="8">
        <v>3.0</v>
      </c>
      <c r="F43" s="8">
        <v>8996475.0</v>
      </c>
      <c r="G43" s="8"/>
      <c r="L43" s="8">
        <v>41.0</v>
      </c>
      <c r="M43" s="11" t="s">
        <v>95</v>
      </c>
      <c r="N43" s="8" t="s">
        <v>134</v>
      </c>
    </row>
    <row r="44">
      <c r="A44" s="8">
        <v>42.0</v>
      </c>
      <c r="B44" s="11" t="s">
        <v>96</v>
      </c>
      <c r="C44" s="8" t="s">
        <v>96</v>
      </c>
      <c r="D44" s="8" t="s">
        <v>114</v>
      </c>
      <c r="E44" s="8">
        <v>3.0</v>
      </c>
      <c r="F44" s="8">
        <v>0.0</v>
      </c>
      <c r="G44" s="8"/>
      <c r="L44" s="8">
        <v>42.0</v>
      </c>
      <c r="M44" s="11" t="s">
        <v>96</v>
      </c>
      <c r="N44" s="8" t="s">
        <v>96</v>
      </c>
    </row>
    <row r="45">
      <c r="A45" s="8">
        <v>43.0</v>
      </c>
      <c r="B45" s="11" t="s">
        <v>97</v>
      </c>
      <c r="C45" s="8" t="s">
        <v>135</v>
      </c>
      <c r="D45" s="8" t="s">
        <v>114</v>
      </c>
      <c r="E45" s="8">
        <v>3.0</v>
      </c>
      <c r="F45" s="8">
        <v>659.0</v>
      </c>
      <c r="G45" s="8"/>
      <c r="L45" s="8">
        <v>43.0</v>
      </c>
      <c r="M45" s="11" t="s">
        <v>97</v>
      </c>
      <c r="N45" s="8" t="s">
        <v>135</v>
      </c>
    </row>
    <row r="46">
      <c r="A46" s="8">
        <v>44.0</v>
      </c>
      <c r="B46" s="11" t="s">
        <v>98</v>
      </c>
      <c r="C46" s="8" t="s">
        <v>135</v>
      </c>
      <c r="D46" s="8" t="s">
        <v>114</v>
      </c>
      <c r="E46" s="8">
        <v>3.0</v>
      </c>
      <c r="F46" s="8">
        <v>0.0</v>
      </c>
      <c r="G46" s="8"/>
      <c r="L46" s="8">
        <v>44.0</v>
      </c>
      <c r="M46" s="11" t="s">
        <v>98</v>
      </c>
      <c r="N46" s="8" t="s">
        <v>135</v>
      </c>
    </row>
    <row r="47">
      <c r="A47" s="8">
        <v>45.0</v>
      </c>
      <c r="B47" s="11" t="s">
        <v>99</v>
      </c>
      <c r="C47" s="8" t="s">
        <v>135</v>
      </c>
      <c r="D47" s="8" t="s">
        <v>114</v>
      </c>
      <c r="E47" s="8">
        <v>3.0</v>
      </c>
      <c r="F47" s="8">
        <v>444.0</v>
      </c>
      <c r="G47" s="8"/>
      <c r="L47" s="8">
        <v>45.0</v>
      </c>
      <c r="M47" s="11" t="s">
        <v>99</v>
      </c>
      <c r="N47" s="8" t="s">
        <v>135</v>
      </c>
    </row>
    <row r="48">
      <c r="A48" s="8">
        <v>46.0</v>
      </c>
      <c r="B48" s="11" t="s">
        <v>100</v>
      </c>
      <c r="C48" s="8" t="s">
        <v>135</v>
      </c>
      <c r="D48" s="8" t="s">
        <v>114</v>
      </c>
      <c r="E48" s="8">
        <v>3.0</v>
      </c>
      <c r="F48" s="8">
        <v>34145.0</v>
      </c>
      <c r="G48" s="8"/>
      <c r="L48" s="8">
        <v>46.0</v>
      </c>
      <c r="M48" s="11" t="s">
        <v>100</v>
      </c>
      <c r="N48" s="8" t="s">
        <v>135</v>
      </c>
    </row>
    <row r="49">
      <c r="A49" s="8">
        <v>47.0</v>
      </c>
      <c r="B49" s="11" t="s">
        <v>101</v>
      </c>
      <c r="C49" s="8" t="s">
        <v>135</v>
      </c>
      <c r="D49" s="8" t="s">
        <v>114</v>
      </c>
      <c r="E49" s="8">
        <v>3.0</v>
      </c>
      <c r="F49" s="8">
        <v>29577.0</v>
      </c>
      <c r="G49" s="8"/>
      <c r="L49" s="8">
        <v>47.0</v>
      </c>
      <c r="M49" s="11" t="s">
        <v>101</v>
      </c>
      <c r="N49" s="8" t="s">
        <v>135</v>
      </c>
    </row>
    <row r="50">
      <c r="A50" s="8">
        <v>0.0</v>
      </c>
      <c r="B50" s="11" t="s">
        <v>54</v>
      </c>
      <c r="C50" s="8" t="s">
        <v>127</v>
      </c>
      <c r="D50" s="8" t="s">
        <v>114</v>
      </c>
      <c r="E50" s="8">
        <v>6.0</v>
      </c>
      <c r="F50" s="8">
        <v>0.0</v>
      </c>
      <c r="G50" s="55">
        <f t="shared" ref="G50:G1105" si="1">F50*0.4</f>
        <v>0</v>
      </c>
      <c r="K50" s="5"/>
    </row>
    <row r="51">
      <c r="A51" s="8">
        <v>1.0</v>
      </c>
      <c r="B51" s="11" t="s">
        <v>55</v>
      </c>
      <c r="C51" s="8" t="s">
        <v>127</v>
      </c>
      <c r="D51" s="8" t="s">
        <v>114</v>
      </c>
      <c r="E51" s="8">
        <v>6.0</v>
      </c>
      <c r="F51" s="8">
        <v>0.0</v>
      </c>
      <c r="G51" s="55">
        <f t="shared" si="1"/>
        <v>0</v>
      </c>
      <c r="J51" s="15"/>
      <c r="K51" s="8"/>
      <c r="L51" s="8"/>
      <c r="M51" s="15"/>
    </row>
    <row r="52">
      <c r="A52" s="8">
        <v>2.0</v>
      </c>
      <c r="B52" s="11" t="s">
        <v>56</v>
      </c>
      <c r="C52" s="8" t="s">
        <v>128</v>
      </c>
      <c r="D52" s="8" t="s">
        <v>114</v>
      </c>
      <c r="E52" s="8">
        <v>6.0</v>
      </c>
      <c r="F52" s="8">
        <v>11326.0</v>
      </c>
      <c r="G52" s="55">
        <f t="shared" si="1"/>
        <v>4530.4</v>
      </c>
      <c r="J52" s="15"/>
      <c r="K52" s="8"/>
      <c r="L52" s="8"/>
      <c r="M52" s="15"/>
    </row>
    <row r="53">
      <c r="A53" s="8">
        <v>3.0</v>
      </c>
      <c r="B53" s="11" t="s">
        <v>57</v>
      </c>
      <c r="C53" s="8" t="s">
        <v>127</v>
      </c>
      <c r="D53" s="8" t="s">
        <v>114</v>
      </c>
      <c r="E53" s="8">
        <v>6.0</v>
      </c>
      <c r="F53" s="8">
        <v>38.0</v>
      </c>
      <c r="G53" s="55">
        <f t="shared" si="1"/>
        <v>15.2</v>
      </c>
      <c r="J53" s="15"/>
      <c r="K53" s="8"/>
      <c r="L53" s="8"/>
      <c r="M53" s="15"/>
    </row>
    <row r="54">
      <c r="A54" s="8">
        <v>4.0</v>
      </c>
      <c r="B54" s="11" t="s">
        <v>58</v>
      </c>
      <c r="C54" s="8" t="s">
        <v>129</v>
      </c>
      <c r="D54" s="8" t="s">
        <v>114</v>
      </c>
      <c r="E54" s="8">
        <v>6.0</v>
      </c>
      <c r="F54" s="8">
        <v>0.0</v>
      </c>
      <c r="G54" s="55">
        <f t="shared" si="1"/>
        <v>0</v>
      </c>
      <c r="M54" s="15"/>
    </row>
    <row r="55">
      <c r="A55" s="8">
        <v>5.0</v>
      </c>
      <c r="B55" s="11" t="s">
        <v>59</v>
      </c>
      <c r="C55" s="8" t="s">
        <v>129</v>
      </c>
      <c r="D55" s="8" t="s">
        <v>114</v>
      </c>
      <c r="E55" s="8">
        <v>6.0</v>
      </c>
      <c r="F55" s="8">
        <v>0.0</v>
      </c>
      <c r="G55" s="55">
        <f t="shared" si="1"/>
        <v>0</v>
      </c>
    </row>
    <row r="56">
      <c r="A56" s="8">
        <v>6.0</v>
      </c>
      <c r="B56" s="11" t="s">
        <v>60</v>
      </c>
      <c r="C56" s="5" t="s">
        <v>127</v>
      </c>
      <c r="D56" s="8" t="s">
        <v>114</v>
      </c>
      <c r="E56" s="8">
        <v>6.0</v>
      </c>
      <c r="F56" s="8">
        <v>0.0</v>
      </c>
      <c r="G56" s="55">
        <f t="shared" si="1"/>
        <v>0</v>
      </c>
    </row>
    <row r="57">
      <c r="A57" s="8">
        <v>7.0</v>
      </c>
      <c r="B57" s="11" t="s">
        <v>61</v>
      </c>
      <c r="C57" s="8" t="s">
        <v>129</v>
      </c>
      <c r="D57" s="8" t="s">
        <v>114</v>
      </c>
      <c r="E57" s="8">
        <v>6.0</v>
      </c>
      <c r="F57" s="8">
        <v>48.0</v>
      </c>
      <c r="G57" s="55">
        <f t="shared" si="1"/>
        <v>19.2</v>
      </c>
    </row>
    <row r="58">
      <c r="A58" s="8">
        <v>8.0</v>
      </c>
      <c r="B58" s="11" t="s">
        <v>62</v>
      </c>
      <c r="C58" s="8" t="s">
        <v>129</v>
      </c>
      <c r="D58" s="8" t="s">
        <v>114</v>
      </c>
      <c r="E58" s="8">
        <v>6.0</v>
      </c>
      <c r="F58" s="8">
        <v>0.0</v>
      </c>
      <c r="G58" s="55">
        <f t="shared" si="1"/>
        <v>0</v>
      </c>
    </row>
    <row r="59">
      <c r="A59" s="8">
        <v>9.0</v>
      </c>
      <c r="B59" s="11" t="s">
        <v>63</v>
      </c>
      <c r="C59" s="8" t="s">
        <v>130</v>
      </c>
      <c r="D59" s="8" t="s">
        <v>114</v>
      </c>
      <c r="E59" s="8">
        <v>6.0</v>
      </c>
      <c r="F59" s="8">
        <v>0.0</v>
      </c>
      <c r="G59" s="55">
        <f t="shared" si="1"/>
        <v>0</v>
      </c>
    </row>
    <row r="60">
      <c r="A60" s="8">
        <v>10.0</v>
      </c>
      <c r="B60" s="11" t="s">
        <v>64</v>
      </c>
      <c r="C60" s="8" t="s">
        <v>127</v>
      </c>
      <c r="D60" s="8" t="s">
        <v>114</v>
      </c>
      <c r="E60" s="8">
        <v>6.0</v>
      </c>
      <c r="F60" s="8">
        <v>16886.0</v>
      </c>
      <c r="G60" s="55">
        <f t="shared" si="1"/>
        <v>6754.4</v>
      </c>
    </row>
    <row r="61">
      <c r="A61" s="8">
        <v>11.0</v>
      </c>
      <c r="B61" s="11" t="s">
        <v>65</v>
      </c>
      <c r="C61" s="8" t="s">
        <v>131</v>
      </c>
      <c r="D61" s="8" t="s">
        <v>114</v>
      </c>
      <c r="E61" s="8">
        <v>6.0</v>
      </c>
      <c r="F61" s="8">
        <v>4848.0</v>
      </c>
      <c r="G61" s="55">
        <f t="shared" si="1"/>
        <v>1939.2</v>
      </c>
    </row>
    <row r="62">
      <c r="A62" s="8">
        <v>12.0</v>
      </c>
      <c r="B62" s="11" t="s">
        <v>66</v>
      </c>
      <c r="C62" s="8" t="s">
        <v>66</v>
      </c>
      <c r="D62" s="8" t="s">
        <v>114</v>
      </c>
      <c r="E62" s="8">
        <v>6.0</v>
      </c>
      <c r="F62" s="8">
        <v>140129.0</v>
      </c>
      <c r="G62" s="55">
        <f t="shared" si="1"/>
        <v>56051.6</v>
      </c>
    </row>
    <row r="63">
      <c r="A63" s="8">
        <v>13.0</v>
      </c>
      <c r="B63" s="11" t="s">
        <v>67</v>
      </c>
      <c r="C63" s="8" t="s">
        <v>127</v>
      </c>
      <c r="D63" s="8" t="s">
        <v>114</v>
      </c>
      <c r="E63" s="8">
        <v>6.0</v>
      </c>
      <c r="F63" s="8">
        <v>3033.0</v>
      </c>
      <c r="G63" s="55">
        <f t="shared" si="1"/>
        <v>1213.2</v>
      </c>
    </row>
    <row r="64">
      <c r="A64" s="8">
        <v>14.0</v>
      </c>
      <c r="B64" s="11" t="s">
        <v>68</v>
      </c>
      <c r="C64" s="8" t="s">
        <v>129</v>
      </c>
      <c r="D64" s="8" t="s">
        <v>114</v>
      </c>
      <c r="E64" s="8">
        <v>6.0</v>
      </c>
      <c r="F64" s="8">
        <v>19895.0</v>
      </c>
      <c r="G64" s="55">
        <f t="shared" si="1"/>
        <v>7958</v>
      </c>
    </row>
    <row r="65">
      <c r="A65" s="8">
        <v>15.0</v>
      </c>
      <c r="B65" s="11" t="s">
        <v>69</v>
      </c>
      <c r="C65" s="8" t="s">
        <v>127</v>
      </c>
      <c r="D65" s="8" t="s">
        <v>114</v>
      </c>
      <c r="E65" s="8">
        <v>6.0</v>
      </c>
      <c r="F65" s="8">
        <v>0.0</v>
      </c>
      <c r="G65" s="55">
        <f t="shared" si="1"/>
        <v>0</v>
      </c>
    </row>
    <row r="66">
      <c r="A66" s="8">
        <v>16.0</v>
      </c>
      <c r="B66" s="11" t="s">
        <v>70</v>
      </c>
      <c r="C66" s="8" t="s">
        <v>132</v>
      </c>
      <c r="D66" s="8" t="s">
        <v>114</v>
      </c>
      <c r="E66" s="8">
        <v>6.0</v>
      </c>
      <c r="F66" s="8">
        <v>2028610.0</v>
      </c>
      <c r="G66" s="55">
        <f t="shared" si="1"/>
        <v>811444</v>
      </c>
    </row>
    <row r="67">
      <c r="A67" s="8">
        <v>17.0</v>
      </c>
      <c r="B67" s="11" t="s">
        <v>71</v>
      </c>
      <c r="C67" s="8" t="s">
        <v>129</v>
      </c>
      <c r="D67" s="8" t="s">
        <v>114</v>
      </c>
      <c r="E67" s="8">
        <v>6.0</v>
      </c>
      <c r="F67" s="8">
        <v>0.0</v>
      </c>
      <c r="G67" s="55">
        <f t="shared" si="1"/>
        <v>0</v>
      </c>
    </row>
    <row r="68">
      <c r="A68" s="8">
        <v>18.0</v>
      </c>
      <c r="B68" s="11" t="s">
        <v>72</v>
      </c>
      <c r="C68" s="8" t="s">
        <v>127</v>
      </c>
      <c r="D68" s="8" t="s">
        <v>114</v>
      </c>
      <c r="E68" s="8">
        <v>6.0</v>
      </c>
      <c r="F68" s="8">
        <v>20887.0</v>
      </c>
      <c r="G68" s="55">
        <f t="shared" si="1"/>
        <v>8354.8</v>
      </c>
    </row>
    <row r="69">
      <c r="A69" s="8">
        <v>19.0</v>
      </c>
      <c r="B69" s="11" t="s">
        <v>73</v>
      </c>
      <c r="C69" s="8" t="s">
        <v>127</v>
      </c>
      <c r="D69" s="8" t="s">
        <v>114</v>
      </c>
      <c r="E69" s="8">
        <v>6.0</v>
      </c>
      <c r="F69" s="8">
        <v>79277.0</v>
      </c>
      <c r="G69" s="55">
        <f t="shared" si="1"/>
        <v>31710.8</v>
      </c>
    </row>
    <row r="70">
      <c r="A70" s="8">
        <v>20.0</v>
      </c>
      <c r="B70" s="11" t="s">
        <v>74</v>
      </c>
      <c r="C70" s="8" t="s">
        <v>127</v>
      </c>
      <c r="D70" s="8" t="s">
        <v>114</v>
      </c>
      <c r="E70" s="8">
        <v>6.0</v>
      </c>
      <c r="F70" s="8">
        <v>0.0</v>
      </c>
      <c r="G70" s="55">
        <f t="shared" si="1"/>
        <v>0</v>
      </c>
    </row>
    <row r="71">
      <c r="A71" s="8">
        <v>21.0</v>
      </c>
      <c r="B71" s="11" t="s">
        <v>75</v>
      </c>
      <c r="C71" s="8" t="s">
        <v>130</v>
      </c>
      <c r="D71" s="8" t="s">
        <v>114</v>
      </c>
      <c r="E71" s="8">
        <v>6.0</v>
      </c>
      <c r="F71" s="8">
        <v>2414.0</v>
      </c>
      <c r="G71" s="55">
        <f t="shared" si="1"/>
        <v>965.6</v>
      </c>
    </row>
    <row r="72">
      <c r="A72" s="8">
        <v>22.0</v>
      </c>
      <c r="B72" s="11" t="s">
        <v>76</v>
      </c>
      <c r="C72" s="56" t="s">
        <v>132</v>
      </c>
      <c r="D72" s="8" t="s">
        <v>114</v>
      </c>
      <c r="E72" s="8">
        <v>6.0</v>
      </c>
      <c r="F72" s="8">
        <v>95502.0</v>
      </c>
      <c r="G72" s="55">
        <f t="shared" si="1"/>
        <v>38200.8</v>
      </c>
    </row>
    <row r="73">
      <c r="A73" s="8">
        <v>23.0</v>
      </c>
      <c r="B73" s="11" t="s">
        <v>77</v>
      </c>
      <c r="C73" s="8" t="s">
        <v>129</v>
      </c>
      <c r="D73" s="8" t="s">
        <v>114</v>
      </c>
      <c r="E73" s="8">
        <v>6.0</v>
      </c>
      <c r="F73" s="8">
        <v>0.0</v>
      </c>
      <c r="G73" s="55">
        <f t="shared" si="1"/>
        <v>0</v>
      </c>
    </row>
    <row r="74">
      <c r="A74" s="8">
        <v>24.0</v>
      </c>
      <c r="B74" s="11" t="s">
        <v>78</v>
      </c>
      <c r="C74" s="8" t="s">
        <v>129</v>
      </c>
      <c r="D74" s="8" t="s">
        <v>114</v>
      </c>
      <c r="E74" s="8">
        <v>6.0</v>
      </c>
      <c r="F74" s="8">
        <v>18918.0</v>
      </c>
      <c r="G74" s="55">
        <f t="shared" si="1"/>
        <v>7567.2</v>
      </c>
    </row>
    <row r="75">
      <c r="A75" s="8">
        <v>25.0</v>
      </c>
      <c r="B75" s="11" t="s">
        <v>79</v>
      </c>
      <c r="C75" s="56" t="s">
        <v>132</v>
      </c>
      <c r="D75" s="8" t="s">
        <v>114</v>
      </c>
      <c r="E75" s="8">
        <v>6.0</v>
      </c>
      <c r="F75" s="8">
        <v>0.0</v>
      </c>
      <c r="G75" s="55">
        <f t="shared" si="1"/>
        <v>0</v>
      </c>
    </row>
    <row r="76">
      <c r="A76" s="8">
        <v>26.0</v>
      </c>
      <c r="B76" s="11" t="s">
        <v>80</v>
      </c>
      <c r="C76" s="8" t="s">
        <v>127</v>
      </c>
      <c r="D76" s="8" t="s">
        <v>114</v>
      </c>
      <c r="E76" s="8">
        <v>6.0</v>
      </c>
      <c r="F76" s="8">
        <v>3023.0</v>
      </c>
      <c r="G76" s="55">
        <f t="shared" si="1"/>
        <v>1209.2</v>
      </c>
    </row>
    <row r="77">
      <c r="A77" s="8">
        <v>27.0</v>
      </c>
      <c r="B77" s="11" t="s">
        <v>81</v>
      </c>
      <c r="C77" s="8" t="s">
        <v>127</v>
      </c>
      <c r="D77" s="8" t="s">
        <v>114</v>
      </c>
      <c r="E77" s="8">
        <v>6.0</v>
      </c>
      <c r="F77" s="8">
        <v>90432.0</v>
      </c>
      <c r="G77" s="55">
        <f t="shared" si="1"/>
        <v>36172.8</v>
      </c>
    </row>
    <row r="78">
      <c r="A78" s="8">
        <v>28.0</v>
      </c>
      <c r="B78" s="11" t="s">
        <v>82</v>
      </c>
      <c r="C78" s="8" t="s">
        <v>133</v>
      </c>
      <c r="D78" s="8" t="s">
        <v>114</v>
      </c>
      <c r="E78" s="8">
        <v>6.0</v>
      </c>
      <c r="F78" s="8">
        <v>32256.0</v>
      </c>
      <c r="G78" s="55">
        <f t="shared" si="1"/>
        <v>12902.4</v>
      </c>
    </row>
    <row r="79">
      <c r="A79" s="8">
        <v>29.0</v>
      </c>
      <c r="B79" s="11" t="s">
        <v>83</v>
      </c>
      <c r="C79" s="8" t="s">
        <v>127</v>
      </c>
      <c r="D79" s="8" t="s">
        <v>114</v>
      </c>
      <c r="E79" s="8">
        <v>6.0</v>
      </c>
      <c r="F79" s="8">
        <v>1715.0</v>
      </c>
      <c r="G79" s="55">
        <f t="shared" si="1"/>
        <v>686</v>
      </c>
    </row>
    <row r="80">
      <c r="A80" s="8">
        <v>30.0</v>
      </c>
      <c r="B80" s="11" t="s">
        <v>84</v>
      </c>
      <c r="C80" s="8" t="s">
        <v>129</v>
      </c>
      <c r="D80" s="8" t="s">
        <v>114</v>
      </c>
      <c r="E80" s="8">
        <v>6.0</v>
      </c>
      <c r="F80" s="8">
        <v>287675.0</v>
      </c>
      <c r="G80" s="55">
        <f t="shared" si="1"/>
        <v>115070</v>
      </c>
    </row>
    <row r="81">
      <c r="A81" s="8">
        <v>31.0</v>
      </c>
      <c r="B81" s="11" t="s">
        <v>85</v>
      </c>
      <c r="C81" s="8" t="s">
        <v>127</v>
      </c>
      <c r="D81" s="8" t="s">
        <v>114</v>
      </c>
      <c r="E81" s="8">
        <v>6.0</v>
      </c>
      <c r="F81" s="8">
        <v>9641.0</v>
      </c>
      <c r="G81" s="55">
        <f t="shared" si="1"/>
        <v>3856.4</v>
      </c>
    </row>
    <row r="82">
      <c r="A82" s="8">
        <v>32.0</v>
      </c>
      <c r="B82" s="11" t="s">
        <v>86</v>
      </c>
      <c r="C82" s="8" t="s">
        <v>127</v>
      </c>
      <c r="D82" s="8" t="s">
        <v>114</v>
      </c>
      <c r="E82" s="8">
        <v>6.0</v>
      </c>
      <c r="F82" s="8">
        <v>10704.0</v>
      </c>
      <c r="G82" s="55">
        <f t="shared" si="1"/>
        <v>4281.6</v>
      </c>
    </row>
    <row r="83">
      <c r="A83" s="8">
        <v>33.0</v>
      </c>
      <c r="B83" s="11" t="s">
        <v>87</v>
      </c>
      <c r="C83" s="8" t="s">
        <v>127</v>
      </c>
      <c r="D83" s="8" t="s">
        <v>114</v>
      </c>
      <c r="E83" s="8">
        <v>6.0</v>
      </c>
      <c r="F83" s="8">
        <v>0.0</v>
      </c>
      <c r="G83" s="55">
        <f t="shared" si="1"/>
        <v>0</v>
      </c>
    </row>
    <row r="84">
      <c r="A84" s="8">
        <v>34.0</v>
      </c>
      <c r="B84" s="11" t="s">
        <v>88</v>
      </c>
      <c r="C84" s="8" t="s">
        <v>130</v>
      </c>
      <c r="D84" s="8" t="s">
        <v>114</v>
      </c>
      <c r="E84" s="8">
        <v>6.0</v>
      </c>
      <c r="F84" s="8">
        <v>32189.0</v>
      </c>
      <c r="G84" s="55">
        <f t="shared" si="1"/>
        <v>12875.6</v>
      </c>
    </row>
    <row r="85">
      <c r="A85" s="8">
        <v>35.0</v>
      </c>
      <c r="B85" s="11" t="s">
        <v>89</v>
      </c>
      <c r="C85" s="8" t="s">
        <v>127</v>
      </c>
      <c r="D85" s="8" t="s">
        <v>114</v>
      </c>
      <c r="E85" s="8">
        <v>6.0</v>
      </c>
      <c r="F85" s="8">
        <v>25860.0</v>
      </c>
      <c r="G85" s="55">
        <f t="shared" si="1"/>
        <v>10344</v>
      </c>
    </row>
    <row r="86">
      <c r="A86" s="8">
        <v>36.0</v>
      </c>
      <c r="B86" s="11" t="s">
        <v>90</v>
      </c>
      <c r="C86" s="8" t="s">
        <v>127</v>
      </c>
      <c r="D86" s="8" t="s">
        <v>114</v>
      </c>
      <c r="E86" s="8">
        <v>6.0</v>
      </c>
      <c r="F86" s="8">
        <v>0.0</v>
      </c>
      <c r="G86" s="55">
        <f t="shared" si="1"/>
        <v>0</v>
      </c>
    </row>
    <row r="87">
      <c r="A87" s="8">
        <v>37.0</v>
      </c>
      <c r="B87" s="11" t="s">
        <v>91</v>
      </c>
      <c r="C87" s="8" t="s">
        <v>91</v>
      </c>
      <c r="D87" s="8" t="s">
        <v>114</v>
      </c>
      <c r="E87" s="8">
        <v>6.0</v>
      </c>
      <c r="F87" s="8">
        <v>8245947.0</v>
      </c>
      <c r="G87" s="55">
        <f t="shared" si="1"/>
        <v>3298378.8</v>
      </c>
    </row>
    <row r="88">
      <c r="A88" s="8">
        <v>38.0</v>
      </c>
      <c r="B88" s="11" t="s">
        <v>92</v>
      </c>
      <c r="C88" s="8" t="s">
        <v>92</v>
      </c>
      <c r="D88" s="8" t="s">
        <v>114</v>
      </c>
      <c r="E88" s="8">
        <v>6.0</v>
      </c>
      <c r="F88" s="8">
        <v>0.0</v>
      </c>
      <c r="G88" s="55">
        <f t="shared" si="1"/>
        <v>0</v>
      </c>
    </row>
    <row r="89">
      <c r="A89" s="8">
        <v>39.0</v>
      </c>
      <c r="B89" s="11" t="s">
        <v>93</v>
      </c>
      <c r="C89" s="8" t="s">
        <v>127</v>
      </c>
      <c r="D89" s="8" t="s">
        <v>114</v>
      </c>
      <c r="E89" s="8">
        <v>6.0</v>
      </c>
      <c r="F89" s="8">
        <v>54636.0</v>
      </c>
      <c r="G89" s="55">
        <f t="shared" si="1"/>
        <v>21854.4</v>
      </c>
    </row>
    <row r="90">
      <c r="A90" s="8">
        <v>40.0</v>
      </c>
      <c r="B90" s="11" t="s">
        <v>94</v>
      </c>
      <c r="C90" s="8" t="s">
        <v>127</v>
      </c>
      <c r="D90" s="8" t="s">
        <v>114</v>
      </c>
      <c r="E90" s="8">
        <v>6.0</v>
      </c>
      <c r="F90" s="8">
        <v>0.0</v>
      </c>
      <c r="G90" s="55">
        <f t="shared" si="1"/>
        <v>0</v>
      </c>
    </row>
    <row r="91">
      <c r="A91" s="8">
        <v>41.0</v>
      </c>
      <c r="B91" s="11" t="s">
        <v>95</v>
      </c>
      <c r="C91" s="8" t="s">
        <v>134</v>
      </c>
      <c r="D91" s="8" t="s">
        <v>114</v>
      </c>
      <c r="E91" s="8">
        <v>6.0</v>
      </c>
      <c r="F91" s="8">
        <v>1.1188724E7</v>
      </c>
      <c r="G91" s="55">
        <f t="shared" si="1"/>
        <v>4475489.6</v>
      </c>
    </row>
    <row r="92">
      <c r="A92" s="8">
        <v>42.0</v>
      </c>
      <c r="B92" s="11" t="s">
        <v>96</v>
      </c>
      <c r="C92" s="8" t="s">
        <v>96</v>
      </c>
      <c r="D92" s="8" t="s">
        <v>114</v>
      </c>
      <c r="E92" s="8">
        <v>6.0</v>
      </c>
      <c r="F92" s="8">
        <v>0.0</v>
      </c>
      <c r="G92" s="55">
        <f t="shared" si="1"/>
        <v>0</v>
      </c>
    </row>
    <row r="93">
      <c r="A93" s="8">
        <v>43.0</v>
      </c>
      <c r="B93" s="11" t="s">
        <v>97</v>
      </c>
      <c r="C93" s="8" t="s">
        <v>135</v>
      </c>
      <c r="D93" s="8" t="s">
        <v>114</v>
      </c>
      <c r="E93" s="8">
        <v>6.0</v>
      </c>
      <c r="F93" s="8">
        <v>0.0</v>
      </c>
      <c r="G93" s="55">
        <f t="shared" si="1"/>
        <v>0</v>
      </c>
    </row>
    <row r="94">
      <c r="A94" s="8">
        <v>44.0</v>
      </c>
      <c r="B94" s="11" t="s">
        <v>98</v>
      </c>
      <c r="C94" s="8" t="s">
        <v>135</v>
      </c>
      <c r="D94" s="8" t="s">
        <v>114</v>
      </c>
      <c r="E94" s="8">
        <v>6.0</v>
      </c>
      <c r="F94" s="8">
        <v>69847.0</v>
      </c>
      <c r="G94" s="55">
        <f t="shared" si="1"/>
        <v>27938.8</v>
      </c>
    </row>
    <row r="95">
      <c r="A95" s="8">
        <v>45.0</v>
      </c>
      <c r="B95" s="11" t="s">
        <v>99</v>
      </c>
      <c r="C95" s="8" t="s">
        <v>135</v>
      </c>
      <c r="D95" s="8" t="s">
        <v>114</v>
      </c>
      <c r="E95" s="8">
        <v>6.0</v>
      </c>
      <c r="F95" s="8">
        <v>0.0</v>
      </c>
      <c r="G95" s="55">
        <f t="shared" si="1"/>
        <v>0</v>
      </c>
    </row>
    <row r="96">
      <c r="A96" s="8">
        <v>46.0</v>
      </c>
      <c r="B96" s="11" t="s">
        <v>100</v>
      </c>
      <c r="C96" s="8" t="s">
        <v>135</v>
      </c>
      <c r="D96" s="8" t="s">
        <v>114</v>
      </c>
      <c r="E96" s="8">
        <v>6.0</v>
      </c>
      <c r="F96" s="8">
        <v>41830.0</v>
      </c>
      <c r="G96" s="55">
        <f t="shared" si="1"/>
        <v>16732</v>
      </c>
    </row>
    <row r="97">
      <c r="A97" s="8">
        <v>47.0</v>
      </c>
      <c r="B97" s="11" t="s">
        <v>101</v>
      </c>
      <c r="C97" s="8" t="s">
        <v>135</v>
      </c>
      <c r="D97" s="8" t="s">
        <v>114</v>
      </c>
      <c r="E97" s="8">
        <v>6.0</v>
      </c>
      <c r="F97" s="8">
        <v>14110.0</v>
      </c>
      <c r="G97" s="55">
        <f t="shared" si="1"/>
        <v>5644</v>
      </c>
    </row>
    <row r="98">
      <c r="A98" s="8">
        <v>0.0</v>
      </c>
      <c r="B98" s="11" t="s">
        <v>54</v>
      </c>
      <c r="C98" s="8" t="s">
        <v>127</v>
      </c>
      <c r="D98" s="8" t="s">
        <v>114</v>
      </c>
      <c r="E98" s="8">
        <v>9.0</v>
      </c>
      <c r="F98" s="8">
        <v>0.0</v>
      </c>
      <c r="G98" s="55">
        <f t="shared" si="1"/>
        <v>0</v>
      </c>
    </row>
    <row r="99">
      <c r="A99" s="8">
        <v>1.0</v>
      </c>
      <c r="B99" s="11" t="s">
        <v>55</v>
      </c>
      <c r="C99" s="8" t="s">
        <v>127</v>
      </c>
      <c r="D99" s="8" t="s">
        <v>114</v>
      </c>
      <c r="E99" s="8">
        <v>9.0</v>
      </c>
      <c r="F99" s="8">
        <v>0.0</v>
      </c>
      <c r="G99" s="55">
        <f t="shared" si="1"/>
        <v>0</v>
      </c>
    </row>
    <row r="100">
      <c r="A100" s="8">
        <v>2.0</v>
      </c>
      <c r="B100" s="11" t="s">
        <v>56</v>
      </c>
      <c r="C100" s="8" t="s">
        <v>128</v>
      </c>
      <c r="D100" s="8" t="s">
        <v>114</v>
      </c>
      <c r="E100" s="8">
        <v>9.0</v>
      </c>
      <c r="F100" s="8">
        <v>0.0</v>
      </c>
      <c r="G100" s="55">
        <f t="shared" si="1"/>
        <v>0</v>
      </c>
    </row>
    <row r="101">
      <c r="A101" s="8">
        <v>3.0</v>
      </c>
      <c r="B101" s="11" t="s">
        <v>57</v>
      </c>
      <c r="C101" s="8" t="s">
        <v>127</v>
      </c>
      <c r="D101" s="8" t="s">
        <v>114</v>
      </c>
      <c r="E101" s="8">
        <v>9.0</v>
      </c>
      <c r="F101" s="8">
        <v>4511.0</v>
      </c>
      <c r="G101" s="55">
        <f t="shared" si="1"/>
        <v>1804.4</v>
      </c>
    </row>
    <row r="102">
      <c r="A102" s="8">
        <v>4.0</v>
      </c>
      <c r="B102" s="11" t="s">
        <v>58</v>
      </c>
      <c r="C102" s="8" t="s">
        <v>129</v>
      </c>
      <c r="D102" s="8" t="s">
        <v>114</v>
      </c>
      <c r="E102" s="8">
        <v>9.0</v>
      </c>
      <c r="F102" s="8">
        <v>0.0</v>
      </c>
      <c r="G102" s="55">
        <f t="shared" si="1"/>
        <v>0</v>
      </c>
    </row>
    <row r="103">
      <c r="A103" s="8">
        <v>5.0</v>
      </c>
      <c r="B103" s="11" t="s">
        <v>59</v>
      </c>
      <c r="C103" s="8" t="s">
        <v>129</v>
      </c>
      <c r="D103" s="8" t="s">
        <v>114</v>
      </c>
      <c r="E103" s="8">
        <v>9.0</v>
      </c>
      <c r="F103" s="8">
        <v>4609.0</v>
      </c>
      <c r="G103" s="55">
        <f t="shared" si="1"/>
        <v>1843.6</v>
      </c>
    </row>
    <row r="104">
      <c r="A104" s="8">
        <v>6.0</v>
      </c>
      <c r="B104" s="11" t="s">
        <v>60</v>
      </c>
      <c r="C104" s="5" t="s">
        <v>127</v>
      </c>
      <c r="D104" s="8" t="s">
        <v>114</v>
      </c>
      <c r="E104" s="8">
        <v>9.0</v>
      </c>
      <c r="F104" s="8">
        <v>0.0</v>
      </c>
      <c r="G104" s="55">
        <f t="shared" si="1"/>
        <v>0</v>
      </c>
    </row>
    <row r="105">
      <c r="A105" s="8">
        <v>7.0</v>
      </c>
      <c r="B105" s="11" t="s">
        <v>61</v>
      </c>
      <c r="C105" s="8" t="s">
        <v>129</v>
      </c>
      <c r="D105" s="8" t="s">
        <v>114</v>
      </c>
      <c r="E105" s="8">
        <v>9.0</v>
      </c>
      <c r="F105" s="8">
        <v>39949.0</v>
      </c>
      <c r="G105" s="55">
        <f t="shared" si="1"/>
        <v>15979.6</v>
      </c>
    </row>
    <row r="106">
      <c r="A106" s="8">
        <v>8.0</v>
      </c>
      <c r="B106" s="11" t="s">
        <v>62</v>
      </c>
      <c r="C106" s="8" t="s">
        <v>129</v>
      </c>
      <c r="D106" s="8" t="s">
        <v>114</v>
      </c>
      <c r="E106" s="8">
        <v>9.0</v>
      </c>
      <c r="F106" s="8">
        <v>0.0</v>
      </c>
      <c r="G106" s="55">
        <f t="shared" si="1"/>
        <v>0</v>
      </c>
    </row>
    <row r="107">
      <c r="A107" s="8">
        <v>9.0</v>
      </c>
      <c r="B107" s="11" t="s">
        <v>63</v>
      </c>
      <c r="C107" s="8" t="s">
        <v>130</v>
      </c>
      <c r="D107" s="8" t="s">
        <v>114</v>
      </c>
      <c r="E107" s="8">
        <v>9.0</v>
      </c>
      <c r="F107" s="8">
        <v>0.0</v>
      </c>
      <c r="G107" s="55">
        <f t="shared" si="1"/>
        <v>0</v>
      </c>
    </row>
    <row r="108">
      <c r="A108" s="8">
        <v>10.0</v>
      </c>
      <c r="B108" s="11" t="s">
        <v>64</v>
      </c>
      <c r="C108" s="8" t="s">
        <v>127</v>
      </c>
      <c r="D108" s="8" t="s">
        <v>114</v>
      </c>
      <c r="E108" s="8">
        <v>9.0</v>
      </c>
      <c r="F108" s="8">
        <v>457.0</v>
      </c>
      <c r="G108" s="55">
        <f t="shared" si="1"/>
        <v>182.8</v>
      </c>
    </row>
    <row r="109">
      <c r="A109" s="8">
        <v>11.0</v>
      </c>
      <c r="B109" s="11" t="s">
        <v>65</v>
      </c>
      <c r="C109" s="8" t="s">
        <v>131</v>
      </c>
      <c r="D109" s="8" t="s">
        <v>114</v>
      </c>
      <c r="E109" s="8">
        <v>9.0</v>
      </c>
      <c r="F109" s="8">
        <v>6982.0</v>
      </c>
      <c r="G109" s="55">
        <f t="shared" si="1"/>
        <v>2792.8</v>
      </c>
    </row>
    <row r="110">
      <c r="A110" s="8">
        <v>12.0</v>
      </c>
      <c r="B110" s="11" t="s">
        <v>66</v>
      </c>
      <c r="C110" s="8" t="s">
        <v>66</v>
      </c>
      <c r="D110" s="8" t="s">
        <v>114</v>
      </c>
      <c r="E110" s="8">
        <v>9.0</v>
      </c>
      <c r="F110" s="8">
        <v>4938935.0</v>
      </c>
      <c r="G110" s="55">
        <f t="shared" si="1"/>
        <v>1975574</v>
      </c>
    </row>
    <row r="111">
      <c r="A111" s="8">
        <v>13.0</v>
      </c>
      <c r="B111" s="11" t="s">
        <v>67</v>
      </c>
      <c r="C111" s="8" t="s">
        <v>127</v>
      </c>
      <c r="D111" s="8" t="s">
        <v>114</v>
      </c>
      <c r="E111" s="8">
        <v>9.0</v>
      </c>
      <c r="F111" s="8">
        <v>0.0</v>
      </c>
      <c r="G111" s="55">
        <f t="shared" si="1"/>
        <v>0</v>
      </c>
    </row>
    <row r="112">
      <c r="A112" s="8">
        <v>14.0</v>
      </c>
      <c r="B112" s="11" t="s">
        <v>68</v>
      </c>
      <c r="C112" s="8" t="s">
        <v>129</v>
      </c>
      <c r="D112" s="8" t="s">
        <v>114</v>
      </c>
      <c r="E112" s="8">
        <v>9.0</v>
      </c>
      <c r="F112" s="8">
        <v>451.0</v>
      </c>
      <c r="G112" s="55">
        <f t="shared" si="1"/>
        <v>180.4</v>
      </c>
    </row>
    <row r="113">
      <c r="A113" s="8">
        <v>15.0</v>
      </c>
      <c r="B113" s="11" t="s">
        <v>69</v>
      </c>
      <c r="C113" s="8" t="s">
        <v>127</v>
      </c>
      <c r="D113" s="8" t="s">
        <v>114</v>
      </c>
      <c r="E113" s="8">
        <v>9.0</v>
      </c>
      <c r="F113" s="8">
        <v>0.0</v>
      </c>
      <c r="G113" s="55">
        <f t="shared" si="1"/>
        <v>0</v>
      </c>
    </row>
    <row r="114">
      <c r="A114" s="8">
        <v>16.0</v>
      </c>
      <c r="B114" s="11" t="s">
        <v>70</v>
      </c>
      <c r="C114" s="8" t="s">
        <v>132</v>
      </c>
      <c r="D114" s="8" t="s">
        <v>114</v>
      </c>
      <c r="E114" s="8">
        <v>9.0</v>
      </c>
      <c r="F114" s="8">
        <v>4149839.0</v>
      </c>
      <c r="G114" s="55">
        <f t="shared" si="1"/>
        <v>1659935.6</v>
      </c>
    </row>
    <row r="115">
      <c r="A115" s="8">
        <v>17.0</v>
      </c>
      <c r="B115" s="11" t="s">
        <v>71</v>
      </c>
      <c r="C115" s="8" t="s">
        <v>129</v>
      </c>
      <c r="D115" s="8" t="s">
        <v>114</v>
      </c>
      <c r="E115" s="8">
        <v>9.0</v>
      </c>
      <c r="F115" s="8">
        <v>0.0</v>
      </c>
      <c r="G115" s="55">
        <f t="shared" si="1"/>
        <v>0</v>
      </c>
    </row>
    <row r="116">
      <c r="A116" s="8">
        <v>18.0</v>
      </c>
      <c r="B116" s="11" t="s">
        <v>72</v>
      </c>
      <c r="C116" s="8" t="s">
        <v>127</v>
      </c>
      <c r="D116" s="8" t="s">
        <v>114</v>
      </c>
      <c r="E116" s="8">
        <v>9.0</v>
      </c>
      <c r="F116" s="8">
        <v>918.0</v>
      </c>
      <c r="G116" s="55">
        <f t="shared" si="1"/>
        <v>367.2</v>
      </c>
    </row>
    <row r="117">
      <c r="A117" s="8">
        <v>19.0</v>
      </c>
      <c r="B117" s="11" t="s">
        <v>73</v>
      </c>
      <c r="C117" s="8" t="s">
        <v>127</v>
      </c>
      <c r="D117" s="8" t="s">
        <v>114</v>
      </c>
      <c r="E117" s="8">
        <v>9.0</v>
      </c>
      <c r="F117" s="8">
        <v>6633.0</v>
      </c>
      <c r="G117" s="55">
        <f t="shared" si="1"/>
        <v>2653.2</v>
      </c>
    </row>
    <row r="118">
      <c r="A118" s="8">
        <v>20.0</v>
      </c>
      <c r="B118" s="11" t="s">
        <v>74</v>
      </c>
      <c r="C118" s="8" t="s">
        <v>127</v>
      </c>
      <c r="D118" s="8" t="s">
        <v>114</v>
      </c>
      <c r="E118" s="8">
        <v>9.0</v>
      </c>
      <c r="F118" s="8">
        <v>0.0</v>
      </c>
      <c r="G118" s="55">
        <f t="shared" si="1"/>
        <v>0</v>
      </c>
    </row>
    <row r="119">
      <c r="A119" s="8">
        <v>21.0</v>
      </c>
      <c r="B119" s="11" t="s">
        <v>75</v>
      </c>
      <c r="C119" s="8" t="s">
        <v>130</v>
      </c>
      <c r="D119" s="8" t="s">
        <v>114</v>
      </c>
      <c r="E119" s="8">
        <v>9.0</v>
      </c>
      <c r="F119" s="8">
        <v>0.0</v>
      </c>
      <c r="G119" s="55">
        <f t="shared" si="1"/>
        <v>0</v>
      </c>
    </row>
    <row r="120">
      <c r="A120" s="8">
        <v>22.0</v>
      </c>
      <c r="B120" s="11" t="s">
        <v>76</v>
      </c>
      <c r="C120" s="56" t="s">
        <v>132</v>
      </c>
      <c r="D120" s="8" t="s">
        <v>114</v>
      </c>
      <c r="E120" s="8">
        <v>9.0</v>
      </c>
      <c r="F120" s="8">
        <v>161.0</v>
      </c>
      <c r="G120" s="55">
        <f t="shared" si="1"/>
        <v>64.4</v>
      </c>
    </row>
    <row r="121">
      <c r="A121" s="8">
        <v>23.0</v>
      </c>
      <c r="B121" s="11" t="s">
        <v>77</v>
      </c>
      <c r="C121" s="8" t="s">
        <v>129</v>
      </c>
      <c r="D121" s="8" t="s">
        <v>114</v>
      </c>
      <c r="E121" s="8">
        <v>9.0</v>
      </c>
      <c r="F121" s="8">
        <v>0.0</v>
      </c>
      <c r="G121" s="55">
        <f t="shared" si="1"/>
        <v>0</v>
      </c>
    </row>
    <row r="122">
      <c r="A122" s="8">
        <v>24.0</v>
      </c>
      <c r="B122" s="11" t="s">
        <v>78</v>
      </c>
      <c r="C122" s="8" t="s">
        <v>129</v>
      </c>
      <c r="D122" s="8" t="s">
        <v>114</v>
      </c>
      <c r="E122" s="8">
        <v>9.0</v>
      </c>
      <c r="F122" s="8">
        <v>0.0</v>
      </c>
      <c r="G122" s="55">
        <f t="shared" si="1"/>
        <v>0</v>
      </c>
    </row>
    <row r="123">
      <c r="A123" s="8">
        <v>25.0</v>
      </c>
      <c r="B123" s="11" t="s">
        <v>79</v>
      </c>
      <c r="C123" s="56" t="s">
        <v>132</v>
      </c>
      <c r="D123" s="8" t="s">
        <v>114</v>
      </c>
      <c r="E123" s="8">
        <v>9.0</v>
      </c>
      <c r="F123" s="8">
        <v>216481.0</v>
      </c>
      <c r="G123" s="55">
        <f t="shared" si="1"/>
        <v>86592.4</v>
      </c>
    </row>
    <row r="124">
      <c r="A124" s="8">
        <v>26.0</v>
      </c>
      <c r="B124" s="11" t="s">
        <v>80</v>
      </c>
      <c r="C124" s="8" t="s">
        <v>127</v>
      </c>
      <c r="D124" s="8" t="s">
        <v>114</v>
      </c>
      <c r="E124" s="8">
        <v>9.0</v>
      </c>
      <c r="F124" s="8">
        <v>1151.0</v>
      </c>
      <c r="G124" s="55">
        <f t="shared" si="1"/>
        <v>460.4</v>
      </c>
    </row>
    <row r="125">
      <c r="A125" s="8">
        <v>27.0</v>
      </c>
      <c r="B125" s="11" t="s">
        <v>81</v>
      </c>
      <c r="C125" s="8" t="s">
        <v>127</v>
      </c>
      <c r="D125" s="8" t="s">
        <v>114</v>
      </c>
      <c r="E125" s="8">
        <v>9.0</v>
      </c>
      <c r="F125" s="8">
        <v>6293.0</v>
      </c>
      <c r="G125" s="55">
        <f t="shared" si="1"/>
        <v>2517.2</v>
      </c>
    </row>
    <row r="126">
      <c r="A126" s="8">
        <v>28.0</v>
      </c>
      <c r="B126" s="11" t="s">
        <v>82</v>
      </c>
      <c r="C126" s="8" t="s">
        <v>133</v>
      </c>
      <c r="D126" s="8" t="s">
        <v>114</v>
      </c>
      <c r="E126" s="8">
        <v>9.0</v>
      </c>
      <c r="F126" s="8">
        <v>2629.0</v>
      </c>
      <c r="G126" s="55">
        <f t="shared" si="1"/>
        <v>1051.6</v>
      </c>
    </row>
    <row r="127">
      <c r="A127" s="8">
        <v>29.0</v>
      </c>
      <c r="B127" s="11" t="s">
        <v>83</v>
      </c>
      <c r="C127" s="8" t="s">
        <v>127</v>
      </c>
      <c r="D127" s="8" t="s">
        <v>114</v>
      </c>
      <c r="E127" s="8">
        <v>9.0</v>
      </c>
      <c r="F127" s="8">
        <v>9886.0</v>
      </c>
      <c r="G127" s="55">
        <f t="shared" si="1"/>
        <v>3954.4</v>
      </c>
    </row>
    <row r="128">
      <c r="A128" s="8">
        <v>30.0</v>
      </c>
      <c r="B128" s="11" t="s">
        <v>84</v>
      </c>
      <c r="C128" s="8" t="s">
        <v>129</v>
      </c>
      <c r="D128" s="8" t="s">
        <v>114</v>
      </c>
      <c r="E128" s="8">
        <v>9.0</v>
      </c>
      <c r="F128" s="8">
        <v>56991.0</v>
      </c>
      <c r="G128" s="55">
        <f t="shared" si="1"/>
        <v>22796.4</v>
      </c>
    </row>
    <row r="129">
      <c r="A129" s="8">
        <v>31.0</v>
      </c>
      <c r="B129" s="11" t="s">
        <v>85</v>
      </c>
      <c r="C129" s="8" t="s">
        <v>127</v>
      </c>
      <c r="D129" s="8" t="s">
        <v>114</v>
      </c>
      <c r="E129" s="8">
        <v>9.0</v>
      </c>
      <c r="F129" s="8">
        <v>76739.0</v>
      </c>
      <c r="G129" s="55">
        <f t="shared" si="1"/>
        <v>30695.6</v>
      </c>
    </row>
    <row r="130">
      <c r="A130" s="8">
        <v>32.0</v>
      </c>
      <c r="B130" s="11" t="s">
        <v>86</v>
      </c>
      <c r="C130" s="8" t="s">
        <v>127</v>
      </c>
      <c r="D130" s="8" t="s">
        <v>114</v>
      </c>
      <c r="E130" s="8">
        <v>9.0</v>
      </c>
      <c r="F130" s="8">
        <v>11196.0</v>
      </c>
      <c r="G130" s="55">
        <f t="shared" si="1"/>
        <v>4478.4</v>
      </c>
    </row>
    <row r="131">
      <c r="A131" s="8">
        <v>33.0</v>
      </c>
      <c r="B131" s="11" t="s">
        <v>87</v>
      </c>
      <c r="C131" s="8" t="s">
        <v>127</v>
      </c>
      <c r="D131" s="8" t="s">
        <v>114</v>
      </c>
      <c r="E131" s="8">
        <v>9.0</v>
      </c>
      <c r="F131" s="8">
        <v>0.0</v>
      </c>
      <c r="G131" s="55">
        <f t="shared" si="1"/>
        <v>0</v>
      </c>
    </row>
    <row r="132">
      <c r="A132" s="8">
        <v>34.0</v>
      </c>
      <c r="B132" s="11" t="s">
        <v>88</v>
      </c>
      <c r="C132" s="8" t="s">
        <v>130</v>
      </c>
      <c r="D132" s="8" t="s">
        <v>114</v>
      </c>
      <c r="E132" s="8">
        <v>9.0</v>
      </c>
      <c r="F132" s="8">
        <v>788.0</v>
      </c>
      <c r="G132" s="55">
        <f t="shared" si="1"/>
        <v>315.2</v>
      </c>
    </row>
    <row r="133">
      <c r="A133" s="8">
        <v>35.0</v>
      </c>
      <c r="B133" s="11" t="s">
        <v>89</v>
      </c>
      <c r="C133" s="8" t="s">
        <v>127</v>
      </c>
      <c r="D133" s="8" t="s">
        <v>114</v>
      </c>
      <c r="E133" s="8">
        <v>9.0</v>
      </c>
      <c r="F133" s="8">
        <v>8202.0</v>
      </c>
      <c r="G133" s="55">
        <f t="shared" si="1"/>
        <v>3280.8</v>
      </c>
    </row>
    <row r="134">
      <c r="A134" s="8">
        <v>36.0</v>
      </c>
      <c r="B134" s="11" t="s">
        <v>90</v>
      </c>
      <c r="C134" s="8" t="s">
        <v>127</v>
      </c>
      <c r="D134" s="8" t="s">
        <v>114</v>
      </c>
      <c r="E134" s="8">
        <v>9.0</v>
      </c>
      <c r="F134" s="8">
        <v>0.0</v>
      </c>
      <c r="G134" s="55">
        <f t="shared" si="1"/>
        <v>0</v>
      </c>
    </row>
    <row r="135">
      <c r="A135" s="8">
        <v>37.0</v>
      </c>
      <c r="B135" s="11" t="s">
        <v>91</v>
      </c>
      <c r="C135" s="8" t="s">
        <v>91</v>
      </c>
      <c r="D135" s="8" t="s">
        <v>114</v>
      </c>
      <c r="E135" s="8">
        <v>9.0</v>
      </c>
      <c r="F135" s="8">
        <v>2451647.0</v>
      </c>
      <c r="G135" s="55">
        <f t="shared" si="1"/>
        <v>980658.8</v>
      </c>
    </row>
    <row r="136">
      <c r="A136" s="8">
        <v>38.0</v>
      </c>
      <c r="B136" s="11" t="s">
        <v>92</v>
      </c>
      <c r="C136" s="8" t="s">
        <v>92</v>
      </c>
      <c r="D136" s="8" t="s">
        <v>114</v>
      </c>
      <c r="E136" s="8">
        <v>9.0</v>
      </c>
      <c r="F136" s="8">
        <v>0.0</v>
      </c>
      <c r="G136" s="55">
        <f t="shared" si="1"/>
        <v>0</v>
      </c>
    </row>
    <row r="137">
      <c r="A137" s="8">
        <v>39.0</v>
      </c>
      <c r="B137" s="11" t="s">
        <v>93</v>
      </c>
      <c r="C137" s="8" t="s">
        <v>127</v>
      </c>
      <c r="D137" s="8" t="s">
        <v>114</v>
      </c>
      <c r="E137" s="8">
        <v>9.0</v>
      </c>
      <c r="F137" s="8">
        <v>11133.0</v>
      </c>
      <c r="G137" s="55">
        <f t="shared" si="1"/>
        <v>4453.2</v>
      </c>
    </row>
    <row r="138">
      <c r="A138" s="8">
        <v>40.0</v>
      </c>
      <c r="B138" s="11" t="s">
        <v>94</v>
      </c>
      <c r="C138" s="8" t="s">
        <v>127</v>
      </c>
      <c r="D138" s="8" t="s">
        <v>114</v>
      </c>
      <c r="E138" s="8">
        <v>9.0</v>
      </c>
      <c r="F138" s="8">
        <v>0.0</v>
      </c>
      <c r="G138" s="55">
        <f t="shared" si="1"/>
        <v>0</v>
      </c>
    </row>
    <row r="139">
      <c r="A139" s="8">
        <v>41.0</v>
      </c>
      <c r="B139" s="11" t="s">
        <v>95</v>
      </c>
      <c r="C139" s="8" t="s">
        <v>134</v>
      </c>
      <c r="D139" s="8" t="s">
        <v>114</v>
      </c>
      <c r="E139" s="8">
        <v>9.0</v>
      </c>
      <c r="F139" s="8">
        <v>1418788.0</v>
      </c>
      <c r="G139" s="55">
        <f t="shared" si="1"/>
        <v>567515.2</v>
      </c>
    </row>
    <row r="140">
      <c r="A140" s="8">
        <v>42.0</v>
      </c>
      <c r="B140" s="11" t="s">
        <v>96</v>
      </c>
      <c r="C140" s="8" t="s">
        <v>96</v>
      </c>
      <c r="D140" s="8" t="s">
        <v>114</v>
      </c>
      <c r="E140" s="8">
        <v>9.0</v>
      </c>
      <c r="F140" s="8">
        <v>11562.0</v>
      </c>
      <c r="G140" s="55">
        <f t="shared" si="1"/>
        <v>4624.8</v>
      </c>
    </row>
    <row r="141">
      <c r="A141" s="8">
        <v>43.0</v>
      </c>
      <c r="B141" s="11" t="s">
        <v>97</v>
      </c>
      <c r="C141" s="8" t="s">
        <v>135</v>
      </c>
      <c r="D141" s="8" t="s">
        <v>114</v>
      </c>
      <c r="E141" s="8">
        <v>9.0</v>
      </c>
      <c r="F141" s="8">
        <v>4594.0</v>
      </c>
      <c r="G141" s="55">
        <f t="shared" si="1"/>
        <v>1837.6</v>
      </c>
    </row>
    <row r="142">
      <c r="A142" s="8">
        <v>44.0</v>
      </c>
      <c r="B142" s="11" t="s">
        <v>98</v>
      </c>
      <c r="C142" s="8" t="s">
        <v>135</v>
      </c>
      <c r="D142" s="8" t="s">
        <v>114</v>
      </c>
      <c r="E142" s="8">
        <v>9.0</v>
      </c>
      <c r="F142" s="8">
        <v>525481.0</v>
      </c>
      <c r="G142" s="55">
        <f t="shared" si="1"/>
        <v>210192.4</v>
      </c>
    </row>
    <row r="143">
      <c r="A143" s="8">
        <v>45.0</v>
      </c>
      <c r="B143" s="11" t="s">
        <v>99</v>
      </c>
      <c r="C143" s="8" t="s">
        <v>135</v>
      </c>
      <c r="D143" s="8" t="s">
        <v>114</v>
      </c>
      <c r="E143" s="8">
        <v>9.0</v>
      </c>
      <c r="F143" s="8">
        <v>7954.0</v>
      </c>
      <c r="G143" s="55">
        <f t="shared" si="1"/>
        <v>3181.6</v>
      </c>
    </row>
    <row r="144">
      <c r="A144" s="8">
        <v>46.0</v>
      </c>
      <c r="B144" s="11" t="s">
        <v>100</v>
      </c>
      <c r="C144" s="8" t="s">
        <v>135</v>
      </c>
      <c r="D144" s="8" t="s">
        <v>114</v>
      </c>
      <c r="E144" s="8">
        <v>9.0</v>
      </c>
      <c r="F144" s="8">
        <v>33482.0</v>
      </c>
      <c r="G144" s="55">
        <f t="shared" si="1"/>
        <v>13392.8</v>
      </c>
    </row>
    <row r="145">
      <c r="A145" s="8">
        <v>47.0</v>
      </c>
      <c r="B145" s="11" t="s">
        <v>101</v>
      </c>
      <c r="C145" s="8" t="s">
        <v>135</v>
      </c>
      <c r="D145" s="8" t="s">
        <v>114</v>
      </c>
      <c r="E145" s="8">
        <v>9.0</v>
      </c>
      <c r="F145" s="8">
        <v>198278.0</v>
      </c>
      <c r="G145" s="55">
        <f t="shared" si="1"/>
        <v>79311.2</v>
      </c>
    </row>
    <row r="146">
      <c r="A146" s="8">
        <v>0.0</v>
      </c>
      <c r="B146" s="11" t="s">
        <v>54</v>
      </c>
      <c r="C146" s="8" t="s">
        <v>127</v>
      </c>
      <c r="D146" s="8" t="s">
        <v>136</v>
      </c>
      <c r="E146" s="8">
        <v>3.0</v>
      </c>
      <c r="F146" s="8">
        <v>9.0</v>
      </c>
      <c r="G146" s="55">
        <f t="shared" si="1"/>
        <v>3.6</v>
      </c>
    </row>
    <row r="147">
      <c r="A147" s="8">
        <v>1.0</v>
      </c>
      <c r="B147" s="11" t="s">
        <v>55</v>
      </c>
      <c r="C147" s="8" t="s">
        <v>127</v>
      </c>
      <c r="D147" s="8" t="s">
        <v>136</v>
      </c>
      <c r="E147" s="8">
        <v>3.0</v>
      </c>
      <c r="F147" s="8">
        <v>0.0</v>
      </c>
      <c r="G147" s="55">
        <f t="shared" si="1"/>
        <v>0</v>
      </c>
    </row>
    <row r="148">
      <c r="A148" s="8">
        <v>2.0</v>
      </c>
      <c r="B148" s="11" t="s">
        <v>56</v>
      </c>
      <c r="C148" s="8" t="s">
        <v>128</v>
      </c>
      <c r="D148" s="8" t="s">
        <v>136</v>
      </c>
      <c r="E148" s="8">
        <v>3.0</v>
      </c>
      <c r="F148" s="8">
        <v>0.0</v>
      </c>
      <c r="G148" s="55">
        <f t="shared" si="1"/>
        <v>0</v>
      </c>
    </row>
    <row r="149">
      <c r="A149" s="8">
        <v>3.0</v>
      </c>
      <c r="B149" s="11" t="s">
        <v>57</v>
      </c>
      <c r="C149" s="8" t="s">
        <v>127</v>
      </c>
      <c r="D149" s="8" t="s">
        <v>136</v>
      </c>
      <c r="E149" s="8">
        <v>3.0</v>
      </c>
      <c r="F149" s="8">
        <v>0.0</v>
      </c>
      <c r="G149" s="55">
        <f t="shared" si="1"/>
        <v>0</v>
      </c>
    </row>
    <row r="150">
      <c r="A150" s="8">
        <v>4.0</v>
      </c>
      <c r="B150" s="11" t="s">
        <v>58</v>
      </c>
      <c r="C150" s="8" t="s">
        <v>129</v>
      </c>
      <c r="D150" s="8" t="s">
        <v>136</v>
      </c>
      <c r="E150" s="8">
        <v>3.0</v>
      </c>
      <c r="F150" s="8">
        <v>286.0</v>
      </c>
      <c r="G150" s="55">
        <f t="shared" si="1"/>
        <v>114.4</v>
      </c>
    </row>
    <row r="151">
      <c r="A151" s="8">
        <v>5.0</v>
      </c>
      <c r="B151" s="11" t="s">
        <v>59</v>
      </c>
      <c r="C151" s="8" t="s">
        <v>129</v>
      </c>
      <c r="D151" s="8" t="s">
        <v>136</v>
      </c>
      <c r="E151" s="8">
        <v>3.0</v>
      </c>
      <c r="F151" s="8">
        <v>1083.0</v>
      </c>
      <c r="G151" s="55">
        <f t="shared" si="1"/>
        <v>433.2</v>
      </c>
    </row>
    <row r="152">
      <c r="A152" s="8">
        <v>6.0</v>
      </c>
      <c r="B152" s="11" t="s">
        <v>60</v>
      </c>
      <c r="C152" s="5" t="s">
        <v>127</v>
      </c>
      <c r="D152" s="8" t="s">
        <v>136</v>
      </c>
      <c r="E152" s="8">
        <v>3.0</v>
      </c>
      <c r="F152" s="8">
        <v>0.0</v>
      </c>
      <c r="G152" s="55">
        <f t="shared" si="1"/>
        <v>0</v>
      </c>
    </row>
    <row r="153">
      <c r="A153" s="8">
        <v>7.0</v>
      </c>
      <c r="B153" s="11" t="s">
        <v>61</v>
      </c>
      <c r="C153" s="8" t="s">
        <v>129</v>
      </c>
      <c r="D153" s="8" t="s">
        <v>136</v>
      </c>
      <c r="E153" s="8">
        <v>3.0</v>
      </c>
      <c r="F153" s="8">
        <v>0.0</v>
      </c>
      <c r="G153" s="55">
        <f t="shared" si="1"/>
        <v>0</v>
      </c>
    </row>
    <row r="154">
      <c r="A154" s="8">
        <v>8.0</v>
      </c>
      <c r="B154" s="11" t="s">
        <v>62</v>
      </c>
      <c r="C154" s="8" t="s">
        <v>129</v>
      </c>
      <c r="D154" s="8" t="s">
        <v>136</v>
      </c>
      <c r="E154" s="8">
        <v>3.0</v>
      </c>
      <c r="F154" s="8">
        <v>0.0</v>
      </c>
      <c r="G154" s="55">
        <f t="shared" si="1"/>
        <v>0</v>
      </c>
    </row>
    <row r="155">
      <c r="A155" s="8">
        <v>9.0</v>
      </c>
      <c r="B155" s="11" t="s">
        <v>63</v>
      </c>
      <c r="C155" s="8" t="s">
        <v>130</v>
      </c>
      <c r="D155" s="8" t="s">
        <v>136</v>
      </c>
      <c r="E155" s="8">
        <v>3.0</v>
      </c>
      <c r="F155" s="8">
        <v>0.0</v>
      </c>
      <c r="G155" s="55">
        <f t="shared" si="1"/>
        <v>0</v>
      </c>
    </row>
    <row r="156">
      <c r="A156" s="8">
        <v>10.0</v>
      </c>
      <c r="B156" s="11" t="s">
        <v>64</v>
      </c>
      <c r="C156" s="8" t="s">
        <v>127</v>
      </c>
      <c r="D156" s="8" t="s">
        <v>136</v>
      </c>
      <c r="E156" s="8">
        <v>3.0</v>
      </c>
      <c r="F156" s="8">
        <v>0.0</v>
      </c>
      <c r="G156" s="55">
        <f t="shared" si="1"/>
        <v>0</v>
      </c>
    </row>
    <row r="157">
      <c r="A157" s="8">
        <v>11.0</v>
      </c>
      <c r="B157" s="11" t="s">
        <v>65</v>
      </c>
      <c r="C157" s="8" t="s">
        <v>131</v>
      </c>
      <c r="D157" s="8" t="s">
        <v>136</v>
      </c>
      <c r="E157" s="8">
        <v>3.0</v>
      </c>
      <c r="F157" s="8">
        <v>17835.0</v>
      </c>
      <c r="G157" s="55">
        <f t="shared" si="1"/>
        <v>7134</v>
      </c>
    </row>
    <row r="158">
      <c r="A158" s="8">
        <v>12.0</v>
      </c>
      <c r="B158" s="11" t="s">
        <v>66</v>
      </c>
      <c r="C158" s="8" t="s">
        <v>66</v>
      </c>
      <c r="D158" s="8" t="s">
        <v>136</v>
      </c>
      <c r="E158" s="8">
        <v>3.0</v>
      </c>
      <c r="F158" s="8">
        <v>33292.0</v>
      </c>
      <c r="G158" s="55">
        <f t="shared" si="1"/>
        <v>13316.8</v>
      </c>
    </row>
    <row r="159">
      <c r="A159" s="8">
        <v>13.0</v>
      </c>
      <c r="B159" s="11" t="s">
        <v>67</v>
      </c>
      <c r="C159" s="8" t="s">
        <v>127</v>
      </c>
      <c r="D159" s="8" t="s">
        <v>136</v>
      </c>
      <c r="E159" s="8">
        <v>3.0</v>
      </c>
      <c r="F159" s="8">
        <v>0.0</v>
      </c>
      <c r="G159" s="55">
        <f t="shared" si="1"/>
        <v>0</v>
      </c>
    </row>
    <row r="160">
      <c r="A160" s="8">
        <v>14.0</v>
      </c>
      <c r="B160" s="11" t="s">
        <v>68</v>
      </c>
      <c r="C160" s="8" t="s">
        <v>129</v>
      </c>
      <c r="D160" s="8" t="s">
        <v>136</v>
      </c>
      <c r="E160" s="8">
        <v>3.0</v>
      </c>
      <c r="F160" s="8">
        <v>2446.0</v>
      </c>
      <c r="G160" s="55">
        <f t="shared" si="1"/>
        <v>978.4</v>
      </c>
    </row>
    <row r="161">
      <c r="A161" s="8">
        <v>15.0</v>
      </c>
      <c r="B161" s="11" t="s">
        <v>69</v>
      </c>
      <c r="C161" s="8" t="s">
        <v>127</v>
      </c>
      <c r="D161" s="8" t="s">
        <v>136</v>
      </c>
      <c r="E161" s="8">
        <v>3.0</v>
      </c>
      <c r="F161" s="8">
        <v>27474.0</v>
      </c>
      <c r="G161" s="55">
        <f t="shared" si="1"/>
        <v>10989.6</v>
      </c>
    </row>
    <row r="162">
      <c r="A162" s="8">
        <v>16.0</v>
      </c>
      <c r="B162" s="11" t="s">
        <v>70</v>
      </c>
      <c r="C162" s="8" t="s">
        <v>132</v>
      </c>
      <c r="D162" s="8" t="s">
        <v>136</v>
      </c>
      <c r="E162" s="8">
        <v>3.0</v>
      </c>
      <c r="F162" s="8">
        <v>6974.0</v>
      </c>
      <c r="G162" s="55">
        <f t="shared" si="1"/>
        <v>2789.6</v>
      </c>
    </row>
    <row r="163">
      <c r="A163" s="8">
        <v>17.0</v>
      </c>
      <c r="B163" s="11" t="s">
        <v>71</v>
      </c>
      <c r="C163" s="8" t="s">
        <v>129</v>
      </c>
      <c r="D163" s="8" t="s">
        <v>136</v>
      </c>
      <c r="E163" s="8">
        <v>3.0</v>
      </c>
      <c r="F163" s="8">
        <v>0.0</v>
      </c>
      <c r="G163" s="55">
        <f t="shared" si="1"/>
        <v>0</v>
      </c>
    </row>
    <row r="164">
      <c r="A164" s="8">
        <v>18.0</v>
      </c>
      <c r="B164" s="11" t="s">
        <v>72</v>
      </c>
      <c r="C164" s="8" t="s">
        <v>127</v>
      </c>
      <c r="D164" s="8" t="s">
        <v>136</v>
      </c>
      <c r="E164" s="8">
        <v>3.0</v>
      </c>
      <c r="F164" s="8">
        <v>0.0</v>
      </c>
      <c r="G164" s="55">
        <f t="shared" si="1"/>
        <v>0</v>
      </c>
    </row>
    <row r="165">
      <c r="A165" s="8">
        <v>19.0</v>
      </c>
      <c r="B165" s="11" t="s">
        <v>73</v>
      </c>
      <c r="C165" s="8" t="s">
        <v>127</v>
      </c>
      <c r="D165" s="8" t="s">
        <v>136</v>
      </c>
      <c r="E165" s="8">
        <v>3.0</v>
      </c>
      <c r="F165" s="8">
        <v>208436.0</v>
      </c>
      <c r="G165" s="55">
        <f t="shared" si="1"/>
        <v>83374.4</v>
      </c>
    </row>
    <row r="166">
      <c r="A166" s="8">
        <v>20.0</v>
      </c>
      <c r="B166" s="11" t="s">
        <v>74</v>
      </c>
      <c r="C166" s="8" t="s">
        <v>127</v>
      </c>
      <c r="D166" s="8" t="s">
        <v>136</v>
      </c>
      <c r="E166" s="8">
        <v>3.0</v>
      </c>
      <c r="F166" s="8">
        <v>0.0</v>
      </c>
      <c r="G166" s="55">
        <f t="shared" si="1"/>
        <v>0</v>
      </c>
    </row>
    <row r="167">
      <c r="A167" s="8">
        <v>21.0</v>
      </c>
      <c r="B167" s="11" t="s">
        <v>75</v>
      </c>
      <c r="C167" s="8" t="s">
        <v>130</v>
      </c>
      <c r="D167" s="8" t="s">
        <v>136</v>
      </c>
      <c r="E167" s="8">
        <v>3.0</v>
      </c>
      <c r="F167" s="8">
        <v>11.0</v>
      </c>
      <c r="G167" s="55">
        <f t="shared" si="1"/>
        <v>4.4</v>
      </c>
    </row>
    <row r="168">
      <c r="A168" s="8">
        <v>22.0</v>
      </c>
      <c r="B168" s="11" t="s">
        <v>76</v>
      </c>
      <c r="C168" s="56" t="s">
        <v>132</v>
      </c>
      <c r="D168" s="8" t="s">
        <v>136</v>
      </c>
      <c r="E168" s="8">
        <v>3.0</v>
      </c>
      <c r="F168" s="8">
        <v>0.0</v>
      </c>
      <c r="G168" s="55">
        <f t="shared" si="1"/>
        <v>0</v>
      </c>
    </row>
    <row r="169">
      <c r="A169" s="8">
        <v>23.0</v>
      </c>
      <c r="B169" s="11" t="s">
        <v>77</v>
      </c>
      <c r="C169" s="8" t="s">
        <v>129</v>
      </c>
      <c r="D169" s="8" t="s">
        <v>136</v>
      </c>
      <c r="E169" s="8">
        <v>3.0</v>
      </c>
      <c r="F169" s="8">
        <v>0.0</v>
      </c>
      <c r="G169" s="55">
        <f t="shared" si="1"/>
        <v>0</v>
      </c>
    </row>
    <row r="170">
      <c r="A170" s="8">
        <v>24.0</v>
      </c>
      <c r="B170" s="11" t="s">
        <v>78</v>
      </c>
      <c r="C170" s="8" t="s">
        <v>129</v>
      </c>
      <c r="D170" s="8" t="s">
        <v>136</v>
      </c>
      <c r="E170" s="8">
        <v>3.0</v>
      </c>
      <c r="F170" s="8">
        <v>10796.0</v>
      </c>
      <c r="G170" s="55">
        <f t="shared" si="1"/>
        <v>4318.4</v>
      </c>
    </row>
    <row r="171">
      <c r="A171" s="8">
        <v>25.0</v>
      </c>
      <c r="B171" s="11" t="s">
        <v>79</v>
      </c>
      <c r="C171" s="56" t="s">
        <v>132</v>
      </c>
      <c r="D171" s="8" t="s">
        <v>136</v>
      </c>
      <c r="E171" s="8">
        <v>3.0</v>
      </c>
      <c r="F171" s="8">
        <v>0.0</v>
      </c>
      <c r="G171" s="55">
        <f t="shared" si="1"/>
        <v>0</v>
      </c>
    </row>
    <row r="172">
      <c r="A172" s="8">
        <v>26.0</v>
      </c>
      <c r="B172" s="11" t="s">
        <v>80</v>
      </c>
      <c r="C172" s="8" t="s">
        <v>127</v>
      </c>
      <c r="D172" s="8" t="s">
        <v>136</v>
      </c>
      <c r="E172" s="8">
        <v>3.0</v>
      </c>
      <c r="F172" s="8">
        <v>56.0</v>
      </c>
      <c r="G172" s="55">
        <f t="shared" si="1"/>
        <v>22.4</v>
      </c>
    </row>
    <row r="173">
      <c r="A173" s="8">
        <v>27.0</v>
      </c>
      <c r="B173" s="11" t="s">
        <v>81</v>
      </c>
      <c r="C173" s="8" t="s">
        <v>127</v>
      </c>
      <c r="D173" s="8" t="s">
        <v>136</v>
      </c>
      <c r="E173" s="8">
        <v>3.0</v>
      </c>
      <c r="F173" s="8">
        <v>0.0</v>
      </c>
      <c r="G173" s="55">
        <f t="shared" si="1"/>
        <v>0</v>
      </c>
    </row>
    <row r="174">
      <c r="A174" s="8">
        <v>28.0</v>
      </c>
      <c r="B174" s="11" t="s">
        <v>82</v>
      </c>
      <c r="C174" s="8" t="s">
        <v>133</v>
      </c>
      <c r="D174" s="8" t="s">
        <v>136</v>
      </c>
      <c r="E174" s="8">
        <v>3.0</v>
      </c>
      <c r="F174" s="8">
        <v>70944.0</v>
      </c>
      <c r="G174" s="55">
        <f t="shared" si="1"/>
        <v>28377.6</v>
      </c>
    </row>
    <row r="175">
      <c r="A175" s="8">
        <v>29.0</v>
      </c>
      <c r="B175" s="11" t="s">
        <v>83</v>
      </c>
      <c r="C175" s="8" t="s">
        <v>127</v>
      </c>
      <c r="D175" s="8" t="s">
        <v>136</v>
      </c>
      <c r="E175" s="8">
        <v>3.0</v>
      </c>
      <c r="F175" s="8">
        <v>55134.0</v>
      </c>
      <c r="G175" s="55">
        <f t="shared" si="1"/>
        <v>22053.6</v>
      </c>
    </row>
    <row r="176">
      <c r="A176" s="8">
        <v>30.0</v>
      </c>
      <c r="B176" s="11" t="s">
        <v>84</v>
      </c>
      <c r="C176" s="8" t="s">
        <v>129</v>
      </c>
      <c r="D176" s="8" t="s">
        <v>136</v>
      </c>
      <c r="E176" s="8">
        <v>3.0</v>
      </c>
      <c r="F176" s="8">
        <v>12596.0</v>
      </c>
      <c r="G176" s="55">
        <f t="shared" si="1"/>
        <v>5038.4</v>
      </c>
    </row>
    <row r="177">
      <c r="A177" s="8">
        <v>31.0</v>
      </c>
      <c r="B177" s="11" t="s">
        <v>85</v>
      </c>
      <c r="C177" s="8" t="s">
        <v>127</v>
      </c>
      <c r="D177" s="8" t="s">
        <v>136</v>
      </c>
      <c r="E177" s="8">
        <v>3.0</v>
      </c>
      <c r="F177" s="8">
        <v>155845.0</v>
      </c>
      <c r="G177" s="55">
        <f t="shared" si="1"/>
        <v>62338</v>
      </c>
    </row>
    <row r="178">
      <c r="A178" s="8">
        <v>32.0</v>
      </c>
      <c r="B178" s="11" t="s">
        <v>86</v>
      </c>
      <c r="C178" s="8" t="s">
        <v>127</v>
      </c>
      <c r="D178" s="8" t="s">
        <v>136</v>
      </c>
      <c r="E178" s="8">
        <v>3.0</v>
      </c>
      <c r="F178" s="8">
        <v>33731.0</v>
      </c>
      <c r="G178" s="55">
        <f t="shared" si="1"/>
        <v>13492.4</v>
      </c>
    </row>
    <row r="179">
      <c r="A179" s="8">
        <v>33.0</v>
      </c>
      <c r="B179" s="11" t="s">
        <v>87</v>
      </c>
      <c r="C179" s="8" t="s">
        <v>127</v>
      </c>
      <c r="D179" s="8" t="s">
        <v>136</v>
      </c>
      <c r="E179" s="8">
        <v>3.0</v>
      </c>
      <c r="F179" s="8">
        <v>0.0</v>
      </c>
      <c r="G179" s="55">
        <f t="shared" si="1"/>
        <v>0</v>
      </c>
    </row>
    <row r="180">
      <c r="A180" s="8">
        <v>34.0</v>
      </c>
      <c r="B180" s="11" t="s">
        <v>88</v>
      </c>
      <c r="C180" s="8" t="s">
        <v>130</v>
      </c>
      <c r="D180" s="8" t="s">
        <v>136</v>
      </c>
      <c r="E180" s="8">
        <v>3.0</v>
      </c>
      <c r="F180" s="8">
        <v>102467.0</v>
      </c>
      <c r="G180" s="55">
        <f t="shared" si="1"/>
        <v>40986.8</v>
      </c>
    </row>
    <row r="181">
      <c r="A181" s="8">
        <v>35.0</v>
      </c>
      <c r="B181" s="11" t="s">
        <v>89</v>
      </c>
      <c r="C181" s="8" t="s">
        <v>127</v>
      </c>
      <c r="D181" s="8" t="s">
        <v>136</v>
      </c>
      <c r="E181" s="8">
        <v>3.0</v>
      </c>
      <c r="F181" s="8">
        <v>15267.0</v>
      </c>
      <c r="G181" s="55">
        <f t="shared" si="1"/>
        <v>6106.8</v>
      </c>
    </row>
    <row r="182">
      <c r="A182" s="8">
        <v>36.0</v>
      </c>
      <c r="B182" s="11" t="s">
        <v>90</v>
      </c>
      <c r="C182" s="8" t="s">
        <v>127</v>
      </c>
      <c r="D182" s="8" t="s">
        <v>136</v>
      </c>
      <c r="E182" s="8">
        <v>3.0</v>
      </c>
      <c r="F182" s="8">
        <v>4941.0</v>
      </c>
      <c r="G182" s="55">
        <f t="shared" si="1"/>
        <v>1976.4</v>
      </c>
    </row>
    <row r="183">
      <c r="A183" s="8">
        <v>37.0</v>
      </c>
      <c r="B183" s="11" t="s">
        <v>91</v>
      </c>
      <c r="C183" s="8" t="s">
        <v>91</v>
      </c>
      <c r="D183" s="8" t="s">
        <v>136</v>
      </c>
      <c r="E183" s="8">
        <v>3.0</v>
      </c>
      <c r="F183" s="8">
        <v>1.2681775E7</v>
      </c>
      <c r="G183" s="55">
        <f t="shared" si="1"/>
        <v>5072710</v>
      </c>
    </row>
    <row r="184">
      <c r="A184" s="8">
        <v>38.0</v>
      </c>
      <c r="B184" s="11" t="s">
        <v>92</v>
      </c>
      <c r="C184" s="8" t="s">
        <v>92</v>
      </c>
      <c r="D184" s="8" t="s">
        <v>136</v>
      </c>
      <c r="E184" s="8">
        <v>3.0</v>
      </c>
      <c r="F184" s="8">
        <v>0.0</v>
      </c>
      <c r="G184" s="55">
        <f t="shared" si="1"/>
        <v>0</v>
      </c>
    </row>
    <row r="185">
      <c r="A185" s="8">
        <v>39.0</v>
      </c>
      <c r="B185" s="11" t="s">
        <v>93</v>
      </c>
      <c r="C185" s="8" t="s">
        <v>127</v>
      </c>
      <c r="D185" s="8" t="s">
        <v>136</v>
      </c>
      <c r="E185" s="8">
        <v>3.0</v>
      </c>
      <c r="F185" s="8">
        <v>1161.0</v>
      </c>
      <c r="G185" s="55">
        <f t="shared" si="1"/>
        <v>464.4</v>
      </c>
    </row>
    <row r="186">
      <c r="A186" s="8">
        <v>40.0</v>
      </c>
      <c r="B186" s="11" t="s">
        <v>94</v>
      </c>
      <c r="C186" s="8" t="s">
        <v>127</v>
      </c>
      <c r="D186" s="8" t="s">
        <v>136</v>
      </c>
      <c r="E186" s="8">
        <v>3.0</v>
      </c>
      <c r="F186" s="8">
        <v>0.0</v>
      </c>
      <c r="G186" s="55">
        <f t="shared" si="1"/>
        <v>0</v>
      </c>
    </row>
    <row r="187">
      <c r="A187" s="8">
        <v>41.0</v>
      </c>
      <c r="B187" s="11" t="s">
        <v>95</v>
      </c>
      <c r="C187" s="8" t="s">
        <v>134</v>
      </c>
      <c r="D187" s="8" t="s">
        <v>136</v>
      </c>
      <c r="E187" s="8">
        <v>3.0</v>
      </c>
      <c r="F187" s="8">
        <v>1454125.0</v>
      </c>
      <c r="G187" s="55">
        <f t="shared" si="1"/>
        <v>581650</v>
      </c>
    </row>
    <row r="188">
      <c r="A188" s="8">
        <v>42.0</v>
      </c>
      <c r="B188" s="11" t="s">
        <v>96</v>
      </c>
      <c r="C188" s="8" t="s">
        <v>96</v>
      </c>
      <c r="D188" s="8" t="s">
        <v>136</v>
      </c>
      <c r="E188" s="8">
        <v>3.0</v>
      </c>
      <c r="F188" s="8">
        <v>0.0</v>
      </c>
      <c r="G188" s="55">
        <f t="shared" si="1"/>
        <v>0</v>
      </c>
    </row>
    <row r="189">
      <c r="A189" s="8">
        <v>43.0</v>
      </c>
      <c r="B189" s="11" t="s">
        <v>97</v>
      </c>
      <c r="C189" s="8" t="s">
        <v>135</v>
      </c>
      <c r="D189" s="8" t="s">
        <v>136</v>
      </c>
      <c r="E189" s="8">
        <v>3.0</v>
      </c>
      <c r="F189" s="8">
        <v>805.0</v>
      </c>
      <c r="G189" s="55">
        <f t="shared" si="1"/>
        <v>322</v>
      </c>
    </row>
    <row r="190">
      <c r="A190" s="8">
        <v>44.0</v>
      </c>
      <c r="B190" s="11" t="s">
        <v>98</v>
      </c>
      <c r="C190" s="8" t="s">
        <v>135</v>
      </c>
      <c r="D190" s="8" t="s">
        <v>136</v>
      </c>
      <c r="E190" s="8">
        <v>3.0</v>
      </c>
      <c r="F190" s="8">
        <v>0.0</v>
      </c>
      <c r="G190" s="55">
        <f t="shared" si="1"/>
        <v>0</v>
      </c>
    </row>
    <row r="191">
      <c r="A191" s="8">
        <v>45.0</v>
      </c>
      <c r="B191" s="11" t="s">
        <v>99</v>
      </c>
      <c r="C191" s="8" t="s">
        <v>135</v>
      </c>
      <c r="D191" s="8" t="s">
        <v>136</v>
      </c>
      <c r="E191" s="8">
        <v>3.0</v>
      </c>
      <c r="F191" s="8">
        <v>0.0</v>
      </c>
      <c r="G191" s="55">
        <f t="shared" si="1"/>
        <v>0</v>
      </c>
    </row>
    <row r="192">
      <c r="A192" s="8">
        <v>46.0</v>
      </c>
      <c r="B192" s="11" t="s">
        <v>100</v>
      </c>
      <c r="C192" s="8" t="s">
        <v>135</v>
      </c>
      <c r="D192" s="8" t="s">
        <v>136</v>
      </c>
      <c r="E192" s="8">
        <v>3.0</v>
      </c>
      <c r="F192" s="8">
        <v>20042.0</v>
      </c>
      <c r="G192" s="55">
        <f t="shared" si="1"/>
        <v>8016.8</v>
      </c>
    </row>
    <row r="193">
      <c r="A193" s="8">
        <v>47.0</v>
      </c>
      <c r="B193" s="11" t="s">
        <v>101</v>
      </c>
      <c r="C193" s="8" t="s">
        <v>135</v>
      </c>
      <c r="D193" s="8" t="s">
        <v>136</v>
      </c>
      <c r="E193" s="8">
        <v>3.0</v>
      </c>
      <c r="F193" s="8">
        <v>192869.0</v>
      </c>
      <c r="G193" s="55">
        <f t="shared" si="1"/>
        <v>77147.6</v>
      </c>
    </row>
    <row r="194">
      <c r="A194" s="8">
        <v>0.0</v>
      </c>
      <c r="B194" s="11" t="s">
        <v>54</v>
      </c>
      <c r="C194" s="8" t="s">
        <v>127</v>
      </c>
      <c r="D194" s="8" t="s">
        <v>136</v>
      </c>
      <c r="E194" s="8">
        <v>6.0</v>
      </c>
      <c r="F194" s="8">
        <v>0.0</v>
      </c>
      <c r="G194" s="55">
        <f t="shared" si="1"/>
        <v>0</v>
      </c>
    </row>
    <row r="195">
      <c r="A195" s="8">
        <v>1.0</v>
      </c>
      <c r="B195" s="11" t="s">
        <v>55</v>
      </c>
      <c r="C195" s="8" t="s">
        <v>127</v>
      </c>
      <c r="D195" s="8" t="s">
        <v>136</v>
      </c>
      <c r="E195" s="8">
        <v>6.0</v>
      </c>
      <c r="F195" s="8">
        <v>0.0</v>
      </c>
      <c r="G195" s="55">
        <f t="shared" si="1"/>
        <v>0</v>
      </c>
    </row>
    <row r="196">
      <c r="A196" s="8">
        <v>2.0</v>
      </c>
      <c r="B196" s="11" t="s">
        <v>56</v>
      </c>
      <c r="C196" s="8" t="s">
        <v>128</v>
      </c>
      <c r="D196" s="8" t="s">
        <v>136</v>
      </c>
      <c r="E196" s="8">
        <v>6.0</v>
      </c>
      <c r="F196" s="8">
        <v>330.0</v>
      </c>
      <c r="G196" s="55">
        <f t="shared" si="1"/>
        <v>132</v>
      </c>
    </row>
    <row r="197">
      <c r="A197" s="8">
        <v>3.0</v>
      </c>
      <c r="B197" s="11" t="s">
        <v>57</v>
      </c>
      <c r="C197" s="8" t="s">
        <v>127</v>
      </c>
      <c r="D197" s="8" t="s">
        <v>136</v>
      </c>
      <c r="E197" s="8">
        <v>6.0</v>
      </c>
      <c r="F197" s="8">
        <v>5596.0</v>
      </c>
      <c r="G197" s="55">
        <f t="shared" si="1"/>
        <v>2238.4</v>
      </c>
    </row>
    <row r="198">
      <c r="A198" s="8">
        <v>4.0</v>
      </c>
      <c r="B198" s="11" t="s">
        <v>58</v>
      </c>
      <c r="C198" s="8" t="s">
        <v>129</v>
      </c>
      <c r="D198" s="8" t="s">
        <v>136</v>
      </c>
      <c r="E198" s="8">
        <v>6.0</v>
      </c>
      <c r="F198" s="8">
        <v>0.0</v>
      </c>
      <c r="G198" s="55">
        <f t="shared" si="1"/>
        <v>0</v>
      </c>
    </row>
    <row r="199">
      <c r="A199" s="8">
        <v>5.0</v>
      </c>
      <c r="B199" s="11" t="s">
        <v>59</v>
      </c>
      <c r="C199" s="8" t="s">
        <v>129</v>
      </c>
      <c r="D199" s="8" t="s">
        <v>136</v>
      </c>
      <c r="E199" s="8">
        <v>6.0</v>
      </c>
      <c r="F199" s="8">
        <v>11478.0</v>
      </c>
      <c r="G199" s="55">
        <f t="shared" si="1"/>
        <v>4591.2</v>
      </c>
    </row>
    <row r="200">
      <c r="A200" s="8">
        <v>6.0</v>
      </c>
      <c r="B200" s="11" t="s">
        <v>60</v>
      </c>
      <c r="C200" s="5" t="s">
        <v>127</v>
      </c>
      <c r="D200" s="8" t="s">
        <v>136</v>
      </c>
      <c r="E200" s="8">
        <v>6.0</v>
      </c>
      <c r="F200" s="8">
        <v>0.0</v>
      </c>
      <c r="G200" s="55">
        <f t="shared" si="1"/>
        <v>0</v>
      </c>
    </row>
    <row r="201">
      <c r="A201" s="8">
        <v>7.0</v>
      </c>
      <c r="B201" s="11" t="s">
        <v>61</v>
      </c>
      <c r="C201" s="8" t="s">
        <v>129</v>
      </c>
      <c r="D201" s="8" t="s">
        <v>136</v>
      </c>
      <c r="E201" s="8">
        <v>6.0</v>
      </c>
      <c r="F201" s="8">
        <v>0.0</v>
      </c>
      <c r="G201" s="55">
        <f t="shared" si="1"/>
        <v>0</v>
      </c>
    </row>
    <row r="202">
      <c r="A202" s="8">
        <v>8.0</v>
      </c>
      <c r="B202" s="11" t="s">
        <v>62</v>
      </c>
      <c r="C202" s="8" t="s">
        <v>129</v>
      </c>
      <c r="D202" s="8" t="s">
        <v>136</v>
      </c>
      <c r="E202" s="8">
        <v>6.0</v>
      </c>
      <c r="F202" s="8">
        <v>0.0</v>
      </c>
      <c r="G202" s="55">
        <f t="shared" si="1"/>
        <v>0</v>
      </c>
    </row>
    <row r="203">
      <c r="A203" s="8">
        <v>9.0</v>
      </c>
      <c r="B203" s="11" t="s">
        <v>63</v>
      </c>
      <c r="C203" s="8" t="s">
        <v>130</v>
      </c>
      <c r="D203" s="8" t="s">
        <v>136</v>
      </c>
      <c r="E203" s="8">
        <v>6.0</v>
      </c>
      <c r="F203" s="8">
        <v>359.0</v>
      </c>
      <c r="G203" s="55">
        <f t="shared" si="1"/>
        <v>143.6</v>
      </c>
    </row>
    <row r="204">
      <c r="A204" s="8">
        <v>10.0</v>
      </c>
      <c r="B204" s="11" t="s">
        <v>64</v>
      </c>
      <c r="C204" s="8" t="s">
        <v>127</v>
      </c>
      <c r="D204" s="8" t="s">
        <v>136</v>
      </c>
      <c r="E204" s="8">
        <v>6.0</v>
      </c>
      <c r="F204" s="8">
        <v>0.0</v>
      </c>
      <c r="G204" s="55">
        <f t="shared" si="1"/>
        <v>0</v>
      </c>
    </row>
    <row r="205">
      <c r="A205" s="8">
        <v>11.0</v>
      </c>
      <c r="B205" s="11" t="s">
        <v>65</v>
      </c>
      <c r="C205" s="8" t="s">
        <v>131</v>
      </c>
      <c r="D205" s="8" t="s">
        <v>136</v>
      </c>
      <c r="E205" s="8">
        <v>6.0</v>
      </c>
      <c r="F205" s="8">
        <v>148369.0</v>
      </c>
      <c r="G205" s="55">
        <f t="shared" si="1"/>
        <v>59347.6</v>
      </c>
    </row>
    <row r="206">
      <c r="A206" s="8">
        <v>12.0</v>
      </c>
      <c r="B206" s="11" t="s">
        <v>66</v>
      </c>
      <c r="C206" s="8" t="s">
        <v>66</v>
      </c>
      <c r="D206" s="8" t="s">
        <v>136</v>
      </c>
      <c r="E206" s="8">
        <v>6.0</v>
      </c>
      <c r="F206" s="8">
        <v>2069306.0</v>
      </c>
      <c r="G206" s="55">
        <f t="shared" si="1"/>
        <v>827722.4</v>
      </c>
    </row>
    <row r="207">
      <c r="A207" s="8">
        <v>13.0</v>
      </c>
      <c r="B207" s="11" t="s">
        <v>67</v>
      </c>
      <c r="C207" s="8" t="s">
        <v>127</v>
      </c>
      <c r="D207" s="8" t="s">
        <v>136</v>
      </c>
      <c r="E207" s="8">
        <v>6.0</v>
      </c>
      <c r="F207" s="8">
        <v>0.0</v>
      </c>
      <c r="G207" s="55">
        <f t="shared" si="1"/>
        <v>0</v>
      </c>
    </row>
    <row r="208">
      <c r="A208" s="8">
        <v>14.0</v>
      </c>
      <c r="B208" s="11" t="s">
        <v>68</v>
      </c>
      <c r="C208" s="8" t="s">
        <v>129</v>
      </c>
      <c r="D208" s="8" t="s">
        <v>136</v>
      </c>
      <c r="E208" s="8">
        <v>6.0</v>
      </c>
      <c r="F208" s="8">
        <v>5940.0</v>
      </c>
      <c r="G208" s="55">
        <f t="shared" si="1"/>
        <v>2376</v>
      </c>
    </row>
    <row r="209">
      <c r="A209" s="8">
        <v>15.0</v>
      </c>
      <c r="B209" s="11" t="s">
        <v>69</v>
      </c>
      <c r="C209" s="8" t="s">
        <v>127</v>
      </c>
      <c r="D209" s="8" t="s">
        <v>136</v>
      </c>
      <c r="E209" s="8">
        <v>6.0</v>
      </c>
      <c r="F209" s="8">
        <v>0.0</v>
      </c>
      <c r="G209" s="55">
        <f t="shared" si="1"/>
        <v>0</v>
      </c>
    </row>
    <row r="210">
      <c r="A210" s="8">
        <v>16.0</v>
      </c>
      <c r="B210" s="11" t="s">
        <v>70</v>
      </c>
      <c r="C210" s="8" t="s">
        <v>132</v>
      </c>
      <c r="D210" s="8" t="s">
        <v>136</v>
      </c>
      <c r="E210" s="8">
        <v>6.0</v>
      </c>
      <c r="F210" s="8">
        <v>28654.0</v>
      </c>
      <c r="G210" s="55">
        <f t="shared" si="1"/>
        <v>11461.6</v>
      </c>
    </row>
    <row r="211">
      <c r="A211" s="8">
        <v>17.0</v>
      </c>
      <c r="B211" s="11" t="s">
        <v>71</v>
      </c>
      <c r="C211" s="8" t="s">
        <v>129</v>
      </c>
      <c r="D211" s="8" t="s">
        <v>136</v>
      </c>
      <c r="E211" s="8">
        <v>6.0</v>
      </c>
      <c r="F211" s="8">
        <v>0.0</v>
      </c>
      <c r="G211" s="55">
        <f t="shared" si="1"/>
        <v>0</v>
      </c>
    </row>
    <row r="212">
      <c r="A212" s="8">
        <v>18.0</v>
      </c>
      <c r="B212" s="11" t="s">
        <v>72</v>
      </c>
      <c r="C212" s="8" t="s">
        <v>127</v>
      </c>
      <c r="D212" s="8" t="s">
        <v>136</v>
      </c>
      <c r="E212" s="8">
        <v>6.0</v>
      </c>
      <c r="F212" s="8">
        <v>1278.0</v>
      </c>
      <c r="G212" s="55">
        <f t="shared" si="1"/>
        <v>511.2</v>
      </c>
    </row>
    <row r="213">
      <c r="A213" s="8">
        <v>19.0</v>
      </c>
      <c r="B213" s="11" t="s">
        <v>73</v>
      </c>
      <c r="C213" s="8" t="s">
        <v>127</v>
      </c>
      <c r="D213" s="8" t="s">
        <v>136</v>
      </c>
      <c r="E213" s="8">
        <v>6.0</v>
      </c>
      <c r="F213" s="8">
        <v>12513.0</v>
      </c>
      <c r="G213" s="55">
        <f t="shared" si="1"/>
        <v>5005.2</v>
      </c>
    </row>
    <row r="214">
      <c r="A214" s="8">
        <v>20.0</v>
      </c>
      <c r="B214" s="11" t="s">
        <v>74</v>
      </c>
      <c r="C214" s="8" t="s">
        <v>127</v>
      </c>
      <c r="D214" s="8" t="s">
        <v>136</v>
      </c>
      <c r="E214" s="8">
        <v>6.0</v>
      </c>
      <c r="F214" s="8">
        <v>0.0</v>
      </c>
      <c r="G214" s="55">
        <f t="shared" si="1"/>
        <v>0</v>
      </c>
    </row>
    <row r="215">
      <c r="A215" s="8">
        <v>21.0</v>
      </c>
      <c r="B215" s="11" t="s">
        <v>75</v>
      </c>
      <c r="C215" s="8" t="s">
        <v>130</v>
      </c>
      <c r="D215" s="8" t="s">
        <v>136</v>
      </c>
      <c r="E215" s="8">
        <v>6.0</v>
      </c>
      <c r="F215" s="8">
        <v>0.0</v>
      </c>
      <c r="G215" s="55">
        <f t="shared" si="1"/>
        <v>0</v>
      </c>
    </row>
    <row r="216">
      <c r="A216" s="8">
        <v>22.0</v>
      </c>
      <c r="B216" s="11" t="s">
        <v>76</v>
      </c>
      <c r="C216" s="56" t="s">
        <v>132</v>
      </c>
      <c r="D216" s="8" t="s">
        <v>136</v>
      </c>
      <c r="E216" s="8">
        <v>6.0</v>
      </c>
      <c r="F216" s="8">
        <v>0.0</v>
      </c>
      <c r="G216" s="55">
        <f t="shared" si="1"/>
        <v>0</v>
      </c>
    </row>
    <row r="217">
      <c r="A217" s="8">
        <v>23.0</v>
      </c>
      <c r="B217" s="11" t="s">
        <v>77</v>
      </c>
      <c r="C217" s="8" t="s">
        <v>129</v>
      </c>
      <c r="D217" s="8" t="s">
        <v>136</v>
      </c>
      <c r="E217" s="8">
        <v>6.0</v>
      </c>
      <c r="F217" s="8">
        <v>0.0</v>
      </c>
      <c r="G217" s="55">
        <f t="shared" si="1"/>
        <v>0</v>
      </c>
    </row>
    <row r="218">
      <c r="A218" s="8">
        <v>24.0</v>
      </c>
      <c r="B218" s="11" t="s">
        <v>78</v>
      </c>
      <c r="C218" s="8" t="s">
        <v>129</v>
      </c>
      <c r="D218" s="8" t="s">
        <v>136</v>
      </c>
      <c r="E218" s="8">
        <v>6.0</v>
      </c>
      <c r="F218" s="8">
        <v>24101.0</v>
      </c>
      <c r="G218" s="55">
        <f t="shared" si="1"/>
        <v>9640.4</v>
      </c>
    </row>
    <row r="219">
      <c r="A219" s="8">
        <v>25.0</v>
      </c>
      <c r="B219" s="11" t="s">
        <v>79</v>
      </c>
      <c r="C219" s="56" t="s">
        <v>132</v>
      </c>
      <c r="D219" s="8" t="s">
        <v>136</v>
      </c>
      <c r="E219" s="8">
        <v>6.0</v>
      </c>
      <c r="F219" s="8">
        <v>0.0</v>
      </c>
      <c r="G219" s="55">
        <f t="shared" si="1"/>
        <v>0</v>
      </c>
    </row>
    <row r="220">
      <c r="A220" s="8">
        <v>26.0</v>
      </c>
      <c r="B220" s="11" t="s">
        <v>80</v>
      </c>
      <c r="C220" s="8" t="s">
        <v>127</v>
      </c>
      <c r="D220" s="8" t="s">
        <v>136</v>
      </c>
      <c r="E220" s="8">
        <v>6.0</v>
      </c>
      <c r="F220" s="8">
        <v>2934.0</v>
      </c>
      <c r="G220" s="55">
        <f t="shared" si="1"/>
        <v>1173.6</v>
      </c>
    </row>
    <row r="221">
      <c r="A221" s="8">
        <v>27.0</v>
      </c>
      <c r="B221" s="11" t="s">
        <v>81</v>
      </c>
      <c r="C221" s="8" t="s">
        <v>127</v>
      </c>
      <c r="D221" s="8" t="s">
        <v>136</v>
      </c>
      <c r="E221" s="8">
        <v>6.0</v>
      </c>
      <c r="F221" s="8">
        <v>9024.0</v>
      </c>
      <c r="G221" s="55">
        <f t="shared" si="1"/>
        <v>3609.6</v>
      </c>
    </row>
    <row r="222">
      <c r="A222" s="8">
        <v>28.0</v>
      </c>
      <c r="B222" s="11" t="s">
        <v>82</v>
      </c>
      <c r="C222" s="8" t="s">
        <v>133</v>
      </c>
      <c r="D222" s="8" t="s">
        <v>136</v>
      </c>
      <c r="E222" s="8">
        <v>6.0</v>
      </c>
      <c r="F222" s="8">
        <v>20212.0</v>
      </c>
      <c r="G222" s="55">
        <f t="shared" si="1"/>
        <v>8084.8</v>
      </c>
    </row>
    <row r="223">
      <c r="A223" s="8">
        <v>29.0</v>
      </c>
      <c r="B223" s="11" t="s">
        <v>83</v>
      </c>
      <c r="C223" s="8" t="s">
        <v>127</v>
      </c>
      <c r="D223" s="8" t="s">
        <v>136</v>
      </c>
      <c r="E223" s="8">
        <v>6.0</v>
      </c>
      <c r="F223" s="8">
        <v>54145.0</v>
      </c>
      <c r="G223" s="55">
        <f t="shared" si="1"/>
        <v>21658</v>
      </c>
    </row>
    <row r="224">
      <c r="A224" s="8">
        <v>30.0</v>
      </c>
      <c r="B224" s="11" t="s">
        <v>84</v>
      </c>
      <c r="C224" s="8" t="s">
        <v>129</v>
      </c>
      <c r="D224" s="8" t="s">
        <v>136</v>
      </c>
      <c r="E224" s="8">
        <v>6.0</v>
      </c>
      <c r="F224" s="8">
        <v>583889.0</v>
      </c>
      <c r="G224" s="55">
        <f t="shared" si="1"/>
        <v>233555.6</v>
      </c>
    </row>
    <row r="225">
      <c r="A225" s="8">
        <v>31.0</v>
      </c>
      <c r="B225" s="11" t="s">
        <v>85</v>
      </c>
      <c r="C225" s="8" t="s">
        <v>127</v>
      </c>
      <c r="D225" s="8" t="s">
        <v>136</v>
      </c>
      <c r="E225" s="8">
        <v>6.0</v>
      </c>
      <c r="F225" s="8">
        <v>1003182.0</v>
      </c>
      <c r="G225" s="55">
        <f t="shared" si="1"/>
        <v>401272.8</v>
      </c>
    </row>
    <row r="226">
      <c r="A226" s="8">
        <v>32.0</v>
      </c>
      <c r="B226" s="11" t="s">
        <v>86</v>
      </c>
      <c r="C226" s="8" t="s">
        <v>127</v>
      </c>
      <c r="D226" s="8" t="s">
        <v>136</v>
      </c>
      <c r="E226" s="8">
        <v>6.0</v>
      </c>
      <c r="F226" s="8">
        <v>204084.0</v>
      </c>
      <c r="G226" s="55">
        <f t="shared" si="1"/>
        <v>81633.6</v>
      </c>
    </row>
    <row r="227">
      <c r="A227" s="8">
        <v>33.0</v>
      </c>
      <c r="B227" s="11" t="s">
        <v>87</v>
      </c>
      <c r="C227" s="8" t="s">
        <v>127</v>
      </c>
      <c r="D227" s="8" t="s">
        <v>136</v>
      </c>
      <c r="E227" s="8">
        <v>6.0</v>
      </c>
      <c r="F227" s="8">
        <v>0.0</v>
      </c>
      <c r="G227" s="55">
        <f t="shared" si="1"/>
        <v>0</v>
      </c>
    </row>
    <row r="228">
      <c r="A228" s="8">
        <v>34.0</v>
      </c>
      <c r="B228" s="11" t="s">
        <v>88</v>
      </c>
      <c r="C228" s="8" t="s">
        <v>130</v>
      </c>
      <c r="D228" s="8" t="s">
        <v>136</v>
      </c>
      <c r="E228" s="8">
        <v>6.0</v>
      </c>
      <c r="F228" s="8">
        <v>11818.0</v>
      </c>
      <c r="G228" s="55">
        <f t="shared" si="1"/>
        <v>4727.2</v>
      </c>
    </row>
    <row r="229">
      <c r="A229" s="8">
        <v>35.0</v>
      </c>
      <c r="B229" s="11" t="s">
        <v>89</v>
      </c>
      <c r="C229" s="8" t="s">
        <v>127</v>
      </c>
      <c r="D229" s="8" t="s">
        <v>136</v>
      </c>
      <c r="E229" s="8">
        <v>6.0</v>
      </c>
      <c r="F229" s="8">
        <v>37048.0</v>
      </c>
      <c r="G229" s="55">
        <f t="shared" si="1"/>
        <v>14819.2</v>
      </c>
    </row>
    <row r="230">
      <c r="A230" s="8">
        <v>36.0</v>
      </c>
      <c r="B230" s="11" t="s">
        <v>90</v>
      </c>
      <c r="C230" s="8" t="s">
        <v>127</v>
      </c>
      <c r="D230" s="8" t="s">
        <v>136</v>
      </c>
      <c r="E230" s="8">
        <v>6.0</v>
      </c>
      <c r="F230" s="8">
        <v>2676.0</v>
      </c>
      <c r="G230" s="55">
        <f t="shared" si="1"/>
        <v>1070.4</v>
      </c>
    </row>
    <row r="231">
      <c r="A231" s="8">
        <v>37.0</v>
      </c>
      <c r="B231" s="11" t="s">
        <v>91</v>
      </c>
      <c r="C231" s="8" t="s">
        <v>91</v>
      </c>
      <c r="D231" s="8" t="s">
        <v>136</v>
      </c>
      <c r="E231" s="8">
        <v>6.0</v>
      </c>
      <c r="F231" s="8">
        <v>5464684.0</v>
      </c>
      <c r="G231" s="55">
        <f t="shared" si="1"/>
        <v>2185873.6</v>
      </c>
    </row>
    <row r="232">
      <c r="A232" s="8">
        <v>38.0</v>
      </c>
      <c r="B232" s="11" t="s">
        <v>92</v>
      </c>
      <c r="C232" s="8" t="s">
        <v>92</v>
      </c>
      <c r="D232" s="8" t="s">
        <v>136</v>
      </c>
      <c r="E232" s="8">
        <v>6.0</v>
      </c>
      <c r="F232" s="8">
        <v>0.0</v>
      </c>
      <c r="G232" s="55">
        <f t="shared" si="1"/>
        <v>0</v>
      </c>
    </row>
    <row r="233">
      <c r="A233" s="8">
        <v>39.0</v>
      </c>
      <c r="B233" s="11" t="s">
        <v>93</v>
      </c>
      <c r="C233" s="8" t="s">
        <v>127</v>
      </c>
      <c r="D233" s="8" t="s">
        <v>136</v>
      </c>
      <c r="E233" s="8">
        <v>6.0</v>
      </c>
      <c r="F233" s="8">
        <v>65485.0</v>
      </c>
      <c r="G233" s="55">
        <f t="shared" si="1"/>
        <v>26194</v>
      </c>
    </row>
    <row r="234">
      <c r="A234" s="8">
        <v>40.0</v>
      </c>
      <c r="B234" s="11" t="s">
        <v>94</v>
      </c>
      <c r="C234" s="8" t="s">
        <v>127</v>
      </c>
      <c r="D234" s="8" t="s">
        <v>136</v>
      </c>
      <c r="E234" s="8">
        <v>6.0</v>
      </c>
      <c r="F234" s="8">
        <v>22845.0</v>
      </c>
      <c r="G234" s="55">
        <f t="shared" si="1"/>
        <v>9138</v>
      </c>
    </row>
    <row r="235">
      <c r="A235" s="8">
        <v>41.0</v>
      </c>
      <c r="B235" s="11" t="s">
        <v>95</v>
      </c>
      <c r="C235" s="8" t="s">
        <v>134</v>
      </c>
      <c r="D235" s="8" t="s">
        <v>136</v>
      </c>
      <c r="E235" s="8">
        <v>6.0</v>
      </c>
      <c r="F235" s="8">
        <v>8951706.0</v>
      </c>
      <c r="G235" s="55">
        <f t="shared" si="1"/>
        <v>3580682.4</v>
      </c>
    </row>
    <row r="236">
      <c r="A236" s="8">
        <v>42.0</v>
      </c>
      <c r="B236" s="11" t="s">
        <v>96</v>
      </c>
      <c r="C236" s="8" t="s">
        <v>96</v>
      </c>
      <c r="D236" s="8" t="s">
        <v>136</v>
      </c>
      <c r="E236" s="8">
        <v>6.0</v>
      </c>
      <c r="F236" s="8">
        <v>0.0</v>
      </c>
      <c r="G236" s="55">
        <f t="shared" si="1"/>
        <v>0</v>
      </c>
    </row>
    <row r="237">
      <c r="A237" s="8">
        <v>43.0</v>
      </c>
      <c r="B237" s="11" t="s">
        <v>97</v>
      </c>
      <c r="C237" s="8" t="s">
        <v>135</v>
      </c>
      <c r="D237" s="8" t="s">
        <v>136</v>
      </c>
      <c r="E237" s="8">
        <v>6.0</v>
      </c>
      <c r="F237" s="8">
        <v>0.0</v>
      </c>
      <c r="G237" s="55">
        <f t="shared" si="1"/>
        <v>0</v>
      </c>
    </row>
    <row r="238">
      <c r="A238" s="8">
        <v>44.0</v>
      </c>
      <c r="B238" s="11" t="s">
        <v>98</v>
      </c>
      <c r="C238" s="8" t="s">
        <v>135</v>
      </c>
      <c r="D238" s="8" t="s">
        <v>136</v>
      </c>
      <c r="E238" s="8">
        <v>6.0</v>
      </c>
      <c r="F238" s="8">
        <v>0.0</v>
      </c>
      <c r="G238" s="55">
        <f t="shared" si="1"/>
        <v>0</v>
      </c>
    </row>
    <row r="239">
      <c r="A239" s="8">
        <v>45.0</v>
      </c>
      <c r="B239" s="11" t="s">
        <v>99</v>
      </c>
      <c r="C239" s="8" t="s">
        <v>135</v>
      </c>
      <c r="D239" s="8" t="s">
        <v>136</v>
      </c>
      <c r="E239" s="8">
        <v>6.0</v>
      </c>
      <c r="F239" s="8">
        <v>1.0</v>
      </c>
      <c r="G239" s="55">
        <f t="shared" si="1"/>
        <v>0.4</v>
      </c>
    </row>
    <row r="240">
      <c r="A240" s="8">
        <v>46.0</v>
      </c>
      <c r="B240" s="11" t="s">
        <v>100</v>
      </c>
      <c r="C240" s="8" t="s">
        <v>135</v>
      </c>
      <c r="D240" s="8" t="s">
        <v>136</v>
      </c>
      <c r="E240" s="8">
        <v>6.0</v>
      </c>
      <c r="F240" s="8">
        <v>22085.0</v>
      </c>
      <c r="G240" s="55">
        <f t="shared" si="1"/>
        <v>8834</v>
      </c>
    </row>
    <row r="241">
      <c r="A241" s="8">
        <v>47.0</v>
      </c>
      <c r="B241" s="11" t="s">
        <v>101</v>
      </c>
      <c r="C241" s="8" t="s">
        <v>135</v>
      </c>
      <c r="D241" s="8" t="s">
        <v>136</v>
      </c>
      <c r="E241" s="8">
        <v>6.0</v>
      </c>
      <c r="F241" s="8">
        <v>273058.0</v>
      </c>
      <c r="G241" s="55">
        <f t="shared" si="1"/>
        <v>109223.2</v>
      </c>
    </row>
    <row r="242">
      <c r="A242" s="8">
        <v>0.0</v>
      </c>
      <c r="B242" s="11" t="s">
        <v>54</v>
      </c>
      <c r="C242" s="8" t="s">
        <v>127</v>
      </c>
      <c r="D242" s="8" t="s">
        <v>136</v>
      </c>
      <c r="E242" s="8">
        <v>9.0</v>
      </c>
      <c r="F242" s="8">
        <v>0.0</v>
      </c>
      <c r="G242" s="55">
        <f t="shared" si="1"/>
        <v>0</v>
      </c>
    </row>
    <row r="243">
      <c r="A243" s="8">
        <v>1.0</v>
      </c>
      <c r="B243" s="11" t="s">
        <v>55</v>
      </c>
      <c r="C243" s="8" t="s">
        <v>127</v>
      </c>
      <c r="D243" s="8" t="s">
        <v>136</v>
      </c>
      <c r="E243" s="8">
        <v>9.0</v>
      </c>
      <c r="F243" s="8">
        <v>0.0</v>
      </c>
      <c r="G243" s="55">
        <f t="shared" si="1"/>
        <v>0</v>
      </c>
    </row>
    <row r="244">
      <c r="A244" s="8">
        <v>2.0</v>
      </c>
      <c r="B244" s="11" t="s">
        <v>56</v>
      </c>
      <c r="C244" s="8" t="s">
        <v>128</v>
      </c>
      <c r="D244" s="8" t="s">
        <v>136</v>
      </c>
      <c r="E244" s="8">
        <v>9.0</v>
      </c>
      <c r="F244" s="8">
        <v>0.0</v>
      </c>
      <c r="G244" s="55">
        <f t="shared" si="1"/>
        <v>0</v>
      </c>
    </row>
    <row r="245">
      <c r="A245" s="8">
        <v>3.0</v>
      </c>
      <c r="B245" s="11" t="s">
        <v>57</v>
      </c>
      <c r="C245" s="8" t="s">
        <v>127</v>
      </c>
      <c r="D245" s="8" t="s">
        <v>136</v>
      </c>
      <c r="E245" s="8">
        <v>9.0</v>
      </c>
      <c r="F245" s="8">
        <v>100397.0</v>
      </c>
      <c r="G245" s="55">
        <f t="shared" si="1"/>
        <v>40158.8</v>
      </c>
    </row>
    <row r="246">
      <c r="A246" s="8">
        <v>4.0</v>
      </c>
      <c r="B246" s="11" t="s">
        <v>58</v>
      </c>
      <c r="C246" s="8" t="s">
        <v>129</v>
      </c>
      <c r="D246" s="8" t="s">
        <v>136</v>
      </c>
      <c r="E246" s="8">
        <v>9.0</v>
      </c>
      <c r="F246" s="8">
        <v>0.0</v>
      </c>
      <c r="G246" s="55">
        <f t="shared" si="1"/>
        <v>0</v>
      </c>
    </row>
    <row r="247">
      <c r="A247" s="8">
        <v>5.0</v>
      </c>
      <c r="B247" s="11" t="s">
        <v>59</v>
      </c>
      <c r="C247" s="8" t="s">
        <v>129</v>
      </c>
      <c r="D247" s="8" t="s">
        <v>136</v>
      </c>
      <c r="E247" s="8">
        <v>9.0</v>
      </c>
      <c r="F247" s="8">
        <v>14137.0</v>
      </c>
      <c r="G247" s="55">
        <f t="shared" si="1"/>
        <v>5654.8</v>
      </c>
    </row>
    <row r="248">
      <c r="A248" s="8">
        <v>6.0</v>
      </c>
      <c r="B248" s="11" t="s">
        <v>60</v>
      </c>
      <c r="C248" s="5" t="s">
        <v>127</v>
      </c>
      <c r="D248" s="8" t="s">
        <v>136</v>
      </c>
      <c r="E248" s="8">
        <v>9.0</v>
      </c>
      <c r="F248" s="8">
        <v>0.0</v>
      </c>
      <c r="G248" s="55">
        <f t="shared" si="1"/>
        <v>0</v>
      </c>
    </row>
    <row r="249">
      <c r="A249" s="8">
        <v>7.0</v>
      </c>
      <c r="B249" s="11" t="s">
        <v>61</v>
      </c>
      <c r="C249" s="8" t="s">
        <v>129</v>
      </c>
      <c r="D249" s="8" t="s">
        <v>136</v>
      </c>
      <c r="E249" s="8">
        <v>9.0</v>
      </c>
      <c r="F249" s="8">
        <v>18029.0</v>
      </c>
      <c r="G249" s="55">
        <f t="shared" si="1"/>
        <v>7211.6</v>
      </c>
    </row>
    <row r="250">
      <c r="A250" s="8">
        <v>8.0</v>
      </c>
      <c r="B250" s="11" t="s">
        <v>62</v>
      </c>
      <c r="C250" s="8" t="s">
        <v>129</v>
      </c>
      <c r="D250" s="8" t="s">
        <v>136</v>
      </c>
      <c r="E250" s="8">
        <v>9.0</v>
      </c>
      <c r="F250" s="8">
        <v>0.0</v>
      </c>
      <c r="G250" s="55">
        <f t="shared" si="1"/>
        <v>0</v>
      </c>
    </row>
    <row r="251">
      <c r="A251" s="8">
        <v>9.0</v>
      </c>
      <c r="B251" s="11" t="s">
        <v>63</v>
      </c>
      <c r="C251" s="8" t="s">
        <v>130</v>
      </c>
      <c r="D251" s="8" t="s">
        <v>136</v>
      </c>
      <c r="E251" s="8">
        <v>9.0</v>
      </c>
      <c r="F251" s="8">
        <v>0.0</v>
      </c>
      <c r="G251" s="55">
        <f t="shared" si="1"/>
        <v>0</v>
      </c>
    </row>
    <row r="252">
      <c r="A252" s="8">
        <v>10.0</v>
      </c>
      <c r="B252" s="11" t="s">
        <v>64</v>
      </c>
      <c r="C252" s="8" t="s">
        <v>127</v>
      </c>
      <c r="D252" s="8" t="s">
        <v>136</v>
      </c>
      <c r="E252" s="8">
        <v>9.0</v>
      </c>
      <c r="F252" s="8">
        <v>49707.0</v>
      </c>
      <c r="G252" s="55">
        <f t="shared" si="1"/>
        <v>19882.8</v>
      </c>
    </row>
    <row r="253">
      <c r="A253" s="8">
        <v>11.0</v>
      </c>
      <c r="B253" s="11" t="s">
        <v>65</v>
      </c>
      <c r="C253" s="8" t="s">
        <v>131</v>
      </c>
      <c r="D253" s="8" t="s">
        <v>136</v>
      </c>
      <c r="E253" s="8">
        <v>9.0</v>
      </c>
      <c r="F253" s="8">
        <v>18759.0</v>
      </c>
      <c r="G253" s="55">
        <f t="shared" si="1"/>
        <v>7503.6</v>
      </c>
    </row>
    <row r="254">
      <c r="A254" s="8">
        <v>12.0</v>
      </c>
      <c r="B254" s="11" t="s">
        <v>66</v>
      </c>
      <c r="C254" s="8" t="s">
        <v>66</v>
      </c>
      <c r="D254" s="8" t="s">
        <v>136</v>
      </c>
      <c r="E254" s="8">
        <v>9.0</v>
      </c>
      <c r="F254" s="8">
        <v>2608487.0</v>
      </c>
      <c r="G254" s="55">
        <f t="shared" si="1"/>
        <v>1043394.8</v>
      </c>
    </row>
    <row r="255">
      <c r="A255" s="8">
        <v>13.0</v>
      </c>
      <c r="B255" s="11" t="s">
        <v>67</v>
      </c>
      <c r="C255" s="8" t="s">
        <v>127</v>
      </c>
      <c r="D255" s="8" t="s">
        <v>136</v>
      </c>
      <c r="E255" s="8">
        <v>9.0</v>
      </c>
      <c r="F255" s="8">
        <v>0.0</v>
      </c>
      <c r="G255" s="55">
        <f t="shared" si="1"/>
        <v>0</v>
      </c>
    </row>
    <row r="256">
      <c r="A256" s="8">
        <v>14.0</v>
      </c>
      <c r="B256" s="11" t="s">
        <v>68</v>
      </c>
      <c r="C256" s="8" t="s">
        <v>129</v>
      </c>
      <c r="D256" s="8" t="s">
        <v>136</v>
      </c>
      <c r="E256" s="8">
        <v>9.0</v>
      </c>
      <c r="F256" s="8">
        <v>0.0</v>
      </c>
      <c r="G256" s="55">
        <f t="shared" si="1"/>
        <v>0</v>
      </c>
    </row>
    <row r="257">
      <c r="A257" s="8">
        <v>15.0</v>
      </c>
      <c r="B257" s="11" t="s">
        <v>69</v>
      </c>
      <c r="C257" s="8" t="s">
        <v>127</v>
      </c>
      <c r="D257" s="8" t="s">
        <v>136</v>
      </c>
      <c r="E257" s="8">
        <v>9.0</v>
      </c>
      <c r="F257" s="8">
        <v>0.0</v>
      </c>
      <c r="G257" s="55">
        <f t="shared" si="1"/>
        <v>0</v>
      </c>
    </row>
    <row r="258">
      <c r="A258" s="8">
        <v>16.0</v>
      </c>
      <c r="B258" s="11" t="s">
        <v>70</v>
      </c>
      <c r="C258" s="8" t="s">
        <v>132</v>
      </c>
      <c r="D258" s="8" t="s">
        <v>136</v>
      </c>
      <c r="E258" s="8">
        <v>9.0</v>
      </c>
      <c r="F258" s="8">
        <v>3352609.0</v>
      </c>
      <c r="G258" s="55">
        <f t="shared" si="1"/>
        <v>1341043.6</v>
      </c>
    </row>
    <row r="259">
      <c r="A259" s="8">
        <v>17.0</v>
      </c>
      <c r="B259" s="11" t="s">
        <v>71</v>
      </c>
      <c r="C259" s="8" t="s">
        <v>129</v>
      </c>
      <c r="D259" s="8" t="s">
        <v>136</v>
      </c>
      <c r="E259" s="8">
        <v>9.0</v>
      </c>
      <c r="F259" s="8">
        <v>0.0</v>
      </c>
      <c r="G259" s="55">
        <f t="shared" si="1"/>
        <v>0</v>
      </c>
    </row>
    <row r="260">
      <c r="A260" s="8">
        <v>18.0</v>
      </c>
      <c r="B260" s="11" t="s">
        <v>72</v>
      </c>
      <c r="C260" s="8" t="s">
        <v>127</v>
      </c>
      <c r="D260" s="8" t="s">
        <v>136</v>
      </c>
      <c r="E260" s="8">
        <v>9.0</v>
      </c>
      <c r="F260" s="8">
        <v>3011.0</v>
      </c>
      <c r="G260" s="55">
        <f t="shared" si="1"/>
        <v>1204.4</v>
      </c>
    </row>
    <row r="261">
      <c r="A261" s="8">
        <v>19.0</v>
      </c>
      <c r="B261" s="11" t="s">
        <v>73</v>
      </c>
      <c r="C261" s="8" t="s">
        <v>127</v>
      </c>
      <c r="D261" s="8" t="s">
        <v>136</v>
      </c>
      <c r="E261" s="8">
        <v>9.0</v>
      </c>
      <c r="F261" s="8">
        <v>9516.0</v>
      </c>
      <c r="G261" s="55">
        <f t="shared" si="1"/>
        <v>3806.4</v>
      </c>
    </row>
    <row r="262">
      <c r="A262" s="8">
        <v>20.0</v>
      </c>
      <c r="B262" s="11" t="s">
        <v>74</v>
      </c>
      <c r="C262" s="8" t="s">
        <v>127</v>
      </c>
      <c r="D262" s="8" t="s">
        <v>136</v>
      </c>
      <c r="E262" s="8">
        <v>9.0</v>
      </c>
      <c r="F262" s="8">
        <v>24227.0</v>
      </c>
      <c r="G262" s="55">
        <f t="shared" si="1"/>
        <v>9690.8</v>
      </c>
    </row>
    <row r="263">
      <c r="A263" s="8">
        <v>21.0</v>
      </c>
      <c r="B263" s="11" t="s">
        <v>75</v>
      </c>
      <c r="C263" s="8" t="s">
        <v>130</v>
      </c>
      <c r="D263" s="8" t="s">
        <v>136</v>
      </c>
      <c r="E263" s="8">
        <v>9.0</v>
      </c>
      <c r="F263" s="8">
        <v>715.0</v>
      </c>
      <c r="G263" s="55">
        <f t="shared" si="1"/>
        <v>286</v>
      </c>
    </row>
    <row r="264">
      <c r="A264" s="8">
        <v>22.0</v>
      </c>
      <c r="B264" s="11" t="s">
        <v>76</v>
      </c>
      <c r="C264" s="56" t="s">
        <v>132</v>
      </c>
      <c r="D264" s="8" t="s">
        <v>136</v>
      </c>
      <c r="E264" s="8">
        <v>9.0</v>
      </c>
      <c r="F264" s="8">
        <v>3250.0</v>
      </c>
      <c r="G264" s="55">
        <f t="shared" si="1"/>
        <v>1300</v>
      </c>
    </row>
    <row r="265">
      <c r="A265" s="8">
        <v>23.0</v>
      </c>
      <c r="B265" s="11" t="s">
        <v>77</v>
      </c>
      <c r="C265" s="8" t="s">
        <v>129</v>
      </c>
      <c r="D265" s="8" t="s">
        <v>136</v>
      </c>
      <c r="E265" s="8">
        <v>9.0</v>
      </c>
      <c r="F265" s="8">
        <v>0.0</v>
      </c>
      <c r="G265" s="55">
        <f t="shared" si="1"/>
        <v>0</v>
      </c>
    </row>
    <row r="266">
      <c r="A266" s="8">
        <v>24.0</v>
      </c>
      <c r="B266" s="11" t="s">
        <v>78</v>
      </c>
      <c r="C266" s="8" t="s">
        <v>129</v>
      </c>
      <c r="D266" s="8" t="s">
        <v>136</v>
      </c>
      <c r="E266" s="8">
        <v>9.0</v>
      </c>
      <c r="F266" s="8">
        <v>5359.0</v>
      </c>
      <c r="G266" s="55">
        <f t="shared" si="1"/>
        <v>2143.6</v>
      </c>
    </row>
    <row r="267">
      <c r="A267" s="8">
        <v>25.0</v>
      </c>
      <c r="B267" s="11" t="s">
        <v>79</v>
      </c>
      <c r="C267" s="56" t="s">
        <v>132</v>
      </c>
      <c r="D267" s="8" t="s">
        <v>136</v>
      </c>
      <c r="E267" s="8">
        <v>9.0</v>
      </c>
      <c r="F267" s="8">
        <v>0.0</v>
      </c>
      <c r="G267" s="55">
        <f t="shared" si="1"/>
        <v>0</v>
      </c>
    </row>
    <row r="268">
      <c r="A268" s="8">
        <v>26.0</v>
      </c>
      <c r="B268" s="11" t="s">
        <v>80</v>
      </c>
      <c r="C268" s="8" t="s">
        <v>127</v>
      </c>
      <c r="D268" s="8" t="s">
        <v>136</v>
      </c>
      <c r="E268" s="8">
        <v>9.0</v>
      </c>
      <c r="F268" s="8">
        <v>10931.0</v>
      </c>
      <c r="G268" s="55">
        <f t="shared" si="1"/>
        <v>4372.4</v>
      </c>
    </row>
    <row r="269">
      <c r="A269" s="8">
        <v>27.0</v>
      </c>
      <c r="B269" s="11" t="s">
        <v>81</v>
      </c>
      <c r="C269" s="8" t="s">
        <v>127</v>
      </c>
      <c r="D269" s="8" t="s">
        <v>136</v>
      </c>
      <c r="E269" s="8">
        <v>9.0</v>
      </c>
      <c r="F269" s="8">
        <v>28801.0</v>
      </c>
      <c r="G269" s="55">
        <f t="shared" si="1"/>
        <v>11520.4</v>
      </c>
    </row>
    <row r="270">
      <c r="A270" s="8">
        <v>28.0</v>
      </c>
      <c r="B270" s="11" t="s">
        <v>82</v>
      </c>
      <c r="C270" s="8" t="s">
        <v>133</v>
      </c>
      <c r="D270" s="8" t="s">
        <v>136</v>
      </c>
      <c r="E270" s="8">
        <v>9.0</v>
      </c>
      <c r="F270" s="8">
        <v>21834.0</v>
      </c>
      <c r="G270" s="55">
        <f t="shared" si="1"/>
        <v>8733.6</v>
      </c>
    </row>
    <row r="271">
      <c r="A271" s="8">
        <v>29.0</v>
      </c>
      <c r="B271" s="11" t="s">
        <v>83</v>
      </c>
      <c r="C271" s="8" t="s">
        <v>127</v>
      </c>
      <c r="D271" s="8" t="s">
        <v>136</v>
      </c>
      <c r="E271" s="8">
        <v>9.0</v>
      </c>
      <c r="F271" s="8">
        <v>248613.0</v>
      </c>
      <c r="G271" s="55">
        <f t="shared" si="1"/>
        <v>99445.2</v>
      </c>
    </row>
    <row r="272">
      <c r="A272" s="8">
        <v>30.0</v>
      </c>
      <c r="B272" s="11" t="s">
        <v>84</v>
      </c>
      <c r="C272" s="8" t="s">
        <v>129</v>
      </c>
      <c r="D272" s="8" t="s">
        <v>136</v>
      </c>
      <c r="E272" s="8">
        <v>9.0</v>
      </c>
      <c r="F272" s="8">
        <v>96924.0</v>
      </c>
      <c r="G272" s="55">
        <f t="shared" si="1"/>
        <v>38769.6</v>
      </c>
    </row>
    <row r="273">
      <c r="A273" s="8">
        <v>31.0</v>
      </c>
      <c r="B273" s="11" t="s">
        <v>85</v>
      </c>
      <c r="C273" s="8" t="s">
        <v>127</v>
      </c>
      <c r="D273" s="8" t="s">
        <v>136</v>
      </c>
      <c r="E273" s="8">
        <v>9.0</v>
      </c>
      <c r="F273" s="8">
        <v>550136.0</v>
      </c>
      <c r="G273" s="55">
        <f t="shared" si="1"/>
        <v>220054.4</v>
      </c>
    </row>
    <row r="274">
      <c r="A274" s="8">
        <v>32.0</v>
      </c>
      <c r="B274" s="11" t="s">
        <v>86</v>
      </c>
      <c r="C274" s="8" t="s">
        <v>127</v>
      </c>
      <c r="D274" s="8" t="s">
        <v>136</v>
      </c>
      <c r="E274" s="8">
        <v>9.0</v>
      </c>
      <c r="F274" s="8">
        <v>67981.0</v>
      </c>
      <c r="G274" s="55">
        <f t="shared" si="1"/>
        <v>27192.4</v>
      </c>
    </row>
    <row r="275">
      <c r="A275" s="8">
        <v>33.0</v>
      </c>
      <c r="B275" s="11" t="s">
        <v>87</v>
      </c>
      <c r="C275" s="8" t="s">
        <v>127</v>
      </c>
      <c r="D275" s="8" t="s">
        <v>136</v>
      </c>
      <c r="E275" s="8">
        <v>9.0</v>
      </c>
      <c r="F275" s="8">
        <v>3092.0</v>
      </c>
      <c r="G275" s="55">
        <f t="shared" si="1"/>
        <v>1236.8</v>
      </c>
    </row>
    <row r="276">
      <c r="A276" s="8">
        <v>34.0</v>
      </c>
      <c r="B276" s="11" t="s">
        <v>88</v>
      </c>
      <c r="C276" s="8" t="s">
        <v>130</v>
      </c>
      <c r="D276" s="8" t="s">
        <v>136</v>
      </c>
      <c r="E276" s="8">
        <v>9.0</v>
      </c>
      <c r="F276" s="8">
        <v>261002.0</v>
      </c>
      <c r="G276" s="55">
        <f t="shared" si="1"/>
        <v>104400.8</v>
      </c>
    </row>
    <row r="277">
      <c r="A277" s="8">
        <v>35.0</v>
      </c>
      <c r="B277" s="11" t="s">
        <v>89</v>
      </c>
      <c r="C277" s="8" t="s">
        <v>127</v>
      </c>
      <c r="D277" s="8" t="s">
        <v>136</v>
      </c>
      <c r="E277" s="8">
        <v>9.0</v>
      </c>
      <c r="F277" s="8">
        <v>54870.0</v>
      </c>
      <c r="G277" s="55">
        <f t="shared" si="1"/>
        <v>21948</v>
      </c>
    </row>
    <row r="278">
      <c r="A278" s="8">
        <v>36.0</v>
      </c>
      <c r="B278" s="11" t="s">
        <v>90</v>
      </c>
      <c r="C278" s="8" t="s">
        <v>127</v>
      </c>
      <c r="D278" s="8" t="s">
        <v>136</v>
      </c>
      <c r="E278" s="8">
        <v>9.0</v>
      </c>
      <c r="F278" s="8">
        <v>125.0</v>
      </c>
      <c r="G278" s="55">
        <f t="shared" si="1"/>
        <v>50</v>
      </c>
    </row>
    <row r="279">
      <c r="A279" s="8">
        <v>37.0</v>
      </c>
      <c r="B279" s="11" t="s">
        <v>91</v>
      </c>
      <c r="C279" s="8" t="s">
        <v>91</v>
      </c>
      <c r="D279" s="8" t="s">
        <v>136</v>
      </c>
      <c r="E279" s="8">
        <v>9.0</v>
      </c>
      <c r="F279" s="8">
        <v>4239442.0</v>
      </c>
      <c r="G279" s="55">
        <f t="shared" si="1"/>
        <v>1695776.8</v>
      </c>
    </row>
    <row r="280">
      <c r="A280" s="8">
        <v>38.0</v>
      </c>
      <c r="B280" s="11" t="s">
        <v>92</v>
      </c>
      <c r="C280" s="8" t="s">
        <v>92</v>
      </c>
      <c r="D280" s="8" t="s">
        <v>136</v>
      </c>
      <c r="E280" s="8">
        <v>9.0</v>
      </c>
      <c r="F280" s="8">
        <v>0.0</v>
      </c>
      <c r="G280" s="55">
        <f t="shared" si="1"/>
        <v>0</v>
      </c>
    </row>
    <row r="281">
      <c r="A281" s="8">
        <v>39.0</v>
      </c>
      <c r="B281" s="11" t="s">
        <v>93</v>
      </c>
      <c r="C281" s="8" t="s">
        <v>127</v>
      </c>
      <c r="D281" s="8" t="s">
        <v>136</v>
      </c>
      <c r="E281" s="8">
        <v>9.0</v>
      </c>
      <c r="F281" s="8">
        <v>101331.0</v>
      </c>
      <c r="G281" s="55">
        <f t="shared" si="1"/>
        <v>40532.4</v>
      </c>
    </row>
    <row r="282">
      <c r="A282" s="8">
        <v>40.0</v>
      </c>
      <c r="B282" s="11" t="s">
        <v>94</v>
      </c>
      <c r="C282" s="8" t="s">
        <v>127</v>
      </c>
      <c r="D282" s="8" t="s">
        <v>136</v>
      </c>
      <c r="E282" s="8">
        <v>9.0</v>
      </c>
      <c r="F282" s="8">
        <v>0.0</v>
      </c>
      <c r="G282" s="55">
        <f t="shared" si="1"/>
        <v>0</v>
      </c>
    </row>
    <row r="283">
      <c r="A283" s="8">
        <v>41.0</v>
      </c>
      <c r="B283" s="11" t="s">
        <v>95</v>
      </c>
      <c r="C283" s="8" t="s">
        <v>134</v>
      </c>
      <c r="D283" s="8" t="s">
        <v>136</v>
      </c>
      <c r="E283" s="8">
        <v>9.0</v>
      </c>
      <c r="F283" s="8">
        <v>6398171.0</v>
      </c>
      <c r="G283" s="55">
        <f t="shared" si="1"/>
        <v>2559268.4</v>
      </c>
    </row>
    <row r="284">
      <c r="A284" s="8">
        <v>42.0</v>
      </c>
      <c r="B284" s="11" t="s">
        <v>96</v>
      </c>
      <c r="C284" s="8" t="s">
        <v>96</v>
      </c>
      <c r="D284" s="8" t="s">
        <v>136</v>
      </c>
      <c r="E284" s="8">
        <v>9.0</v>
      </c>
      <c r="F284" s="8">
        <v>0.0</v>
      </c>
      <c r="G284" s="55">
        <f t="shared" si="1"/>
        <v>0</v>
      </c>
    </row>
    <row r="285">
      <c r="A285" s="8">
        <v>43.0</v>
      </c>
      <c r="B285" s="11" t="s">
        <v>97</v>
      </c>
      <c r="C285" s="8" t="s">
        <v>135</v>
      </c>
      <c r="D285" s="8" t="s">
        <v>136</v>
      </c>
      <c r="E285" s="8">
        <v>9.0</v>
      </c>
      <c r="F285" s="8">
        <v>1677.0</v>
      </c>
      <c r="G285" s="55">
        <f t="shared" si="1"/>
        <v>670.8</v>
      </c>
    </row>
    <row r="286">
      <c r="A286" s="8">
        <v>44.0</v>
      </c>
      <c r="B286" s="11" t="s">
        <v>98</v>
      </c>
      <c r="C286" s="8" t="s">
        <v>135</v>
      </c>
      <c r="D286" s="8" t="s">
        <v>136</v>
      </c>
      <c r="E286" s="8">
        <v>9.0</v>
      </c>
      <c r="F286" s="8">
        <v>742.0</v>
      </c>
      <c r="G286" s="55">
        <f t="shared" si="1"/>
        <v>296.8</v>
      </c>
    </row>
    <row r="287">
      <c r="A287" s="8">
        <v>45.0</v>
      </c>
      <c r="B287" s="11" t="s">
        <v>99</v>
      </c>
      <c r="C287" s="8" t="s">
        <v>135</v>
      </c>
      <c r="D287" s="8" t="s">
        <v>136</v>
      </c>
      <c r="E287" s="8">
        <v>9.0</v>
      </c>
      <c r="F287" s="8">
        <v>1290.0</v>
      </c>
      <c r="G287" s="55">
        <f t="shared" si="1"/>
        <v>516</v>
      </c>
    </row>
    <row r="288">
      <c r="A288" s="8">
        <v>46.0</v>
      </c>
      <c r="B288" s="11" t="s">
        <v>100</v>
      </c>
      <c r="C288" s="8" t="s">
        <v>135</v>
      </c>
      <c r="D288" s="8" t="s">
        <v>136</v>
      </c>
      <c r="E288" s="8">
        <v>9.0</v>
      </c>
      <c r="F288" s="8">
        <v>47760.0</v>
      </c>
      <c r="G288" s="55">
        <f t="shared" si="1"/>
        <v>19104</v>
      </c>
    </row>
    <row r="289">
      <c r="A289" s="8">
        <v>47.0</v>
      </c>
      <c r="B289" s="11" t="s">
        <v>101</v>
      </c>
      <c r="C289" s="8" t="s">
        <v>135</v>
      </c>
      <c r="D289" s="8" t="s">
        <v>136</v>
      </c>
      <c r="E289" s="8">
        <v>9.0</v>
      </c>
      <c r="F289" s="8">
        <v>194675.0</v>
      </c>
      <c r="G289" s="55">
        <f t="shared" si="1"/>
        <v>77870</v>
      </c>
    </row>
    <row r="290">
      <c r="A290" s="8">
        <v>0.0</v>
      </c>
      <c r="B290" s="11" t="s">
        <v>54</v>
      </c>
      <c r="C290" s="8" t="s">
        <v>127</v>
      </c>
      <c r="D290" s="8" t="s">
        <v>137</v>
      </c>
      <c r="E290" s="8">
        <v>3.0</v>
      </c>
      <c r="F290" s="13">
        <v>4665.0</v>
      </c>
      <c r="G290" s="55">
        <f t="shared" si="1"/>
        <v>1866</v>
      </c>
    </row>
    <row r="291">
      <c r="A291" s="8">
        <v>1.0</v>
      </c>
      <c r="B291" s="11" t="s">
        <v>55</v>
      </c>
      <c r="C291" s="8" t="s">
        <v>127</v>
      </c>
      <c r="D291" s="8" t="s">
        <v>137</v>
      </c>
      <c r="E291" s="8">
        <v>3.0</v>
      </c>
      <c r="F291" s="8">
        <v>81.0</v>
      </c>
      <c r="G291" s="55">
        <f t="shared" si="1"/>
        <v>32.4</v>
      </c>
    </row>
    <row r="292">
      <c r="A292" s="8">
        <v>2.0</v>
      </c>
      <c r="B292" s="11" t="s">
        <v>56</v>
      </c>
      <c r="C292" s="8" t="s">
        <v>128</v>
      </c>
      <c r="D292" s="8" t="s">
        <v>137</v>
      </c>
      <c r="E292" s="8">
        <v>3.0</v>
      </c>
      <c r="F292" s="13">
        <v>0.0</v>
      </c>
      <c r="G292" s="55">
        <f t="shared" si="1"/>
        <v>0</v>
      </c>
    </row>
    <row r="293">
      <c r="A293" s="8">
        <v>3.0</v>
      </c>
      <c r="B293" s="11" t="s">
        <v>57</v>
      </c>
      <c r="C293" s="8" t="s">
        <v>127</v>
      </c>
      <c r="D293" s="8" t="s">
        <v>137</v>
      </c>
      <c r="E293" s="8">
        <v>3.0</v>
      </c>
      <c r="F293" s="13">
        <v>0.0</v>
      </c>
      <c r="G293" s="55">
        <f t="shared" si="1"/>
        <v>0</v>
      </c>
    </row>
    <row r="294">
      <c r="A294" s="8">
        <v>4.0</v>
      </c>
      <c r="B294" s="11" t="s">
        <v>58</v>
      </c>
      <c r="C294" s="8" t="s">
        <v>129</v>
      </c>
      <c r="D294" s="8" t="s">
        <v>137</v>
      </c>
      <c r="E294" s="8">
        <v>3.0</v>
      </c>
      <c r="F294" s="13">
        <v>34168.0</v>
      </c>
      <c r="G294" s="55">
        <f t="shared" si="1"/>
        <v>13667.2</v>
      </c>
    </row>
    <row r="295">
      <c r="A295" s="8">
        <v>5.0</v>
      </c>
      <c r="B295" s="11" t="s">
        <v>59</v>
      </c>
      <c r="C295" s="8" t="s">
        <v>129</v>
      </c>
      <c r="D295" s="8" t="s">
        <v>137</v>
      </c>
      <c r="E295" s="8">
        <v>3.0</v>
      </c>
      <c r="F295" s="13">
        <v>0.0</v>
      </c>
      <c r="G295" s="55">
        <f t="shared" si="1"/>
        <v>0</v>
      </c>
    </row>
    <row r="296">
      <c r="A296" s="8">
        <v>6.0</v>
      </c>
      <c r="B296" s="11" t="s">
        <v>60</v>
      </c>
      <c r="C296" s="5" t="s">
        <v>127</v>
      </c>
      <c r="D296" s="8" t="s">
        <v>137</v>
      </c>
      <c r="E296" s="8">
        <v>3.0</v>
      </c>
      <c r="F296" s="13">
        <v>0.0</v>
      </c>
      <c r="G296" s="55">
        <f t="shared" si="1"/>
        <v>0</v>
      </c>
    </row>
    <row r="297">
      <c r="A297" s="8">
        <v>7.0</v>
      </c>
      <c r="B297" s="11" t="s">
        <v>61</v>
      </c>
      <c r="C297" s="8" t="s">
        <v>129</v>
      </c>
      <c r="D297" s="8" t="s">
        <v>137</v>
      </c>
      <c r="E297" s="8">
        <v>3.0</v>
      </c>
      <c r="F297" s="13">
        <v>5102.0</v>
      </c>
      <c r="G297" s="55">
        <f t="shared" si="1"/>
        <v>2040.8</v>
      </c>
    </row>
    <row r="298">
      <c r="A298" s="8">
        <v>8.0</v>
      </c>
      <c r="B298" s="11" t="s">
        <v>62</v>
      </c>
      <c r="C298" s="8" t="s">
        <v>129</v>
      </c>
      <c r="D298" s="8" t="s">
        <v>137</v>
      </c>
      <c r="E298" s="8">
        <v>3.0</v>
      </c>
      <c r="F298" s="13">
        <v>0.0</v>
      </c>
      <c r="G298" s="55">
        <f t="shared" si="1"/>
        <v>0</v>
      </c>
    </row>
    <row r="299">
      <c r="A299" s="8">
        <v>9.0</v>
      </c>
      <c r="B299" s="11" t="s">
        <v>63</v>
      </c>
      <c r="C299" s="8" t="s">
        <v>130</v>
      </c>
      <c r="D299" s="8" t="s">
        <v>137</v>
      </c>
      <c r="E299" s="8">
        <v>3.0</v>
      </c>
      <c r="F299" s="13">
        <v>0.0</v>
      </c>
      <c r="G299" s="55">
        <f t="shared" si="1"/>
        <v>0</v>
      </c>
    </row>
    <row r="300">
      <c r="A300" s="8">
        <v>10.0</v>
      </c>
      <c r="B300" s="11" t="s">
        <v>64</v>
      </c>
      <c r="C300" s="8" t="s">
        <v>127</v>
      </c>
      <c r="D300" s="8" t="s">
        <v>137</v>
      </c>
      <c r="E300" s="8">
        <v>3.0</v>
      </c>
      <c r="F300" s="13">
        <v>12399.0</v>
      </c>
      <c r="G300" s="55">
        <f t="shared" si="1"/>
        <v>4959.6</v>
      </c>
    </row>
    <row r="301">
      <c r="A301" s="8">
        <v>11.0</v>
      </c>
      <c r="B301" s="11" t="s">
        <v>65</v>
      </c>
      <c r="C301" s="8" t="s">
        <v>131</v>
      </c>
      <c r="D301" s="8" t="s">
        <v>137</v>
      </c>
      <c r="E301" s="8">
        <v>3.0</v>
      </c>
      <c r="F301" s="13">
        <v>780910.0</v>
      </c>
      <c r="G301" s="55">
        <f t="shared" si="1"/>
        <v>312364</v>
      </c>
    </row>
    <row r="302">
      <c r="A302" s="8">
        <v>12.0</v>
      </c>
      <c r="B302" s="11" t="s">
        <v>66</v>
      </c>
      <c r="C302" s="8" t="s">
        <v>66</v>
      </c>
      <c r="D302" s="8" t="s">
        <v>137</v>
      </c>
      <c r="E302" s="8">
        <v>3.0</v>
      </c>
      <c r="F302" s="13">
        <v>774.0</v>
      </c>
      <c r="G302" s="55">
        <f t="shared" si="1"/>
        <v>309.6</v>
      </c>
    </row>
    <row r="303">
      <c r="A303" s="8">
        <v>13.0</v>
      </c>
      <c r="B303" s="11" t="s">
        <v>67</v>
      </c>
      <c r="C303" s="8" t="s">
        <v>127</v>
      </c>
      <c r="D303" s="8" t="s">
        <v>137</v>
      </c>
      <c r="E303" s="8">
        <v>3.0</v>
      </c>
      <c r="F303" s="13">
        <v>0.0</v>
      </c>
      <c r="G303" s="55">
        <f t="shared" si="1"/>
        <v>0</v>
      </c>
    </row>
    <row r="304">
      <c r="A304" s="8">
        <v>14.0</v>
      </c>
      <c r="B304" s="11" t="s">
        <v>68</v>
      </c>
      <c r="C304" s="8" t="s">
        <v>129</v>
      </c>
      <c r="D304" s="8" t="s">
        <v>137</v>
      </c>
      <c r="E304" s="8">
        <v>3.0</v>
      </c>
      <c r="F304" s="13">
        <v>0.0</v>
      </c>
      <c r="G304" s="55">
        <f t="shared" si="1"/>
        <v>0</v>
      </c>
    </row>
    <row r="305">
      <c r="A305" s="8">
        <v>15.0</v>
      </c>
      <c r="B305" s="11" t="s">
        <v>69</v>
      </c>
      <c r="C305" s="8" t="s">
        <v>127</v>
      </c>
      <c r="D305" s="8" t="s">
        <v>137</v>
      </c>
      <c r="E305" s="8">
        <v>3.0</v>
      </c>
      <c r="F305" s="13">
        <v>0.0</v>
      </c>
      <c r="G305" s="55">
        <f t="shared" si="1"/>
        <v>0</v>
      </c>
    </row>
    <row r="306">
      <c r="A306" s="8">
        <v>16.0</v>
      </c>
      <c r="B306" s="11" t="s">
        <v>70</v>
      </c>
      <c r="C306" s="8" t="s">
        <v>132</v>
      </c>
      <c r="D306" s="8" t="s">
        <v>137</v>
      </c>
      <c r="E306" s="8">
        <v>3.0</v>
      </c>
      <c r="F306" s="13">
        <v>9036238.0</v>
      </c>
      <c r="G306" s="55">
        <f t="shared" si="1"/>
        <v>3614495.2</v>
      </c>
    </row>
    <row r="307">
      <c r="A307" s="8">
        <v>17.0</v>
      </c>
      <c r="B307" s="11" t="s">
        <v>71</v>
      </c>
      <c r="C307" s="8" t="s">
        <v>129</v>
      </c>
      <c r="D307" s="8" t="s">
        <v>137</v>
      </c>
      <c r="E307" s="8">
        <v>3.0</v>
      </c>
      <c r="F307" s="13">
        <v>0.0</v>
      </c>
      <c r="G307" s="55">
        <f t="shared" si="1"/>
        <v>0</v>
      </c>
    </row>
    <row r="308">
      <c r="A308" s="8">
        <v>18.0</v>
      </c>
      <c r="B308" s="11" t="s">
        <v>72</v>
      </c>
      <c r="C308" s="8" t="s">
        <v>127</v>
      </c>
      <c r="D308" s="8" t="s">
        <v>137</v>
      </c>
      <c r="E308" s="8">
        <v>3.0</v>
      </c>
      <c r="F308" s="13">
        <v>20319.0</v>
      </c>
      <c r="G308" s="55">
        <f t="shared" si="1"/>
        <v>8127.6</v>
      </c>
    </row>
    <row r="309">
      <c r="A309" s="8">
        <v>19.0</v>
      </c>
      <c r="B309" s="11" t="s">
        <v>73</v>
      </c>
      <c r="C309" s="8" t="s">
        <v>127</v>
      </c>
      <c r="D309" s="8" t="s">
        <v>137</v>
      </c>
      <c r="E309" s="8">
        <v>3.0</v>
      </c>
      <c r="F309" s="13">
        <v>177886.0</v>
      </c>
      <c r="G309" s="55">
        <f t="shared" si="1"/>
        <v>71154.4</v>
      </c>
    </row>
    <row r="310">
      <c r="A310" s="8">
        <v>20.0</v>
      </c>
      <c r="B310" s="11" t="s">
        <v>74</v>
      </c>
      <c r="C310" s="8" t="s">
        <v>127</v>
      </c>
      <c r="D310" s="8" t="s">
        <v>137</v>
      </c>
      <c r="E310" s="8">
        <v>3.0</v>
      </c>
      <c r="F310" s="13">
        <v>0.0</v>
      </c>
      <c r="G310" s="55">
        <f t="shared" si="1"/>
        <v>0</v>
      </c>
    </row>
    <row r="311">
      <c r="A311" s="8">
        <v>21.0</v>
      </c>
      <c r="B311" s="11" t="s">
        <v>75</v>
      </c>
      <c r="C311" s="8" t="s">
        <v>130</v>
      </c>
      <c r="D311" s="8" t="s">
        <v>137</v>
      </c>
      <c r="E311" s="8">
        <v>3.0</v>
      </c>
      <c r="F311" s="13">
        <v>157.0</v>
      </c>
      <c r="G311" s="55">
        <f t="shared" si="1"/>
        <v>62.8</v>
      </c>
    </row>
    <row r="312">
      <c r="A312" s="8">
        <v>22.0</v>
      </c>
      <c r="B312" s="11" t="s">
        <v>76</v>
      </c>
      <c r="C312" s="56" t="s">
        <v>132</v>
      </c>
      <c r="D312" s="8" t="s">
        <v>137</v>
      </c>
      <c r="E312" s="8">
        <v>3.0</v>
      </c>
      <c r="F312" s="13">
        <v>0.0</v>
      </c>
      <c r="G312" s="55">
        <f t="shared" si="1"/>
        <v>0</v>
      </c>
    </row>
    <row r="313">
      <c r="A313" s="8">
        <v>23.0</v>
      </c>
      <c r="B313" s="11" t="s">
        <v>77</v>
      </c>
      <c r="C313" s="8" t="s">
        <v>129</v>
      </c>
      <c r="D313" s="8" t="s">
        <v>137</v>
      </c>
      <c r="E313" s="8">
        <v>3.0</v>
      </c>
      <c r="F313" s="13">
        <v>0.0</v>
      </c>
      <c r="G313" s="55">
        <f t="shared" si="1"/>
        <v>0</v>
      </c>
    </row>
    <row r="314">
      <c r="A314" s="8">
        <v>24.0</v>
      </c>
      <c r="B314" s="11" t="s">
        <v>78</v>
      </c>
      <c r="C314" s="8" t="s">
        <v>129</v>
      </c>
      <c r="D314" s="8" t="s">
        <v>137</v>
      </c>
      <c r="E314" s="8">
        <v>3.0</v>
      </c>
      <c r="F314" s="13">
        <v>0.0</v>
      </c>
      <c r="G314" s="55">
        <f t="shared" si="1"/>
        <v>0</v>
      </c>
    </row>
    <row r="315">
      <c r="A315" s="8">
        <v>25.0</v>
      </c>
      <c r="B315" s="11" t="s">
        <v>79</v>
      </c>
      <c r="C315" s="56" t="s">
        <v>132</v>
      </c>
      <c r="D315" s="8" t="s">
        <v>137</v>
      </c>
      <c r="E315" s="8">
        <v>3.0</v>
      </c>
      <c r="F315" s="13">
        <v>0.0</v>
      </c>
      <c r="G315" s="55">
        <f t="shared" si="1"/>
        <v>0</v>
      </c>
    </row>
    <row r="316">
      <c r="A316" s="8">
        <v>26.0</v>
      </c>
      <c r="B316" s="11" t="s">
        <v>80</v>
      </c>
      <c r="C316" s="8" t="s">
        <v>127</v>
      </c>
      <c r="D316" s="8" t="s">
        <v>137</v>
      </c>
      <c r="E316" s="8">
        <v>3.0</v>
      </c>
      <c r="F316" s="13">
        <v>21.0</v>
      </c>
      <c r="G316" s="55">
        <f t="shared" si="1"/>
        <v>8.4</v>
      </c>
    </row>
    <row r="317">
      <c r="A317" s="8">
        <v>27.0</v>
      </c>
      <c r="B317" s="11" t="s">
        <v>81</v>
      </c>
      <c r="C317" s="8" t="s">
        <v>127</v>
      </c>
      <c r="D317" s="8" t="s">
        <v>137</v>
      </c>
      <c r="E317" s="8">
        <v>3.0</v>
      </c>
      <c r="F317" s="13">
        <v>7805.0</v>
      </c>
      <c r="G317" s="55">
        <f t="shared" si="1"/>
        <v>3122</v>
      </c>
    </row>
    <row r="318">
      <c r="A318" s="8">
        <v>28.0</v>
      </c>
      <c r="B318" s="11" t="s">
        <v>82</v>
      </c>
      <c r="C318" s="8" t="s">
        <v>133</v>
      </c>
      <c r="D318" s="8" t="s">
        <v>137</v>
      </c>
      <c r="E318" s="8">
        <v>3.0</v>
      </c>
      <c r="F318" s="13">
        <v>129741.0</v>
      </c>
      <c r="G318" s="55">
        <f t="shared" si="1"/>
        <v>51896.4</v>
      </c>
    </row>
    <row r="319">
      <c r="A319" s="8">
        <v>29.0</v>
      </c>
      <c r="B319" s="11" t="s">
        <v>83</v>
      </c>
      <c r="C319" s="8" t="s">
        <v>127</v>
      </c>
      <c r="D319" s="8" t="s">
        <v>137</v>
      </c>
      <c r="E319" s="8">
        <v>3.0</v>
      </c>
      <c r="F319" s="13">
        <v>214.0</v>
      </c>
      <c r="G319" s="55">
        <f t="shared" si="1"/>
        <v>85.6</v>
      </c>
    </row>
    <row r="320">
      <c r="A320" s="8">
        <v>30.0</v>
      </c>
      <c r="B320" s="11" t="s">
        <v>84</v>
      </c>
      <c r="C320" s="8" t="s">
        <v>129</v>
      </c>
      <c r="D320" s="8" t="s">
        <v>137</v>
      </c>
      <c r="E320" s="8">
        <v>3.0</v>
      </c>
      <c r="F320" s="13">
        <v>0.0</v>
      </c>
      <c r="G320" s="55">
        <f t="shared" si="1"/>
        <v>0</v>
      </c>
    </row>
    <row r="321">
      <c r="A321" s="8">
        <v>31.0</v>
      </c>
      <c r="B321" s="11" t="s">
        <v>85</v>
      </c>
      <c r="C321" s="8" t="s">
        <v>127</v>
      </c>
      <c r="D321" s="8" t="s">
        <v>137</v>
      </c>
      <c r="E321" s="8">
        <v>3.0</v>
      </c>
      <c r="F321" s="13">
        <v>6.0</v>
      </c>
      <c r="G321" s="55">
        <f t="shared" si="1"/>
        <v>2.4</v>
      </c>
    </row>
    <row r="322">
      <c r="A322" s="8">
        <v>32.0</v>
      </c>
      <c r="B322" s="11" t="s">
        <v>86</v>
      </c>
      <c r="C322" s="8" t="s">
        <v>127</v>
      </c>
      <c r="D322" s="8" t="s">
        <v>137</v>
      </c>
      <c r="E322" s="8">
        <v>3.0</v>
      </c>
      <c r="F322" s="13">
        <v>35.0</v>
      </c>
      <c r="G322" s="55">
        <f t="shared" si="1"/>
        <v>14</v>
      </c>
    </row>
    <row r="323">
      <c r="A323" s="8">
        <v>33.0</v>
      </c>
      <c r="B323" s="11" t="s">
        <v>87</v>
      </c>
      <c r="C323" s="8" t="s">
        <v>127</v>
      </c>
      <c r="D323" s="8" t="s">
        <v>137</v>
      </c>
      <c r="E323" s="8">
        <v>3.0</v>
      </c>
      <c r="F323" s="13">
        <v>19167.0</v>
      </c>
      <c r="G323" s="55">
        <f t="shared" si="1"/>
        <v>7666.8</v>
      </c>
    </row>
    <row r="324">
      <c r="A324" s="8">
        <v>34.0</v>
      </c>
      <c r="B324" s="11" t="s">
        <v>88</v>
      </c>
      <c r="C324" s="8" t="s">
        <v>130</v>
      </c>
      <c r="D324" s="8" t="s">
        <v>137</v>
      </c>
      <c r="E324" s="8">
        <v>3.0</v>
      </c>
      <c r="F324" s="13">
        <v>0.0</v>
      </c>
      <c r="G324" s="55">
        <f t="shared" si="1"/>
        <v>0</v>
      </c>
    </row>
    <row r="325">
      <c r="A325" s="8">
        <v>35.0</v>
      </c>
      <c r="B325" s="11" t="s">
        <v>89</v>
      </c>
      <c r="C325" s="8" t="s">
        <v>127</v>
      </c>
      <c r="D325" s="8" t="s">
        <v>137</v>
      </c>
      <c r="E325" s="8">
        <v>3.0</v>
      </c>
      <c r="F325" s="13">
        <v>113041.0</v>
      </c>
      <c r="G325" s="55">
        <f t="shared" si="1"/>
        <v>45216.4</v>
      </c>
    </row>
    <row r="326">
      <c r="A326" s="8">
        <v>36.0</v>
      </c>
      <c r="B326" s="11" t="s">
        <v>90</v>
      </c>
      <c r="C326" s="8" t="s">
        <v>127</v>
      </c>
      <c r="D326" s="8" t="s">
        <v>137</v>
      </c>
      <c r="E326" s="8">
        <v>3.0</v>
      </c>
      <c r="F326" s="13">
        <v>1089.0</v>
      </c>
      <c r="G326" s="55">
        <f t="shared" si="1"/>
        <v>435.6</v>
      </c>
    </row>
    <row r="327">
      <c r="A327" s="8">
        <v>37.0</v>
      </c>
      <c r="B327" s="11" t="s">
        <v>91</v>
      </c>
      <c r="C327" s="8" t="s">
        <v>91</v>
      </c>
      <c r="D327" s="8" t="s">
        <v>137</v>
      </c>
      <c r="E327" s="8">
        <v>3.0</v>
      </c>
      <c r="F327" s="13">
        <v>7042811.0</v>
      </c>
      <c r="G327" s="55">
        <f t="shared" si="1"/>
        <v>2817124.4</v>
      </c>
    </row>
    <row r="328">
      <c r="A328" s="8">
        <v>38.0</v>
      </c>
      <c r="B328" s="11" t="s">
        <v>92</v>
      </c>
      <c r="C328" s="8" t="s">
        <v>92</v>
      </c>
      <c r="D328" s="8" t="s">
        <v>137</v>
      </c>
      <c r="E328" s="8">
        <v>3.0</v>
      </c>
      <c r="F328" s="13">
        <v>0.0</v>
      </c>
      <c r="G328" s="55">
        <f t="shared" si="1"/>
        <v>0</v>
      </c>
    </row>
    <row r="329">
      <c r="A329" s="8">
        <v>39.0</v>
      </c>
      <c r="B329" s="11" t="s">
        <v>93</v>
      </c>
      <c r="C329" s="8" t="s">
        <v>127</v>
      </c>
      <c r="D329" s="8" t="s">
        <v>137</v>
      </c>
      <c r="E329" s="8">
        <v>3.0</v>
      </c>
      <c r="F329" s="13">
        <v>16630.0</v>
      </c>
      <c r="G329" s="55">
        <f t="shared" si="1"/>
        <v>6652</v>
      </c>
    </row>
    <row r="330">
      <c r="A330" s="8">
        <v>40.0</v>
      </c>
      <c r="B330" s="11" t="s">
        <v>94</v>
      </c>
      <c r="C330" s="8" t="s">
        <v>127</v>
      </c>
      <c r="D330" s="8" t="s">
        <v>137</v>
      </c>
      <c r="E330" s="8">
        <v>3.0</v>
      </c>
      <c r="F330" s="13">
        <v>0.0</v>
      </c>
      <c r="G330" s="55">
        <f t="shared" si="1"/>
        <v>0</v>
      </c>
    </row>
    <row r="331">
      <c r="A331" s="8">
        <v>41.0</v>
      </c>
      <c r="B331" s="11" t="s">
        <v>95</v>
      </c>
      <c r="C331" s="8" t="s">
        <v>134</v>
      </c>
      <c r="D331" s="8" t="s">
        <v>137</v>
      </c>
      <c r="E331" s="8">
        <v>3.0</v>
      </c>
      <c r="F331" s="13">
        <v>118424.0</v>
      </c>
      <c r="G331" s="55">
        <f t="shared" si="1"/>
        <v>47369.6</v>
      </c>
    </row>
    <row r="332">
      <c r="A332" s="8">
        <v>42.0</v>
      </c>
      <c r="B332" s="11" t="s">
        <v>96</v>
      </c>
      <c r="C332" s="8" t="s">
        <v>96</v>
      </c>
      <c r="D332" s="8" t="s">
        <v>137</v>
      </c>
      <c r="E332" s="8">
        <v>3.0</v>
      </c>
      <c r="F332" s="13">
        <v>0.0</v>
      </c>
      <c r="G332" s="55">
        <f t="shared" si="1"/>
        <v>0</v>
      </c>
    </row>
    <row r="333">
      <c r="A333" s="8">
        <v>43.0</v>
      </c>
      <c r="B333" s="11" t="s">
        <v>97</v>
      </c>
      <c r="C333" s="8" t="s">
        <v>135</v>
      </c>
      <c r="D333" s="8" t="s">
        <v>137</v>
      </c>
      <c r="E333" s="8">
        <v>3.0</v>
      </c>
      <c r="F333" s="13">
        <v>0.0</v>
      </c>
      <c r="G333" s="55">
        <f t="shared" si="1"/>
        <v>0</v>
      </c>
    </row>
    <row r="334">
      <c r="A334" s="8">
        <v>44.0</v>
      </c>
      <c r="B334" s="11" t="s">
        <v>98</v>
      </c>
      <c r="C334" s="8" t="s">
        <v>135</v>
      </c>
      <c r="D334" s="8" t="s">
        <v>137</v>
      </c>
      <c r="E334" s="8">
        <v>3.0</v>
      </c>
      <c r="F334" s="13">
        <v>0.0</v>
      </c>
      <c r="G334" s="55">
        <f t="shared" si="1"/>
        <v>0</v>
      </c>
    </row>
    <row r="335">
      <c r="A335" s="8">
        <v>45.0</v>
      </c>
      <c r="B335" s="11" t="s">
        <v>99</v>
      </c>
      <c r="C335" s="8" t="s">
        <v>135</v>
      </c>
      <c r="D335" s="8" t="s">
        <v>137</v>
      </c>
      <c r="E335" s="8">
        <v>3.0</v>
      </c>
      <c r="F335" s="13">
        <v>16372.0</v>
      </c>
      <c r="G335" s="55">
        <f t="shared" si="1"/>
        <v>6548.8</v>
      </c>
    </row>
    <row r="336">
      <c r="A336" s="8">
        <v>46.0</v>
      </c>
      <c r="B336" s="11" t="s">
        <v>100</v>
      </c>
      <c r="C336" s="8" t="s">
        <v>135</v>
      </c>
      <c r="D336" s="8" t="s">
        <v>137</v>
      </c>
      <c r="E336" s="8">
        <v>3.0</v>
      </c>
      <c r="F336" s="13">
        <v>14860.0</v>
      </c>
      <c r="G336" s="55">
        <f t="shared" si="1"/>
        <v>5944</v>
      </c>
    </row>
    <row r="337">
      <c r="A337" s="8">
        <v>47.0</v>
      </c>
      <c r="B337" s="11" t="s">
        <v>101</v>
      </c>
      <c r="C337" s="8" t="s">
        <v>135</v>
      </c>
      <c r="D337" s="8" t="s">
        <v>137</v>
      </c>
      <c r="E337" s="8">
        <v>3.0</v>
      </c>
      <c r="F337" s="13">
        <v>148845.0</v>
      </c>
      <c r="G337" s="55">
        <f t="shared" si="1"/>
        <v>59538</v>
      </c>
    </row>
    <row r="338">
      <c r="A338" s="8">
        <v>0.0</v>
      </c>
      <c r="B338" s="11" t="s">
        <v>54</v>
      </c>
      <c r="C338" s="8" t="s">
        <v>127</v>
      </c>
      <c r="D338" s="8" t="s">
        <v>137</v>
      </c>
      <c r="E338" s="8">
        <v>6.0</v>
      </c>
      <c r="F338" s="8">
        <v>0.0</v>
      </c>
      <c r="G338" s="55">
        <f t="shared" si="1"/>
        <v>0</v>
      </c>
    </row>
    <row r="339">
      <c r="A339" s="8">
        <v>1.0</v>
      </c>
      <c r="B339" s="11" t="s">
        <v>55</v>
      </c>
      <c r="C339" s="8" t="s">
        <v>127</v>
      </c>
      <c r="D339" s="8" t="s">
        <v>137</v>
      </c>
      <c r="E339" s="8">
        <v>6.0</v>
      </c>
      <c r="F339" s="8">
        <v>0.0</v>
      </c>
      <c r="G339" s="55">
        <f t="shared" si="1"/>
        <v>0</v>
      </c>
    </row>
    <row r="340">
      <c r="A340" s="8">
        <v>2.0</v>
      </c>
      <c r="B340" s="11" t="s">
        <v>56</v>
      </c>
      <c r="C340" s="8" t="s">
        <v>128</v>
      </c>
      <c r="D340" s="8" t="s">
        <v>137</v>
      </c>
      <c r="E340" s="8">
        <v>6.0</v>
      </c>
      <c r="F340" s="8">
        <v>0.0</v>
      </c>
      <c r="G340" s="55">
        <f t="shared" si="1"/>
        <v>0</v>
      </c>
    </row>
    <row r="341">
      <c r="A341" s="8">
        <v>3.0</v>
      </c>
      <c r="B341" s="11" t="s">
        <v>57</v>
      </c>
      <c r="C341" s="8" t="s">
        <v>127</v>
      </c>
      <c r="D341" s="8" t="s">
        <v>137</v>
      </c>
      <c r="E341" s="8">
        <v>6.0</v>
      </c>
      <c r="F341" s="8">
        <v>0.0</v>
      </c>
      <c r="G341" s="55">
        <f t="shared" si="1"/>
        <v>0</v>
      </c>
    </row>
    <row r="342">
      <c r="A342" s="8">
        <v>4.0</v>
      </c>
      <c r="B342" s="11" t="s">
        <v>58</v>
      </c>
      <c r="C342" s="8" t="s">
        <v>129</v>
      </c>
      <c r="D342" s="8" t="s">
        <v>137</v>
      </c>
      <c r="E342" s="8">
        <v>6.0</v>
      </c>
      <c r="F342" s="8">
        <v>0.0</v>
      </c>
      <c r="G342" s="55">
        <f t="shared" si="1"/>
        <v>0</v>
      </c>
    </row>
    <row r="343">
      <c r="A343" s="8">
        <v>5.0</v>
      </c>
      <c r="B343" s="11" t="s">
        <v>59</v>
      </c>
      <c r="C343" s="8" t="s">
        <v>129</v>
      </c>
      <c r="D343" s="8" t="s">
        <v>137</v>
      </c>
      <c r="E343" s="8">
        <v>6.0</v>
      </c>
      <c r="F343" s="8">
        <v>11234.0</v>
      </c>
      <c r="G343" s="55">
        <f t="shared" si="1"/>
        <v>4493.6</v>
      </c>
    </row>
    <row r="344">
      <c r="A344" s="8">
        <v>6.0</v>
      </c>
      <c r="B344" s="11" t="s">
        <v>60</v>
      </c>
      <c r="C344" s="5" t="s">
        <v>127</v>
      </c>
      <c r="D344" s="8" t="s">
        <v>137</v>
      </c>
      <c r="E344" s="8">
        <v>6.0</v>
      </c>
      <c r="F344" s="8">
        <v>0.0</v>
      </c>
      <c r="G344" s="55">
        <f t="shared" si="1"/>
        <v>0</v>
      </c>
    </row>
    <row r="345">
      <c r="A345" s="8">
        <v>7.0</v>
      </c>
      <c r="B345" s="11" t="s">
        <v>61</v>
      </c>
      <c r="C345" s="8" t="s">
        <v>129</v>
      </c>
      <c r="D345" s="8" t="s">
        <v>137</v>
      </c>
      <c r="E345" s="8">
        <v>6.0</v>
      </c>
      <c r="F345" s="8">
        <v>0.0</v>
      </c>
      <c r="G345" s="55">
        <f t="shared" si="1"/>
        <v>0</v>
      </c>
    </row>
    <row r="346">
      <c r="A346" s="8">
        <v>8.0</v>
      </c>
      <c r="B346" s="11" t="s">
        <v>62</v>
      </c>
      <c r="C346" s="8" t="s">
        <v>129</v>
      </c>
      <c r="D346" s="8" t="s">
        <v>137</v>
      </c>
      <c r="E346" s="8">
        <v>6.0</v>
      </c>
      <c r="F346" s="8">
        <v>0.0</v>
      </c>
      <c r="G346" s="55">
        <f t="shared" si="1"/>
        <v>0</v>
      </c>
    </row>
    <row r="347">
      <c r="A347" s="8">
        <v>9.0</v>
      </c>
      <c r="B347" s="11" t="s">
        <v>63</v>
      </c>
      <c r="C347" s="8" t="s">
        <v>130</v>
      </c>
      <c r="D347" s="8" t="s">
        <v>137</v>
      </c>
      <c r="E347" s="8">
        <v>6.0</v>
      </c>
      <c r="F347" s="8">
        <v>0.0</v>
      </c>
      <c r="G347" s="55">
        <f t="shared" si="1"/>
        <v>0</v>
      </c>
    </row>
    <row r="348">
      <c r="A348" s="8">
        <v>10.0</v>
      </c>
      <c r="B348" s="11" t="s">
        <v>64</v>
      </c>
      <c r="C348" s="8" t="s">
        <v>127</v>
      </c>
      <c r="D348" s="8" t="s">
        <v>137</v>
      </c>
      <c r="E348" s="8">
        <v>6.0</v>
      </c>
      <c r="F348" s="8">
        <v>0.0</v>
      </c>
      <c r="G348" s="55">
        <f t="shared" si="1"/>
        <v>0</v>
      </c>
    </row>
    <row r="349">
      <c r="A349" s="8">
        <v>11.0</v>
      </c>
      <c r="B349" s="11" t="s">
        <v>65</v>
      </c>
      <c r="C349" s="8" t="s">
        <v>131</v>
      </c>
      <c r="D349" s="8" t="s">
        <v>137</v>
      </c>
      <c r="E349" s="8">
        <v>6.0</v>
      </c>
      <c r="F349" s="8">
        <v>5983.0</v>
      </c>
      <c r="G349" s="55">
        <f t="shared" si="1"/>
        <v>2393.2</v>
      </c>
    </row>
    <row r="350">
      <c r="A350" s="8">
        <v>12.0</v>
      </c>
      <c r="B350" s="11" t="s">
        <v>66</v>
      </c>
      <c r="C350" s="8" t="s">
        <v>66</v>
      </c>
      <c r="D350" s="8" t="s">
        <v>137</v>
      </c>
      <c r="E350" s="8">
        <v>6.0</v>
      </c>
      <c r="F350" s="8">
        <v>1903936.0</v>
      </c>
      <c r="G350" s="55">
        <f t="shared" si="1"/>
        <v>761574.4</v>
      </c>
    </row>
    <row r="351">
      <c r="A351" s="8">
        <v>13.0</v>
      </c>
      <c r="B351" s="11" t="s">
        <v>67</v>
      </c>
      <c r="C351" s="8" t="s">
        <v>127</v>
      </c>
      <c r="D351" s="8" t="s">
        <v>137</v>
      </c>
      <c r="E351" s="8">
        <v>6.0</v>
      </c>
      <c r="F351" s="8">
        <v>0.0</v>
      </c>
      <c r="G351" s="55">
        <f t="shared" si="1"/>
        <v>0</v>
      </c>
    </row>
    <row r="352">
      <c r="A352" s="8">
        <v>14.0</v>
      </c>
      <c r="B352" s="11" t="s">
        <v>68</v>
      </c>
      <c r="C352" s="8" t="s">
        <v>129</v>
      </c>
      <c r="D352" s="8" t="s">
        <v>137</v>
      </c>
      <c r="E352" s="8">
        <v>6.0</v>
      </c>
      <c r="F352" s="8">
        <v>0.0</v>
      </c>
      <c r="G352" s="55">
        <f t="shared" si="1"/>
        <v>0</v>
      </c>
    </row>
    <row r="353">
      <c r="A353" s="8">
        <v>15.0</v>
      </c>
      <c r="B353" s="11" t="s">
        <v>69</v>
      </c>
      <c r="C353" s="8" t="s">
        <v>127</v>
      </c>
      <c r="D353" s="8" t="s">
        <v>137</v>
      </c>
      <c r="E353" s="8">
        <v>6.0</v>
      </c>
      <c r="F353" s="8">
        <v>0.0</v>
      </c>
      <c r="G353" s="55">
        <f t="shared" si="1"/>
        <v>0</v>
      </c>
    </row>
    <row r="354">
      <c r="A354" s="8">
        <v>16.0</v>
      </c>
      <c r="B354" s="11" t="s">
        <v>70</v>
      </c>
      <c r="C354" s="8" t="s">
        <v>132</v>
      </c>
      <c r="D354" s="8" t="s">
        <v>137</v>
      </c>
      <c r="E354" s="8">
        <v>6.0</v>
      </c>
      <c r="F354" s="8">
        <v>4194171.0</v>
      </c>
      <c r="G354" s="55">
        <f t="shared" si="1"/>
        <v>1677668.4</v>
      </c>
    </row>
    <row r="355">
      <c r="A355" s="8">
        <v>17.0</v>
      </c>
      <c r="B355" s="11" t="s">
        <v>71</v>
      </c>
      <c r="C355" s="8" t="s">
        <v>129</v>
      </c>
      <c r="D355" s="8" t="s">
        <v>137</v>
      </c>
      <c r="E355" s="8">
        <v>6.0</v>
      </c>
      <c r="F355" s="8">
        <v>33.0</v>
      </c>
      <c r="G355" s="55">
        <f t="shared" si="1"/>
        <v>13.2</v>
      </c>
    </row>
    <row r="356">
      <c r="A356" s="8">
        <v>18.0</v>
      </c>
      <c r="B356" s="11" t="s">
        <v>72</v>
      </c>
      <c r="C356" s="8" t="s">
        <v>127</v>
      </c>
      <c r="D356" s="8" t="s">
        <v>137</v>
      </c>
      <c r="E356" s="8">
        <v>6.0</v>
      </c>
      <c r="F356" s="8">
        <v>20390.0</v>
      </c>
      <c r="G356" s="55">
        <f t="shared" si="1"/>
        <v>8156</v>
      </c>
    </row>
    <row r="357">
      <c r="A357" s="8">
        <v>19.0</v>
      </c>
      <c r="B357" s="11" t="s">
        <v>73</v>
      </c>
      <c r="C357" s="8" t="s">
        <v>127</v>
      </c>
      <c r="D357" s="8" t="s">
        <v>137</v>
      </c>
      <c r="E357" s="8">
        <v>6.0</v>
      </c>
      <c r="F357" s="8">
        <v>5767.0</v>
      </c>
      <c r="G357" s="55">
        <f t="shared" si="1"/>
        <v>2306.8</v>
      </c>
    </row>
    <row r="358">
      <c r="A358" s="8">
        <v>20.0</v>
      </c>
      <c r="B358" s="11" t="s">
        <v>74</v>
      </c>
      <c r="C358" s="8" t="s">
        <v>127</v>
      </c>
      <c r="D358" s="8" t="s">
        <v>137</v>
      </c>
      <c r="E358" s="8">
        <v>6.0</v>
      </c>
      <c r="F358" s="8">
        <v>0.0</v>
      </c>
      <c r="G358" s="55">
        <f t="shared" si="1"/>
        <v>0</v>
      </c>
    </row>
    <row r="359">
      <c r="A359" s="8">
        <v>21.0</v>
      </c>
      <c r="B359" s="11" t="s">
        <v>75</v>
      </c>
      <c r="C359" s="8" t="s">
        <v>130</v>
      </c>
      <c r="D359" s="8" t="s">
        <v>137</v>
      </c>
      <c r="E359" s="8">
        <v>6.0</v>
      </c>
      <c r="F359" s="8">
        <v>18.0</v>
      </c>
      <c r="G359" s="55">
        <f t="shared" si="1"/>
        <v>7.2</v>
      </c>
    </row>
    <row r="360">
      <c r="A360" s="8">
        <v>22.0</v>
      </c>
      <c r="B360" s="11" t="s">
        <v>76</v>
      </c>
      <c r="C360" s="56" t="s">
        <v>132</v>
      </c>
      <c r="D360" s="8" t="s">
        <v>137</v>
      </c>
      <c r="E360" s="8">
        <v>6.0</v>
      </c>
      <c r="F360" s="8">
        <v>0.0</v>
      </c>
      <c r="G360" s="55">
        <f t="shared" si="1"/>
        <v>0</v>
      </c>
    </row>
    <row r="361">
      <c r="A361" s="8">
        <v>23.0</v>
      </c>
      <c r="B361" s="11" t="s">
        <v>77</v>
      </c>
      <c r="C361" s="8" t="s">
        <v>129</v>
      </c>
      <c r="D361" s="8" t="s">
        <v>137</v>
      </c>
      <c r="E361" s="8">
        <v>6.0</v>
      </c>
      <c r="F361" s="8">
        <v>0.0</v>
      </c>
      <c r="G361" s="55">
        <f t="shared" si="1"/>
        <v>0</v>
      </c>
    </row>
    <row r="362">
      <c r="A362" s="8">
        <v>24.0</v>
      </c>
      <c r="B362" s="11" t="s">
        <v>78</v>
      </c>
      <c r="C362" s="8" t="s">
        <v>129</v>
      </c>
      <c r="D362" s="8" t="s">
        <v>137</v>
      </c>
      <c r="E362" s="8">
        <v>6.0</v>
      </c>
      <c r="F362" s="8">
        <v>0.0</v>
      </c>
      <c r="G362" s="55">
        <f t="shared" si="1"/>
        <v>0</v>
      </c>
    </row>
    <row r="363">
      <c r="A363" s="8">
        <v>25.0</v>
      </c>
      <c r="B363" s="11" t="s">
        <v>79</v>
      </c>
      <c r="C363" s="56" t="s">
        <v>132</v>
      </c>
      <c r="D363" s="8" t="s">
        <v>137</v>
      </c>
      <c r="E363" s="8">
        <v>6.0</v>
      </c>
      <c r="F363" s="8">
        <v>0.0</v>
      </c>
      <c r="G363" s="55">
        <f t="shared" si="1"/>
        <v>0</v>
      </c>
    </row>
    <row r="364">
      <c r="A364" s="8">
        <v>26.0</v>
      </c>
      <c r="B364" s="11" t="s">
        <v>80</v>
      </c>
      <c r="C364" s="8" t="s">
        <v>127</v>
      </c>
      <c r="D364" s="8" t="s">
        <v>137</v>
      </c>
      <c r="E364" s="8">
        <v>6.0</v>
      </c>
      <c r="F364" s="8">
        <v>67298.0</v>
      </c>
      <c r="G364" s="55">
        <f t="shared" si="1"/>
        <v>26919.2</v>
      </c>
    </row>
    <row r="365">
      <c r="A365" s="8">
        <v>27.0</v>
      </c>
      <c r="B365" s="11" t="s">
        <v>81</v>
      </c>
      <c r="C365" s="8" t="s">
        <v>127</v>
      </c>
      <c r="D365" s="8" t="s">
        <v>137</v>
      </c>
      <c r="E365" s="8">
        <v>6.0</v>
      </c>
      <c r="F365" s="8">
        <v>10195.0</v>
      </c>
      <c r="G365" s="55">
        <f t="shared" si="1"/>
        <v>4078</v>
      </c>
    </row>
    <row r="366">
      <c r="A366" s="8">
        <v>28.0</v>
      </c>
      <c r="B366" s="11" t="s">
        <v>82</v>
      </c>
      <c r="C366" s="8" t="s">
        <v>133</v>
      </c>
      <c r="D366" s="8" t="s">
        <v>137</v>
      </c>
      <c r="E366" s="8">
        <v>6.0</v>
      </c>
      <c r="F366" s="8">
        <v>57469.0</v>
      </c>
      <c r="G366" s="55">
        <f t="shared" si="1"/>
        <v>22987.6</v>
      </c>
    </row>
    <row r="367">
      <c r="A367" s="8">
        <v>29.0</v>
      </c>
      <c r="B367" s="11" t="s">
        <v>83</v>
      </c>
      <c r="C367" s="8" t="s">
        <v>127</v>
      </c>
      <c r="D367" s="8" t="s">
        <v>137</v>
      </c>
      <c r="E367" s="8">
        <v>6.0</v>
      </c>
      <c r="F367" s="8">
        <v>22793.0</v>
      </c>
      <c r="G367" s="55">
        <f t="shared" si="1"/>
        <v>9117.2</v>
      </c>
    </row>
    <row r="368">
      <c r="A368" s="8">
        <v>30.0</v>
      </c>
      <c r="B368" s="11" t="s">
        <v>84</v>
      </c>
      <c r="C368" s="8" t="s">
        <v>129</v>
      </c>
      <c r="D368" s="8" t="s">
        <v>137</v>
      </c>
      <c r="E368" s="8">
        <v>6.0</v>
      </c>
      <c r="F368" s="8">
        <v>159843.0</v>
      </c>
      <c r="G368" s="55">
        <f t="shared" si="1"/>
        <v>63937.2</v>
      </c>
    </row>
    <row r="369">
      <c r="A369" s="8">
        <v>31.0</v>
      </c>
      <c r="B369" s="11" t="s">
        <v>85</v>
      </c>
      <c r="C369" s="8" t="s">
        <v>127</v>
      </c>
      <c r="D369" s="8" t="s">
        <v>137</v>
      </c>
      <c r="E369" s="8">
        <v>6.0</v>
      </c>
      <c r="F369" s="8">
        <v>297243.0</v>
      </c>
      <c r="G369" s="55">
        <f t="shared" si="1"/>
        <v>118897.2</v>
      </c>
    </row>
    <row r="370">
      <c r="A370" s="8">
        <v>32.0</v>
      </c>
      <c r="B370" s="11" t="s">
        <v>86</v>
      </c>
      <c r="C370" s="8" t="s">
        <v>127</v>
      </c>
      <c r="D370" s="8" t="s">
        <v>137</v>
      </c>
      <c r="E370" s="8">
        <v>6.0</v>
      </c>
      <c r="F370" s="8">
        <v>231024.0</v>
      </c>
      <c r="G370" s="55">
        <f t="shared" si="1"/>
        <v>92409.6</v>
      </c>
    </row>
    <row r="371">
      <c r="A371" s="8">
        <v>33.0</v>
      </c>
      <c r="B371" s="11" t="s">
        <v>87</v>
      </c>
      <c r="C371" s="8" t="s">
        <v>127</v>
      </c>
      <c r="D371" s="8" t="s">
        <v>137</v>
      </c>
      <c r="E371" s="8">
        <v>6.0</v>
      </c>
      <c r="F371" s="8">
        <v>1.0</v>
      </c>
      <c r="G371" s="55">
        <f t="shared" si="1"/>
        <v>0.4</v>
      </c>
    </row>
    <row r="372">
      <c r="A372" s="8">
        <v>34.0</v>
      </c>
      <c r="B372" s="11" t="s">
        <v>88</v>
      </c>
      <c r="C372" s="8" t="s">
        <v>130</v>
      </c>
      <c r="D372" s="8" t="s">
        <v>137</v>
      </c>
      <c r="E372" s="8">
        <v>6.0</v>
      </c>
      <c r="F372" s="8">
        <v>68.0</v>
      </c>
      <c r="G372" s="55">
        <f t="shared" si="1"/>
        <v>27.2</v>
      </c>
    </row>
    <row r="373">
      <c r="A373" s="8">
        <v>35.0</v>
      </c>
      <c r="B373" s="11" t="s">
        <v>89</v>
      </c>
      <c r="C373" s="8" t="s">
        <v>127</v>
      </c>
      <c r="D373" s="8" t="s">
        <v>137</v>
      </c>
      <c r="E373" s="8">
        <v>6.0</v>
      </c>
      <c r="F373" s="8">
        <v>28358.0</v>
      </c>
      <c r="G373" s="55">
        <f t="shared" si="1"/>
        <v>11343.2</v>
      </c>
    </row>
    <row r="374">
      <c r="A374" s="8">
        <v>36.0</v>
      </c>
      <c r="B374" s="11" t="s">
        <v>90</v>
      </c>
      <c r="C374" s="8" t="s">
        <v>127</v>
      </c>
      <c r="D374" s="8" t="s">
        <v>137</v>
      </c>
      <c r="E374" s="8">
        <v>6.0</v>
      </c>
      <c r="F374" s="8">
        <v>0.0</v>
      </c>
      <c r="G374" s="55">
        <f t="shared" si="1"/>
        <v>0</v>
      </c>
    </row>
    <row r="375">
      <c r="A375" s="8">
        <v>37.0</v>
      </c>
      <c r="B375" s="11" t="s">
        <v>91</v>
      </c>
      <c r="C375" s="8" t="s">
        <v>91</v>
      </c>
      <c r="D375" s="8" t="s">
        <v>137</v>
      </c>
      <c r="E375" s="8">
        <v>6.0</v>
      </c>
      <c r="F375" s="8">
        <v>5376189.0</v>
      </c>
      <c r="G375" s="55">
        <f t="shared" si="1"/>
        <v>2150475.6</v>
      </c>
    </row>
    <row r="376">
      <c r="A376" s="8">
        <v>38.0</v>
      </c>
      <c r="B376" s="11" t="s">
        <v>92</v>
      </c>
      <c r="C376" s="8" t="s">
        <v>92</v>
      </c>
      <c r="D376" s="8" t="s">
        <v>137</v>
      </c>
      <c r="E376" s="8">
        <v>6.0</v>
      </c>
      <c r="F376" s="8">
        <v>0.0</v>
      </c>
      <c r="G376" s="55">
        <f t="shared" si="1"/>
        <v>0</v>
      </c>
    </row>
    <row r="377">
      <c r="A377" s="8">
        <v>39.0</v>
      </c>
      <c r="B377" s="11" t="s">
        <v>93</v>
      </c>
      <c r="C377" s="8" t="s">
        <v>127</v>
      </c>
      <c r="D377" s="8" t="s">
        <v>137</v>
      </c>
      <c r="E377" s="8">
        <v>6.0</v>
      </c>
      <c r="F377" s="8">
        <v>41920.0</v>
      </c>
      <c r="G377" s="55">
        <f t="shared" si="1"/>
        <v>16768</v>
      </c>
    </row>
    <row r="378">
      <c r="A378" s="8">
        <v>40.0</v>
      </c>
      <c r="B378" s="11" t="s">
        <v>94</v>
      </c>
      <c r="C378" s="8" t="s">
        <v>127</v>
      </c>
      <c r="D378" s="8" t="s">
        <v>137</v>
      </c>
      <c r="E378" s="8">
        <v>6.0</v>
      </c>
      <c r="F378" s="8">
        <v>0.0</v>
      </c>
      <c r="G378" s="55">
        <f t="shared" si="1"/>
        <v>0</v>
      </c>
    </row>
    <row r="379">
      <c r="A379" s="8">
        <v>41.0</v>
      </c>
      <c r="B379" s="11" t="s">
        <v>95</v>
      </c>
      <c r="C379" s="8" t="s">
        <v>134</v>
      </c>
      <c r="D379" s="8" t="s">
        <v>137</v>
      </c>
      <c r="E379" s="8">
        <v>6.0</v>
      </c>
      <c r="F379" s="8">
        <v>5654206.0</v>
      </c>
      <c r="G379" s="55">
        <f t="shared" si="1"/>
        <v>2261682.4</v>
      </c>
    </row>
    <row r="380">
      <c r="A380" s="8">
        <v>42.0</v>
      </c>
      <c r="B380" s="11" t="s">
        <v>96</v>
      </c>
      <c r="C380" s="8" t="s">
        <v>96</v>
      </c>
      <c r="D380" s="8" t="s">
        <v>137</v>
      </c>
      <c r="E380" s="8">
        <v>6.0</v>
      </c>
      <c r="F380" s="8">
        <v>0.0</v>
      </c>
      <c r="G380" s="55">
        <f t="shared" si="1"/>
        <v>0</v>
      </c>
    </row>
    <row r="381">
      <c r="A381" s="8">
        <v>43.0</v>
      </c>
      <c r="B381" s="11" t="s">
        <v>97</v>
      </c>
      <c r="C381" s="8" t="s">
        <v>135</v>
      </c>
      <c r="D381" s="8" t="s">
        <v>137</v>
      </c>
      <c r="E381" s="8">
        <v>6.0</v>
      </c>
      <c r="F381" s="8">
        <v>0.0</v>
      </c>
      <c r="G381" s="55">
        <f t="shared" si="1"/>
        <v>0</v>
      </c>
    </row>
    <row r="382">
      <c r="A382" s="8">
        <v>44.0</v>
      </c>
      <c r="B382" s="11" t="s">
        <v>98</v>
      </c>
      <c r="C382" s="8" t="s">
        <v>135</v>
      </c>
      <c r="D382" s="8" t="s">
        <v>137</v>
      </c>
      <c r="E382" s="8">
        <v>6.0</v>
      </c>
      <c r="F382" s="8">
        <v>0.0</v>
      </c>
      <c r="G382" s="55">
        <f t="shared" si="1"/>
        <v>0</v>
      </c>
    </row>
    <row r="383">
      <c r="A383" s="8">
        <v>45.0</v>
      </c>
      <c r="B383" s="11" t="s">
        <v>99</v>
      </c>
      <c r="C383" s="8" t="s">
        <v>135</v>
      </c>
      <c r="D383" s="8" t="s">
        <v>137</v>
      </c>
      <c r="E383" s="8">
        <v>6.0</v>
      </c>
      <c r="F383" s="8">
        <v>26151.0</v>
      </c>
      <c r="G383" s="55">
        <f t="shared" si="1"/>
        <v>10460.4</v>
      </c>
    </row>
    <row r="384">
      <c r="A384" s="8">
        <v>46.0</v>
      </c>
      <c r="B384" s="11" t="s">
        <v>100</v>
      </c>
      <c r="C384" s="8" t="s">
        <v>135</v>
      </c>
      <c r="D384" s="8" t="s">
        <v>137</v>
      </c>
      <c r="E384" s="8">
        <v>6.0</v>
      </c>
      <c r="F384" s="8">
        <v>23398.0</v>
      </c>
      <c r="G384" s="55">
        <f t="shared" si="1"/>
        <v>9359.2</v>
      </c>
    </row>
    <row r="385">
      <c r="A385" s="8">
        <v>47.0</v>
      </c>
      <c r="B385" s="11" t="s">
        <v>101</v>
      </c>
      <c r="C385" s="8" t="s">
        <v>135</v>
      </c>
      <c r="D385" s="8" t="s">
        <v>137</v>
      </c>
      <c r="E385" s="8">
        <v>6.0</v>
      </c>
      <c r="F385" s="8">
        <v>92712.0</v>
      </c>
      <c r="G385" s="55">
        <f t="shared" si="1"/>
        <v>37084.8</v>
      </c>
    </row>
    <row r="386">
      <c r="A386" s="8">
        <v>0.0</v>
      </c>
      <c r="B386" s="11" t="s">
        <v>54</v>
      </c>
      <c r="C386" s="8" t="s">
        <v>127</v>
      </c>
      <c r="D386" s="8" t="s">
        <v>137</v>
      </c>
      <c r="E386" s="8">
        <v>9.0</v>
      </c>
      <c r="F386" s="8">
        <v>0.0</v>
      </c>
      <c r="G386" s="55">
        <f t="shared" si="1"/>
        <v>0</v>
      </c>
    </row>
    <row r="387">
      <c r="A387" s="8">
        <v>1.0</v>
      </c>
      <c r="B387" s="11" t="s">
        <v>55</v>
      </c>
      <c r="C387" s="8" t="s">
        <v>127</v>
      </c>
      <c r="D387" s="8" t="s">
        <v>137</v>
      </c>
      <c r="E387" s="8">
        <v>9.0</v>
      </c>
      <c r="F387" s="8">
        <v>0.0</v>
      </c>
      <c r="G387" s="55">
        <f t="shared" si="1"/>
        <v>0</v>
      </c>
    </row>
    <row r="388">
      <c r="A388" s="8">
        <v>2.0</v>
      </c>
      <c r="B388" s="11" t="s">
        <v>56</v>
      </c>
      <c r="C388" s="8" t="s">
        <v>128</v>
      </c>
      <c r="D388" s="8" t="s">
        <v>137</v>
      </c>
      <c r="E388" s="8">
        <v>9.0</v>
      </c>
      <c r="F388" s="8">
        <v>6723.0</v>
      </c>
      <c r="G388" s="55">
        <f t="shared" si="1"/>
        <v>2689.2</v>
      </c>
    </row>
    <row r="389">
      <c r="A389" s="8">
        <v>3.0</v>
      </c>
      <c r="B389" s="11" t="s">
        <v>57</v>
      </c>
      <c r="C389" s="8" t="s">
        <v>127</v>
      </c>
      <c r="D389" s="8" t="s">
        <v>137</v>
      </c>
      <c r="E389" s="8">
        <v>9.0</v>
      </c>
      <c r="F389" s="8">
        <v>245525.0</v>
      </c>
      <c r="G389" s="55">
        <f t="shared" si="1"/>
        <v>98210</v>
      </c>
    </row>
    <row r="390">
      <c r="A390" s="8">
        <v>4.0</v>
      </c>
      <c r="B390" s="11" t="s">
        <v>58</v>
      </c>
      <c r="C390" s="8" t="s">
        <v>129</v>
      </c>
      <c r="D390" s="8" t="s">
        <v>137</v>
      </c>
      <c r="E390" s="8">
        <v>9.0</v>
      </c>
      <c r="F390" s="8">
        <v>0.0</v>
      </c>
      <c r="G390" s="55">
        <f t="shared" si="1"/>
        <v>0</v>
      </c>
    </row>
    <row r="391">
      <c r="A391" s="8">
        <v>5.0</v>
      </c>
      <c r="B391" s="11" t="s">
        <v>59</v>
      </c>
      <c r="C391" s="8" t="s">
        <v>129</v>
      </c>
      <c r="D391" s="8" t="s">
        <v>137</v>
      </c>
      <c r="E391" s="8">
        <v>9.0</v>
      </c>
      <c r="F391" s="8">
        <v>17922.0</v>
      </c>
      <c r="G391" s="55">
        <f t="shared" si="1"/>
        <v>7168.8</v>
      </c>
    </row>
    <row r="392">
      <c r="A392" s="8">
        <v>6.0</v>
      </c>
      <c r="B392" s="11" t="s">
        <v>60</v>
      </c>
      <c r="C392" s="5" t="s">
        <v>127</v>
      </c>
      <c r="D392" s="8" t="s">
        <v>137</v>
      </c>
      <c r="E392" s="8">
        <v>9.0</v>
      </c>
      <c r="F392" s="8">
        <v>0.0</v>
      </c>
      <c r="G392" s="55">
        <f t="shared" si="1"/>
        <v>0</v>
      </c>
    </row>
    <row r="393">
      <c r="A393" s="8">
        <v>7.0</v>
      </c>
      <c r="B393" s="11" t="s">
        <v>61</v>
      </c>
      <c r="C393" s="8" t="s">
        <v>129</v>
      </c>
      <c r="D393" s="8" t="s">
        <v>137</v>
      </c>
      <c r="E393" s="8">
        <v>9.0</v>
      </c>
      <c r="F393" s="8">
        <v>0.0</v>
      </c>
      <c r="G393" s="55">
        <f t="shared" si="1"/>
        <v>0</v>
      </c>
    </row>
    <row r="394">
      <c r="A394" s="8">
        <v>8.0</v>
      </c>
      <c r="B394" s="11" t="s">
        <v>62</v>
      </c>
      <c r="C394" s="8" t="s">
        <v>129</v>
      </c>
      <c r="D394" s="8" t="s">
        <v>137</v>
      </c>
      <c r="E394" s="8">
        <v>9.0</v>
      </c>
      <c r="F394" s="8">
        <v>0.0</v>
      </c>
      <c r="G394" s="55">
        <f t="shared" si="1"/>
        <v>0</v>
      </c>
    </row>
    <row r="395">
      <c r="A395" s="8">
        <v>9.0</v>
      </c>
      <c r="B395" s="11" t="s">
        <v>63</v>
      </c>
      <c r="C395" s="8" t="s">
        <v>130</v>
      </c>
      <c r="D395" s="8" t="s">
        <v>137</v>
      </c>
      <c r="E395" s="8">
        <v>9.0</v>
      </c>
      <c r="F395" s="8">
        <v>0.0</v>
      </c>
      <c r="G395" s="55">
        <f t="shared" si="1"/>
        <v>0</v>
      </c>
    </row>
    <row r="396">
      <c r="A396" s="8">
        <v>10.0</v>
      </c>
      <c r="B396" s="11" t="s">
        <v>64</v>
      </c>
      <c r="C396" s="8" t="s">
        <v>127</v>
      </c>
      <c r="D396" s="8" t="s">
        <v>137</v>
      </c>
      <c r="E396" s="8">
        <v>9.0</v>
      </c>
      <c r="F396" s="8">
        <v>0.0</v>
      </c>
      <c r="G396" s="55">
        <f t="shared" si="1"/>
        <v>0</v>
      </c>
    </row>
    <row r="397">
      <c r="A397" s="8">
        <v>11.0</v>
      </c>
      <c r="B397" s="11" t="s">
        <v>65</v>
      </c>
      <c r="C397" s="8" t="s">
        <v>131</v>
      </c>
      <c r="D397" s="8" t="s">
        <v>137</v>
      </c>
      <c r="E397" s="8">
        <v>9.0</v>
      </c>
      <c r="F397" s="8">
        <v>28249.0</v>
      </c>
      <c r="G397" s="55">
        <f t="shared" si="1"/>
        <v>11299.6</v>
      </c>
    </row>
    <row r="398">
      <c r="A398" s="8">
        <v>12.0</v>
      </c>
      <c r="B398" s="11" t="s">
        <v>66</v>
      </c>
      <c r="C398" s="8" t="s">
        <v>66</v>
      </c>
      <c r="D398" s="8" t="s">
        <v>137</v>
      </c>
      <c r="E398" s="8">
        <v>9.0</v>
      </c>
      <c r="F398" s="8">
        <v>3553444.0</v>
      </c>
      <c r="G398" s="55">
        <f t="shared" si="1"/>
        <v>1421377.6</v>
      </c>
    </row>
    <row r="399">
      <c r="A399" s="8">
        <v>13.0</v>
      </c>
      <c r="B399" s="11" t="s">
        <v>67</v>
      </c>
      <c r="C399" s="8" t="s">
        <v>127</v>
      </c>
      <c r="D399" s="8" t="s">
        <v>137</v>
      </c>
      <c r="E399" s="8">
        <v>9.0</v>
      </c>
      <c r="F399" s="8">
        <v>0.0</v>
      </c>
      <c r="G399" s="55">
        <f t="shared" si="1"/>
        <v>0</v>
      </c>
    </row>
    <row r="400">
      <c r="A400" s="8">
        <v>14.0</v>
      </c>
      <c r="B400" s="11" t="s">
        <v>68</v>
      </c>
      <c r="C400" s="8" t="s">
        <v>129</v>
      </c>
      <c r="D400" s="8" t="s">
        <v>137</v>
      </c>
      <c r="E400" s="8">
        <v>9.0</v>
      </c>
      <c r="F400" s="8">
        <v>108.0</v>
      </c>
      <c r="G400" s="55">
        <f t="shared" si="1"/>
        <v>43.2</v>
      </c>
    </row>
    <row r="401">
      <c r="A401" s="8">
        <v>15.0</v>
      </c>
      <c r="B401" s="11" t="s">
        <v>69</v>
      </c>
      <c r="C401" s="8" t="s">
        <v>127</v>
      </c>
      <c r="D401" s="8" t="s">
        <v>137</v>
      </c>
      <c r="E401" s="8">
        <v>9.0</v>
      </c>
      <c r="F401" s="8">
        <v>0.0</v>
      </c>
      <c r="G401" s="55">
        <f t="shared" si="1"/>
        <v>0</v>
      </c>
    </row>
    <row r="402">
      <c r="A402" s="8">
        <v>16.0</v>
      </c>
      <c r="B402" s="11" t="s">
        <v>70</v>
      </c>
      <c r="C402" s="8" t="s">
        <v>132</v>
      </c>
      <c r="D402" s="8" t="s">
        <v>137</v>
      </c>
      <c r="E402" s="8">
        <v>9.0</v>
      </c>
      <c r="F402" s="8">
        <v>9570461.0</v>
      </c>
      <c r="G402" s="55">
        <f t="shared" si="1"/>
        <v>3828184.4</v>
      </c>
    </row>
    <row r="403">
      <c r="A403" s="8">
        <v>17.0</v>
      </c>
      <c r="B403" s="11" t="s">
        <v>71</v>
      </c>
      <c r="C403" s="8" t="s">
        <v>129</v>
      </c>
      <c r="D403" s="8" t="s">
        <v>137</v>
      </c>
      <c r="E403" s="8">
        <v>9.0</v>
      </c>
      <c r="F403" s="8">
        <v>303.0</v>
      </c>
      <c r="G403" s="55">
        <f t="shared" si="1"/>
        <v>121.2</v>
      </c>
    </row>
    <row r="404">
      <c r="A404" s="8">
        <v>18.0</v>
      </c>
      <c r="B404" s="11" t="s">
        <v>72</v>
      </c>
      <c r="C404" s="8" t="s">
        <v>127</v>
      </c>
      <c r="D404" s="8" t="s">
        <v>137</v>
      </c>
      <c r="E404" s="8">
        <v>9.0</v>
      </c>
      <c r="F404" s="8">
        <v>0.0</v>
      </c>
      <c r="G404" s="55">
        <f t="shared" si="1"/>
        <v>0</v>
      </c>
    </row>
    <row r="405">
      <c r="A405" s="8">
        <v>19.0</v>
      </c>
      <c r="B405" s="11" t="s">
        <v>73</v>
      </c>
      <c r="C405" s="8" t="s">
        <v>127</v>
      </c>
      <c r="D405" s="8" t="s">
        <v>137</v>
      </c>
      <c r="E405" s="8">
        <v>9.0</v>
      </c>
      <c r="F405" s="8">
        <v>720.0</v>
      </c>
      <c r="G405" s="55">
        <f t="shared" si="1"/>
        <v>288</v>
      </c>
    </row>
    <row r="406">
      <c r="A406" s="8">
        <v>20.0</v>
      </c>
      <c r="B406" s="11" t="s">
        <v>74</v>
      </c>
      <c r="C406" s="8" t="s">
        <v>127</v>
      </c>
      <c r="D406" s="8" t="s">
        <v>137</v>
      </c>
      <c r="E406" s="8">
        <v>9.0</v>
      </c>
      <c r="F406" s="8">
        <v>0.0</v>
      </c>
      <c r="G406" s="55">
        <f t="shared" si="1"/>
        <v>0</v>
      </c>
    </row>
    <row r="407">
      <c r="A407" s="8">
        <v>21.0</v>
      </c>
      <c r="B407" s="11" t="s">
        <v>75</v>
      </c>
      <c r="C407" s="8" t="s">
        <v>130</v>
      </c>
      <c r="D407" s="8" t="s">
        <v>137</v>
      </c>
      <c r="E407" s="8">
        <v>9.0</v>
      </c>
      <c r="F407" s="8">
        <v>11839.0</v>
      </c>
      <c r="G407" s="55">
        <f t="shared" si="1"/>
        <v>4735.6</v>
      </c>
    </row>
    <row r="408">
      <c r="A408" s="8">
        <v>22.0</v>
      </c>
      <c r="B408" s="11" t="s">
        <v>76</v>
      </c>
      <c r="C408" s="56" t="s">
        <v>132</v>
      </c>
      <c r="D408" s="8" t="s">
        <v>137</v>
      </c>
      <c r="E408" s="8">
        <v>9.0</v>
      </c>
      <c r="F408" s="8">
        <v>0.0</v>
      </c>
      <c r="G408" s="55">
        <f t="shared" si="1"/>
        <v>0</v>
      </c>
    </row>
    <row r="409">
      <c r="A409" s="8">
        <v>23.0</v>
      </c>
      <c r="B409" s="11" t="s">
        <v>77</v>
      </c>
      <c r="C409" s="8" t="s">
        <v>129</v>
      </c>
      <c r="D409" s="8" t="s">
        <v>137</v>
      </c>
      <c r="E409" s="8">
        <v>9.0</v>
      </c>
      <c r="F409" s="8">
        <v>0.0</v>
      </c>
      <c r="G409" s="55">
        <f t="shared" si="1"/>
        <v>0</v>
      </c>
    </row>
    <row r="410">
      <c r="A410" s="8">
        <v>24.0</v>
      </c>
      <c r="B410" s="11" t="s">
        <v>78</v>
      </c>
      <c r="C410" s="8" t="s">
        <v>129</v>
      </c>
      <c r="D410" s="8" t="s">
        <v>137</v>
      </c>
      <c r="E410" s="8">
        <v>9.0</v>
      </c>
      <c r="F410" s="8">
        <v>0.0</v>
      </c>
      <c r="G410" s="55">
        <f t="shared" si="1"/>
        <v>0</v>
      </c>
    </row>
    <row r="411">
      <c r="A411" s="8">
        <v>25.0</v>
      </c>
      <c r="B411" s="11" t="s">
        <v>79</v>
      </c>
      <c r="C411" s="56" t="s">
        <v>132</v>
      </c>
      <c r="D411" s="8" t="s">
        <v>137</v>
      </c>
      <c r="E411" s="8">
        <v>9.0</v>
      </c>
      <c r="F411" s="8">
        <v>7786.0</v>
      </c>
      <c r="G411" s="55">
        <f t="shared" si="1"/>
        <v>3114.4</v>
      </c>
    </row>
    <row r="412">
      <c r="A412" s="8">
        <v>26.0</v>
      </c>
      <c r="B412" s="11" t="s">
        <v>80</v>
      </c>
      <c r="C412" s="8" t="s">
        <v>127</v>
      </c>
      <c r="D412" s="8" t="s">
        <v>137</v>
      </c>
      <c r="E412" s="8">
        <v>9.0</v>
      </c>
      <c r="F412" s="8">
        <v>553352.0</v>
      </c>
      <c r="G412" s="55">
        <f t="shared" si="1"/>
        <v>221340.8</v>
      </c>
    </row>
    <row r="413">
      <c r="A413" s="8">
        <v>27.0</v>
      </c>
      <c r="B413" s="11" t="s">
        <v>81</v>
      </c>
      <c r="C413" s="8" t="s">
        <v>127</v>
      </c>
      <c r="D413" s="8" t="s">
        <v>137</v>
      </c>
      <c r="E413" s="8">
        <v>9.0</v>
      </c>
      <c r="F413" s="8">
        <v>41858.0</v>
      </c>
      <c r="G413" s="55">
        <f t="shared" si="1"/>
        <v>16743.2</v>
      </c>
    </row>
    <row r="414">
      <c r="A414" s="8">
        <v>28.0</v>
      </c>
      <c r="B414" s="11" t="s">
        <v>82</v>
      </c>
      <c r="C414" s="8" t="s">
        <v>133</v>
      </c>
      <c r="D414" s="8" t="s">
        <v>137</v>
      </c>
      <c r="E414" s="8">
        <v>9.0</v>
      </c>
      <c r="F414" s="8">
        <v>132314.0</v>
      </c>
      <c r="G414" s="55">
        <f t="shared" si="1"/>
        <v>52925.6</v>
      </c>
    </row>
    <row r="415">
      <c r="A415" s="8">
        <v>29.0</v>
      </c>
      <c r="B415" s="11" t="s">
        <v>83</v>
      </c>
      <c r="C415" s="8" t="s">
        <v>127</v>
      </c>
      <c r="D415" s="8" t="s">
        <v>137</v>
      </c>
      <c r="E415" s="8">
        <v>9.0</v>
      </c>
      <c r="F415" s="8">
        <v>104929.0</v>
      </c>
      <c r="G415" s="55">
        <f t="shared" si="1"/>
        <v>41971.6</v>
      </c>
    </row>
    <row r="416">
      <c r="A416" s="8">
        <v>30.0</v>
      </c>
      <c r="B416" s="11" t="s">
        <v>84</v>
      </c>
      <c r="C416" s="8" t="s">
        <v>129</v>
      </c>
      <c r="D416" s="8" t="s">
        <v>137</v>
      </c>
      <c r="E416" s="8">
        <v>9.0</v>
      </c>
      <c r="F416" s="8">
        <v>271770.0</v>
      </c>
      <c r="G416" s="55">
        <f t="shared" si="1"/>
        <v>108708</v>
      </c>
    </row>
    <row r="417">
      <c r="A417" s="8">
        <v>31.0</v>
      </c>
      <c r="B417" s="11" t="s">
        <v>85</v>
      </c>
      <c r="C417" s="8" t="s">
        <v>127</v>
      </c>
      <c r="D417" s="8" t="s">
        <v>137</v>
      </c>
      <c r="E417" s="8">
        <v>9.0</v>
      </c>
      <c r="F417" s="8">
        <v>1178578.0</v>
      </c>
      <c r="G417" s="55">
        <f t="shared" si="1"/>
        <v>471431.2</v>
      </c>
    </row>
    <row r="418">
      <c r="A418" s="8">
        <v>32.0</v>
      </c>
      <c r="B418" s="11" t="s">
        <v>86</v>
      </c>
      <c r="C418" s="8" t="s">
        <v>127</v>
      </c>
      <c r="D418" s="8" t="s">
        <v>137</v>
      </c>
      <c r="E418" s="8">
        <v>9.0</v>
      </c>
      <c r="F418" s="8">
        <v>232210.0</v>
      </c>
      <c r="G418" s="55">
        <f t="shared" si="1"/>
        <v>92884</v>
      </c>
    </row>
    <row r="419">
      <c r="A419" s="8">
        <v>33.0</v>
      </c>
      <c r="B419" s="11" t="s">
        <v>87</v>
      </c>
      <c r="C419" s="8" t="s">
        <v>127</v>
      </c>
      <c r="D419" s="8" t="s">
        <v>137</v>
      </c>
      <c r="E419" s="8">
        <v>9.0</v>
      </c>
      <c r="F419" s="8">
        <v>0.0</v>
      </c>
      <c r="G419" s="55">
        <f t="shared" si="1"/>
        <v>0</v>
      </c>
    </row>
    <row r="420">
      <c r="A420" s="8">
        <v>34.0</v>
      </c>
      <c r="B420" s="11" t="s">
        <v>88</v>
      </c>
      <c r="C420" s="8" t="s">
        <v>130</v>
      </c>
      <c r="D420" s="8" t="s">
        <v>137</v>
      </c>
      <c r="E420" s="8">
        <v>9.0</v>
      </c>
      <c r="F420" s="8">
        <v>116645.0</v>
      </c>
      <c r="G420" s="55">
        <f t="shared" si="1"/>
        <v>46658</v>
      </c>
    </row>
    <row r="421">
      <c r="A421" s="8">
        <v>35.0</v>
      </c>
      <c r="B421" s="11" t="s">
        <v>89</v>
      </c>
      <c r="C421" s="8" t="s">
        <v>127</v>
      </c>
      <c r="D421" s="8" t="s">
        <v>137</v>
      </c>
      <c r="E421" s="8">
        <v>9.0</v>
      </c>
      <c r="F421" s="8">
        <v>93726.0</v>
      </c>
      <c r="G421" s="55">
        <f t="shared" si="1"/>
        <v>37490.4</v>
      </c>
    </row>
    <row r="422">
      <c r="A422" s="8">
        <v>36.0</v>
      </c>
      <c r="B422" s="11" t="s">
        <v>90</v>
      </c>
      <c r="C422" s="8" t="s">
        <v>127</v>
      </c>
      <c r="D422" s="8" t="s">
        <v>137</v>
      </c>
      <c r="E422" s="8">
        <v>9.0</v>
      </c>
      <c r="F422" s="8">
        <v>259.0</v>
      </c>
      <c r="G422" s="55">
        <f t="shared" si="1"/>
        <v>103.6</v>
      </c>
    </row>
    <row r="423">
      <c r="A423" s="8">
        <v>37.0</v>
      </c>
      <c r="B423" s="11" t="s">
        <v>91</v>
      </c>
      <c r="C423" s="8" t="s">
        <v>91</v>
      </c>
      <c r="D423" s="8" t="s">
        <v>137</v>
      </c>
      <c r="E423" s="8">
        <v>9.0</v>
      </c>
      <c r="F423" s="8">
        <v>2398347.0</v>
      </c>
      <c r="G423" s="55">
        <f t="shared" si="1"/>
        <v>959338.8</v>
      </c>
    </row>
    <row r="424">
      <c r="A424" s="8">
        <v>38.0</v>
      </c>
      <c r="B424" s="11" t="s">
        <v>92</v>
      </c>
      <c r="C424" s="8" t="s">
        <v>92</v>
      </c>
      <c r="D424" s="8" t="s">
        <v>137</v>
      </c>
      <c r="E424" s="8">
        <v>9.0</v>
      </c>
      <c r="F424" s="8">
        <v>0.0</v>
      </c>
      <c r="G424" s="55">
        <f t="shared" si="1"/>
        <v>0</v>
      </c>
    </row>
    <row r="425">
      <c r="A425" s="8">
        <v>39.0</v>
      </c>
      <c r="B425" s="11" t="s">
        <v>93</v>
      </c>
      <c r="C425" s="8" t="s">
        <v>127</v>
      </c>
      <c r="D425" s="8" t="s">
        <v>137</v>
      </c>
      <c r="E425" s="8">
        <v>9.0</v>
      </c>
      <c r="F425" s="8">
        <v>1048.0</v>
      </c>
      <c r="G425" s="55">
        <f t="shared" si="1"/>
        <v>419.2</v>
      </c>
    </row>
    <row r="426">
      <c r="A426" s="8">
        <v>40.0</v>
      </c>
      <c r="B426" s="11" t="s">
        <v>94</v>
      </c>
      <c r="C426" s="8" t="s">
        <v>127</v>
      </c>
      <c r="D426" s="8" t="s">
        <v>137</v>
      </c>
      <c r="E426" s="8">
        <v>9.0</v>
      </c>
      <c r="F426" s="8">
        <v>0.0</v>
      </c>
      <c r="G426" s="55">
        <f t="shared" si="1"/>
        <v>0</v>
      </c>
    </row>
    <row r="427">
      <c r="A427" s="8">
        <v>41.0</v>
      </c>
      <c r="B427" s="11" t="s">
        <v>95</v>
      </c>
      <c r="C427" s="8" t="s">
        <v>134</v>
      </c>
      <c r="D427" s="8" t="s">
        <v>137</v>
      </c>
      <c r="E427" s="8">
        <v>9.0</v>
      </c>
      <c r="F427" s="8">
        <v>1100653.0</v>
      </c>
      <c r="G427" s="55">
        <f t="shared" si="1"/>
        <v>440261.2</v>
      </c>
    </row>
    <row r="428">
      <c r="A428" s="8">
        <v>42.0</v>
      </c>
      <c r="B428" s="11" t="s">
        <v>96</v>
      </c>
      <c r="C428" s="8" t="s">
        <v>96</v>
      </c>
      <c r="D428" s="8" t="s">
        <v>137</v>
      </c>
      <c r="E428" s="8">
        <v>9.0</v>
      </c>
      <c r="F428" s="8">
        <v>1000.0</v>
      </c>
      <c r="G428" s="55">
        <f t="shared" si="1"/>
        <v>400</v>
      </c>
    </row>
    <row r="429">
      <c r="A429" s="8">
        <v>43.0</v>
      </c>
      <c r="B429" s="11" t="s">
        <v>97</v>
      </c>
      <c r="C429" s="8" t="s">
        <v>135</v>
      </c>
      <c r="D429" s="8" t="s">
        <v>137</v>
      </c>
      <c r="E429" s="8">
        <v>9.0</v>
      </c>
      <c r="F429" s="8">
        <v>2242.0</v>
      </c>
      <c r="G429" s="55">
        <f t="shared" si="1"/>
        <v>896.8</v>
      </c>
    </row>
    <row r="430">
      <c r="A430" s="8">
        <v>44.0</v>
      </c>
      <c r="B430" s="11" t="s">
        <v>98</v>
      </c>
      <c r="C430" s="8" t="s">
        <v>135</v>
      </c>
      <c r="D430" s="8" t="s">
        <v>137</v>
      </c>
      <c r="E430" s="8">
        <v>9.0</v>
      </c>
      <c r="F430" s="8">
        <v>16389.0</v>
      </c>
      <c r="G430" s="55">
        <f t="shared" si="1"/>
        <v>6555.6</v>
      </c>
    </row>
    <row r="431">
      <c r="A431" s="8">
        <v>45.0</v>
      </c>
      <c r="B431" s="11" t="s">
        <v>99</v>
      </c>
      <c r="C431" s="8" t="s">
        <v>135</v>
      </c>
      <c r="D431" s="8" t="s">
        <v>137</v>
      </c>
      <c r="E431" s="8">
        <v>9.0</v>
      </c>
      <c r="F431" s="8">
        <v>9651.0</v>
      </c>
      <c r="G431" s="55">
        <f t="shared" si="1"/>
        <v>3860.4</v>
      </c>
    </row>
    <row r="432">
      <c r="A432" s="8">
        <v>46.0</v>
      </c>
      <c r="B432" s="11" t="s">
        <v>100</v>
      </c>
      <c r="C432" s="8" t="s">
        <v>135</v>
      </c>
      <c r="D432" s="8" t="s">
        <v>137</v>
      </c>
      <c r="E432" s="8">
        <v>9.0</v>
      </c>
      <c r="F432" s="8">
        <v>46194.0</v>
      </c>
      <c r="G432" s="55">
        <f t="shared" si="1"/>
        <v>18477.6</v>
      </c>
    </row>
    <row r="433">
      <c r="A433" s="8">
        <v>47.0</v>
      </c>
      <c r="B433" s="11" t="s">
        <v>101</v>
      </c>
      <c r="C433" s="8" t="s">
        <v>135</v>
      </c>
      <c r="D433" s="8" t="s">
        <v>137</v>
      </c>
      <c r="E433" s="8">
        <v>9.0</v>
      </c>
      <c r="F433" s="8">
        <v>79755.0</v>
      </c>
      <c r="G433" s="55">
        <f t="shared" si="1"/>
        <v>31902</v>
      </c>
    </row>
    <row r="434">
      <c r="A434" s="8">
        <v>0.0</v>
      </c>
      <c r="B434" s="11" t="s">
        <v>54</v>
      </c>
      <c r="C434" s="8" t="s">
        <v>127</v>
      </c>
      <c r="D434" s="8" t="s">
        <v>138</v>
      </c>
      <c r="E434" s="8">
        <v>3.0</v>
      </c>
      <c r="F434" s="13">
        <v>0.0</v>
      </c>
      <c r="G434" s="55">
        <f t="shared" si="1"/>
        <v>0</v>
      </c>
    </row>
    <row r="435">
      <c r="A435" s="8">
        <v>1.0</v>
      </c>
      <c r="B435" s="11" t="s">
        <v>55</v>
      </c>
      <c r="C435" s="8" t="s">
        <v>127</v>
      </c>
      <c r="D435" s="8" t="s">
        <v>138</v>
      </c>
      <c r="E435" s="8">
        <v>3.0</v>
      </c>
      <c r="F435" s="13">
        <v>0.0</v>
      </c>
      <c r="G435" s="55">
        <f t="shared" si="1"/>
        <v>0</v>
      </c>
    </row>
    <row r="436">
      <c r="A436" s="8">
        <v>2.0</v>
      </c>
      <c r="B436" s="11" t="s">
        <v>56</v>
      </c>
      <c r="C436" s="8" t="s">
        <v>128</v>
      </c>
      <c r="D436" s="8" t="s">
        <v>138</v>
      </c>
      <c r="E436" s="8">
        <v>3.0</v>
      </c>
      <c r="F436" s="13">
        <v>0.0</v>
      </c>
      <c r="G436" s="55">
        <f t="shared" si="1"/>
        <v>0</v>
      </c>
    </row>
    <row r="437">
      <c r="A437" s="8">
        <v>3.0</v>
      </c>
      <c r="B437" s="11" t="s">
        <v>57</v>
      </c>
      <c r="C437" s="8" t="s">
        <v>127</v>
      </c>
      <c r="D437" s="8" t="s">
        <v>138</v>
      </c>
      <c r="E437" s="8">
        <v>3.0</v>
      </c>
      <c r="F437" s="13">
        <v>0.0</v>
      </c>
      <c r="G437" s="55">
        <f t="shared" si="1"/>
        <v>0</v>
      </c>
    </row>
    <row r="438">
      <c r="A438" s="8">
        <v>4.0</v>
      </c>
      <c r="B438" s="11" t="s">
        <v>58</v>
      </c>
      <c r="C438" s="8" t="s">
        <v>129</v>
      </c>
      <c r="D438" s="8" t="s">
        <v>138</v>
      </c>
      <c r="E438" s="8">
        <v>3.0</v>
      </c>
      <c r="F438" s="13">
        <v>0.0</v>
      </c>
      <c r="G438" s="55">
        <f t="shared" si="1"/>
        <v>0</v>
      </c>
    </row>
    <row r="439">
      <c r="A439" s="8">
        <v>5.0</v>
      </c>
      <c r="B439" s="11" t="s">
        <v>59</v>
      </c>
      <c r="C439" s="8" t="s">
        <v>129</v>
      </c>
      <c r="D439" s="8" t="s">
        <v>138</v>
      </c>
      <c r="E439" s="8">
        <v>3.0</v>
      </c>
      <c r="F439" s="13">
        <v>1419.0</v>
      </c>
      <c r="G439" s="55">
        <f t="shared" si="1"/>
        <v>567.6</v>
      </c>
    </row>
    <row r="440">
      <c r="A440" s="8">
        <v>6.0</v>
      </c>
      <c r="B440" s="11" t="s">
        <v>60</v>
      </c>
      <c r="C440" s="5" t="s">
        <v>127</v>
      </c>
      <c r="D440" s="8" t="s">
        <v>138</v>
      </c>
      <c r="E440" s="8">
        <v>3.0</v>
      </c>
      <c r="F440" s="13">
        <v>0.0</v>
      </c>
      <c r="G440" s="55">
        <f t="shared" si="1"/>
        <v>0</v>
      </c>
    </row>
    <row r="441">
      <c r="A441" s="8">
        <v>7.0</v>
      </c>
      <c r="B441" s="11" t="s">
        <v>61</v>
      </c>
      <c r="C441" s="8" t="s">
        <v>129</v>
      </c>
      <c r="D441" s="8" t="s">
        <v>138</v>
      </c>
      <c r="E441" s="8">
        <v>3.0</v>
      </c>
      <c r="F441" s="13">
        <v>0.0</v>
      </c>
      <c r="G441" s="55">
        <f t="shared" si="1"/>
        <v>0</v>
      </c>
    </row>
    <row r="442">
      <c r="A442" s="8">
        <v>8.0</v>
      </c>
      <c r="B442" s="11" t="s">
        <v>62</v>
      </c>
      <c r="C442" s="8" t="s">
        <v>129</v>
      </c>
      <c r="D442" s="8" t="s">
        <v>138</v>
      </c>
      <c r="E442" s="8">
        <v>3.0</v>
      </c>
      <c r="F442" s="13">
        <v>0.0</v>
      </c>
      <c r="G442" s="55">
        <f t="shared" si="1"/>
        <v>0</v>
      </c>
    </row>
    <row r="443">
      <c r="A443" s="8">
        <v>9.0</v>
      </c>
      <c r="B443" s="11" t="s">
        <v>63</v>
      </c>
      <c r="C443" s="8" t="s">
        <v>130</v>
      </c>
      <c r="D443" s="8" t="s">
        <v>138</v>
      </c>
      <c r="E443" s="8">
        <v>3.0</v>
      </c>
      <c r="F443" s="13">
        <v>0.0</v>
      </c>
      <c r="G443" s="55">
        <f t="shared" si="1"/>
        <v>0</v>
      </c>
    </row>
    <row r="444">
      <c r="A444" s="8">
        <v>10.0</v>
      </c>
      <c r="B444" s="11" t="s">
        <v>64</v>
      </c>
      <c r="C444" s="8" t="s">
        <v>127</v>
      </c>
      <c r="D444" s="8" t="s">
        <v>138</v>
      </c>
      <c r="E444" s="8">
        <v>3.0</v>
      </c>
      <c r="F444" s="13">
        <v>0.0</v>
      </c>
      <c r="G444" s="55">
        <f t="shared" si="1"/>
        <v>0</v>
      </c>
    </row>
    <row r="445">
      <c r="A445" s="8">
        <v>11.0</v>
      </c>
      <c r="B445" s="11" t="s">
        <v>65</v>
      </c>
      <c r="C445" s="8" t="s">
        <v>131</v>
      </c>
      <c r="D445" s="8" t="s">
        <v>138</v>
      </c>
      <c r="E445" s="8">
        <v>3.0</v>
      </c>
      <c r="F445" s="13">
        <v>0.0</v>
      </c>
      <c r="G445" s="55">
        <f t="shared" si="1"/>
        <v>0</v>
      </c>
    </row>
    <row r="446">
      <c r="A446" s="8">
        <v>12.0</v>
      </c>
      <c r="B446" s="11" t="s">
        <v>66</v>
      </c>
      <c r="C446" s="8" t="s">
        <v>66</v>
      </c>
      <c r="D446" s="8" t="s">
        <v>138</v>
      </c>
      <c r="E446" s="8">
        <v>3.0</v>
      </c>
      <c r="F446" s="13">
        <v>153.0</v>
      </c>
      <c r="G446" s="55">
        <f t="shared" si="1"/>
        <v>61.2</v>
      </c>
    </row>
    <row r="447">
      <c r="A447" s="8">
        <v>13.0</v>
      </c>
      <c r="B447" s="11" t="s">
        <v>67</v>
      </c>
      <c r="C447" s="8" t="s">
        <v>127</v>
      </c>
      <c r="D447" s="8" t="s">
        <v>138</v>
      </c>
      <c r="E447" s="8">
        <v>3.0</v>
      </c>
      <c r="F447" s="13">
        <v>0.0</v>
      </c>
      <c r="G447" s="55">
        <f t="shared" si="1"/>
        <v>0</v>
      </c>
    </row>
    <row r="448">
      <c r="A448" s="8">
        <v>14.0</v>
      </c>
      <c r="B448" s="11" t="s">
        <v>68</v>
      </c>
      <c r="C448" s="8" t="s">
        <v>129</v>
      </c>
      <c r="D448" s="8" t="s">
        <v>138</v>
      </c>
      <c r="E448" s="8">
        <v>3.0</v>
      </c>
      <c r="F448" s="13">
        <v>0.0</v>
      </c>
      <c r="G448" s="55">
        <f t="shared" si="1"/>
        <v>0</v>
      </c>
    </row>
    <row r="449">
      <c r="A449" s="8">
        <v>15.0</v>
      </c>
      <c r="B449" s="11" t="s">
        <v>69</v>
      </c>
      <c r="C449" s="8" t="s">
        <v>127</v>
      </c>
      <c r="D449" s="8" t="s">
        <v>138</v>
      </c>
      <c r="E449" s="8">
        <v>3.0</v>
      </c>
      <c r="F449" s="13">
        <v>0.0</v>
      </c>
      <c r="G449" s="55">
        <f t="shared" si="1"/>
        <v>0</v>
      </c>
    </row>
    <row r="450">
      <c r="A450" s="8">
        <v>16.0</v>
      </c>
      <c r="B450" s="11" t="s">
        <v>70</v>
      </c>
      <c r="C450" s="8" t="s">
        <v>132</v>
      </c>
      <c r="D450" s="8" t="s">
        <v>138</v>
      </c>
      <c r="E450" s="8">
        <v>3.0</v>
      </c>
      <c r="F450" s="13">
        <v>339827.0</v>
      </c>
      <c r="G450" s="55">
        <f t="shared" si="1"/>
        <v>135930.8</v>
      </c>
    </row>
    <row r="451">
      <c r="A451" s="8">
        <v>17.0</v>
      </c>
      <c r="B451" s="11" t="s">
        <v>71</v>
      </c>
      <c r="C451" s="8" t="s">
        <v>129</v>
      </c>
      <c r="D451" s="8" t="s">
        <v>138</v>
      </c>
      <c r="E451" s="8">
        <v>3.0</v>
      </c>
      <c r="F451" s="13">
        <v>0.0</v>
      </c>
      <c r="G451" s="55">
        <f t="shared" si="1"/>
        <v>0</v>
      </c>
    </row>
    <row r="452">
      <c r="A452" s="8">
        <v>18.0</v>
      </c>
      <c r="B452" s="11" t="s">
        <v>72</v>
      </c>
      <c r="C452" s="8" t="s">
        <v>127</v>
      </c>
      <c r="D452" s="8" t="s">
        <v>138</v>
      </c>
      <c r="E452" s="8">
        <v>3.0</v>
      </c>
      <c r="F452" s="13">
        <v>55604.0</v>
      </c>
      <c r="G452" s="55">
        <f t="shared" si="1"/>
        <v>22241.6</v>
      </c>
    </row>
    <row r="453">
      <c r="A453" s="8">
        <v>19.0</v>
      </c>
      <c r="B453" s="11" t="s">
        <v>73</v>
      </c>
      <c r="C453" s="8" t="s">
        <v>127</v>
      </c>
      <c r="D453" s="8" t="s">
        <v>138</v>
      </c>
      <c r="E453" s="8">
        <v>3.0</v>
      </c>
      <c r="F453" s="13">
        <v>268728.0</v>
      </c>
      <c r="G453" s="55">
        <f t="shared" si="1"/>
        <v>107491.2</v>
      </c>
    </row>
    <row r="454">
      <c r="A454" s="8">
        <v>20.0</v>
      </c>
      <c r="B454" s="11" t="s">
        <v>74</v>
      </c>
      <c r="C454" s="8" t="s">
        <v>127</v>
      </c>
      <c r="D454" s="8" t="s">
        <v>138</v>
      </c>
      <c r="E454" s="8">
        <v>3.0</v>
      </c>
      <c r="F454" s="13">
        <v>0.0</v>
      </c>
      <c r="G454" s="55">
        <f t="shared" si="1"/>
        <v>0</v>
      </c>
    </row>
    <row r="455">
      <c r="A455" s="8">
        <v>21.0</v>
      </c>
      <c r="B455" s="11" t="s">
        <v>75</v>
      </c>
      <c r="C455" s="8" t="s">
        <v>130</v>
      </c>
      <c r="D455" s="8" t="s">
        <v>138</v>
      </c>
      <c r="E455" s="8">
        <v>3.0</v>
      </c>
      <c r="F455" s="13">
        <v>204291.0</v>
      </c>
      <c r="G455" s="55">
        <f t="shared" si="1"/>
        <v>81716.4</v>
      </c>
    </row>
    <row r="456">
      <c r="A456" s="8">
        <v>22.0</v>
      </c>
      <c r="B456" s="11" t="s">
        <v>76</v>
      </c>
      <c r="C456" s="56" t="s">
        <v>132</v>
      </c>
      <c r="D456" s="8" t="s">
        <v>138</v>
      </c>
      <c r="E456" s="8">
        <v>3.0</v>
      </c>
      <c r="F456" s="13">
        <v>0.0</v>
      </c>
      <c r="G456" s="55">
        <f t="shared" si="1"/>
        <v>0</v>
      </c>
    </row>
    <row r="457">
      <c r="A457" s="8">
        <v>23.0</v>
      </c>
      <c r="B457" s="11" t="s">
        <v>77</v>
      </c>
      <c r="C457" s="8" t="s">
        <v>129</v>
      </c>
      <c r="D457" s="8" t="s">
        <v>138</v>
      </c>
      <c r="E457" s="8">
        <v>3.0</v>
      </c>
      <c r="F457" s="13">
        <v>0.0</v>
      </c>
      <c r="G457" s="55">
        <f t="shared" si="1"/>
        <v>0</v>
      </c>
    </row>
    <row r="458">
      <c r="A458" s="8">
        <v>24.0</v>
      </c>
      <c r="B458" s="11" t="s">
        <v>78</v>
      </c>
      <c r="C458" s="8" t="s">
        <v>129</v>
      </c>
      <c r="D458" s="8" t="s">
        <v>138</v>
      </c>
      <c r="E458" s="8">
        <v>3.0</v>
      </c>
      <c r="F458" s="13">
        <v>0.0</v>
      </c>
      <c r="G458" s="55">
        <f t="shared" si="1"/>
        <v>0</v>
      </c>
    </row>
    <row r="459">
      <c r="A459" s="8">
        <v>25.0</v>
      </c>
      <c r="B459" s="11" t="s">
        <v>79</v>
      </c>
      <c r="C459" s="56" t="s">
        <v>132</v>
      </c>
      <c r="D459" s="8" t="s">
        <v>138</v>
      </c>
      <c r="E459" s="8">
        <v>3.0</v>
      </c>
      <c r="F459" s="13">
        <v>0.0</v>
      </c>
      <c r="G459" s="55">
        <f t="shared" si="1"/>
        <v>0</v>
      </c>
    </row>
    <row r="460">
      <c r="A460" s="8">
        <v>26.0</v>
      </c>
      <c r="B460" s="11" t="s">
        <v>80</v>
      </c>
      <c r="C460" s="8" t="s">
        <v>127</v>
      </c>
      <c r="D460" s="8" t="s">
        <v>138</v>
      </c>
      <c r="E460" s="8">
        <v>3.0</v>
      </c>
      <c r="F460" s="13">
        <v>0.0</v>
      </c>
      <c r="G460" s="55">
        <f t="shared" si="1"/>
        <v>0</v>
      </c>
    </row>
    <row r="461">
      <c r="A461" s="8">
        <v>27.0</v>
      </c>
      <c r="B461" s="11" t="s">
        <v>81</v>
      </c>
      <c r="C461" s="8" t="s">
        <v>127</v>
      </c>
      <c r="D461" s="8" t="s">
        <v>138</v>
      </c>
      <c r="E461" s="8">
        <v>3.0</v>
      </c>
      <c r="F461" s="13">
        <v>0.0</v>
      </c>
      <c r="G461" s="55">
        <f t="shared" si="1"/>
        <v>0</v>
      </c>
    </row>
    <row r="462">
      <c r="A462" s="8">
        <v>28.0</v>
      </c>
      <c r="B462" s="11" t="s">
        <v>82</v>
      </c>
      <c r="C462" s="8" t="s">
        <v>133</v>
      </c>
      <c r="D462" s="8" t="s">
        <v>138</v>
      </c>
      <c r="E462" s="8">
        <v>3.0</v>
      </c>
      <c r="F462" s="13">
        <v>20249.0</v>
      </c>
      <c r="G462" s="55">
        <f t="shared" si="1"/>
        <v>8099.6</v>
      </c>
    </row>
    <row r="463">
      <c r="A463" s="8">
        <v>29.0</v>
      </c>
      <c r="B463" s="11" t="s">
        <v>83</v>
      </c>
      <c r="C463" s="8" t="s">
        <v>127</v>
      </c>
      <c r="D463" s="8" t="s">
        <v>138</v>
      </c>
      <c r="E463" s="8">
        <v>3.0</v>
      </c>
      <c r="F463" s="13">
        <v>0.0</v>
      </c>
      <c r="G463" s="55">
        <f t="shared" si="1"/>
        <v>0</v>
      </c>
    </row>
    <row r="464">
      <c r="A464" s="8">
        <v>30.0</v>
      </c>
      <c r="B464" s="11" t="s">
        <v>84</v>
      </c>
      <c r="C464" s="8" t="s">
        <v>129</v>
      </c>
      <c r="D464" s="8" t="s">
        <v>138</v>
      </c>
      <c r="E464" s="8">
        <v>3.0</v>
      </c>
      <c r="F464" s="13">
        <v>0.0</v>
      </c>
      <c r="G464" s="55">
        <f t="shared" si="1"/>
        <v>0</v>
      </c>
    </row>
    <row r="465">
      <c r="A465" s="8">
        <v>31.0</v>
      </c>
      <c r="B465" s="11" t="s">
        <v>85</v>
      </c>
      <c r="C465" s="8" t="s">
        <v>127</v>
      </c>
      <c r="D465" s="8" t="s">
        <v>138</v>
      </c>
      <c r="E465" s="8">
        <v>3.0</v>
      </c>
      <c r="F465" s="13">
        <v>8013.0</v>
      </c>
      <c r="G465" s="55">
        <f t="shared" si="1"/>
        <v>3205.2</v>
      </c>
    </row>
    <row r="466">
      <c r="A466" s="8">
        <v>32.0</v>
      </c>
      <c r="B466" s="11" t="s">
        <v>86</v>
      </c>
      <c r="C466" s="8" t="s">
        <v>127</v>
      </c>
      <c r="D466" s="8" t="s">
        <v>138</v>
      </c>
      <c r="E466" s="8">
        <v>3.0</v>
      </c>
      <c r="F466" s="13">
        <v>1358.0</v>
      </c>
      <c r="G466" s="55">
        <f t="shared" si="1"/>
        <v>543.2</v>
      </c>
    </row>
    <row r="467">
      <c r="A467" s="8">
        <v>33.0</v>
      </c>
      <c r="B467" s="11" t="s">
        <v>87</v>
      </c>
      <c r="C467" s="8" t="s">
        <v>127</v>
      </c>
      <c r="D467" s="8" t="s">
        <v>138</v>
      </c>
      <c r="E467" s="8">
        <v>3.0</v>
      </c>
      <c r="F467" s="13">
        <v>0.0</v>
      </c>
      <c r="G467" s="55">
        <f t="shared" si="1"/>
        <v>0</v>
      </c>
    </row>
    <row r="468">
      <c r="A468" s="8">
        <v>34.0</v>
      </c>
      <c r="B468" s="11" t="s">
        <v>88</v>
      </c>
      <c r="C468" s="8" t="s">
        <v>130</v>
      </c>
      <c r="D468" s="8" t="s">
        <v>138</v>
      </c>
      <c r="E468" s="8">
        <v>3.0</v>
      </c>
      <c r="F468" s="13">
        <v>0.0</v>
      </c>
      <c r="G468" s="55">
        <f t="shared" si="1"/>
        <v>0</v>
      </c>
    </row>
    <row r="469">
      <c r="A469" s="8">
        <v>35.0</v>
      </c>
      <c r="B469" s="11" t="s">
        <v>89</v>
      </c>
      <c r="C469" s="8" t="s">
        <v>127</v>
      </c>
      <c r="D469" s="8" t="s">
        <v>138</v>
      </c>
      <c r="E469" s="8">
        <v>3.0</v>
      </c>
      <c r="F469" s="13">
        <v>42657.0</v>
      </c>
      <c r="G469" s="55">
        <f t="shared" si="1"/>
        <v>17062.8</v>
      </c>
    </row>
    <row r="470">
      <c r="A470" s="8">
        <v>36.0</v>
      </c>
      <c r="B470" s="11" t="s">
        <v>90</v>
      </c>
      <c r="C470" s="8" t="s">
        <v>127</v>
      </c>
      <c r="D470" s="8" t="s">
        <v>138</v>
      </c>
      <c r="E470" s="8">
        <v>3.0</v>
      </c>
      <c r="F470" s="13">
        <v>0.0</v>
      </c>
      <c r="G470" s="55">
        <f t="shared" si="1"/>
        <v>0</v>
      </c>
    </row>
    <row r="471">
      <c r="A471" s="8">
        <v>37.0</v>
      </c>
      <c r="B471" s="11" t="s">
        <v>91</v>
      </c>
      <c r="C471" s="8" t="s">
        <v>91</v>
      </c>
      <c r="D471" s="8" t="s">
        <v>138</v>
      </c>
      <c r="E471" s="8">
        <v>3.0</v>
      </c>
      <c r="F471" s="13">
        <v>7415263.0</v>
      </c>
      <c r="G471" s="55">
        <f t="shared" si="1"/>
        <v>2966105.2</v>
      </c>
    </row>
    <row r="472">
      <c r="A472" s="8">
        <v>38.0</v>
      </c>
      <c r="B472" s="11" t="s">
        <v>92</v>
      </c>
      <c r="C472" s="8" t="s">
        <v>92</v>
      </c>
      <c r="D472" s="8" t="s">
        <v>138</v>
      </c>
      <c r="E472" s="8">
        <v>3.0</v>
      </c>
      <c r="F472" s="13">
        <v>0.0</v>
      </c>
      <c r="G472" s="55">
        <f t="shared" si="1"/>
        <v>0</v>
      </c>
    </row>
    <row r="473">
      <c r="A473" s="8">
        <v>39.0</v>
      </c>
      <c r="B473" s="11" t="s">
        <v>93</v>
      </c>
      <c r="C473" s="8" t="s">
        <v>127</v>
      </c>
      <c r="D473" s="8" t="s">
        <v>138</v>
      </c>
      <c r="E473" s="8">
        <v>3.0</v>
      </c>
      <c r="F473" s="13">
        <v>5307.0</v>
      </c>
      <c r="G473" s="55">
        <f t="shared" si="1"/>
        <v>2122.8</v>
      </c>
    </row>
    <row r="474">
      <c r="A474" s="8">
        <v>40.0</v>
      </c>
      <c r="B474" s="11" t="s">
        <v>94</v>
      </c>
      <c r="C474" s="8" t="s">
        <v>127</v>
      </c>
      <c r="D474" s="8" t="s">
        <v>138</v>
      </c>
      <c r="E474" s="8">
        <v>3.0</v>
      </c>
      <c r="F474" s="13">
        <v>0.0</v>
      </c>
      <c r="G474" s="55">
        <f t="shared" si="1"/>
        <v>0</v>
      </c>
    </row>
    <row r="475">
      <c r="A475" s="8">
        <v>41.0</v>
      </c>
      <c r="B475" s="11" t="s">
        <v>95</v>
      </c>
      <c r="C475" s="8" t="s">
        <v>134</v>
      </c>
      <c r="D475" s="8" t="s">
        <v>138</v>
      </c>
      <c r="E475" s="8">
        <v>3.0</v>
      </c>
      <c r="F475" s="13">
        <v>5311355.0</v>
      </c>
      <c r="G475" s="55">
        <f t="shared" si="1"/>
        <v>2124542</v>
      </c>
    </row>
    <row r="476">
      <c r="A476" s="8">
        <v>42.0</v>
      </c>
      <c r="B476" s="11" t="s">
        <v>96</v>
      </c>
      <c r="C476" s="8" t="s">
        <v>96</v>
      </c>
      <c r="D476" s="8" t="s">
        <v>138</v>
      </c>
      <c r="E476" s="8">
        <v>3.0</v>
      </c>
      <c r="F476" s="13">
        <v>0.0</v>
      </c>
      <c r="G476" s="55">
        <f t="shared" si="1"/>
        <v>0</v>
      </c>
    </row>
    <row r="477">
      <c r="A477" s="8">
        <v>43.0</v>
      </c>
      <c r="B477" s="11" t="s">
        <v>97</v>
      </c>
      <c r="C477" s="8" t="s">
        <v>135</v>
      </c>
      <c r="D477" s="8" t="s">
        <v>138</v>
      </c>
      <c r="E477" s="8">
        <v>3.0</v>
      </c>
      <c r="F477" s="13">
        <v>4818.0</v>
      </c>
      <c r="G477" s="55">
        <f t="shared" si="1"/>
        <v>1927.2</v>
      </c>
    </row>
    <row r="478">
      <c r="A478" s="8">
        <v>44.0</v>
      </c>
      <c r="B478" s="11" t="s">
        <v>98</v>
      </c>
      <c r="C478" s="8" t="s">
        <v>135</v>
      </c>
      <c r="D478" s="8" t="s">
        <v>138</v>
      </c>
      <c r="E478" s="8">
        <v>3.0</v>
      </c>
      <c r="F478" s="13">
        <v>0.0</v>
      </c>
      <c r="G478" s="55">
        <f t="shared" si="1"/>
        <v>0</v>
      </c>
    </row>
    <row r="479">
      <c r="A479" s="8">
        <v>45.0</v>
      </c>
      <c r="B479" s="11" t="s">
        <v>99</v>
      </c>
      <c r="C479" s="8" t="s">
        <v>135</v>
      </c>
      <c r="D479" s="8" t="s">
        <v>138</v>
      </c>
      <c r="E479" s="8">
        <v>3.0</v>
      </c>
      <c r="F479" s="13">
        <v>998.0</v>
      </c>
      <c r="G479" s="55">
        <f t="shared" si="1"/>
        <v>399.2</v>
      </c>
    </row>
    <row r="480">
      <c r="A480" s="8">
        <v>46.0</v>
      </c>
      <c r="B480" s="11" t="s">
        <v>100</v>
      </c>
      <c r="C480" s="8" t="s">
        <v>135</v>
      </c>
      <c r="D480" s="8" t="s">
        <v>138</v>
      </c>
      <c r="E480" s="8">
        <v>3.0</v>
      </c>
      <c r="F480" s="13">
        <v>33096.0</v>
      </c>
      <c r="G480" s="55">
        <f t="shared" si="1"/>
        <v>13238.4</v>
      </c>
    </row>
    <row r="481">
      <c r="A481" s="8">
        <v>47.0</v>
      </c>
      <c r="B481" s="11" t="s">
        <v>101</v>
      </c>
      <c r="C481" s="8" t="s">
        <v>135</v>
      </c>
      <c r="D481" s="8" t="s">
        <v>138</v>
      </c>
      <c r="E481" s="8">
        <v>3.0</v>
      </c>
      <c r="F481" s="13">
        <v>158864.0</v>
      </c>
      <c r="G481" s="55">
        <f t="shared" si="1"/>
        <v>63545.6</v>
      </c>
    </row>
    <row r="482">
      <c r="A482" s="8">
        <v>0.0</v>
      </c>
      <c r="B482" s="11" t="s">
        <v>54</v>
      </c>
      <c r="C482" s="8" t="s">
        <v>127</v>
      </c>
      <c r="D482" s="8" t="s">
        <v>138</v>
      </c>
      <c r="E482" s="8">
        <v>6.0</v>
      </c>
      <c r="F482" s="8">
        <v>0.0</v>
      </c>
      <c r="G482" s="55">
        <f t="shared" si="1"/>
        <v>0</v>
      </c>
    </row>
    <row r="483">
      <c r="A483" s="8">
        <v>1.0</v>
      </c>
      <c r="B483" s="11" t="s">
        <v>55</v>
      </c>
      <c r="C483" s="8" t="s">
        <v>127</v>
      </c>
      <c r="D483" s="8" t="s">
        <v>138</v>
      </c>
      <c r="E483" s="8">
        <v>6.0</v>
      </c>
      <c r="F483" s="8">
        <v>0.0</v>
      </c>
      <c r="G483" s="55">
        <f t="shared" si="1"/>
        <v>0</v>
      </c>
    </row>
    <row r="484">
      <c r="A484" s="8">
        <v>2.0</v>
      </c>
      <c r="B484" s="11" t="s">
        <v>56</v>
      </c>
      <c r="C484" s="8" t="s">
        <v>128</v>
      </c>
      <c r="D484" s="8" t="s">
        <v>138</v>
      </c>
      <c r="E484" s="8">
        <v>6.0</v>
      </c>
      <c r="F484" s="8">
        <v>0.0</v>
      </c>
      <c r="G484" s="55">
        <f t="shared" si="1"/>
        <v>0</v>
      </c>
    </row>
    <row r="485">
      <c r="A485" s="8">
        <v>3.0</v>
      </c>
      <c r="B485" s="11" t="s">
        <v>57</v>
      </c>
      <c r="C485" s="8" t="s">
        <v>127</v>
      </c>
      <c r="D485" s="8" t="s">
        <v>138</v>
      </c>
      <c r="E485" s="8">
        <v>6.0</v>
      </c>
      <c r="F485" s="8">
        <v>654.0</v>
      </c>
      <c r="G485" s="55">
        <f t="shared" si="1"/>
        <v>261.6</v>
      </c>
    </row>
    <row r="486">
      <c r="A486" s="8">
        <v>4.0</v>
      </c>
      <c r="B486" s="11" t="s">
        <v>58</v>
      </c>
      <c r="C486" s="8" t="s">
        <v>129</v>
      </c>
      <c r="D486" s="8" t="s">
        <v>138</v>
      </c>
      <c r="E486" s="8">
        <v>6.0</v>
      </c>
      <c r="F486" s="8">
        <v>0.0</v>
      </c>
      <c r="G486" s="55">
        <f t="shared" si="1"/>
        <v>0</v>
      </c>
    </row>
    <row r="487">
      <c r="A487" s="8">
        <v>5.0</v>
      </c>
      <c r="B487" s="11" t="s">
        <v>59</v>
      </c>
      <c r="C487" s="8" t="s">
        <v>129</v>
      </c>
      <c r="D487" s="8" t="s">
        <v>138</v>
      </c>
      <c r="E487" s="8">
        <v>6.0</v>
      </c>
      <c r="F487" s="8">
        <v>808.0</v>
      </c>
      <c r="G487" s="55">
        <f t="shared" si="1"/>
        <v>323.2</v>
      </c>
    </row>
    <row r="488">
      <c r="A488" s="8">
        <v>6.0</v>
      </c>
      <c r="B488" s="11" t="s">
        <v>60</v>
      </c>
      <c r="C488" s="5" t="s">
        <v>127</v>
      </c>
      <c r="D488" s="8" t="s">
        <v>138</v>
      </c>
      <c r="E488" s="8">
        <v>6.0</v>
      </c>
      <c r="F488" s="8">
        <v>0.0</v>
      </c>
      <c r="G488" s="55">
        <f t="shared" si="1"/>
        <v>0</v>
      </c>
    </row>
    <row r="489">
      <c r="A489" s="8">
        <v>7.0</v>
      </c>
      <c r="B489" s="11" t="s">
        <v>61</v>
      </c>
      <c r="C489" s="8" t="s">
        <v>129</v>
      </c>
      <c r="D489" s="8" t="s">
        <v>138</v>
      </c>
      <c r="E489" s="8">
        <v>6.0</v>
      </c>
      <c r="F489" s="8">
        <v>5778.0</v>
      </c>
      <c r="G489" s="55">
        <f t="shared" si="1"/>
        <v>2311.2</v>
      </c>
    </row>
    <row r="490">
      <c r="A490" s="8">
        <v>8.0</v>
      </c>
      <c r="B490" s="11" t="s">
        <v>62</v>
      </c>
      <c r="C490" s="8" t="s">
        <v>129</v>
      </c>
      <c r="D490" s="8" t="s">
        <v>138</v>
      </c>
      <c r="E490" s="8">
        <v>6.0</v>
      </c>
      <c r="F490" s="8">
        <v>0.0</v>
      </c>
      <c r="G490" s="55">
        <f t="shared" si="1"/>
        <v>0</v>
      </c>
    </row>
    <row r="491">
      <c r="A491" s="8">
        <v>9.0</v>
      </c>
      <c r="B491" s="11" t="s">
        <v>63</v>
      </c>
      <c r="C491" s="8" t="s">
        <v>130</v>
      </c>
      <c r="D491" s="8" t="s">
        <v>138</v>
      </c>
      <c r="E491" s="8">
        <v>6.0</v>
      </c>
      <c r="F491" s="8">
        <v>0.0</v>
      </c>
      <c r="G491" s="55">
        <f t="shared" si="1"/>
        <v>0</v>
      </c>
    </row>
    <row r="492">
      <c r="A492" s="8">
        <v>10.0</v>
      </c>
      <c r="B492" s="11" t="s">
        <v>64</v>
      </c>
      <c r="C492" s="8" t="s">
        <v>127</v>
      </c>
      <c r="D492" s="8" t="s">
        <v>138</v>
      </c>
      <c r="E492" s="8">
        <v>6.0</v>
      </c>
      <c r="F492" s="8">
        <v>0.0</v>
      </c>
      <c r="G492" s="55">
        <f t="shared" si="1"/>
        <v>0</v>
      </c>
    </row>
    <row r="493">
      <c r="A493" s="8">
        <v>11.0</v>
      </c>
      <c r="B493" s="11" t="s">
        <v>65</v>
      </c>
      <c r="C493" s="8" t="s">
        <v>131</v>
      </c>
      <c r="D493" s="8" t="s">
        <v>138</v>
      </c>
      <c r="E493" s="8">
        <v>6.0</v>
      </c>
      <c r="F493" s="8">
        <v>132509.0</v>
      </c>
      <c r="G493" s="55">
        <f t="shared" si="1"/>
        <v>53003.6</v>
      </c>
    </row>
    <row r="494">
      <c r="A494" s="8">
        <v>12.0</v>
      </c>
      <c r="B494" s="11" t="s">
        <v>66</v>
      </c>
      <c r="C494" s="8" t="s">
        <v>66</v>
      </c>
      <c r="D494" s="8" t="s">
        <v>138</v>
      </c>
      <c r="E494" s="8">
        <v>6.0</v>
      </c>
      <c r="F494" s="8">
        <v>105067.0</v>
      </c>
      <c r="G494" s="55">
        <f t="shared" si="1"/>
        <v>42026.8</v>
      </c>
    </row>
    <row r="495">
      <c r="A495" s="8">
        <v>13.0</v>
      </c>
      <c r="B495" s="11" t="s">
        <v>67</v>
      </c>
      <c r="C495" s="8" t="s">
        <v>127</v>
      </c>
      <c r="D495" s="8" t="s">
        <v>138</v>
      </c>
      <c r="E495" s="8">
        <v>6.0</v>
      </c>
      <c r="F495" s="8">
        <v>0.0</v>
      </c>
      <c r="G495" s="55">
        <f t="shared" si="1"/>
        <v>0</v>
      </c>
    </row>
    <row r="496">
      <c r="A496" s="8">
        <v>14.0</v>
      </c>
      <c r="B496" s="11" t="s">
        <v>68</v>
      </c>
      <c r="C496" s="8" t="s">
        <v>129</v>
      </c>
      <c r="D496" s="8" t="s">
        <v>138</v>
      </c>
      <c r="E496" s="8">
        <v>6.0</v>
      </c>
      <c r="F496" s="8">
        <v>0.0</v>
      </c>
      <c r="G496" s="55">
        <f t="shared" si="1"/>
        <v>0</v>
      </c>
    </row>
    <row r="497">
      <c r="A497" s="8">
        <v>15.0</v>
      </c>
      <c r="B497" s="11" t="s">
        <v>69</v>
      </c>
      <c r="C497" s="8" t="s">
        <v>127</v>
      </c>
      <c r="D497" s="8" t="s">
        <v>138</v>
      </c>
      <c r="E497" s="8">
        <v>6.0</v>
      </c>
      <c r="F497" s="8">
        <v>0.0</v>
      </c>
      <c r="G497" s="55">
        <f t="shared" si="1"/>
        <v>0</v>
      </c>
    </row>
    <row r="498">
      <c r="A498" s="8">
        <v>16.0</v>
      </c>
      <c r="B498" s="11" t="s">
        <v>70</v>
      </c>
      <c r="C498" s="8" t="s">
        <v>132</v>
      </c>
      <c r="D498" s="8" t="s">
        <v>138</v>
      </c>
      <c r="E498" s="8">
        <v>6.0</v>
      </c>
      <c r="F498" s="8">
        <v>1705230.0</v>
      </c>
      <c r="G498" s="55">
        <f t="shared" si="1"/>
        <v>682092</v>
      </c>
    </row>
    <row r="499">
      <c r="A499" s="8">
        <v>17.0</v>
      </c>
      <c r="B499" s="11" t="s">
        <v>71</v>
      </c>
      <c r="C499" s="8" t="s">
        <v>129</v>
      </c>
      <c r="D499" s="8" t="s">
        <v>138</v>
      </c>
      <c r="E499" s="8">
        <v>6.0</v>
      </c>
      <c r="F499" s="8">
        <v>0.0</v>
      </c>
      <c r="G499" s="55">
        <f t="shared" si="1"/>
        <v>0</v>
      </c>
    </row>
    <row r="500">
      <c r="A500" s="8">
        <v>18.0</v>
      </c>
      <c r="B500" s="11" t="s">
        <v>72</v>
      </c>
      <c r="C500" s="8" t="s">
        <v>127</v>
      </c>
      <c r="D500" s="8" t="s">
        <v>138</v>
      </c>
      <c r="E500" s="8">
        <v>6.0</v>
      </c>
      <c r="F500" s="8">
        <v>29369.0</v>
      </c>
      <c r="G500" s="55">
        <f t="shared" si="1"/>
        <v>11747.6</v>
      </c>
    </row>
    <row r="501">
      <c r="A501" s="8">
        <v>19.0</v>
      </c>
      <c r="B501" s="11" t="s">
        <v>73</v>
      </c>
      <c r="C501" s="8" t="s">
        <v>127</v>
      </c>
      <c r="D501" s="8" t="s">
        <v>138</v>
      </c>
      <c r="E501" s="8">
        <v>6.0</v>
      </c>
      <c r="F501" s="8">
        <v>105857.0</v>
      </c>
      <c r="G501" s="55">
        <f t="shared" si="1"/>
        <v>42342.8</v>
      </c>
    </row>
    <row r="502">
      <c r="A502" s="8">
        <v>20.0</v>
      </c>
      <c r="B502" s="11" t="s">
        <v>74</v>
      </c>
      <c r="C502" s="8" t="s">
        <v>127</v>
      </c>
      <c r="D502" s="8" t="s">
        <v>138</v>
      </c>
      <c r="E502" s="8">
        <v>6.0</v>
      </c>
      <c r="F502" s="8">
        <v>0.0</v>
      </c>
      <c r="G502" s="55">
        <f t="shared" si="1"/>
        <v>0</v>
      </c>
    </row>
    <row r="503">
      <c r="A503" s="8">
        <v>21.0</v>
      </c>
      <c r="B503" s="11" t="s">
        <v>75</v>
      </c>
      <c r="C503" s="8" t="s">
        <v>130</v>
      </c>
      <c r="D503" s="8" t="s">
        <v>138</v>
      </c>
      <c r="E503" s="8">
        <v>6.0</v>
      </c>
      <c r="F503" s="8">
        <v>279900.0</v>
      </c>
      <c r="G503" s="55">
        <f t="shared" si="1"/>
        <v>111960</v>
      </c>
    </row>
    <row r="504">
      <c r="A504" s="8">
        <v>22.0</v>
      </c>
      <c r="B504" s="11" t="s">
        <v>76</v>
      </c>
      <c r="C504" s="56" t="s">
        <v>132</v>
      </c>
      <c r="D504" s="8" t="s">
        <v>138</v>
      </c>
      <c r="E504" s="8">
        <v>6.0</v>
      </c>
      <c r="F504" s="8">
        <v>117.0</v>
      </c>
      <c r="G504" s="55">
        <f t="shared" si="1"/>
        <v>46.8</v>
      </c>
    </row>
    <row r="505">
      <c r="A505" s="8">
        <v>23.0</v>
      </c>
      <c r="B505" s="11" t="s">
        <v>77</v>
      </c>
      <c r="C505" s="8" t="s">
        <v>129</v>
      </c>
      <c r="D505" s="8" t="s">
        <v>138</v>
      </c>
      <c r="E505" s="8">
        <v>6.0</v>
      </c>
      <c r="F505" s="8">
        <v>0.0</v>
      </c>
      <c r="G505" s="55">
        <f t="shared" si="1"/>
        <v>0</v>
      </c>
    </row>
    <row r="506">
      <c r="A506" s="8">
        <v>24.0</v>
      </c>
      <c r="B506" s="11" t="s">
        <v>78</v>
      </c>
      <c r="C506" s="8" t="s">
        <v>129</v>
      </c>
      <c r="D506" s="8" t="s">
        <v>138</v>
      </c>
      <c r="E506" s="8">
        <v>6.0</v>
      </c>
      <c r="F506" s="8">
        <v>1357.0</v>
      </c>
      <c r="G506" s="55">
        <f t="shared" si="1"/>
        <v>542.8</v>
      </c>
    </row>
    <row r="507">
      <c r="A507" s="8">
        <v>25.0</v>
      </c>
      <c r="B507" s="11" t="s">
        <v>79</v>
      </c>
      <c r="C507" s="56" t="s">
        <v>132</v>
      </c>
      <c r="D507" s="8" t="s">
        <v>138</v>
      </c>
      <c r="E507" s="8">
        <v>6.0</v>
      </c>
      <c r="F507" s="8">
        <v>0.0</v>
      </c>
      <c r="G507" s="55">
        <f t="shared" si="1"/>
        <v>0</v>
      </c>
    </row>
    <row r="508">
      <c r="A508" s="8">
        <v>26.0</v>
      </c>
      <c r="B508" s="11" t="s">
        <v>80</v>
      </c>
      <c r="C508" s="8" t="s">
        <v>127</v>
      </c>
      <c r="D508" s="8" t="s">
        <v>138</v>
      </c>
      <c r="E508" s="8">
        <v>6.0</v>
      </c>
      <c r="F508" s="8">
        <v>456.0</v>
      </c>
      <c r="G508" s="55">
        <f t="shared" si="1"/>
        <v>182.4</v>
      </c>
    </row>
    <row r="509">
      <c r="A509" s="8">
        <v>27.0</v>
      </c>
      <c r="B509" s="11" t="s">
        <v>81</v>
      </c>
      <c r="C509" s="8" t="s">
        <v>127</v>
      </c>
      <c r="D509" s="8" t="s">
        <v>138</v>
      </c>
      <c r="E509" s="8">
        <v>6.0</v>
      </c>
      <c r="F509" s="8">
        <v>1169.0</v>
      </c>
      <c r="G509" s="55">
        <f t="shared" si="1"/>
        <v>467.6</v>
      </c>
    </row>
    <row r="510">
      <c r="A510" s="8">
        <v>28.0</v>
      </c>
      <c r="B510" s="11" t="s">
        <v>82</v>
      </c>
      <c r="C510" s="8" t="s">
        <v>133</v>
      </c>
      <c r="D510" s="8" t="s">
        <v>138</v>
      </c>
      <c r="E510" s="8">
        <v>6.0</v>
      </c>
      <c r="F510" s="8">
        <v>27366.0</v>
      </c>
      <c r="G510" s="55">
        <f t="shared" si="1"/>
        <v>10946.4</v>
      </c>
    </row>
    <row r="511">
      <c r="A511" s="8">
        <v>29.0</v>
      </c>
      <c r="B511" s="11" t="s">
        <v>83</v>
      </c>
      <c r="C511" s="8" t="s">
        <v>127</v>
      </c>
      <c r="D511" s="8" t="s">
        <v>138</v>
      </c>
      <c r="E511" s="8">
        <v>6.0</v>
      </c>
      <c r="F511" s="8">
        <v>44130.0</v>
      </c>
      <c r="G511" s="55">
        <f t="shared" si="1"/>
        <v>17652</v>
      </c>
    </row>
    <row r="512">
      <c r="A512" s="8">
        <v>30.0</v>
      </c>
      <c r="B512" s="11" t="s">
        <v>84</v>
      </c>
      <c r="C512" s="8" t="s">
        <v>129</v>
      </c>
      <c r="D512" s="8" t="s">
        <v>138</v>
      </c>
      <c r="E512" s="8">
        <v>6.0</v>
      </c>
      <c r="F512" s="8">
        <v>171705.0</v>
      </c>
      <c r="G512" s="55">
        <f t="shared" si="1"/>
        <v>68682</v>
      </c>
    </row>
    <row r="513">
      <c r="A513" s="8">
        <v>31.0</v>
      </c>
      <c r="B513" s="11" t="s">
        <v>85</v>
      </c>
      <c r="C513" s="8" t="s">
        <v>127</v>
      </c>
      <c r="D513" s="8" t="s">
        <v>138</v>
      </c>
      <c r="E513" s="8">
        <v>6.0</v>
      </c>
      <c r="F513" s="8">
        <v>443368.0</v>
      </c>
      <c r="G513" s="55">
        <f t="shared" si="1"/>
        <v>177347.2</v>
      </c>
    </row>
    <row r="514">
      <c r="A514" s="8">
        <v>32.0</v>
      </c>
      <c r="B514" s="11" t="s">
        <v>86</v>
      </c>
      <c r="C514" s="8" t="s">
        <v>127</v>
      </c>
      <c r="D514" s="8" t="s">
        <v>138</v>
      </c>
      <c r="E514" s="8">
        <v>6.0</v>
      </c>
      <c r="F514" s="8">
        <v>83539.0</v>
      </c>
      <c r="G514" s="55">
        <f t="shared" si="1"/>
        <v>33415.6</v>
      </c>
    </row>
    <row r="515">
      <c r="A515" s="8">
        <v>33.0</v>
      </c>
      <c r="B515" s="11" t="s">
        <v>87</v>
      </c>
      <c r="C515" s="8" t="s">
        <v>127</v>
      </c>
      <c r="D515" s="8" t="s">
        <v>138</v>
      </c>
      <c r="E515" s="8">
        <v>6.0</v>
      </c>
      <c r="F515" s="8">
        <v>0.0</v>
      </c>
      <c r="G515" s="55">
        <f t="shared" si="1"/>
        <v>0</v>
      </c>
    </row>
    <row r="516">
      <c r="A516" s="8">
        <v>34.0</v>
      </c>
      <c r="B516" s="11" t="s">
        <v>88</v>
      </c>
      <c r="C516" s="8" t="s">
        <v>130</v>
      </c>
      <c r="D516" s="8" t="s">
        <v>138</v>
      </c>
      <c r="E516" s="8">
        <v>6.0</v>
      </c>
      <c r="F516" s="8">
        <v>22549.0</v>
      </c>
      <c r="G516" s="55">
        <f t="shared" si="1"/>
        <v>9019.6</v>
      </c>
    </row>
    <row r="517">
      <c r="A517" s="8">
        <v>35.0</v>
      </c>
      <c r="B517" s="11" t="s">
        <v>89</v>
      </c>
      <c r="C517" s="8" t="s">
        <v>127</v>
      </c>
      <c r="D517" s="8" t="s">
        <v>138</v>
      </c>
      <c r="E517" s="8">
        <v>6.0</v>
      </c>
      <c r="F517" s="8">
        <v>25279.0</v>
      </c>
      <c r="G517" s="55">
        <f t="shared" si="1"/>
        <v>10111.6</v>
      </c>
    </row>
    <row r="518">
      <c r="A518" s="8">
        <v>36.0</v>
      </c>
      <c r="B518" s="11" t="s">
        <v>90</v>
      </c>
      <c r="C518" s="8" t="s">
        <v>127</v>
      </c>
      <c r="D518" s="8" t="s">
        <v>138</v>
      </c>
      <c r="E518" s="8">
        <v>6.0</v>
      </c>
      <c r="F518" s="8">
        <v>0.0</v>
      </c>
      <c r="G518" s="55">
        <f t="shared" si="1"/>
        <v>0</v>
      </c>
    </row>
    <row r="519">
      <c r="A519" s="8">
        <v>37.0</v>
      </c>
      <c r="B519" s="11" t="s">
        <v>91</v>
      </c>
      <c r="C519" s="8" t="s">
        <v>91</v>
      </c>
      <c r="D519" s="8" t="s">
        <v>138</v>
      </c>
      <c r="E519" s="8">
        <v>6.0</v>
      </c>
      <c r="F519" s="8">
        <v>2456610.0</v>
      </c>
      <c r="G519" s="55">
        <f t="shared" si="1"/>
        <v>982644</v>
      </c>
    </row>
    <row r="520">
      <c r="A520" s="8">
        <v>38.0</v>
      </c>
      <c r="B520" s="11" t="s">
        <v>92</v>
      </c>
      <c r="C520" s="8" t="s">
        <v>92</v>
      </c>
      <c r="D520" s="8" t="s">
        <v>138</v>
      </c>
      <c r="E520" s="8">
        <v>6.0</v>
      </c>
      <c r="F520" s="8">
        <v>0.0</v>
      </c>
      <c r="G520" s="55">
        <f t="shared" si="1"/>
        <v>0</v>
      </c>
    </row>
    <row r="521">
      <c r="A521" s="8">
        <v>39.0</v>
      </c>
      <c r="B521" s="11" t="s">
        <v>93</v>
      </c>
      <c r="C521" s="8" t="s">
        <v>127</v>
      </c>
      <c r="D521" s="8" t="s">
        <v>138</v>
      </c>
      <c r="E521" s="8">
        <v>6.0</v>
      </c>
      <c r="F521" s="8">
        <v>1650.0</v>
      </c>
      <c r="G521" s="55">
        <f t="shared" si="1"/>
        <v>660</v>
      </c>
    </row>
    <row r="522">
      <c r="A522" s="8">
        <v>40.0</v>
      </c>
      <c r="B522" s="11" t="s">
        <v>94</v>
      </c>
      <c r="C522" s="8" t="s">
        <v>127</v>
      </c>
      <c r="D522" s="8" t="s">
        <v>138</v>
      </c>
      <c r="E522" s="8">
        <v>6.0</v>
      </c>
      <c r="F522" s="8">
        <v>0.0</v>
      </c>
      <c r="G522" s="55">
        <f t="shared" si="1"/>
        <v>0</v>
      </c>
    </row>
    <row r="523">
      <c r="A523" s="8">
        <v>41.0</v>
      </c>
      <c r="B523" s="11" t="s">
        <v>95</v>
      </c>
      <c r="C523" s="8" t="s">
        <v>134</v>
      </c>
      <c r="D523" s="8" t="s">
        <v>138</v>
      </c>
      <c r="E523" s="8">
        <v>6.0</v>
      </c>
      <c r="F523" s="8">
        <v>8212507.0</v>
      </c>
      <c r="G523" s="55">
        <f t="shared" si="1"/>
        <v>3285002.8</v>
      </c>
    </row>
    <row r="524">
      <c r="A524" s="8">
        <v>42.0</v>
      </c>
      <c r="B524" s="11" t="s">
        <v>96</v>
      </c>
      <c r="C524" s="8" t="s">
        <v>96</v>
      </c>
      <c r="D524" s="8" t="s">
        <v>138</v>
      </c>
      <c r="E524" s="8">
        <v>6.0</v>
      </c>
      <c r="F524" s="8">
        <v>0.0</v>
      </c>
      <c r="G524" s="55">
        <f t="shared" si="1"/>
        <v>0</v>
      </c>
    </row>
    <row r="525">
      <c r="A525" s="8">
        <v>43.0</v>
      </c>
      <c r="B525" s="11" t="s">
        <v>97</v>
      </c>
      <c r="C525" s="8" t="s">
        <v>135</v>
      </c>
      <c r="D525" s="8" t="s">
        <v>138</v>
      </c>
      <c r="E525" s="8">
        <v>6.0</v>
      </c>
      <c r="F525" s="8">
        <v>802.0</v>
      </c>
      <c r="G525" s="55">
        <f t="shared" si="1"/>
        <v>320.8</v>
      </c>
    </row>
    <row r="526">
      <c r="A526" s="8">
        <v>44.0</v>
      </c>
      <c r="B526" s="11" t="s">
        <v>98</v>
      </c>
      <c r="C526" s="8" t="s">
        <v>135</v>
      </c>
      <c r="D526" s="8" t="s">
        <v>138</v>
      </c>
      <c r="E526" s="8">
        <v>6.0</v>
      </c>
      <c r="F526" s="8">
        <v>0.0</v>
      </c>
      <c r="G526" s="55">
        <f t="shared" si="1"/>
        <v>0</v>
      </c>
    </row>
    <row r="527">
      <c r="A527" s="8">
        <v>45.0</v>
      </c>
      <c r="B527" s="11" t="s">
        <v>99</v>
      </c>
      <c r="C527" s="8" t="s">
        <v>135</v>
      </c>
      <c r="D527" s="8" t="s">
        <v>138</v>
      </c>
      <c r="E527" s="8">
        <v>6.0</v>
      </c>
      <c r="F527" s="8">
        <v>0.0</v>
      </c>
      <c r="G527" s="55">
        <f t="shared" si="1"/>
        <v>0</v>
      </c>
    </row>
    <row r="528">
      <c r="A528" s="8">
        <v>46.0</v>
      </c>
      <c r="B528" s="11" t="s">
        <v>100</v>
      </c>
      <c r="C528" s="8" t="s">
        <v>135</v>
      </c>
      <c r="D528" s="8" t="s">
        <v>138</v>
      </c>
      <c r="E528" s="8">
        <v>6.0</v>
      </c>
      <c r="F528" s="8">
        <v>25920.0</v>
      </c>
      <c r="G528" s="55">
        <f t="shared" si="1"/>
        <v>10368</v>
      </c>
    </row>
    <row r="529">
      <c r="A529" s="8">
        <v>47.0</v>
      </c>
      <c r="B529" s="11" t="s">
        <v>101</v>
      </c>
      <c r="C529" s="8" t="s">
        <v>135</v>
      </c>
      <c r="D529" s="8" t="s">
        <v>138</v>
      </c>
      <c r="E529" s="8">
        <v>6.0</v>
      </c>
      <c r="F529" s="8">
        <v>141904.0</v>
      </c>
      <c r="G529" s="55">
        <f t="shared" si="1"/>
        <v>56761.6</v>
      </c>
    </row>
    <row r="530">
      <c r="A530" s="8">
        <v>0.0</v>
      </c>
      <c r="B530" s="11" t="s">
        <v>54</v>
      </c>
      <c r="C530" s="8" t="s">
        <v>127</v>
      </c>
      <c r="D530" s="8" t="s">
        <v>138</v>
      </c>
      <c r="E530" s="8">
        <v>9.0</v>
      </c>
      <c r="F530" s="8">
        <v>0.0</v>
      </c>
      <c r="G530" s="55">
        <f t="shared" si="1"/>
        <v>0</v>
      </c>
    </row>
    <row r="531">
      <c r="A531" s="8">
        <v>1.0</v>
      </c>
      <c r="B531" s="11" t="s">
        <v>55</v>
      </c>
      <c r="C531" s="8" t="s">
        <v>127</v>
      </c>
      <c r="D531" s="8" t="s">
        <v>138</v>
      </c>
      <c r="E531" s="8">
        <v>9.0</v>
      </c>
      <c r="F531" s="8">
        <v>0.0</v>
      </c>
      <c r="G531" s="55">
        <f t="shared" si="1"/>
        <v>0</v>
      </c>
    </row>
    <row r="532">
      <c r="A532" s="8">
        <v>2.0</v>
      </c>
      <c r="B532" s="11" t="s">
        <v>56</v>
      </c>
      <c r="C532" s="8" t="s">
        <v>128</v>
      </c>
      <c r="D532" s="8" t="s">
        <v>138</v>
      </c>
      <c r="E532" s="8">
        <v>9.0</v>
      </c>
      <c r="F532" s="8">
        <v>1497.0</v>
      </c>
      <c r="G532" s="55">
        <f t="shared" si="1"/>
        <v>598.8</v>
      </c>
    </row>
    <row r="533">
      <c r="A533" s="8">
        <v>3.0</v>
      </c>
      <c r="B533" s="11" t="s">
        <v>57</v>
      </c>
      <c r="C533" s="8" t="s">
        <v>127</v>
      </c>
      <c r="D533" s="8" t="s">
        <v>138</v>
      </c>
      <c r="E533" s="8">
        <v>9.0</v>
      </c>
      <c r="F533" s="8">
        <v>69146.0</v>
      </c>
      <c r="G533" s="55">
        <f t="shared" si="1"/>
        <v>27658.4</v>
      </c>
    </row>
    <row r="534">
      <c r="A534" s="8">
        <v>4.0</v>
      </c>
      <c r="B534" s="11" t="s">
        <v>58</v>
      </c>
      <c r="C534" s="8" t="s">
        <v>129</v>
      </c>
      <c r="D534" s="8" t="s">
        <v>138</v>
      </c>
      <c r="E534" s="8">
        <v>9.0</v>
      </c>
      <c r="F534" s="8">
        <v>0.0</v>
      </c>
      <c r="G534" s="55">
        <f t="shared" si="1"/>
        <v>0</v>
      </c>
    </row>
    <row r="535">
      <c r="A535" s="8">
        <v>5.0</v>
      </c>
      <c r="B535" s="11" t="s">
        <v>59</v>
      </c>
      <c r="C535" s="8" t="s">
        <v>129</v>
      </c>
      <c r="D535" s="8" t="s">
        <v>138</v>
      </c>
      <c r="E535" s="8">
        <v>9.0</v>
      </c>
      <c r="F535" s="8">
        <v>0.0</v>
      </c>
      <c r="G535" s="55">
        <f t="shared" si="1"/>
        <v>0</v>
      </c>
    </row>
    <row r="536">
      <c r="A536" s="8">
        <v>6.0</v>
      </c>
      <c r="B536" s="11" t="s">
        <v>60</v>
      </c>
      <c r="C536" s="5" t="s">
        <v>127</v>
      </c>
      <c r="D536" s="8" t="s">
        <v>138</v>
      </c>
      <c r="E536" s="8">
        <v>9.0</v>
      </c>
      <c r="F536" s="8">
        <v>0.0</v>
      </c>
      <c r="G536" s="55">
        <f t="shared" si="1"/>
        <v>0</v>
      </c>
    </row>
    <row r="537">
      <c r="A537" s="8">
        <v>7.0</v>
      </c>
      <c r="B537" s="11" t="s">
        <v>61</v>
      </c>
      <c r="C537" s="8" t="s">
        <v>129</v>
      </c>
      <c r="D537" s="8" t="s">
        <v>138</v>
      </c>
      <c r="E537" s="8">
        <v>9.0</v>
      </c>
      <c r="F537" s="8">
        <v>0.0</v>
      </c>
      <c r="G537" s="55">
        <f t="shared" si="1"/>
        <v>0</v>
      </c>
    </row>
    <row r="538">
      <c r="A538" s="8">
        <v>8.0</v>
      </c>
      <c r="B538" s="11" t="s">
        <v>62</v>
      </c>
      <c r="C538" s="8" t="s">
        <v>129</v>
      </c>
      <c r="D538" s="8" t="s">
        <v>138</v>
      </c>
      <c r="E538" s="8">
        <v>9.0</v>
      </c>
      <c r="F538" s="8">
        <v>0.0</v>
      </c>
      <c r="G538" s="55">
        <f t="shared" si="1"/>
        <v>0</v>
      </c>
    </row>
    <row r="539">
      <c r="A539" s="8">
        <v>9.0</v>
      </c>
      <c r="B539" s="11" t="s">
        <v>63</v>
      </c>
      <c r="C539" s="8" t="s">
        <v>130</v>
      </c>
      <c r="D539" s="8" t="s">
        <v>138</v>
      </c>
      <c r="E539" s="8">
        <v>9.0</v>
      </c>
      <c r="F539" s="8">
        <v>0.0</v>
      </c>
      <c r="G539" s="55">
        <f t="shared" si="1"/>
        <v>0</v>
      </c>
    </row>
    <row r="540">
      <c r="A540" s="8">
        <v>10.0</v>
      </c>
      <c r="B540" s="11" t="s">
        <v>64</v>
      </c>
      <c r="C540" s="8" t="s">
        <v>127</v>
      </c>
      <c r="D540" s="8" t="s">
        <v>138</v>
      </c>
      <c r="E540" s="8">
        <v>9.0</v>
      </c>
      <c r="F540" s="8">
        <v>118.0</v>
      </c>
      <c r="G540" s="55">
        <f t="shared" si="1"/>
        <v>47.2</v>
      </c>
    </row>
    <row r="541">
      <c r="A541" s="8">
        <v>11.0</v>
      </c>
      <c r="B541" s="11" t="s">
        <v>65</v>
      </c>
      <c r="C541" s="8" t="s">
        <v>131</v>
      </c>
      <c r="D541" s="8" t="s">
        <v>138</v>
      </c>
      <c r="E541" s="8">
        <v>9.0</v>
      </c>
      <c r="F541" s="8">
        <v>269600.0</v>
      </c>
      <c r="G541" s="55">
        <f t="shared" si="1"/>
        <v>107840</v>
      </c>
    </row>
    <row r="542">
      <c r="A542" s="8">
        <v>12.0</v>
      </c>
      <c r="B542" s="11" t="s">
        <v>66</v>
      </c>
      <c r="C542" s="8" t="s">
        <v>66</v>
      </c>
      <c r="D542" s="8" t="s">
        <v>138</v>
      </c>
      <c r="E542" s="8">
        <v>9.0</v>
      </c>
      <c r="F542" s="8">
        <v>934013.0</v>
      </c>
      <c r="G542" s="55">
        <f t="shared" si="1"/>
        <v>373605.2</v>
      </c>
    </row>
    <row r="543">
      <c r="A543" s="8">
        <v>13.0</v>
      </c>
      <c r="B543" s="11" t="s">
        <v>67</v>
      </c>
      <c r="C543" s="8" t="s">
        <v>127</v>
      </c>
      <c r="D543" s="8" t="s">
        <v>138</v>
      </c>
      <c r="E543" s="8">
        <v>9.0</v>
      </c>
      <c r="F543" s="8">
        <v>0.0</v>
      </c>
      <c r="G543" s="55">
        <f t="shared" si="1"/>
        <v>0</v>
      </c>
    </row>
    <row r="544">
      <c r="A544" s="8">
        <v>14.0</v>
      </c>
      <c r="B544" s="11" t="s">
        <v>68</v>
      </c>
      <c r="C544" s="8" t="s">
        <v>129</v>
      </c>
      <c r="D544" s="8" t="s">
        <v>138</v>
      </c>
      <c r="E544" s="8">
        <v>9.0</v>
      </c>
      <c r="F544" s="8">
        <v>0.0</v>
      </c>
      <c r="G544" s="55">
        <f t="shared" si="1"/>
        <v>0</v>
      </c>
    </row>
    <row r="545">
      <c r="A545" s="8">
        <v>15.0</v>
      </c>
      <c r="B545" s="11" t="s">
        <v>69</v>
      </c>
      <c r="C545" s="8" t="s">
        <v>127</v>
      </c>
      <c r="D545" s="8" t="s">
        <v>138</v>
      </c>
      <c r="E545" s="8">
        <v>9.0</v>
      </c>
      <c r="F545" s="8">
        <v>0.0</v>
      </c>
      <c r="G545" s="55">
        <f t="shared" si="1"/>
        <v>0</v>
      </c>
    </row>
    <row r="546">
      <c r="A546" s="8">
        <v>16.0</v>
      </c>
      <c r="B546" s="11" t="s">
        <v>70</v>
      </c>
      <c r="C546" s="8" t="s">
        <v>132</v>
      </c>
      <c r="D546" s="8" t="s">
        <v>138</v>
      </c>
      <c r="E546" s="8">
        <v>9.0</v>
      </c>
      <c r="F546" s="8">
        <v>3141230.0</v>
      </c>
      <c r="G546" s="55">
        <f t="shared" si="1"/>
        <v>1256492</v>
      </c>
    </row>
    <row r="547">
      <c r="A547" s="8">
        <v>17.0</v>
      </c>
      <c r="B547" s="11" t="s">
        <v>71</v>
      </c>
      <c r="C547" s="8" t="s">
        <v>129</v>
      </c>
      <c r="D547" s="8" t="s">
        <v>138</v>
      </c>
      <c r="E547" s="8">
        <v>9.0</v>
      </c>
      <c r="F547" s="8">
        <v>0.0</v>
      </c>
      <c r="G547" s="55">
        <f t="shared" si="1"/>
        <v>0</v>
      </c>
    </row>
    <row r="548">
      <c r="A548" s="8">
        <v>18.0</v>
      </c>
      <c r="B548" s="11" t="s">
        <v>72</v>
      </c>
      <c r="C548" s="8" t="s">
        <v>127</v>
      </c>
      <c r="D548" s="8" t="s">
        <v>138</v>
      </c>
      <c r="E548" s="8">
        <v>9.0</v>
      </c>
      <c r="F548" s="8">
        <v>7488.0</v>
      </c>
      <c r="G548" s="55">
        <f t="shared" si="1"/>
        <v>2995.2</v>
      </c>
    </row>
    <row r="549">
      <c r="A549" s="8">
        <v>19.0</v>
      </c>
      <c r="B549" s="11" t="s">
        <v>73</v>
      </c>
      <c r="C549" s="8" t="s">
        <v>127</v>
      </c>
      <c r="D549" s="8" t="s">
        <v>138</v>
      </c>
      <c r="E549" s="8">
        <v>9.0</v>
      </c>
      <c r="F549" s="8">
        <v>7963.0</v>
      </c>
      <c r="G549" s="55">
        <f t="shared" si="1"/>
        <v>3185.2</v>
      </c>
    </row>
    <row r="550">
      <c r="A550" s="8">
        <v>20.0</v>
      </c>
      <c r="B550" s="11" t="s">
        <v>74</v>
      </c>
      <c r="C550" s="8" t="s">
        <v>127</v>
      </c>
      <c r="D550" s="8" t="s">
        <v>138</v>
      </c>
      <c r="E550" s="8">
        <v>9.0</v>
      </c>
      <c r="F550" s="8">
        <v>0.0</v>
      </c>
      <c r="G550" s="55">
        <f t="shared" si="1"/>
        <v>0</v>
      </c>
    </row>
    <row r="551">
      <c r="A551" s="8">
        <v>21.0</v>
      </c>
      <c r="B551" s="11" t="s">
        <v>75</v>
      </c>
      <c r="C551" s="8" t="s">
        <v>130</v>
      </c>
      <c r="D551" s="8" t="s">
        <v>138</v>
      </c>
      <c r="E551" s="8">
        <v>9.0</v>
      </c>
      <c r="F551" s="8">
        <v>0.0</v>
      </c>
      <c r="G551" s="55">
        <f t="shared" si="1"/>
        <v>0</v>
      </c>
    </row>
    <row r="552">
      <c r="A552" s="8">
        <v>22.0</v>
      </c>
      <c r="B552" s="11" t="s">
        <v>76</v>
      </c>
      <c r="C552" s="56" t="s">
        <v>132</v>
      </c>
      <c r="D552" s="8" t="s">
        <v>138</v>
      </c>
      <c r="E552" s="8">
        <v>9.0</v>
      </c>
      <c r="F552" s="8">
        <v>0.0</v>
      </c>
      <c r="G552" s="55">
        <f t="shared" si="1"/>
        <v>0</v>
      </c>
    </row>
    <row r="553">
      <c r="A553" s="8">
        <v>23.0</v>
      </c>
      <c r="B553" s="11" t="s">
        <v>77</v>
      </c>
      <c r="C553" s="8" t="s">
        <v>129</v>
      </c>
      <c r="D553" s="8" t="s">
        <v>138</v>
      </c>
      <c r="E553" s="8">
        <v>9.0</v>
      </c>
      <c r="F553" s="8">
        <v>0.0</v>
      </c>
      <c r="G553" s="55">
        <f t="shared" si="1"/>
        <v>0</v>
      </c>
    </row>
    <row r="554">
      <c r="A554" s="8">
        <v>24.0</v>
      </c>
      <c r="B554" s="11" t="s">
        <v>78</v>
      </c>
      <c r="C554" s="8" t="s">
        <v>129</v>
      </c>
      <c r="D554" s="8" t="s">
        <v>138</v>
      </c>
      <c r="E554" s="8">
        <v>9.0</v>
      </c>
      <c r="F554" s="8">
        <v>0.0</v>
      </c>
      <c r="G554" s="55">
        <f t="shared" si="1"/>
        <v>0</v>
      </c>
    </row>
    <row r="555">
      <c r="A555" s="8">
        <v>25.0</v>
      </c>
      <c r="B555" s="11" t="s">
        <v>79</v>
      </c>
      <c r="C555" s="56" t="s">
        <v>132</v>
      </c>
      <c r="D555" s="8" t="s">
        <v>138</v>
      </c>
      <c r="E555" s="8">
        <v>9.0</v>
      </c>
      <c r="F555" s="8">
        <v>0.0</v>
      </c>
      <c r="G555" s="55">
        <f t="shared" si="1"/>
        <v>0</v>
      </c>
    </row>
    <row r="556">
      <c r="A556" s="8">
        <v>26.0</v>
      </c>
      <c r="B556" s="11" t="s">
        <v>80</v>
      </c>
      <c r="C556" s="8" t="s">
        <v>127</v>
      </c>
      <c r="D556" s="8" t="s">
        <v>138</v>
      </c>
      <c r="E556" s="8">
        <v>9.0</v>
      </c>
      <c r="F556" s="8">
        <v>23129.0</v>
      </c>
      <c r="G556" s="55">
        <f t="shared" si="1"/>
        <v>9251.6</v>
      </c>
    </row>
    <row r="557">
      <c r="A557" s="8">
        <v>27.0</v>
      </c>
      <c r="B557" s="11" t="s">
        <v>81</v>
      </c>
      <c r="C557" s="8" t="s">
        <v>127</v>
      </c>
      <c r="D557" s="8" t="s">
        <v>138</v>
      </c>
      <c r="E557" s="8">
        <v>9.0</v>
      </c>
      <c r="F557" s="8">
        <v>0.0</v>
      </c>
      <c r="G557" s="55">
        <f t="shared" si="1"/>
        <v>0</v>
      </c>
    </row>
    <row r="558">
      <c r="A558" s="8">
        <v>28.0</v>
      </c>
      <c r="B558" s="11" t="s">
        <v>82</v>
      </c>
      <c r="C558" s="8" t="s">
        <v>133</v>
      </c>
      <c r="D558" s="8" t="s">
        <v>138</v>
      </c>
      <c r="E558" s="8">
        <v>9.0</v>
      </c>
      <c r="F558" s="8">
        <v>5388.0</v>
      </c>
      <c r="G558" s="55">
        <f t="shared" si="1"/>
        <v>2155.2</v>
      </c>
    </row>
    <row r="559">
      <c r="A559" s="8">
        <v>29.0</v>
      </c>
      <c r="B559" s="11" t="s">
        <v>83</v>
      </c>
      <c r="C559" s="8" t="s">
        <v>127</v>
      </c>
      <c r="D559" s="8" t="s">
        <v>138</v>
      </c>
      <c r="E559" s="8">
        <v>9.0</v>
      </c>
      <c r="F559" s="8">
        <v>21318.0</v>
      </c>
      <c r="G559" s="55">
        <f t="shared" si="1"/>
        <v>8527.2</v>
      </c>
    </row>
    <row r="560">
      <c r="A560" s="8">
        <v>30.0</v>
      </c>
      <c r="B560" s="11" t="s">
        <v>84</v>
      </c>
      <c r="C560" s="8" t="s">
        <v>129</v>
      </c>
      <c r="D560" s="8" t="s">
        <v>138</v>
      </c>
      <c r="E560" s="8">
        <v>9.0</v>
      </c>
      <c r="F560" s="8">
        <v>220755.0</v>
      </c>
      <c r="G560" s="55">
        <f t="shared" si="1"/>
        <v>88302</v>
      </c>
    </row>
    <row r="561">
      <c r="A561" s="8">
        <v>31.0</v>
      </c>
      <c r="B561" s="11" t="s">
        <v>85</v>
      </c>
      <c r="C561" s="8" t="s">
        <v>127</v>
      </c>
      <c r="D561" s="8" t="s">
        <v>138</v>
      </c>
      <c r="E561" s="8">
        <v>9.0</v>
      </c>
      <c r="F561" s="8">
        <v>1382043.0</v>
      </c>
      <c r="G561" s="55">
        <f t="shared" si="1"/>
        <v>552817.2</v>
      </c>
    </row>
    <row r="562">
      <c r="A562" s="8">
        <v>32.0</v>
      </c>
      <c r="B562" s="11" t="s">
        <v>86</v>
      </c>
      <c r="C562" s="8" t="s">
        <v>127</v>
      </c>
      <c r="D562" s="8" t="s">
        <v>138</v>
      </c>
      <c r="E562" s="8">
        <v>9.0</v>
      </c>
      <c r="F562" s="8">
        <v>148612.0</v>
      </c>
      <c r="G562" s="55">
        <f t="shared" si="1"/>
        <v>59444.8</v>
      </c>
    </row>
    <row r="563">
      <c r="A563" s="8">
        <v>33.0</v>
      </c>
      <c r="B563" s="11" t="s">
        <v>87</v>
      </c>
      <c r="C563" s="8" t="s">
        <v>127</v>
      </c>
      <c r="D563" s="8" t="s">
        <v>138</v>
      </c>
      <c r="E563" s="8">
        <v>9.0</v>
      </c>
      <c r="F563" s="8">
        <v>0.0</v>
      </c>
      <c r="G563" s="55">
        <f t="shared" si="1"/>
        <v>0</v>
      </c>
    </row>
    <row r="564">
      <c r="A564" s="8">
        <v>34.0</v>
      </c>
      <c r="B564" s="11" t="s">
        <v>88</v>
      </c>
      <c r="C564" s="8" t="s">
        <v>130</v>
      </c>
      <c r="D564" s="8" t="s">
        <v>138</v>
      </c>
      <c r="E564" s="8">
        <v>9.0</v>
      </c>
      <c r="F564" s="8">
        <v>115539.0</v>
      </c>
      <c r="G564" s="55">
        <f t="shared" si="1"/>
        <v>46215.6</v>
      </c>
    </row>
    <row r="565">
      <c r="A565" s="8">
        <v>35.0</v>
      </c>
      <c r="B565" s="11" t="s">
        <v>89</v>
      </c>
      <c r="C565" s="8" t="s">
        <v>127</v>
      </c>
      <c r="D565" s="8" t="s">
        <v>138</v>
      </c>
      <c r="E565" s="8">
        <v>9.0</v>
      </c>
      <c r="F565" s="8">
        <v>40661.0</v>
      </c>
      <c r="G565" s="55">
        <f t="shared" si="1"/>
        <v>16264.4</v>
      </c>
    </row>
    <row r="566">
      <c r="A566" s="8">
        <v>36.0</v>
      </c>
      <c r="B566" s="11" t="s">
        <v>90</v>
      </c>
      <c r="C566" s="8" t="s">
        <v>127</v>
      </c>
      <c r="D566" s="8" t="s">
        <v>138</v>
      </c>
      <c r="E566" s="8">
        <v>9.0</v>
      </c>
      <c r="F566" s="8">
        <v>122.0</v>
      </c>
      <c r="G566" s="55">
        <f t="shared" si="1"/>
        <v>48.8</v>
      </c>
    </row>
    <row r="567">
      <c r="A567" s="8">
        <v>37.0</v>
      </c>
      <c r="B567" s="11" t="s">
        <v>91</v>
      </c>
      <c r="C567" s="8" t="s">
        <v>91</v>
      </c>
      <c r="D567" s="8" t="s">
        <v>138</v>
      </c>
      <c r="E567" s="8">
        <v>9.0</v>
      </c>
      <c r="F567" s="8">
        <v>1336775.0</v>
      </c>
      <c r="G567" s="55">
        <f t="shared" si="1"/>
        <v>534710</v>
      </c>
    </row>
    <row r="568">
      <c r="A568" s="8">
        <v>38.0</v>
      </c>
      <c r="B568" s="11" t="s">
        <v>92</v>
      </c>
      <c r="C568" s="8" t="s">
        <v>92</v>
      </c>
      <c r="D568" s="8" t="s">
        <v>138</v>
      </c>
      <c r="E568" s="8">
        <v>9.0</v>
      </c>
      <c r="F568" s="8">
        <v>0.0</v>
      </c>
      <c r="G568" s="55">
        <f t="shared" si="1"/>
        <v>0</v>
      </c>
    </row>
    <row r="569">
      <c r="A569" s="8">
        <v>39.0</v>
      </c>
      <c r="B569" s="11" t="s">
        <v>93</v>
      </c>
      <c r="C569" s="8" t="s">
        <v>127</v>
      </c>
      <c r="D569" s="8" t="s">
        <v>138</v>
      </c>
      <c r="E569" s="8">
        <v>9.0</v>
      </c>
      <c r="F569" s="8">
        <v>12840.0</v>
      </c>
      <c r="G569" s="55">
        <f t="shared" si="1"/>
        <v>5136</v>
      </c>
    </row>
    <row r="570">
      <c r="A570" s="8">
        <v>40.0</v>
      </c>
      <c r="B570" s="11" t="s">
        <v>94</v>
      </c>
      <c r="C570" s="8" t="s">
        <v>127</v>
      </c>
      <c r="D570" s="8" t="s">
        <v>138</v>
      </c>
      <c r="E570" s="8">
        <v>9.0</v>
      </c>
      <c r="F570" s="8">
        <v>0.0</v>
      </c>
      <c r="G570" s="55">
        <f t="shared" si="1"/>
        <v>0</v>
      </c>
    </row>
    <row r="571">
      <c r="A571" s="8">
        <v>41.0</v>
      </c>
      <c r="B571" s="11" t="s">
        <v>95</v>
      </c>
      <c r="C571" s="8" t="s">
        <v>134</v>
      </c>
      <c r="D571" s="8" t="s">
        <v>138</v>
      </c>
      <c r="E571" s="8">
        <v>9.0</v>
      </c>
      <c r="F571" s="8">
        <v>5902945.0</v>
      </c>
      <c r="G571" s="55">
        <f t="shared" si="1"/>
        <v>2361178</v>
      </c>
    </row>
    <row r="572">
      <c r="A572" s="8">
        <v>42.0</v>
      </c>
      <c r="B572" s="11" t="s">
        <v>96</v>
      </c>
      <c r="C572" s="8" t="s">
        <v>96</v>
      </c>
      <c r="D572" s="8" t="s">
        <v>138</v>
      </c>
      <c r="E572" s="8">
        <v>9.0</v>
      </c>
      <c r="F572" s="8">
        <v>0.0</v>
      </c>
      <c r="G572" s="55">
        <f t="shared" si="1"/>
        <v>0</v>
      </c>
    </row>
    <row r="573">
      <c r="A573" s="8">
        <v>43.0</v>
      </c>
      <c r="B573" s="11" t="s">
        <v>97</v>
      </c>
      <c r="C573" s="8" t="s">
        <v>135</v>
      </c>
      <c r="D573" s="8" t="s">
        <v>138</v>
      </c>
      <c r="E573" s="8">
        <v>9.0</v>
      </c>
      <c r="F573" s="8">
        <v>48.0</v>
      </c>
      <c r="G573" s="55">
        <f t="shared" si="1"/>
        <v>19.2</v>
      </c>
    </row>
    <row r="574">
      <c r="A574" s="8">
        <v>44.0</v>
      </c>
      <c r="B574" s="11" t="s">
        <v>98</v>
      </c>
      <c r="C574" s="8" t="s">
        <v>135</v>
      </c>
      <c r="D574" s="8" t="s">
        <v>138</v>
      </c>
      <c r="E574" s="8">
        <v>9.0</v>
      </c>
      <c r="F574" s="8">
        <v>49.0</v>
      </c>
      <c r="G574" s="55">
        <f t="shared" si="1"/>
        <v>19.6</v>
      </c>
    </row>
    <row r="575">
      <c r="A575" s="8">
        <v>45.0</v>
      </c>
      <c r="B575" s="11" t="s">
        <v>99</v>
      </c>
      <c r="C575" s="8" t="s">
        <v>135</v>
      </c>
      <c r="D575" s="8" t="s">
        <v>138</v>
      </c>
      <c r="E575" s="8">
        <v>9.0</v>
      </c>
      <c r="F575" s="8">
        <v>7608.0</v>
      </c>
      <c r="G575" s="55">
        <f t="shared" si="1"/>
        <v>3043.2</v>
      </c>
    </row>
    <row r="576">
      <c r="A576" s="8">
        <v>46.0</v>
      </c>
      <c r="B576" s="11" t="s">
        <v>100</v>
      </c>
      <c r="C576" s="8" t="s">
        <v>135</v>
      </c>
      <c r="D576" s="8" t="s">
        <v>138</v>
      </c>
      <c r="E576" s="8">
        <v>9.0</v>
      </c>
      <c r="F576" s="8">
        <v>12953.0</v>
      </c>
      <c r="G576" s="55">
        <f t="shared" si="1"/>
        <v>5181.2</v>
      </c>
    </row>
    <row r="577">
      <c r="A577" s="8">
        <v>47.0</v>
      </c>
      <c r="B577" s="11" t="s">
        <v>101</v>
      </c>
      <c r="C577" s="8" t="s">
        <v>135</v>
      </c>
      <c r="D577" s="8" t="s">
        <v>138</v>
      </c>
      <c r="E577" s="8">
        <v>9.0</v>
      </c>
      <c r="F577" s="8">
        <v>8560.0</v>
      </c>
      <c r="G577" s="55">
        <f t="shared" si="1"/>
        <v>3424</v>
      </c>
    </row>
    <row r="578">
      <c r="A578" s="8">
        <v>0.0</v>
      </c>
      <c r="B578" s="11" t="s">
        <v>54</v>
      </c>
      <c r="C578" s="8" t="s">
        <v>127</v>
      </c>
      <c r="D578" s="8" t="s">
        <v>139</v>
      </c>
      <c r="E578" s="8">
        <v>3.0</v>
      </c>
      <c r="F578" s="8">
        <v>733.0</v>
      </c>
      <c r="G578" s="55">
        <f t="shared" si="1"/>
        <v>293.2</v>
      </c>
    </row>
    <row r="579">
      <c r="A579" s="8">
        <v>1.0</v>
      </c>
      <c r="B579" s="11" t="s">
        <v>55</v>
      </c>
      <c r="C579" s="8" t="s">
        <v>127</v>
      </c>
      <c r="D579" s="8" t="s">
        <v>139</v>
      </c>
      <c r="E579" s="8">
        <v>3.0</v>
      </c>
      <c r="F579" s="8">
        <v>0.0</v>
      </c>
      <c r="G579" s="55">
        <f t="shared" si="1"/>
        <v>0</v>
      </c>
    </row>
    <row r="580">
      <c r="A580" s="8">
        <v>2.0</v>
      </c>
      <c r="B580" s="11" t="s">
        <v>56</v>
      </c>
      <c r="C580" s="8" t="s">
        <v>128</v>
      </c>
      <c r="D580" s="8" t="s">
        <v>139</v>
      </c>
      <c r="E580" s="8">
        <v>3.0</v>
      </c>
      <c r="F580" s="8">
        <v>0.0</v>
      </c>
      <c r="G580" s="55">
        <f t="shared" si="1"/>
        <v>0</v>
      </c>
    </row>
    <row r="581">
      <c r="A581" s="8">
        <v>3.0</v>
      </c>
      <c r="B581" s="11" t="s">
        <v>57</v>
      </c>
      <c r="C581" s="8" t="s">
        <v>127</v>
      </c>
      <c r="D581" s="8" t="s">
        <v>139</v>
      </c>
      <c r="E581" s="8">
        <v>3.0</v>
      </c>
      <c r="F581" s="8">
        <v>0.0</v>
      </c>
      <c r="G581" s="55">
        <f t="shared" si="1"/>
        <v>0</v>
      </c>
    </row>
    <row r="582">
      <c r="A582" s="8">
        <v>4.0</v>
      </c>
      <c r="B582" s="11" t="s">
        <v>58</v>
      </c>
      <c r="C582" s="8" t="s">
        <v>129</v>
      </c>
      <c r="D582" s="8" t="s">
        <v>139</v>
      </c>
      <c r="E582" s="8">
        <v>3.0</v>
      </c>
      <c r="F582" s="8">
        <v>0.0</v>
      </c>
      <c r="G582" s="55">
        <f t="shared" si="1"/>
        <v>0</v>
      </c>
    </row>
    <row r="583">
      <c r="A583" s="8">
        <v>5.0</v>
      </c>
      <c r="B583" s="11" t="s">
        <v>59</v>
      </c>
      <c r="C583" s="8" t="s">
        <v>129</v>
      </c>
      <c r="D583" s="8" t="s">
        <v>139</v>
      </c>
      <c r="E583" s="8">
        <v>3.0</v>
      </c>
      <c r="F583" s="8">
        <v>0.0</v>
      </c>
      <c r="G583" s="55">
        <f t="shared" si="1"/>
        <v>0</v>
      </c>
    </row>
    <row r="584">
      <c r="A584" s="8">
        <v>6.0</v>
      </c>
      <c r="B584" s="11" t="s">
        <v>60</v>
      </c>
      <c r="C584" s="5" t="s">
        <v>127</v>
      </c>
      <c r="D584" s="8" t="s">
        <v>139</v>
      </c>
      <c r="E584" s="8">
        <v>3.0</v>
      </c>
      <c r="F584" s="8">
        <v>0.0</v>
      </c>
      <c r="G584" s="55">
        <f t="shared" si="1"/>
        <v>0</v>
      </c>
    </row>
    <row r="585">
      <c r="A585" s="8">
        <v>7.0</v>
      </c>
      <c r="B585" s="11" t="s">
        <v>61</v>
      </c>
      <c r="C585" s="8" t="s">
        <v>129</v>
      </c>
      <c r="D585" s="8" t="s">
        <v>139</v>
      </c>
      <c r="E585" s="8">
        <v>3.0</v>
      </c>
      <c r="F585" s="8">
        <v>157.0</v>
      </c>
      <c r="G585" s="55">
        <f t="shared" si="1"/>
        <v>62.8</v>
      </c>
    </row>
    <row r="586">
      <c r="A586" s="8">
        <v>8.0</v>
      </c>
      <c r="B586" s="11" t="s">
        <v>62</v>
      </c>
      <c r="C586" s="8" t="s">
        <v>129</v>
      </c>
      <c r="D586" s="8" t="s">
        <v>139</v>
      </c>
      <c r="E586" s="8">
        <v>3.0</v>
      </c>
      <c r="F586" s="8">
        <v>0.0</v>
      </c>
      <c r="G586" s="55">
        <f t="shared" si="1"/>
        <v>0</v>
      </c>
    </row>
    <row r="587">
      <c r="A587" s="8">
        <v>9.0</v>
      </c>
      <c r="B587" s="11" t="s">
        <v>63</v>
      </c>
      <c r="C587" s="8" t="s">
        <v>130</v>
      </c>
      <c r="D587" s="8" t="s">
        <v>139</v>
      </c>
      <c r="E587" s="8">
        <v>3.0</v>
      </c>
      <c r="F587" s="8">
        <v>0.0</v>
      </c>
      <c r="G587" s="55">
        <f t="shared" si="1"/>
        <v>0</v>
      </c>
    </row>
    <row r="588">
      <c r="A588" s="8">
        <v>10.0</v>
      </c>
      <c r="B588" s="11" t="s">
        <v>64</v>
      </c>
      <c r="C588" s="8" t="s">
        <v>127</v>
      </c>
      <c r="D588" s="8" t="s">
        <v>139</v>
      </c>
      <c r="E588" s="8">
        <v>3.0</v>
      </c>
      <c r="F588" s="8">
        <v>13879.0</v>
      </c>
      <c r="G588" s="55">
        <f t="shared" si="1"/>
        <v>5551.6</v>
      </c>
    </row>
    <row r="589">
      <c r="A589" s="8">
        <v>11.0</v>
      </c>
      <c r="B589" s="11" t="s">
        <v>65</v>
      </c>
      <c r="C589" s="8" t="s">
        <v>131</v>
      </c>
      <c r="D589" s="8" t="s">
        <v>139</v>
      </c>
      <c r="E589" s="8">
        <v>3.0</v>
      </c>
      <c r="F589" s="8">
        <v>1976.0</v>
      </c>
      <c r="G589" s="55">
        <f t="shared" si="1"/>
        <v>790.4</v>
      </c>
    </row>
    <row r="590">
      <c r="A590" s="8">
        <v>12.0</v>
      </c>
      <c r="B590" s="11" t="s">
        <v>66</v>
      </c>
      <c r="C590" s="8" t="s">
        <v>66</v>
      </c>
      <c r="D590" s="8" t="s">
        <v>139</v>
      </c>
      <c r="E590" s="8">
        <v>3.0</v>
      </c>
      <c r="F590" s="8">
        <v>2571.0</v>
      </c>
      <c r="G590" s="55">
        <f t="shared" si="1"/>
        <v>1028.4</v>
      </c>
    </row>
    <row r="591">
      <c r="A591" s="8">
        <v>13.0</v>
      </c>
      <c r="B591" s="11" t="s">
        <v>67</v>
      </c>
      <c r="C591" s="8" t="s">
        <v>127</v>
      </c>
      <c r="D591" s="8" t="s">
        <v>139</v>
      </c>
      <c r="E591" s="8">
        <v>3.0</v>
      </c>
      <c r="F591" s="8">
        <v>0.0</v>
      </c>
      <c r="G591" s="55">
        <f t="shared" si="1"/>
        <v>0</v>
      </c>
    </row>
    <row r="592">
      <c r="A592" s="8">
        <v>14.0</v>
      </c>
      <c r="B592" s="11" t="s">
        <v>68</v>
      </c>
      <c r="C592" s="8" t="s">
        <v>129</v>
      </c>
      <c r="D592" s="8" t="s">
        <v>139</v>
      </c>
      <c r="E592" s="8">
        <v>3.0</v>
      </c>
      <c r="F592" s="8">
        <v>0.0</v>
      </c>
      <c r="G592" s="55">
        <f t="shared" si="1"/>
        <v>0</v>
      </c>
    </row>
    <row r="593">
      <c r="A593" s="8">
        <v>15.0</v>
      </c>
      <c r="B593" s="11" t="s">
        <v>69</v>
      </c>
      <c r="C593" s="8" t="s">
        <v>127</v>
      </c>
      <c r="D593" s="8" t="s">
        <v>139</v>
      </c>
      <c r="E593" s="8">
        <v>3.0</v>
      </c>
      <c r="F593" s="8">
        <v>0.0</v>
      </c>
      <c r="G593" s="55">
        <f t="shared" si="1"/>
        <v>0</v>
      </c>
    </row>
    <row r="594">
      <c r="A594" s="8">
        <v>16.0</v>
      </c>
      <c r="B594" s="11" t="s">
        <v>70</v>
      </c>
      <c r="C594" s="8" t="s">
        <v>132</v>
      </c>
      <c r="D594" s="8" t="s">
        <v>139</v>
      </c>
      <c r="E594" s="8">
        <v>3.0</v>
      </c>
      <c r="F594" s="8">
        <v>0.0</v>
      </c>
      <c r="G594" s="55">
        <f t="shared" si="1"/>
        <v>0</v>
      </c>
    </row>
    <row r="595">
      <c r="A595" s="8">
        <v>17.0</v>
      </c>
      <c r="B595" s="11" t="s">
        <v>71</v>
      </c>
      <c r="C595" s="8" t="s">
        <v>129</v>
      </c>
      <c r="D595" s="8" t="s">
        <v>139</v>
      </c>
      <c r="E595" s="8">
        <v>3.0</v>
      </c>
      <c r="F595" s="8">
        <v>0.0</v>
      </c>
      <c r="G595" s="55">
        <f t="shared" si="1"/>
        <v>0</v>
      </c>
    </row>
    <row r="596">
      <c r="A596" s="8">
        <v>18.0</v>
      </c>
      <c r="B596" s="11" t="s">
        <v>72</v>
      </c>
      <c r="C596" s="8" t="s">
        <v>127</v>
      </c>
      <c r="D596" s="8" t="s">
        <v>139</v>
      </c>
      <c r="E596" s="8">
        <v>3.0</v>
      </c>
      <c r="F596" s="8">
        <v>9196.0</v>
      </c>
      <c r="G596" s="55">
        <f t="shared" si="1"/>
        <v>3678.4</v>
      </c>
    </row>
    <row r="597">
      <c r="A597" s="8">
        <v>19.0</v>
      </c>
      <c r="B597" s="11" t="s">
        <v>73</v>
      </c>
      <c r="C597" s="8" t="s">
        <v>127</v>
      </c>
      <c r="D597" s="8" t="s">
        <v>139</v>
      </c>
      <c r="E597" s="8">
        <v>3.0</v>
      </c>
      <c r="F597" s="8">
        <v>1646206.0</v>
      </c>
      <c r="G597" s="55">
        <f t="shared" si="1"/>
        <v>658482.4</v>
      </c>
    </row>
    <row r="598">
      <c r="A598" s="8">
        <v>20.0</v>
      </c>
      <c r="B598" s="11" t="s">
        <v>74</v>
      </c>
      <c r="C598" s="8" t="s">
        <v>127</v>
      </c>
      <c r="D598" s="8" t="s">
        <v>139</v>
      </c>
      <c r="E598" s="8">
        <v>3.0</v>
      </c>
      <c r="F598" s="8">
        <v>0.0</v>
      </c>
      <c r="G598" s="55">
        <f t="shared" si="1"/>
        <v>0</v>
      </c>
    </row>
    <row r="599">
      <c r="A599" s="8">
        <v>21.0</v>
      </c>
      <c r="B599" s="11" t="s">
        <v>75</v>
      </c>
      <c r="C599" s="8" t="s">
        <v>130</v>
      </c>
      <c r="D599" s="8" t="s">
        <v>139</v>
      </c>
      <c r="E599" s="8">
        <v>3.0</v>
      </c>
      <c r="F599" s="8">
        <v>275619.0</v>
      </c>
      <c r="G599" s="55">
        <f t="shared" si="1"/>
        <v>110247.6</v>
      </c>
    </row>
    <row r="600">
      <c r="A600" s="8">
        <v>22.0</v>
      </c>
      <c r="B600" s="11" t="s">
        <v>76</v>
      </c>
      <c r="C600" s="56" t="s">
        <v>132</v>
      </c>
      <c r="D600" s="8" t="s">
        <v>139</v>
      </c>
      <c r="E600" s="8">
        <v>3.0</v>
      </c>
      <c r="F600" s="8">
        <v>0.0</v>
      </c>
      <c r="G600" s="55">
        <f t="shared" si="1"/>
        <v>0</v>
      </c>
    </row>
    <row r="601">
      <c r="A601" s="8">
        <v>23.0</v>
      </c>
      <c r="B601" s="11" t="s">
        <v>77</v>
      </c>
      <c r="C601" s="8" t="s">
        <v>129</v>
      </c>
      <c r="D601" s="8" t="s">
        <v>139</v>
      </c>
      <c r="E601" s="8">
        <v>3.0</v>
      </c>
      <c r="F601" s="8">
        <v>0.0</v>
      </c>
      <c r="G601" s="55">
        <f t="shared" si="1"/>
        <v>0</v>
      </c>
    </row>
    <row r="602">
      <c r="A602" s="8">
        <v>24.0</v>
      </c>
      <c r="B602" s="11" t="s">
        <v>78</v>
      </c>
      <c r="C602" s="8" t="s">
        <v>129</v>
      </c>
      <c r="D602" s="8" t="s">
        <v>139</v>
      </c>
      <c r="E602" s="8">
        <v>3.0</v>
      </c>
      <c r="F602" s="8">
        <v>33873.0</v>
      </c>
      <c r="G602" s="55">
        <f t="shared" si="1"/>
        <v>13549.2</v>
      </c>
    </row>
    <row r="603">
      <c r="A603" s="8">
        <v>25.0</v>
      </c>
      <c r="B603" s="11" t="s">
        <v>79</v>
      </c>
      <c r="C603" s="56" t="s">
        <v>132</v>
      </c>
      <c r="D603" s="8" t="s">
        <v>139</v>
      </c>
      <c r="E603" s="8">
        <v>3.0</v>
      </c>
      <c r="F603" s="8">
        <v>0.0</v>
      </c>
      <c r="G603" s="55">
        <f t="shared" si="1"/>
        <v>0</v>
      </c>
    </row>
    <row r="604">
      <c r="A604" s="8">
        <v>26.0</v>
      </c>
      <c r="B604" s="11" t="s">
        <v>80</v>
      </c>
      <c r="C604" s="8" t="s">
        <v>127</v>
      </c>
      <c r="D604" s="8" t="s">
        <v>139</v>
      </c>
      <c r="E604" s="8">
        <v>3.0</v>
      </c>
      <c r="F604" s="8">
        <v>267404.0</v>
      </c>
      <c r="G604" s="55">
        <f t="shared" si="1"/>
        <v>106961.6</v>
      </c>
    </row>
    <row r="605">
      <c r="A605" s="8">
        <v>27.0</v>
      </c>
      <c r="B605" s="11" t="s">
        <v>81</v>
      </c>
      <c r="C605" s="8" t="s">
        <v>127</v>
      </c>
      <c r="D605" s="8" t="s">
        <v>139</v>
      </c>
      <c r="E605" s="8">
        <v>3.0</v>
      </c>
      <c r="F605" s="8">
        <v>3173.0</v>
      </c>
      <c r="G605" s="55">
        <f t="shared" si="1"/>
        <v>1269.2</v>
      </c>
    </row>
    <row r="606">
      <c r="A606" s="8">
        <v>28.0</v>
      </c>
      <c r="B606" s="11" t="s">
        <v>82</v>
      </c>
      <c r="C606" s="8" t="s">
        <v>133</v>
      </c>
      <c r="D606" s="8" t="s">
        <v>139</v>
      </c>
      <c r="E606" s="8">
        <v>3.0</v>
      </c>
      <c r="F606" s="8">
        <v>94238.0</v>
      </c>
      <c r="G606" s="55">
        <f t="shared" si="1"/>
        <v>37695.2</v>
      </c>
    </row>
    <row r="607">
      <c r="A607" s="8">
        <v>29.0</v>
      </c>
      <c r="B607" s="11" t="s">
        <v>83</v>
      </c>
      <c r="C607" s="8" t="s">
        <v>127</v>
      </c>
      <c r="D607" s="8" t="s">
        <v>139</v>
      </c>
      <c r="E607" s="8">
        <v>3.0</v>
      </c>
      <c r="F607" s="8">
        <v>112729.0</v>
      </c>
      <c r="G607" s="55">
        <f t="shared" si="1"/>
        <v>45091.6</v>
      </c>
    </row>
    <row r="608">
      <c r="A608" s="8">
        <v>30.0</v>
      </c>
      <c r="B608" s="11" t="s">
        <v>84</v>
      </c>
      <c r="C608" s="8" t="s">
        <v>129</v>
      </c>
      <c r="D608" s="8" t="s">
        <v>139</v>
      </c>
      <c r="E608" s="8">
        <v>3.0</v>
      </c>
      <c r="F608" s="8">
        <v>21227.0</v>
      </c>
      <c r="G608" s="55">
        <f t="shared" si="1"/>
        <v>8490.8</v>
      </c>
    </row>
    <row r="609">
      <c r="A609" s="8">
        <v>31.0</v>
      </c>
      <c r="B609" s="11" t="s">
        <v>85</v>
      </c>
      <c r="C609" s="8" t="s">
        <v>127</v>
      </c>
      <c r="D609" s="8" t="s">
        <v>139</v>
      </c>
      <c r="E609" s="8">
        <v>3.0</v>
      </c>
      <c r="F609" s="8">
        <v>382460.0</v>
      </c>
      <c r="G609" s="55">
        <f t="shared" si="1"/>
        <v>152984</v>
      </c>
    </row>
    <row r="610">
      <c r="A610" s="8">
        <v>32.0</v>
      </c>
      <c r="B610" s="11" t="s">
        <v>86</v>
      </c>
      <c r="C610" s="8" t="s">
        <v>127</v>
      </c>
      <c r="D610" s="8" t="s">
        <v>139</v>
      </c>
      <c r="E610" s="8">
        <v>3.0</v>
      </c>
      <c r="F610" s="8">
        <v>169203.0</v>
      </c>
      <c r="G610" s="55">
        <f t="shared" si="1"/>
        <v>67681.2</v>
      </c>
    </row>
    <row r="611">
      <c r="A611" s="8">
        <v>33.0</v>
      </c>
      <c r="B611" s="11" t="s">
        <v>87</v>
      </c>
      <c r="C611" s="8" t="s">
        <v>127</v>
      </c>
      <c r="D611" s="8" t="s">
        <v>139</v>
      </c>
      <c r="E611" s="8">
        <v>3.0</v>
      </c>
      <c r="F611" s="8">
        <v>44672.0</v>
      </c>
      <c r="G611" s="55">
        <f t="shared" si="1"/>
        <v>17868.8</v>
      </c>
    </row>
    <row r="612">
      <c r="A612" s="8">
        <v>34.0</v>
      </c>
      <c r="B612" s="11" t="s">
        <v>88</v>
      </c>
      <c r="C612" s="8" t="s">
        <v>130</v>
      </c>
      <c r="D612" s="8" t="s">
        <v>139</v>
      </c>
      <c r="E612" s="8">
        <v>3.0</v>
      </c>
      <c r="F612" s="8">
        <v>826766.0</v>
      </c>
      <c r="G612" s="55">
        <f t="shared" si="1"/>
        <v>330706.4</v>
      </c>
    </row>
    <row r="613">
      <c r="A613" s="8">
        <v>35.0</v>
      </c>
      <c r="B613" s="11" t="s">
        <v>89</v>
      </c>
      <c r="C613" s="8" t="s">
        <v>127</v>
      </c>
      <c r="D613" s="8" t="s">
        <v>139</v>
      </c>
      <c r="E613" s="8">
        <v>3.0</v>
      </c>
      <c r="F613" s="8">
        <v>5084.0</v>
      </c>
      <c r="G613" s="55">
        <f t="shared" si="1"/>
        <v>2033.6</v>
      </c>
    </row>
    <row r="614">
      <c r="A614" s="8">
        <v>36.0</v>
      </c>
      <c r="B614" s="11" t="s">
        <v>90</v>
      </c>
      <c r="C614" s="8" t="s">
        <v>127</v>
      </c>
      <c r="D614" s="8" t="s">
        <v>139</v>
      </c>
      <c r="E614" s="8">
        <v>3.0</v>
      </c>
      <c r="F614" s="8">
        <v>0.0</v>
      </c>
      <c r="G614" s="55">
        <f t="shared" si="1"/>
        <v>0</v>
      </c>
    </row>
    <row r="615">
      <c r="A615" s="8">
        <v>37.0</v>
      </c>
      <c r="B615" s="11" t="s">
        <v>91</v>
      </c>
      <c r="C615" s="8" t="s">
        <v>91</v>
      </c>
      <c r="D615" s="8" t="s">
        <v>139</v>
      </c>
      <c r="E615" s="8">
        <v>3.0</v>
      </c>
      <c r="F615" s="8">
        <v>2227367.0</v>
      </c>
      <c r="G615" s="55">
        <f t="shared" si="1"/>
        <v>890946.8</v>
      </c>
    </row>
    <row r="616">
      <c r="A616" s="8">
        <v>38.0</v>
      </c>
      <c r="B616" s="11" t="s">
        <v>92</v>
      </c>
      <c r="C616" s="8" t="s">
        <v>92</v>
      </c>
      <c r="D616" s="8" t="s">
        <v>139</v>
      </c>
      <c r="E616" s="8">
        <v>3.0</v>
      </c>
      <c r="F616" s="8">
        <v>0.0</v>
      </c>
      <c r="G616" s="55">
        <f t="shared" si="1"/>
        <v>0</v>
      </c>
    </row>
    <row r="617">
      <c r="A617" s="8">
        <v>39.0</v>
      </c>
      <c r="B617" s="11" t="s">
        <v>93</v>
      </c>
      <c r="C617" s="8" t="s">
        <v>127</v>
      </c>
      <c r="D617" s="8" t="s">
        <v>139</v>
      </c>
      <c r="E617" s="8">
        <v>3.0</v>
      </c>
      <c r="F617" s="8">
        <v>449905.0</v>
      </c>
      <c r="G617" s="55">
        <f t="shared" si="1"/>
        <v>179962</v>
      </c>
    </row>
    <row r="618">
      <c r="A618" s="8">
        <v>40.0</v>
      </c>
      <c r="B618" s="11" t="s">
        <v>94</v>
      </c>
      <c r="C618" s="8" t="s">
        <v>127</v>
      </c>
      <c r="D618" s="8" t="s">
        <v>139</v>
      </c>
      <c r="E618" s="8">
        <v>3.0</v>
      </c>
      <c r="F618" s="8">
        <v>58201.0</v>
      </c>
      <c r="G618" s="55">
        <f t="shared" si="1"/>
        <v>23280.4</v>
      </c>
    </row>
    <row r="619">
      <c r="A619" s="8">
        <v>41.0</v>
      </c>
      <c r="B619" s="11" t="s">
        <v>95</v>
      </c>
      <c r="C619" s="8" t="s">
        <v>134</v>
      </c>
      <c r="D619" s="8" t="s">
        <v>139</v>
      </c>
      <c r="E619" s="8">
        <v>3.0</v>
      </c>
      <c r="F619" s="8">
        <v>6647842.0</v>
      </c>
      <c r="G619" s="55">
        <f t="shared" si="1"/>
        <v>2659136.8</v>
      </c>
    </row>
    <row r="620">
      <c r="A620" s="8">
        <v>42.0</v>
      </c>
      <c r="B620" s="11" t="s">
        <v>96</v>
      </c>
      <c r="C620" s="8" t="s">
        <v>96</v>
      </c>
      <c r="D620" s="8" t="s">
        <v>139</v>
      </c>
      <c r="E620" s="8">
        <v>3.0</v>
      </c>
      <c r="F620" s="8">
        <v>0.0</v>
      </c>
      <c r="G620" s="55">
        <f t="shared" si="1"/>
        <v>0</v>
      </c>
    </row>
    <row r="621">
      <c r="A621" s="8">
        <v>43.0</v>
      </c>
      <c r="B621" s="11" t="s">
        <v>97</v>
      </c>
      <c r="C621" s="8" t="s">
        <v>135</v>
      </c>
      <c r="D621" s="8" t="s">
        <v>139</v>
      </c>
      <c r="E621" s="8">
        <v>3.0</v>
      </c>
      <c r="F621" s="8">
        <v>807.0</v>
      </c>
      <c r="G621" s="55">
        <f t="shared" si="1"/>
        <v>322.8</v>
      </c>
    </row>
    <row r="622">
      <c r="A622" s="8">
        <v>44.0</v>
      </c>
      <c r="B622" s="11" t="s">
        <v>98</v>
      </c>
      <c r="C622" s="8" t="s">
        <v>135</v>
      </c>
      <c r="D622" s="8" t="s">
        <v>139</v>
      </c>
      <c r="E622" s="8">
        <v>3.0</v>
      </c>
      <c r="F622" s="8">
        <v>0.0</v>
      </c>
      <c r="G622" s="55">
        <f t="shared" si="1"/>
        <v>0</v>
      </c>
    </row>
    <row r="623">
      <c r="A623" s="8">
        <v>45.0</v>
      </c>
      <c r="B623" s="11" t="s">
        <v>99</v>
      </c>
      <c r="C623" s="8" t="s">
        <v>135</v>
      </c>
      <c r="D623" s="8" t="s">
        <v>139</v>
      </c>
      <c r="E623" s="8">
        <v>3.0</v>
      </c>
      <c r="F623" s="8">
        <v>0.0</v>
      </c>
      <c r="G623" s="55">
        <f t="shared" si="1"/>
        <v>0</v>
      </c>
    </row>
    <row r="624">
      <c r="A624" s="8">
        <v>46.0</v>
      </c>
      <c r="B624" s="11" t="s">
        <v>100</v>
      </c>
      <c r="C624" s="8" t="s">
        <v>135</v>
      </c>
      <c r="D624" s="8" t="s">
        <v>139</v>
      </c>
      <c r="E624" s="8">
        <v>3.0</v>
      </c>
      <c r="F624" s="8">
        <v>11746.0</v>
      </c>
      <c r="G624" s="55">
        <f t="shared" si="1"/>
        <v>4698.4</v>
      </c>
    </row>
    <row r="625">
      <c r="A625" s="8">
        <v>47.0</v>
      </c>
      <c r="B625" s="11" t="s">
        <v>101</v>
      </c>
      <c r="C625" s="8" t="s">
        <v>135</v>
      </c>
      <c r="D625" s="8" t="s">
        <v>139</v>
      </c>
      <c r="E625" s="8">
        <v>3.0</v>
      </c>
      <c r="F625" s="8">
        <v>84966.0</v>
      </c>
      <c r="G625" s="55">
        <f t="shared" si="1"/>
        <v>33986.4</v>
      </c>
    </row>
    <row r="626">
      <c r="A626" s="8">
        <v>0.0</v>
      </c>
      <c r="B626" s="11" t="s">
        <v>54</v>
      </c>
      <c r="C626" s="8" t="s">
        <v>127</v>
      </c>
      <c r="D626" s="8" t="s">
        <v>139</v>
      </c>
      <c r="E626" s="8">
        <v>6.0</v>
      </c>
      <c r="F626" s="8">
        <v>0.0</v>
      </c>
      <c r="G626" s="55">
        <f t="shared" si="1"/>
        <v>0</v>
      </c>
    </row>
    <row r="627">
      <c r="A627" s="8">
        <v>1.0</v>
      </c>
      <c r="B627" s="11" t="s">
        <v>55</v>
      </c>
      <c r="C627" s="8" t="s">
        <v>127</v>
      </c>
      <c r="D627" s="8" t="s">
        <v>139</v>
      </c>
      <c r="E627" s="8">
        <v>6.0</v>
      </c>
      <c r="F627" s="8">
        <v>0.0</v>
      </c>
      <c r="G627" s="55">
        <f t="shared" si="1"/>
        <v>0</v>
      </c>
    </row>
    <row r="628">
      <c r="A628" s="8">
        <v>2.0</v>
      </c>
      <c r="B628" s="11" t="s">
        <v>56</v>
      </c>
      <c r="C628" s="8" t="s">
        <v>128</v>
      </c>
      <c r="D628" s="8" t="s">
        <v>139</v>
      </c>
      <c r="E628" s="8">
        <v>6.0</v>
      </c>
      <c r="F628" s="8">
        <v>16.0</v>
      </c>
      <c r="G628" s="55">
        <f t="shared" si="1"/>
        <v>6.4</v>
      </c>
    </row>
    <row r="629">
      <c r="A629" s="8">
        <v>3.0</v>
      </c>
      <c r="B629" s="11" t="s">
        <v>57</v>
      </c>
      <c r="C629" s="8" t="s">
        <v>127</v>
      </c>
      <c r="D629" s="8" t="s">
        <v>139</v>
      </c>
      <c r="E629" s="8">
        <v>6.0</v>
      </c>
      <c r="F629" s="8">
        <v>225.0</v>
      </c>
      <c r="G629" s="55">
        <f t="shared" si="1"/>
        <v>90</v>
      </c>
    </row>
    <row r="630">
      <c r="A630" s="8">
        <v>4.0</v>
      </c>
      <c r="B630" s="11" t="s">
        <v>58</v>
      </c>
      <c r="C630" s="8" t="s">
        <v>129</v>
      </c>
      <c r="D630" s="8" t="s">
        <v>139</v>
      </c>
      <c r="E630" s="8">
        <v>6.0</v>
      </c>
      <c r="F630" s="8">
        <v>0.0</v>
      </c>
      <c r="G630" s="55">
        <f t="shared" si="1"/>
        <v>0</v>
      </c>
    </row>
    <row r="631">
      <c r="A631" s="8">
        <v>5.0</v>
      </c>
      <c r="B631" s="11" t="s">
        <v>59</v>
      </c>
      <c r="C631" s="8" t="s">
        <v>129</v>
      </c>
      <c r="D631" s="8" t="s">
        <v>139</v>
      </c>
      <c r="E631" s="8">
        <v>6.0</v>
      </c>
      <c r="F631" s="8">
        <v>0.0</v>
      </c>
      <c r="G631" s="55">
        <f t="shared" si="1"/>
        <v>0</v>
      </c>
    </row>
    <row r="632">
      <c r="A632" s="8">
        <v>6.0</v>
      </c>
      <c r="B632" s="11" t="s">
        <v>60</v>
      </c>
      <c r="C632" s="5" t="s">
        <v>127</v>
      </c>
      <c r="D632" s="8" t="s">
        <v>139</v>
      </c>
      <c r="E632" s="8">
        <v>6.0</v>
      </c>
      <c r="F632" s="8">
        <v>0.0</v>
      </c>
      <c r="G632" s="55">
        <f t="shared" si="1"/>
        <v>0</v>
      </c>
    </row>
    <row r="633">
      <c r="A633" s="8">
        <v>7.0</v>
      </c>
      <c r="B633" s="11" t="s">
        <v>61</v>
      </c>
      <c r="C633" s="8" t="s">
        <v>129</v>
      </c>
      <c r="D633" s="8" t="s">
        <v>139</v>
      </c>
      <c r="E633" s="8">
        <v>6.0</v>
      </c>
      <c r="F633" s="8">
        <v>0.0</v>
      </c>
      <c r="G633" s="55">
        <f t="shared" si="1"/>
        <v>0</v>
      </c>
    </row>
    <row r="634">
      <c r="A634" s="8">
        <v>8.0</v>
      </c>
      <c r="B634" s="11" t="s">
        <v>62</v>
      </c>
      <c r="C634" s="8" t="s">
        <v>129</v>
      </c>
      <c r="D634" s="8" t="s">
        <v>139</v>
      </c>
      <c r="E634" s="8">
        <v>6.0</v>
      </c>
      <c r="F634" s="8">
        <v>0.0</v>
      </c>
      <c r="G634" s="55">
        <f t="shared" si="1"/>
        <v>0</v>
      </c>
    </row>
    <row r="635">
      <c r="A635" s="8">
        <v>9.0</v>
      </c>
      <c r="B635" s="11" t="s">
        <v>63</v>
      </c>
      <c r="C635" s="8" t="s">
        <v>130</v>
      </c>
      <c r="D635" s="8" t="s">
        <v>139</v>
      </c>
      <c r="E635" s="8">
        <v>6.0</v>
      </c>
      <c r="F635" s="8">
        <v>32715.0</v>
      </c>
      <c r="G635" s="55">
        <f t="shared" si="1"/>
        <v>13086</v>
      </c>
    </row>
    <row r="636">
      <c r="A636" s="8">
        <v>10.0</v>
      </c>
      <c r="B636" s="11" t="s">
        <v>64</v>
      </c>
      <c r="C636" s="8" t="s">
        <v>127</v>
      </c>
      <c r="D636" s="8" t="s">
        <v>139</v>
      </c>
      <c r="E636" s="8">
        <v>6.0</v>
      </c>
      <c r="F636" s="8">
        <v>317363.0</v>
      </c>
      <c r="G636" s="55">
        <f t="shared" si="1"/>
        <v>126945.2</v>
      </c>
    </row>
    <row r="637">
      <c r="A637" s="8">
        <v>11.0</v>
      </c>
      <c r="B637" s="11" t="s">
        <v>65</v>
      </c>
      <c r="C637" s="8" t="s">
        <v>131</v>
      </c>
      <c r="D637" s="8" t="s">
        <v>139</v>
      </c>
      <c r="E637" s="8">
        <v>6.0</v>
      </c>
      <c r="F637" s="8">
        <v>1864.0</v>
      </c>
      <c r="G637" s="55">
        <f t="shared" si="1"/>
        <v>745.6</v>
      </c>
    </row>
    <row r="638">
      <c r="A638" s="8">
        <v>12.0</v>
      </c>
      <c r="B638" s="11" t="s">
        <v>66</v>
      </c>
      <c r="C638" s="8" t="s">
        <v>66</v>
      </c>
      <c r="D638" s="8" t="s">
        <v>139</v>
      </c>
      <c r="E638" s="8">
        <v>6.0</v>
      </c>
      <c r="F638" s="8">
        <v>2107723.0</v>
      </c>
      <c r="G638" s="55">
        <f t="shared" si="1"/>
        <v>843089.2</v>
      </c>
    </row>
    <row r="639">
      <c r="A639" s="8">
        <v>13.0</v>
      </c>
      <c r="B639" s="11" t="s">
        <v>67</v>
      </c>
      <c r="C639" s="8" t="s">
        <v>127</v>
      </c>
      <c r="D639" s="8" t="s">
        <v>139</v>
      </c>
      <c r="E639" s="8">
        <v>6.0</v>
      </c>
      <c r="F639" s="8">
        <v>0.0</v>
      </c>
      <c r="G639" s="55">
        <f t="shared" si="1"/>
        <v>0</v>
      </c>
    </row>
    <row r="640">
      <c r="A640" s="8">
        <v>14.0</v>
      </c>
      <c r="B640" s="11" t="s">
        <v>68</v>
      </c>
      <c r="C640" s="8" t="s">
        <v>129</v>
      </c>
      <c r="D640" s="8" t="s">
        <v>139</v>
      </c>
      <c r="E640" s="8">
        <v>6.0</v>
      </c>
      <c r="F640" s="8">
        <v>301.0</v>
      </c>
      <c r="G640" s="55">
        <f t="shared" si="1"/>
        <v>120.4</v>
      </c>
    </row>
    <row r="641">
      <c r="A641" s="8">
        <v>15.0</v>
      </c>
      <c r="B641" s="11" t="s">
        <v>69</v>
      </c>
      <c r="C641" s="8" t="s">
        <v>127</v>
      </c>
      <c r="D641" s="8" t="s">
        <v>139</v>
      </c>
      <c r="E641" s="8">
        <v>6.0</v>
      </c>
      <c r="F641" s="8">
        <v>0.0</v>
      </c>
      <c r="G641" s="55">
        <f t="shared" si="1"/>
        <v>0</v>
      </c>
    </row>
    <row r="642">
      <c r="A642" s="8">
        <v>16.0</v>
      </c>
      <c r="B642" s="11" t="s">
        <v>70</v>
      </c>
      <c r="C642" s="8" t="s">
        <v>132</v>
      </c>
      <c r="D642" s="8" t="s">
        <v>139</v>
      </c>
      <c r="E642" s="8">
        <v>6.0</v>
      </c>
      <c r="F642" s="8">
        <v>53735.0</v>
      </c>
      <c r="G642" s="55">
        <f t="shared" si="1"/>
        <v>21494</v>
      </c>
    </row>
    <row r="643">
      <c r="A643" s="8">
        <v>17.0</v>
      </c>
      <c r="B643" s="11" t="s">
        <v>71</v>
      </c>
      <c r="C643" s="8" t="s">
        <v>129</v>
      </c>
      <c r="D643" s="8" t="s">
        <v>139</v>
      </c>
      <c r="E643" s="8">
        <v>6.0</v>
      </c>
      <c r="F643" s="8">
        <v>11.0</v>
      </c>
      <c r="G643" s="55">
        <f t="shared" si="1"/>
        <v>4.4</v>
      </c>
    </row>
    <row r="644">
      <c r="A644" s="8">
        <v>18.0</v>
      </c>
      <c r="B644" s="11" t="s">
        <v>72</v>
      </c>
      <c r="C644" s="8" t="s">
        <v>127</v>
      </c>
      <c r="D644" s="8" t="s">
        <v>139</v>
      </c>
      <c r="E644" s="8">
        <v>6.0</v>
      </c>
      <c r="F644" s="8">
        <v>48624.0</v>
      </c>
      <c r="G644" s="55">
        <f t="shared" si="1"/>
        <v>19449.6</v>
      </c>
    </row>
    <row r="645">
      <c r="A645" s="8">
        <v>19.0</v>
      </c>
      <c r="B645" s="11" t="s">
        <v>73</v>
      </c>
      <c r="C645" s="8" t="s">
        <v>127</v>
      </c>
      <c r="D645" s="8" t="s">
        <v>139</v>
      </c>
      <c r="E645" s="8">
        <v>6.0</v>
      </c>
      <c r="F645" s="8">
        <v>223553.0</v>
      </c>
      <c r="G645" s="55">
        <f t="shared" si="1"/>
        <v>89421.2</v>
      </c>
    </row>
    <row r="646">
      <c r="A646" s="8">
        <v>20.0</v>
      </c>
      <c r="B646" s="11" t="s">
        <v>74</v>
      </c>
      <c r="C646" s="8" t="s">
        <v>127</v>
      </c>
      <c r="D646" s="8" t="s">
        <v>139</v>
      </c>
      <c r="E646" s="8">
        <v>6.0</v>
      </c>
      <c r="F646" s="8">
        <v>0.0</v>
      </c>
      <c r="G646" s="55">
        <f t="shared" si="1"/>
        <v>0</v>
      </c>
    </row>
    <row r="647">
      <c r="A647" s="8">
        <v>21.0</v>
      </c>
      <c r="B647" s="11" t="s">
        <v>75</v>
      </c>
      <c r="C647" s="8" t="s">
        <v>130</v>
      </c>
      <c r="D647" s="8" t="s">
        <v>139</v>
      </c>
      <c r="E647" s="8">
        <v>6.0</v>
      </c>
      <c r="F647" s="8">
        <v>1370208.0</v>
      </c>
      <c r="G647" s="55">
        <f t="shared" si="1"/>
        <v>548083.2</v>
      </c>
    </row>
    <row r="648">
      <c r="A648" s="8">
        <v>22.0</v>
      </c>
      <c r="B648" s="11" t="s">
        <v>76</v>
      </c>
      <c r="C648" s="56" t="s">
        <v>132</v>
      </c>
      <c r="D648" s="8" t="s">
        <v>139</v>
      </c>
      <c r="E648" s="8">
        <v>6.0</v>
      </c>
      <c r="F648" s="8">
        <v>7138.0</v>
      </c>
      <c r="G648" s="55">
        <f t="shared" si="1"/>
        <v>2855.2</v>
      </c>
    </row>
    <row r="649">
      <c r="A649" s="8">
        <v>23.0</v>
      </c>
      <c r="B649" s="11" t="s">
        <v>77</v>
      </c>
      <c r="C649" s="8" t="s">
        <v>129</v>
      </c>
      <c r="D649" s="8" t="s">
        <v>139</v>
      </c>
      <c r="E649" s="8">
        <v>6.0</v>
      </c>
      <c r="F649" s="8">
        <v>0.0</v>
      </c>
      <c r="G649" s="55">
        <f t="shared" si="1"/>
        <v>0</v>
      </c>
    </row>
    <row r="650">
      <c r="A650" s="8">
        <v>24.0</v>
      </c>
      <c r="B650" s="11" t="s">
        <v>78</v>
      </c>
      <c r="C650" s="8" t="s">
        <v>129</v>
      </c>
      <c r="D650" s="8" t="s">
        <v>139</v>
      </c>
      <c r="E650" s="8">
        <v>6.0</v>
      </c>
      <c r="F650" s="8">
        <v>12932.0</v>
      </c>
      <c r="G650" s="55">
        <f t="shared" si="1"/>
        <v>5172.8</v>
      </c>
    </row>
    <row r="651">
      <c r="A651" s="8">
        <v>25.0</v>
      </c>
      <c r="B651" s="11" t="s">
        <v>79</v>
      </c>
      <c r="C651" s="56" t="s">
        <v>132</v>
      </c>
      <c r="D651" s="8" t="s">
        <v>139</v>
      </c>
      <c r="E651" s="8">
        <v>6.0</v>
      </c>
      <c r="F651" s="8">
        <v>0.0</v>
      </c>
      <c r="G651" s="55">
        <f t="shared" si="1"/>
        <v>0</v>
      </c>
    </row>
    <row r="652">
      <c r="A652" s="8">
        <v>26.0</v>
      </c>
      <c r="B652" s="11" t="s">
        <v>80</v>
      </c>
      <c r="C652" s="8" t="s">
        <v>127</v>
      </c>
      <c r="D652" s="8" t="s">
        <v>139</v>
      </c>
      <c r="E652" s="8">
        <v>6.0</v>
      </c>
      <c r="F652" s="8">
        <v>1991742.0</v>
      </c>
      <c r="G652" s="55">
        <f t="shared" si="1"/>
        <v>796696.8</v>
      </c>
    </row>
    <row r="653">
      <c r="A653" s="8">
        <v>27.0</v>
      </c>
      <c r="B653" s="11" t="s">
        <v>81</v>
      </c>
      <c r="C653" s="8" t="s">
        <v>127</v>
      </c>
      <c r="D653" s="8" t="s">
        <v>139</v>
      </c>
      <c r="E653" s="8">
        <v>6.0</v>
      </c>
      <c r="F653" s="8">
        <v>16681.0</v>
      </c>
      <c r="G653" s="55">
        <f t="shared" si="1"/>
        <v>6672.4</v>
      </c>
    </row>
    <row r="654">
      <c r="A654" s="8">
        <v>28.0</v>
      </c>
      <c r="B654" s="11" t="s">
        <v>82</v>
      </c>
      <c r="C654" s="8" t="s">
        <v>133</v>
      </c>
      <c r="D654" s="8" t="s">
        <v>139</v>
      </c>
      <c r="E654" s="8">
        <v>6.0</v>
      </c>
      <c r="F654" s="8">
        <v>56961.0</v>
      </c>
      <c r="G654" s="55">
        <f t="shared" si="1"/>
        <v>22784.4</v>
      </c>
    </row>
    <row r="655">
      <c r="A655" s="8">
        <v>29.0</v>
      </c>
      <c r="B655" s="11" t="s">
        <v>83</v>
      </c>
      <c r="C655" s="8" t="s">
        <v>127</v>
      </c>
      <c r="D655" s="8" t="s">
        <v>139</v>
      </c>
      <c r="E655" s="8">
        <v>6.0</v>
      </c>
      <c r="F655" s="8">
        <v>148595.0</v>
      </c>
      <c r="G655" s="55">
        <f t="shared" si="1"/>
        <v>59438</v>
      </c>
    </row>
    <row r="656">
      <c r="A656" s="8">
        <v>30.0</v>
      </c>
      <c r="B656" s="11" t="s">
        <v>84</v>
      </c>
      <c r="C656" s="8" t="s">
        <v>129</v>
      </c>
      <c r="D656" s="8" t="s">
        <v>139</v>
      </c>
      <c r="E656" s="8">
        <v>6.0</v>
      </c>
      <c r="F656" s="8">
        <v>51252.0</v>
      </c>
      <c r="G656" s="55">
        <f t="shared" si="1"/>
        <v>20500.8</v>
      </c>
    </row>
    <row r="657">
      <c r="A657" s="8">
        <v>31.0</v>
      </c>
      <c r="B657" s="11" t="s">
        <v>85</v>
      </c>
      <c r="C657" s="8" t="s">
        <v>127</v>
      </c>
      <c r="D657" s="8" t="s">
        <v>139</v>
      </c>
      <c r="E657" s="8">
        <v>6.0</v>
      </c>
      <c r="F657" s="8">
        <v>1117332.0</v>
      </c>
      <c r="G657" s="55">
        <f t="shared" si="1"/>
        <v>446932.8</v>
      </c>
    </row>
    <row r="658">
      <c r="A658" s="8">
        <v>32.0</v>
      </c>
      <c r="B658" s="11" t="s">
        <v>86</v>
      </c>
      <c r="C658" s="8" t="s">
        <v>127</v>
      </c>
      <c r="D658" s="8" t="s">
        <v>139</v>
      </c>
      <c r="E658" s="8">
        <v>6.0</v>
      </c>
      <c r="F658" s="8">
        <v>134511.0</v>
      </c>
      <c r="G658" s="55">
        <f t="shared" si="1"/>
        <v>53804.4</v>
      </c>
    </row>
    <row r="659">
      <c r="A659" s="8">
        <v>33.0</v>
      </c>
      <c r="B659" s="11" t="s">
        <v>87</v>
      </c>
      <c r="C659" s="8" t="s">
        <v>127</v>
      </c>
      <c r="D659" s="8" t="s">
        <v>139</v>
      </c>
      <c r="E659" s="8">
        <v>6.0</v>
      </c>
      <c r="F659" s="8">
        <v>1364.0</v>
      </c>
      <c r="G659" s="55">
        <f t="shared" si="1"/>
        <v>545.6</v>
      </c>
    </row>
    <row r="660">
      <c r="A660" s="8">
        <v>34.0</v>
      </c>
      <c r="B660" s="11" t="s">
        <v>88</v>
      </c>
      <c r="C660" s="8" t="s">
        <v>130</v>
      </c>
      <c r="D660" s="8" t="s">
        <v>139</v>
      </c>
      <c r="E660" s="8">
        <v>6.0</v>
      </c>
      <c r="F660" s="8">
        <v>641112.0</v>
      </c>
      <c r="G660" s="55">
        <f t="shared" si="1"/>
        <v>256444.8</v>
      </c>
    </row>
    <row r="661">
      <c r="A661" s="8">
        <v>35.0</v>
      </c>
      <c r="B661" s="11" t="s">
        <v>89</v>
      </c>
      <c r="C661" s="8" t="s">
        <v>127</v>
      </c>
      <c r="D661" s="8" t="s">
        <v>139</v>
      </c>
      <c r="E661" s="8">
        <v>6.0</v>
      </c>
      <c r="F661" s="8">
        <v>9966.0</v>
      </c>
      <c r="G661" s="55">
        <f t="shared" si="1"/>
        <v>3986.4</v>
      </c>
    </row>
    <row r="662">
      <c r="A662" s="8">
        <v>36.0</v>
      </c>
      <c r="B662" s="11" t="s">
        <v>90</v>
      </c>
      <c r="C662" s="8" t="s">
        <v>127</v>
      </c>
      <c r="D662" s="8" t="s">
        <v>139</v>
      </c>
      <c r="E662" s="8">
        <v>6.0</v>
      </c>
      <c r="F662" s="8">
        <v>0.0</v>
      </c>
      <c r="G662" s="55">
        <f t="shared" si="1"/>
        <v>0</v>
      </c>
    </row>
    <row r="663">
      <c r="A663" s="8">
        <v>37.0</v>
      </c>
      <c r="B663" s="11" t="s">
        <v>91</v>
      </c>
      <c r="C663" s="8" t="s">
        <v>91</v>
      </c>
      <c r="D663" s="8" t="s">
        <v>139</v>
      </c>
      <c r="E663" s="8">
        <v>6.0</v>
      </c>
      <c r="F663" s="8">
        <v>2221358.0</v>
      </c>
      <c r="G663" s="55">
        <f t="shared" si="1"/>
        <v>888543.2</v>
      </c>
    </row>
    <row r="664">
      <c r="A664" s="8">
        <v>38.0</v>
      </c>
      <c r="B664" s="11" t="s">
        <v>92</v>
      </c>
      <c r="C664" s="8" t="s">
        <v>92</v>
      </c>
      <c r="D664" s="8" t="s">
        <v>139</v>
      </c>
      <c r="E664" s="8">
        <v>6.0</v>
      </c>
      <c r="F664" s="8">
        <v>0.0</v>
      </c>
      <c r="G664" s="55">
        <f t="shared" si="1"/>
        <v>0</v>
      </c>
    </row>
    <row r="665">
      <c r="A665" s="8">
        <v>39.0</v>
      </c>
      <c r="B665" s="11" t="s">
        <v>93</v>
      </c>
      <c r="C665" s="8" t="s">
        <v>127</v>
      </c>
      <c r="D665" s="8" t="s">
        <v>139</v>
      </c>
      <c r="E665" s="8">
        <v>6.0</v>
      </c>
      <c r="F665" s="8">
        <v>187124.0</v>
      </c>
      <c r="G665" s="55">
        <f t="shared" si="1"/>
        <v>74849.6</v>
      </c>
    </row>
    <row r="666">
      <c r="A666" s="8">
        <v>40.0</v>
      </c>
      <c r="B666" s="11" t="s">
        <v>94</v>
      </c>
      <c r="C666" s="8" t="s">
        <v>127</v>
      </c>
      <c r="D666" s="8" t="s">
        <v>139</v>
      </c>
      <c r="E666" s="8">
        <v>6.0</v>
      </c>
      <c r="F666" s="8">
        <v>0.0</v>
      </c>
      <c r="G666" s="55">
        <f t="shared" si="1"/>
        <v>0</v>
      </c>
    </row>
    <row r="667">
      <c r="A667" s="8">
        <v>41.0</v>
      </c>
      <c r="B667" s="11" t="s">
        <v>95</v>
      </c>
      <c r="C667" s="8" t="s">
        <v>134</v>
      </c>
      <c r="D667" s="8" t="s">
        <v>139</v>
      </c>
      <c r="E667" s="8">
        <v>6.0</v>
      </c>
      <c r="F667" s="8">
        <v>4059889.0</v>
      </c>
      <c r="G667" s="55">
        <f t="shared" si="1"/>
        <v>1623955.6</v>
      </c>
    </row>
    <row r="668">
      <c r="A668" s="8">
        <v>42.0</v>
      </c>
      <c r="B668" s="11" t="s">
        <v>96</v>
      </c>
      <c r="C668" s="8" t="s">
        <v>96</v>
      </c>
      <c r="D668" s="8" t="s">
        <v>139</v>
      </c>
      <c r="E668" s="8">
        <v>6.0</v>
      </c>
      <c r="F668" s="8">
        <v>0.0</v>
      </c>
      <c r="G668" s="55">
        <f t="shared" si="1"/>
        <v>0</v>
      </c>
    </row>
    <row r="669">
      <c r="A669" s="8">
        <v>43.0</v>
      </c>
      <c r="B669" s="11" t="s">
        <v>97</v>
      </c>
      <c r="C669" s="8" t="s">
        <v>135</v>
      </c>
      <c r="D669" s="8" t="s">
        <v>139</v>
      </c>
      <c r="E669" s="8">
        <v>6.0</v>
      </c>
      <c r="F669" s="8">
        <v>122.0</v>
      </c>
      <c r="G669" s="55">
        <f t="shared" si="1"/>
        <v>48.8</v>
      </c>
    </row>
    <row r="670">
      <c r="A670" s="8">
        <v>44.0</v>
      </c>
      <c r="B670" s="11" t="s">
        <v>98</v>
      </c>
      <c r="C670" s="8" t="s">
        <v>135</v>
      </c>
      <c r="D670" s="8" t="s">
        <v>139</v>
      </c>
      <c r="E670" s="8">
        <v>6.0</v>
      </c>
      <c r="F670" s="8">
        <v>0.0</v>
      </c>
      <c r="G670" s="55">
        <f t="shared" si="1"/>
        <v>0</v>
      </c>
    </row>
    <row r="671">
      <c r="A671" s="8">
        <v>45.0</v>
      </c>
      <c r="B671" s="11" t="s">
        <v>99</v>
      </c>
      <c r="C671" s="8" t="s">
        <v>135</v>
      </c>
      <c r="D671" s="8" t="s">
        <v>139</v>
      </c>
      <c r="E671" s="8">
        <v>6.0</v>
      </c>
      <c r="F671" s="8">
        <v>10041.0</v>
      </c>
      <c r="G671" s="55">
        <f t="shared" si="1"/>
        <v>4016.4</v>
      </c>
    </row>
    <row r="672">
      <c r="A672" s="8">
        <v>46.0</v>
      </c>
      <c r="B672" s="11" t="s">
        <v>100</v>
      </c>
      <c r="C672" s="8" t="s">
        <v>135</v>
      </c>
      <c r="D672" s="8" t="s">
        <v>139</v>
      </c>
      <c r="E672" s="8">
        <v>6.0</v>
      </c>
      <c r="F672" s="8">
        <v>16811.0</v>
      </c>
      <c r="G672" s="55">
        <f t="shared" si="1"/>
        <v>6724.4</v>
      </c>
    </row>
    <row r="673">
      <c r="A673" s="8">
        <v>47.0</v>
      </c>
      <c r="B673" s="11" t="s">
        <v>101</v>
      </c>
      <c r="C673" s="8" t="s">
        <v>135</v>
      </c>
      <c r="D673" s="8" t="s">
        <v>139</v>
      </c>
      <c r="E673" s="8">
        <v>6.0</v>
      </c>
      <c r="F673" s="8">
        <v>57931.0</v>
      </c>
      <c r="G673" s="55">
        <f t="shared" si="1"/>
        <v>23172.4</v>
      </c>
    </row>
    <row r="674">
      <c r="A674" s="8">
        <v>0.0</v>
      </c>
      <c r="B674" s="11" t="s">
        <v>54</v>
      </c>
      <c r="C674" s="8" t="s">
        <v>127</v>
      </c>
      <c r="D674" s="8" t="s">
        <v>139</v>
      </c>
      <c r="E674" s="8">
        <v>9.0</v>
      </c>
      <c r="F674" s="8">
        <v>194.0</v>
      </c>
      <c r="G674" s="55">
        <f t="shared" si="1"/>
        <v>77.6</v>
      </c>
    </row>
    <row r="675">
      <c r="A675" s="8">
        <v>1.0</v>
      </c>
      <c r="B675" s="11" t="s">
        <v>55</v>
      </c>
      <c r="C675" s="8" t="s">
        <v>127</v>
      </c>
      <c r="D675" s="8" t="s">
        <v>139</v>
      </c>
      <c r="E675" s="8">
        <v>9.0</v>
      </c>
      <c r="F675" s="8">
        <v>0.0</v>
      </c>
      <c r="G675" s="55">
        <f t="shared" si="1"/>
        <v>0</v>
      </c>
    </row>
    <row r="676">
      <c r="A676" s="8">
        <v>2.0</v>
      </c>
      <c r="B676" s="11" t="s">
        <v>56</v>
      </c>
      <c r="C676" s="8" t="s">
        <v>128</v>
      </c>
      <c r="D676" s="8" t="s">
        <v>139</v>
      </c>
      <c r="E676" s="8">
        <v>9.0</v>
      </c>
      <c r="F676" s="8">
        <v>0.0</v>
      </c>
      <c r="G676" s="55">
        <f t="shared" si="1"/>
        <v>0</v>
      </c>
    </row>
    <row r="677">
      <c r="A677" s="8">
        <v>3.0</v>
      </c>
      <c r="B677" s="11" t="s">
        <v>57</v>
      </c>
      <c r="C677" s="8" t="s">
        <v>127</v>
      </c>
      <c r="D677" s="8" t="s">
        <v>139</v>
      </c>
      <c r="E677" s="8">
        <v>9.0</v>
      </c>
      <c r="F677" s="8">
        <v>9147.0</v>
      </c>
      <c r="G677" s="55">
        <f t="shared" si="1"/>
        <v>3658.8</v>
      </c>
    </row>
    <row r="678">
      <c r="A678" s="8">
        <v>4.0</v>
      </c>
      <c r="B678" s="11" t="s">
        <v>58</v>
      </c>
      <c r="C678" s="8" t="s">
        <v>129</v>
      </c>
      <c r="D678" s="8" t="s">
        <v>139</v>
      </c>
      <c r="E678" s="8">
        <v>9.0</v>
      </c>
      <c r="F678" s="8">
        <v>0.0</v>
      </c>
      <c r="G678" s="55">
        <f t="shared" si="1"/>
        <v>0</v>
      </c>
    </row>
    <row r="679">
      <c r="A679" s="8">
        <v>5.0</v>
      </c>
      <c r="B679" s="11" t="s">
        <v>59</v>
      </c>
      <c r="C679" s="8" t="s">
        <v>129</v>
      </c>
      <c r="D679" s="8" t="s">
        <v>139</v>
      </c>
      <c r="E679" s="8">
        <v>9.0</v>
      </c>
      <c r="F679" s="8">
        <v>0.0</v>
      </c>
      <c r="G679" s="55">
        <f t="shared" si="1"/>
        <v>0</v>
      </c>
    </row>
    <row r="680">
      <c r="A680" s="8">
        <v>6.0</v>
      </c>
      <c r="B680" s="11" t="s">
        <v>60</v>
      </c>
      <c r="C680" s="5" t="s">
        <v>127</v>
      </c>
      <c r="D680" s="8" t="s">
        <v>139</v>
      </c>
      <c r="E680" s="8">
        <v>9.0</v>
      </c>
      <c r="F680" s="8">
        <v>0.0</v>
      </c>
      <c r="G680" s="55">
        <f t="shared" si="1"/>
        <v>0</v>
      </c>
    </row>
    <row r="681">
      <c r="A681" s="8">
        <v>7.0</v>
      </c>
      <c r="B681" s="11" t="s">
        <v>61</v>
      </c>
      <c r="C681" s="8" t="s">
        <v>129</v>
      </c>
      <c r="D681" s="8" t="s">
        <v>139</v>
      </c>
      <c r="E681" s="8">
        <v>9.0</v>
      </c>
      <c r="F681" s="8">
        <v>2626.0</v>
      </c>
      <c r="G681" s="55">
        <f t="shared" si="1"/>
        <v>1050.4</v>
      </c>
    </row>
    <row r="682">
      <c r="A682" s="8">
        <v>8.0</v>
      </c>
      <c r="B682" s="11" t="s">
        <v>62</v>
      </c>
      <c r="C682" s="8" t="s">
        <v>129</v>
      </c>
      <c r="D682" s="8" t="s">
        <v>139</v>
      </c>
      <c r="E682" s="8">
        <v>9.0</v>
      </c>
      <c r="F682" s="8">
        <v>0.0</v>
      </c>
      <c r="G682" s="55">
        <f t="shared" si="1"/>
        <v>0</v>
      </c>
    </row>
    <row r="683">
      <c r="A683" s="8">
        <v>9.0</v>
      </c>
      <c r="B683" s="11" t="s">
        <v>63</v>
      </c>
      <c r="C683" s="8" t="s">
        <v>130</v>
      </c>
      <c r="D683" s="8" t="s">
        <v>139</v>
      </c>
      <c r="E683" s="8">
        <v>9.0</v>
      </c>
      <c r="F683" s="8">
        <v>0.0</v>
      </c>
      <c r="G683" s="55">
        <f t="shared" si="1"/>
        <v>0</v>
      </c>
    </row>
    <row r="684">
      <c r="A684" s="8">
        <v>10.0</v>
      </c>
      <c r="B684" s="11" t="s">
        <v>64</v>
      </c>
      <c r="C684" s="8" t="s">
        <v>127</v>
      </c>
      <c r="D684" s="8" t="s">
        <v>139</v>
      </c>
      <c r="E684" s="8">
        <v>9.0</v>
      </c>
      <c r="F684" s="8">
        <v>473710.0</v>
      </c>
      <c r="G684" s="55">
        <f t="shared" si="1"/>
        <v>189484</v>
      </c>
    </row>
    <row r="685">
      <c r="A685" s="8">
        <v>11.0</v>
      </c>
      <c r="B685" s="11" t="s">
        <v>65</v>
      </c>
      <c r="C685" s="8" t="s">
        <v>131</v>
      </c>
      <c r="D685" s="8" t="s">
        <v>139</v>
      </c>
      <c r="E685" s="8">
        <v>9.0</v>
      </c>
      <c r="F685" s="8">
        <v>8733.0</v>
      </c>
      <c r="G685" s="55">
        <f t="shared" si="1"/>
        <v>3493.2</v>
      </c>
    </row>
    <row r="686">
      <c r="A686" s="8">
        <v>12.0</v>
      </c>
      <c r="B686" s="11" t="s">
        <v>66</v>
      </c>
      <c r="C686" s="8" t="s">
        <v>66</v>
      </c>
      <c r="D686" s="8" t="s">
        <v>139</v>
      </c>
      <c r="E686" s="8">
        <v>9.0</v>
      </c>
      <c r="F686" s="8">
        <v>3605308.0</v>
      </c>
      <c r="G686" s="55">
        <f t="shared" si="1"/>
        <v>1442123.2</v>
      </c>
    </row>
    <row r="687">
      <c r="A687" s="8">
        <v>13.0</v>
      </c>
      <c r="B687" s="11" t="s">
        <v>67</v>
      </c>
      <c r="C687" s="8" t="s">
        <v>127</v>
      </c>
      <c r="D687" s="8" t="s">
        <v>139</v>
      </c>
      <c r="E687" s="8">
        <v>9.0</v>
      </c>
      <c r="F687" s="8">
        <v>0.0</v>
      </c>
      <c r="G687" s="55">
        <f t="shared" si="1"/>
        <v>0</v>
      </c>
    </row>
    <row r="688">
      <c r="A688" s="8">
        <v>14.0</v>
      </c>
      <c r="B688" s="11" t="s">
        <v>68</v>
      </c>
      <c r="C688" s="8" t="s">
        <v>129</v>
      </c>
      <c r="D688" s="8" t="s">
        <v>139</v>
      </c>
      <c r="E688" s="8">
        <v>9.0</v>
      </c>
      <c r="F688" s="8">
        <v>126.0</v>
      </c>
      <c r="G688" s="55">
        <f t="shared" si="1"/>
        <v>50.4</v>
      </c>
    </row>
    <row r="689">
      <c r="A689" s="8">
        <v>15.0</v>
      </c>
      <c r="B689" s="11" t="s">
        <v>69</v>
      </c>
      <c r="C689" s="8" t="s">
        <v>127</v>
      </c>
      <c r="D689" s="8" t="s">
        <v>139</v>
      </c>
      <c r="E689" s="8">
        <v>9.0</v>
      </c>
      <c r="F689" s="8">
        <v>0.0</v>
      </c>
      <c r="G689" s="55">
        <f t="shared" si="1"/>
        <v>0</v>
      </c>
    </row>
    <row r="690">
      <c r="A690" s="8">
        <v>16.0</v>
      </c>
      <c r="B690" s="11" t="s">
        <v>70</v>
      </c>
      <c r="C690" s="8" t="s">
        <v>132</v>
      </c>
      <c r="D690" s="8" t="s">
        <v>139</v>
      </c>
      <c r="E690" s="8">
        <v>9.0</v>
      </c>
      <c r="F690" s="8">
        <v>1017527.0</v>
      </c>
      <c r="G690" s="55">
        <f t="shared" si="1"/>
        <v>407010.8</v>
      </c>
    </row>
    <row r="691">
      <c r="A691" s="8">
        <v>17.0</v>
      </c>
      <c r="B691" s="11" t="s">
        <v>71</v>
      </c>
      <c r="C691" s="8" t="s">
        <v>129</v>
      </c>
      <c r="D691" s="8" t="s">
        <v>139</v>
      </c>
      <c r="E691" s="8">
        <v>9.0</v>
      </c>
      <c r="F691" s="8">
        <v>599.0</v>
      </c>
      <c r="G691" s="55">
        <f t="shared" si="1"/>
        <v>239.6</v>
      </c>
    </row>
    <row r="692">
      <c r="A692" s="8">
        <v>18.0</v>
      </c>
      <c r="B692" s="11" t="s">
        <v>72</v>
      </c>
      <c r="C692" s="8" t="s">
        <v>127</v>
      </c>
      <c r="D692" s="8" t="s">
        <v>139</v>
      </c>
      <c r="E692" s="8">
        <v>9.0</v>
      </c>
      <c r="F692" s="8">
        <v>166.0</v>
      </c>
      <c r="G692" s="55">
        <f t="shared" si="1"/>
        <v>66.4</v>
      </c>
    </row>
    <row r="693">
      <c r="A693" s="8">
        <v>19.0</v>
      </c>
      <c r="B693" s="11" t="s">
        <v>73</v>
      </c>
      <c r="C693" s="8" t="s">
        <v>127</v>
      </c>
      <c r="D693" s="8" t="s">
        <v>139</v>
      </c>
      <c r="E693" s="8">
        <v>9.0</v>
      </c>
      <c r="F693" s="8">
        <v>58154.0</v>
      </c>
      <c r="G693" s="55">
        <f t="shared" si="1"/>
        <v>23261.6</v>
      </c>
    </row>
    <row r="694">
      <c r="A694" s="8">
        <v>20.0</v>
      </c>
      <c r="B694" s="11" t="s">
        <v>74</v>
      </c>
      <c r="C694" s="8" t="s">
        <v>127</v>
      </c>
      <c r="D694" s="8" t="s">
        <v>139</v>
      </c>
      <c r="E694" s="8">
        <v>9.0</v>
      </c>
      <c r="F694" s="8">
        <v>0.0</v>
      </c>
      <c r="G694" s="55">
        <f t="shared" si="1"/>
        <v>0</v>
      </c>
    </row>
    <row r="695">
      <c r="A695" s="8">
        <v>21.0</v>
      </c>
      <c r="B695" s="11" t="s">
        <v>75</v>
      </c>
      <c r="C695" s="8" t="s">
        <v>130</v>
      </c>
      <c r="D695" s="8" t="s">
        <v>139</v>
      </c>
      <c r="E695" s="8">
        <v>9.0</v>
      </c>
      <c r="F695" s="8">
        <v>1230474.0</v>
      </c>
      <c r="G695" s="55">
        <f t="shared" si="1"/>
        <v>492189.6</v>
      </c>
    </row>
    <row r="696">
      <c r="A696" s="8">
        <v>22.0</v>
      </c>
      <c r="B696" s="11" t="s">
        <v>76</v>
      </c>
      <c r="C696" s="56" t="s">
        <v>132</v>
      </c>
      <c r="D696" s="8" t="s">
        <v>139</v>
      </c>
      <c r="E696" s="8">
        <v>9.0</v>
      </c>
      <c r="F696" s="8">
        <v>917.0</v>
      </c>
      <c r="G696" s="55">
        <f t="shared" si="1"/>
        <v>366.8</v>
      </c>
    </row>
    <row r="697">
      <c r="A697" s="8">
        <v>23.0</v>
      </c>
      <c r="B697" s="11" t="s">
        <v>77</v>
      </c>
      <c r="C697" s="8" t="s">
        <v>129</v>
      </c>
      <c r="D697" s="8" t="s">
        <v>139</v>
      </c>
      <c r="E697" s="8">
        <v>9.0</v>
      </c>
      <c r="F697" s="8">
        <v>0.0</v>
      </c>
      <c r="G697" s="55">
        <f t="shared" si="1"/>
        <v>0</v>
      </c>
    </row>
    <row r="698">
      <c r="A698" s="8">
        <v>24.0</v>
      </c>
      <c r="B698" s="11" t="s">
        <v>78</v>
      </c>
      <c r="C698" s="8" t="s">
        <v>129</v>
      </c>
      <c r="D698" s="8" t="s">
        <v>139</v>
      </c>
      <c r="E698" s="8">
        <v>9.0</v>
      </c>
      <c r="F698" s="8">
        <v>5890.0</v>
      </c>
      <c r="G698" s="55">
        <f t="shared" si="1"/>
        <v>2356</v>
      </c>
    </row>
    <row r="699">
      <c r="A699" s="8">
        <v>25.0</v>
      </c>
      <c r="B699" s="11" t="s">
        <v>79</v>
      </c>
      <c r="C699" s="56" t="s">
        <v>132</v>
      </c>
      <c r="D699" s="8" t="s">
        <v>139</v>
      </c>
      <c r="E699" s="8">
        <v>9.0</v>
      </c>
      <c r="F699" s="8">
        <v>417.0</v>
      </c>
      <c r="G699" s="55">
        <f t="shared" si="1"/>
        <v>166.8</v>
      </c>
    </row>
    <row r="700">
      <c r="A700" s="8">
        <v>26.0</v>
      </c>
      <c r="B700" s="11" t="s">
        <v>80</v>
      </c>
      <c r="C700" s="8" t="s">
        <v>127</v>
      </c>
      <c r="D700" s="8" t="s">
        <v>139</v>
      </c>
      <c r="E700" s="8">
        <v>9.0</v>
      </c>
      <c r="F700" s="8">
        <v>4563261.0</v>
      </c>
      <c r="G700" s="55">
        <f t="shared" si="1"/>
        <v>1825304.4</v>
      </c>
    </row>
    <row r="701">
      <c r="A701" s="8">
        <v>27.0</v>
      </c>
      <c r="B701" s="11" t="s">
        <v>81</v>
      </c>
      <c r="C701" s="8" t="s">
        <v>127</v>
      </c>
      <c r="D701" s="8" t="s">
        <v>139</v>
      </c>
      <c r="E701" s="8">
        <v>9.0</v>
      </c>
      <c r="F701" s="8">
        <v>18242.0</v>
      </c>
      <c r="G701" s="55">
        <f t="shared" si="1"/>
        <v>7296.8</v>
      </c>
    </row>
    <row r="702">
      <c r="A702" s="8">
        <v>28.0</v>
      </c>
      <c r="B702" s="11" t="s">
        <v>82</v>
      </c>
      <c r="C702" s="8" t="s">
        <v>133</v>
      </c>
      <c r="D702" s="8" t="s">
        <v>139</v>
      </c>
      <c r="E702" s="8">
        <v>9.0</v>
      </c>
      <c r="F702" s="8">
        <v>22992.0</v>
      </c>
      <c r="G702" s="55">
        <f t="shared" si="1"/>
        <v>9196.8</v>
      </c>
    </row>
    <row r="703">
      <c r="A703" s="8">
        <v>29.0</v>
      </c>
      <c r="B703" s="11" t="s">
        <v>83</v>
      </c>
      <c r="C703" s="8" t="s">
        <v>127</v>
      </c>
      <c r="D703" s="8" t="s">
        <v>139</v>
      </c>
      <c r="E703" s="8">
        <v>9.0</v>
      </c>
      <c r="F703" s="8">
        <v>77720.0</v>
      </c>
      <c r="G703" s="55">
        <f t="shared" si="1"/>
        <v>31088</v>
      </c>
    </row>
    <row r="704">
      <c r="A704" s="8">
        <v>30.0</v>
      </c>
      <c r="B704" s="11" t="s">
        <v>84</v>
      </c>
      <c r="C704" s="8" t="s">
        <v>129</v>
      </c>
      <c r="D704" s="8" t="s">
        <v>139</v>
      </c>
      <c r="E704" s="8">
        <v>9.0</v>
      </c>
      <c r="F704" s="8">
        <v>1231.0</v>
      </c>
      <c r="G704" s="55">
        <f t="shared" si="1"/>
        <v>492.4</v>
      </c>
    </row>
    <row r="705">
      <c r="A705" s="8">
        <v>31.0</v>
      </c>
      <c r="B705" s="11" t="s">
        <v>85</v>
      </c>
      <c r="C705" s="8" t="s">
        <v>127</v>
      </c>
      <c r="D705" s="8" t="s">
        <v>139</v>
      </c>
      <c r="E705" s="8">
        <v>9.0</v>
      </c>
      <c r="F705" s="8">
        <v>305529.0</v>
      </c>
      <c r="G705" s="55">
        <f t="shared" si="1"/>
        <v>122211.6</v>
      </c>
    </row>
    <row r="706">
      <c r="A706" s="8">
        <v>32.0</v>
      </c>
      <c r="B706" s="11" t="s">
        <v>86</v>
      </c>
      <c r="C706" s="8" t="s">
        <v>127</v>
      </c>
      <c r="D706" s="8" t="s">
        <v>139</v>
      </c>
      <c r="E706" s="8">
        <v>9.0</v>
      </c>
      <c r="F706" s="8">
        <v>237853.0</v>
      </c>
      <c r="G706" s="55">
        <f t="shared" si="1"/>
        <v>95141.2</v>
      </c>
    </row>
    <row r="707">
      <c r="A707" s="8">
        <v>33.0</v>
      </c>
      <c r="B707" s="11" t="s">
        <v>87</v>
      </c>
      <c r="C707" s="8" t="s">
        <v>127</v>
      </c>
      <c r="D707" s="8" t="s">
        <v>139</v>
      </c>
      <c r="E707" s="8">
        <v>9.0</v>
      </c>
      <c r="F707" s="8">
        <v>18290.0</v>
      </c>
      <c r="G707" s="55">
        <f t="shared" si="1"/>
        <v>7316</v>
      </c>
    </row>
    <row r="708">
      <c r="A708" s="8">
        <v>34.0</v>
      </c>
      <c r="B708" s="11" t="s">
        <v>88</v>
      </c>
      <c r="C708" s="8" t="s">
        <v>130</v>
      </c>
      <c r="D708" s="8" t="s">
        <v>139</v>
      </c>
      <c r="E708" s="8">
        <v>9.0</v>
      </c>
      <c r="F708" s="8">
        <v>2193331.0</v>
      </c>
      <c r="G708" s="55">
        <f t="shared" si="1"/>
        <v>877332.4</v>
      </c>
    </row>
    <row r="709">
      <c r="A709" s="8">
        <v>35.0</v>
      </c>
      <c r="B709" s="11" t="s">
        <v>89</v>
      </c>
      <c r="C709" s="8" t="s">
        <v>127</v>
      </c>
      <c r="D709" s="8" t="s">
        <v>139</v>
      </c>
      <c r="E709" s="8">
        <v>9.0</v>
      </c>
      <c r="F709" s="8">
        <v>21866.0</v>
      </c>
      <c r="G709" s="55">
        <f t="shared" si="1"/>
        <v>8746.4</v>
      </c>
    </row>
    <row r="710">
      <c r="A710" s="8">
        <v>36.0</v>
      </c>
      <c r="B710" s="11" t="s">
        <v>90</v>
      </c>
      <c r="C710" s="8" t="s">
        <v>127</v>
      </c>
      <c r="D710" s="8" t="s">
        <v>139</v>
      </c>
      <c r="E710" s="8">
        <v>9.0</v>
      </c>
      <c r="F710" s="8">
        <v>0.0</v>
      </c>
      <c r="G710" s="55">
        <f t="shared" si="1"/>
        <v>0</v>
      </c>
    </row>
    <row r="711">
      <c r="A711" s="8">
        <v>37.0</v>
      </c>
      <c r="B711" s="11" t="s">
        <v>91</v>
      </c>
      <c r="C711" s="8" t="s">
        <v>91</v>
      </c>
      <c r="D711" s="8" t="s">
        <v>139</v>
      </c>
      <c r="E711" s="8">
        <v>9.0</v>
      </c>
      <c r="F711" s="8">
        <v>3517578.0</v>
      </c>
      <c r="G711" s="55">
        <f t="shared" si="1"/>
        <v>1407031.2</v>
      </c>
    </row>
    <row r="712">
      <c r="A712" s="8">
        <v>38.0</v>
      </c>
      <c r="B712" s="11" t="s">
        <v>92</v>
      </c>
      <c r="C712" s="8" t="s">
        <v>92</v>
      </c>
      <c r="D712" s="8" t="s">
        <v>139</v>
      </c>
      <c r="E712" s="8">
        <v>9.0</v>
      </c>
      <c r="F712" s="8">
        <v>0.0</v>
      </c>
      <c r="G712" s="55">
        <f t="shared" si="1"/>
        <v>0</v>
      </c>
    </row>
    <row r="713">
      <c r="A713" s="8">
        <v>39.0</v>
      </c>
      <c r="B713" s="11" t="s">
        <v>93</v>
      </c>
      <c r="C713" s="8" t="s">
        <v>127</v>
      </c>
      <c r="D713" s="8" t="s">
        <v>139</v>
      </c>
      <c r="E713" s="8">
        <v>9.0</v>
      </c>
      <c r="F713" s="8">
        <v>39593.0</v>
      </c>
      <c r="G713" s="55">
        <f t="shared" si="1"/>
        <v>15837.2</v>
      </c>
    </row>
    <row r="714">
      <c r="A714" s="8">
        <v>40.0</v>
      </c>
      <c r="B714" s="11" t="s">
        <v>94</v>
      </c>
      <c r="C714" s="8" t="s">
        <v>127</v>
      </c>
      <c r="D714" s="8" t="s">
        <v>139</v>
      </c>
      <c r="E714" s="8">
        <v>9.0</v>
      </c>
      <c r="F714" s="8">
        <v>0.0</v>
      </c>
      <c r="G714" s="55">
        <f t="shared" si="1"/>
        <v>0</v>
      </c>
    </row>
    <row r="715">
      <c r="A715" s="8">
        <v>41.0</v>
      </c>
      <c r="B715" s="11" t="s">
        <v>95</v>
      </c>
      <c r="C715" s="8" t="s">
        <v>134</v>
      </c>
      <c r="D715" s="8" t="s">
        <v>139</v>
      </c>
      <c r="E715" s="8">
        <v>9.0</v>
      </c>
      <c r="F715" s="8">
        <v>266417.0</v>
      </c>
      <c r="G715" s="55">
        <f t="shared" si="1"/>
        <v>106566.8</v>
      </c>
    </row>
    <row r="716">
      <c r="A716" s="8">
        <v>42.0</v>
      </c>
      <c r="B716" s="11" t="s">
        <v>96</v>
      </c>
      <c r="C716" s="8" t="s">
        <v>96</v>
      </c>
      <c r="D716" s="8" t="s">
        <v>139</v>
      </c>
      <c r="E716" s="8">
        <v>9.0</v>
      </c>
      <c r="F716" s="8">
        <v>4501.0</v>
      </c>
      <c r="G716" s="55">
        <f t="shared" si="1"/>
        <v>1800.4</v>
      </c>
    </row>
    <row r="717">
      <c r="A717" s="8">
        <v>43.0</v>
      </c>
      <c r="B717" s="11" t="s">
        <v>97</v>
      </c>
      <c r="C717" s="8" t="s">
        <v>135</v>
      </c>
      <c r="D717" s="8" t="s">
        <v>139</v>
      </c>
      <c r="E717" s="8">
        <v>9.0</v>
      </c>
      <c r="F717" s="8">
        <v>3924.0</v>
      </c>
      <c r="G717" s="55">
        <f t="shared" si="1"/>
        <v>1569.6</v>
      </c>
    </row>
    <row r="718">
      <c r="A718" s="8">
        <v>44.0</v>
      </c>
      <c r="B718" s="11" t="s">
        <v>98</v>
      </c>
      <c r="C718" s="8" t="s">
        <v>135</v>
      </c>
      <c r="D718" s="8" t="s">
        <v>139</v>
      </c>
      <c r="E718" s="8">
        <v>9.0</v>
      </c>
      <c r="F718" s="8">
        <v>24415.0</v>
      </c>
      <c r="G718" s="55">
        <f t="shared" si="1"/>
        <v>9766</v>
      </c>
    </row>
    <row r="719">
      <c r="A719" s="8">
        <v>45.0</v>
      </c>
      <c r="B719" s="11" t="s">
        <v>99</v>
      </c>
      <c r="C719" s="8" t="s">
        <v>135</v>
      </c>
      <c r="D719" s="8" t="s">
        <v>139</v>
      </c>
      <c r="E719" s="8">
        <v>9.0</v>
      </c>
      <c r="F719" s="8">
        <v>123.0</v>
      </c>
      <c r="G719" s="55">
        <f t="shared" si="1"/>
        <v>49.2</v>
      </c>
    </row>
    <row r="720">
      <c r="A720" s="8">
        <v>46.0</v>
      </c>
      <c r="B720" s="11" t="s">
        <v>100</v>
      </c>
      <c r="C720" s="8" t="s">
        <v>135</v>
      </c>
      <c r="D720" s="8" t="s">
        <v>139</v>
      </c>
      <c r="E720" s="8">
        <v>9.0</v>
      </c>
      <c r="F720" s="8">
        <v>54829.0</v>
      </c>
      <c r="G720" s="55">
        <f t="shared" si="1"/>
        <v>21931.6</v>
      </c>
    </row>
    <row r="721">
      <c r="A721" s="8">
        <v>47.0</v>
      </c>
      <c r="B721" s="11" t="s">
        <v>101</v>
      </c>
      <c r="C721" s="8" t="s">
        <v>135</v>
      </c>
      <c r="D721" s="8" t="s">
        <v>139</v>
      </c>
      <c r="E721" s="8">
        <v>9.0</v>
      </c>
      <c r="F721" s="8">
        <v>22317.0</v>
      </c>
      <c r="G721" s="55">
        <f t="shared" si="1"/>
        <v>8926.8</v>
      </c>
    </row>
    <row r="722">
      <c r="A722" s="8">
        <v>0.0</v>
      </c>
      <c r="B722" s="11" t="s">
        <v>54</v>
      </c>
      <c r="C722" s="8" t="s">
        <v>127</v>
      </c>
      <c r="D722" s="8" t="s">
        <v>140</v>
      </c>
      <c r="E722" s="8">
        <v>3.0</v>
      </c>
      <c r="F722" s="8">
        <v>31123.0</v>
      </c>
      <c r="G722" s="55">
        <f t="shared" si="1"/>
        <v>12449.2</v>
      </c>
    </row>
    <row r="723">
      <c r="A723" s="8">
        <v>1.0</v>
      </c>
      <c r="B723" s="11" t="s">
        <v>55</v>
      </c>
      <c r="C723" s="8" t="s">
        <v>127</v>
      </c>
      <c r="D723" s="8" t="s">
        <v>140</v>
      </c>
      <c r="E723" s="8">
        <v>3.0</v>
      </c>
      <c r="F723" s="8">
        <v>6084.0</v>
      </c>
      <c r="G723" s="55">
        <f t="shared" si="1"/>
        <v>2433.6</v>
      </c>
    </row>
    <row r="724">
      <c r="A724" s="8">
        <v>2.0</v>
      </c>
      <c r="B724" s="11" t="s">
        <v>56</v>
      </c>
      <c r="C724" s="8" t="s">
        <v>128</v>
      </c>
      <c r="D724" s="8" t="s">
        <v>140</v>
      </c>
      <c r="E724" s="8">
        <v>3.0</v>
      </c>
      <c r="F724" s="8">
        <v>0.0</v>
      </c>
      <c r="G724" s="55">
        <f t="shared" si="1"/>
        <v>0</v>
      </c>
    </row>
    <row r="725">
      <c r="A725" s="8">
        <v>3.0</v>
      </c>
      <c r="B725" s="11" t="s">
        <v>57</v>
      </c>
      <c r="C725" s="8" t="s">
        <v>127</v>
      </c>
      <c r="D725" s="8" t="s">
        <v>140</v>
      </c>
      <c r="E725" s="8">
        <v>3.0</v>
      </c>
      <c r="F725" s="8">
        <v>0.0</v>
      </c>
      <c r="G725" s="55">
        <f t="shared" si="1"/>
        <v>0</v>
      </c>
    </row>
    <row r="726">
      <c r="A726" s="8">
        <v>4.0</v>
      </c>
      <c r="B726" s="11" t="s">
        <v>58</v>
      </c>
      <c r="C726" s="8" t="s">
        <v>129</v>
      </c>
      <c r="D726" s="8" t="s">
        <v>140</v>
      </c>
      <c r="E726" s="8">
        <v>3.0</v>
      </c>
      <c r="F726" s="8">
        <v>0.0</v>
      </c>
      <c r="G726" s="55">
        <f t="shared" si="1"/>
        <v>0</v>
      </c>
    </row>
    <row r="727">
      <c r="A727" s="8">
        <v>5.0</v>
      </c>
      <c r="B727" s="11" t="s">
        <v>59</v>
      </c>
      <c r="C727" s="8" t="s">
        <v>129</v>
      </c>
      <c r="D727" s="8" t="s">
        <v>140</v>
      </c>
      <c r="E727" s="8">
        <v>3.0</v>
      </c>
      <c r="F727" s="8">
        <v>0.0</v>
      </c>
      <c r="G727" s="55">
        <f t="shared" si="1"/>
        <v>0</v>
      </c>
    </row>
    <row r="728">
      <c r="A728" s="8">
        <v>6.0</v>
      </c>
      <c r="B728" s="11" t="s">
        <v>60</v>
      </c>
      <c r="C728" s="5" t="s">
        <v>127</v>
      </c>
      <c r="D728" s="8" t="s">
        <v>140</v>
      </c>
      <c r="E728" s="8">
        <v>3.0</v>
      </c>
      <c r="F728" s="8">
        <v>0.0</v>
      </c>
      <c r="G728" s="55">
        <f t="shared" si="1"/>
        <v>0</v>
      </c>
    </row>
    <row r="729">
      <c r="A729" s="8">
        <v>7.0</v>
      </c>
      <c r="B729" s="11" t="s">
        <v>61</v>
      </c>
      <c r="C729" s="8" t="s">
        <v>129</v>
      </c>
      <c r="D729" s="8" t="s">
        <v>140</v>
      </c>
      <c r="E729" s="8">
        <v>3.0</v>
      </c>
      <c r="F729" s="8">
        <v>0.0</v>
      </c>
      <c r="G729" s="55">
        <f t="shared" si="1"/>
        <v>0</v>
      </c>
    </row>
    <row r="730">
      <c r="A730" s="8">
        <v>8.0</v>
      </c>
      <c r="B730" s="11" t="s">
        <v>62</v>
      </c>
      <c r="C730" s="8" t="s">
        <v>129</v>
      </c>
      <c r="D730" s="8" t="s">
        <v>140</v>
      </c>
      <c r="E730" s="8">
        <v>3.0</v>
      </c>
      <c r="F730" s="8">
        <v>0.0</v>
      </c>
      <c r="G730" s="55">
        <f t="shared" si="1"/>
        <v>0</v>
      </c>
    </row>
    <row r="731">
      <c r="A731" s="8">
        <v>9.0</v>
      </c>
      <c r="B731" s="11" t="s">
        <v>63</v>
      </c>
      <c r="C731" s="8" t="s">
        <v>130</v>
      </c>
      <c r="D731" s="8" t="s">
        <v>140</v>
      </c>
      <c r="E731" s="8">
        <v>3.0</v>
      </c>
      <c r="F731" s="8">
        <v>0.0</v>
      </c>
      <c r="G731" s="55">
        <f t="shared" si="1"/>
        <v>0</v>
      </c>
    </row>
    <row r="732">
      <c r="A732" s="8">
        <v>10.0</v>
      </c>
      <c r="B732" s="11" t="s">
        <v>64</v>
      </c>
      <c r="C732" s="8" t="s">
        <v>127</v>
      </c>
      <c r="D732" s="8" t="s">
        <v>140</v>
      </c>
      <c r="E732" s="8">
        <v>3.0</v>
      </c>
      <c r="F732" s="8">
        <v>0.0</v>
      </c>
      <c r="G732" s="55">
        <f t="shared" si="1"/>
        <v>0</v>
      </c>
    </row>
    <row r="733">
      <c r="A733" s="8">
        <v>11.0</v>
      </c>
      <c r="B733" s="11" t="s">
        <v>65</v>
      </c>
      <c r="C733" s="8" t="s">
        <v>131</v>
      </c>
      <c r="D733" s="8" t="s">
        <v>140</v>
      </c>
      <c r="E733" s="8">
        <v>3.0</v>
      </c>
      <c r="F733" s="8">
        <v>115.0</v>
      </c>
      <c r="G733" s="55">
        <f t="shared" si="1"/>
        <v>46</v>
      </c>
    </row>
    <row r="734">
      <c r="A734" s="8">
        <v>12.0</v>
      </c>
      <c r="B734" s="11" t="s">
        <v>66</v>
      </c>
      <c r="C734" s="8" t="s">
        <v>66</v>
      </c>
      <c r="D734" s="8" t="s">
        <v>140</v>
      </c>
      <c r="E734" s="8">
        <v>3.0</v>
      </c>
      <c r="F734" s="8">
        <v>801.0</v>
      </c>
      <c r="G734" s="55">
        <f t="shared" si="1"/>
        <v>320.4</v>
      </c>
    </row>
    <row r="735">
      <c r="A735" s="8">
        <v>13.0</v>
      </c>
      <c r="B735" s="11" t="s">
        <v>67</v>
      </c>
      <c r="C735" s="8" t="s">
        <v>127</v>
      </c>
      <c r="D735" s="8" t="s">
        <v>140</v>
      </c>
      <c r="E735" s="8">
        <v>3.0</v>
      </c>
      <c r="F735" s="8">
        <v>7670.0</v>
      </c>
      <c r="G735" s="55">
        <f t="shared" si="1"/>
        <v>3068</v>
      </c>
    </row>
    <row r="736">
      <c r="A736" s="8">
        <v>14.0</v>
      </c>
      <c r="B736" s="11" t="s">
        <v>68</v>
      </c>
      <c r="C736" s="8" t="s">
        <v>129</v>
      </c>
      <c r="D736" s="8" t="s">
        <v>140</v>
      </c>
      <c r="E736" s="8">
        <v>3.0</v>
      </c>
      <c r="F736" s="8">
        <v>729.0</v>
      </c>
      <c r="G736" s="55">
        <f t="shared" si="1"/>
        <v>291.6</v>
      </c>
    </row>
    <row r="737">
      <c r="A737" s="8">
        <v>15.0</v>
      </c>
      <c r="B737" s="11" t="s">
        <v>69</v>
      </c>
      <c r="C737" s="8" t="s">
        <v>127</v>
      </c>
      <c r="D737" s="8" t="s">
        <v>140</v>
      </c>
      <c r="E737" s="8">
        <v>3.0</v>
      </c>
      <c r="F737" s="8">
        <v>0.0</v>
      </c>
      <c r="G737" s="55">
        <f t="shared" si="1"/>
        <v>0</v>
      </c>
    </row>
    <row r="738">
      <c r="A738" s="8">
        <v>16.0</v>
      </c>
      <c r="B738" s="11" t="s">
        <v>70</v>
      </c>
      <c r="C738" s="8" t="s">
        <v>132</v>
      </c>
      <c r="D738" s="8" t="s">
        <v>140</v>
      </c>
      <c r="E738" s="8">
        <v>3.0</v>
      </c>
      <c r="F738" s="8">
        <v>61224.0</v>
      </c>
      <c r="G738" s="55">
        <f t="shared" si="1"/>
        <v>24489.6</v>
      </c>
    </row>
    <row r="739">
      <c r="A739" s="8">
        <v>17.0</v>
      </c>
      <c r="B739" s="11" t="s">
        <v>71</v>
      </c>
      <c r="C739" s="8" t="s">
        <v>129</v>
      </c>
      <c r="D739" s="8" t="s">
        <v>140</v>
      </c>
      <c r="E739" s="8">
        <v>3.0</v>
      </c>
      <c r="F739" s="8">
        <v>0.0</v>
      </c>
      <c r="G739" s="55">
        <f t="shared" si="1"/>
        <v>0</v>
      </c>
    </row>
    <row r="740">
      <c r="A740" s="8">
        <v>18.0</v>
      </c>
      <c r="B740" s="11" t="s">
        <v>72</v>
      </c>
      <c r="C740" s="8" t="s">
        <v>127</v>
      </c>
      <c r="D740" s="8" t="s">
        <v>140</v>
      </c>
      <c r="E740" s="8">
        <v>3.0</v>
      </c>
      <c r="F740" s="8">
        <v>18084.0</v>
      </c>
      <c r="G740" s="55">
        <f t="shared" si="1"/>
        <v>7233.6</v>
      </c>
    </row>
    <row r="741">
      <c r="A741" s="8">
        <v>19.0</v>
      </c>
      <c r="B741" s="11" t="s">
        <v>73</v>
      </c>
      <c r="C741" s="8" t="s">
        <v>127</v>
      </c>
      <c r="D741" s="8" t="s">
        <v>140</v>
      </c>
      <c r="E741" s="8">
        <v>3.0</v>
      </c>
      <c r="F741" s="8">
        <v>184694.0</v>
      </c>
      <c r="G741" s="55">
        <f t="shared" si="1"/>
        <v>73877.6</v>
      </c>
    </row>
    <row r="742">
      <c r="A742" s="8">
        <v>20.0</v>
      </c>
      <c r="B742" s="11" t="s">
        <v>74</v>
      </c>
      <c r="C742" s="8" t="s">
        <v>127</v>
      </c>
      <c r="D742" s="8" t="s">
        <v>140</v>
      </c>
      <c r="E742" s="8">
        <v>3.0</v>
      </c>
      <c r="F742" s="8">
        <v>0.0</v>
      </c>
      <c r="G742" s="55">
        <f t="shared" si="1"/>
        <v>0</v>
      </c>
    </row>
    <row r="743">
      <c r="A743" s="8">
        <v>21.0</v>
      </c>
      <c r="B743" s="11" t="s">
        <v>75</v>
      </c>
      <c r="C743" s="8" t="s">
        <v>130</v>
      </c>
      <c r="D743" s="8" t="s">
        <v>140</v>
      </c>
      <c r="E743" s="8">
        <v>3.0</v>
      </c>
      <c r="F743" s="8">
        <v>7430.0</v>
      </c>
      <c r="G743" s="55">
        <f t="shared" si="1"/>
        <v>2972</v>
      </c>
    </row>
    <row r="744">
      <c r="A744" s="8">
        <v>22.0</v>
      </c>
      <c r="B744" s="11" t="s">
        <v>76</v>
      </c>
      <c r="C744" s="56" t="s">
        <v>132</v>
      </c>
      <c r="D744" s="8" t="s">
        <v>140</v>
      </c>
      <c r="E744" s="8">
        <v>3.0</v>
      </c>
      <c r="F744" s="8">
        <v>0.0</v>
      </c>
      <c r="G744" s="55">
        <f t="shared" si="1"/>
        <v>0</v>
      </c>
    </row>
    <row r="745">
      <c r="A745" s="8">
        <v>23.0</v>
      </c>
      <c r="B745" s="11" t="s">
        <v>77</v>
      </c>
      <c r="C745" s="8" t="s">
        <v>129</v>
      </c>
      <c r="D745" s="8" t="s">
        <v>140</v>
      </c>
      <c r="E745" s="8">
        <v>3.0</v>
      </c>
      <c r="F745" s="8">
        <v>0.0</v>
      </c>
      <c r="G745" s="55">
        <f t="shared" si="1"/>
        <v>0</v>
      </c>
    </row>
    <row r="746">
      <c r="A746" s="8">
        <v>24.0</v>
      </c>
      <c r="B746" s="11" t="s">
        <v>78</v>
      </c>
      <c r="C746" s="8" t="s">
        <v>129</v>
      </c>
      <c r="D746" s="8" t="s">
        <v>140</v>
      </c>
      <c r="E746" s="8">
        <v>3.0</v>
      </c>
      <c r="F746" s="8">
        <v>35604.0</v>
      </c>
      <c r="G746" s="55">
        <f t="shared" si="1"/>
        <v>14241.6</v>
      </c>
    </row>
    <row r="747">
      <c r="A747" s="8">
        <v>25.0</v>
      </c>
      <c r="B747" s="11" t="s">
        <v>79</v>
      </c>
      <c r="C747" s="56" t="s">
        <v>132</v>
      </c>
      <c r="D747" s="8" t="s">
        <v>140</v>
      </c>
      <c r="E747" s="8">
        <v>3.0</v>
      </c>
      <c r="F747" s="8">
        <v>0.0</v>
      </c>
      <c r="G747" s="55">
        <f t="shared" si="1"/>
        <v>0</v>
      </c>
    </row>
    <row r="748">
      <c r="A748" s="8">
        <v>26.0</v>
      </c>
      <c r="B748" s="11" t="s">
        <v>80</v>
      </c>
      <c r="C748" s="8" t="s">
        <v>127</v>
      </c>
      <c r="D748" s="8" t="s">
        <v>140</v>
      </c>
      <c r="E748" s="8">
        <v>3.0</v>
      </c>
      <c r="F748" s="8">
        <v>11106.0</v>
      </c>
      <c r="G748" s="55">
        <f t="shared" si="1"/>
        <v>4442.4</v>
      </c>
    </row>
    <row r="749">
      <c r="A749" s="8">
        <v>27.0</v>
      </c>
      <c r="B749" s="11" t="s">
        <v>81</v>
      </c>
      <c r="C749" s="8" t="s">
        <v>127</v>
      </c>
      <c r="D749" s="8" t="s">
        <v>140</v>
      </c>
      <c r="E749" s="8">
        <v>3.0</v>
      </c>
      <c r="F749" s="8">
        <v>0.0</v>
      </c>
      <c r="G749" s="55">
        <f t="shared" si="1"/>
        <v>0</v>
      </c>
    </row>
    <row r="750">
      <c r="A750" s="8">
        <v>28.0</v>
      </c>
      <c r="B750" s="11" t="s">
        <v>82</v>
      </c>
      <c r="C750" s="8" t="s">
        <v>133</v>
      </c>
      <c r="D750" s="8" t="s">
        <v>140</v>
      </c>
      <c r="E750" s="8">
        <v>3.0</v>
      </c>
      <c r="F750" s="8">
        <v>97063.0</v>
      </c>
      <c r="G750" s="55">
        <f t="shared" si="1"/>
        <v>38825.2</v>
      </c>
    </row>
    <row r="751">
      <c r="A751" s="8">
        <v>29.0</v>
      </c>
      <c r="B751" s="11" t="s">
        <v>83</v>
      </c>
      <c r="C751" s="8" t="s">
        <v>127</v>
      </c>
      <c r="D751" s="8" t="s">
        <v>140</v>
      </c>
      <c r="E751" s="8">
        <v>3.0</v>
      </c>
      <c r="F751" s="8">
        <v>0.0</v>
      </c>
      <c r="G751" s="55">
        <f t="shared" si="1"/>
        <v>0</v>
      </c>
    </row>
    <row r="752">
      <c r="A752" s="8">
        <v>30.0</v>
      </c>
      <c r="B752" s="11" t="s">
        <v>84</v>
      </c>
      <c r="C752" s="8" t="s">
        <v>129</v>
      </c>
      <c r="D752" s="8" t="s">
        <v>140</v>
      </c>
      <c r="E752" s="8">
        <v>3.0</v>
      </c>
      <c r="F752" s="8">
        <v>0.0</v>
      </c>
      <c r="G752" s="55">
        <f t="shared" si="1"/>
        <v>0</v>
      </c>
    </row>
    <row r="753">
      <c r="A753" s="8">
        <v>31.0</v>
      </c>
      <c r="B753" s="11" t="s">
        <v>85</v>
      </c>
      <c r="C753" s="8" t="s">
        <v>127</v>
      </c>
      <c r="D753" s="8" t="s">
        <v>140</v>
      </c>
      <c r="E753" s="8">
        <v>3.0</v>
      </c>
      <c r="F753" s="8">
        <v>63374.0</v>
      </c>
      <c r="G753" s="55">
        <f t="shared" si="1"/>
        <v>25349.6</v>
      </c>
    </row>
    <row r="754">
      <c r="A754" s="8">
        <v>32.0</v>
      </c>
      <c r="B754" s="11" t="s">
        <v>86</v>
      </c>
      <c r="C754" s="8" t="s">
        <v>127</v>
      </c>
      <c r="D754" s="8" t="s">
        <v>140</v>
      </c>
      <c r="E754" s="8">
        <v>3.0</v>
      </c>
      <c r="F754" s="8">
        <v>83240.0</v>
      </c>
      <c r="G754" s="55">
        <f t="shared" si="1"/>
        <v>33296</v>
      </c>
    </row>
    <row r="755">
      <c r="A755" s="8">
        <v>33.0</v>
      </c>
      <c r="B755" s="11" t="s">
        <v>87</v>
      </c>
      <c r="C755" s="8" t="s">
        <v>127</v>
      </c>
      <c r="D755" s="8" t="s">
        <v>140</v>
      </c>
      <c r="E755" s="8">
        <v>3.0</v>
      </c>
      <c r="F755" s="8">
        <v>255.0</v>
      </c>
      <c r="G755" s="55">
        <f t="shared" si="1"/>
        <v>102</v>
      </c>
    </row>
    <row r="756">
      <c r="A756" s="8">
        <v>34.0</v>
      </c>
      <c r="B756" s="11" t="s">
        <v>88</v>
      </c>
      <c r="C756" s="8" t="s">
        <v>130</v>
      </c>
      <c r="D756" s="8" t="s">
        <v>140</v>
      </c>
      <c r="E756" s="8">
        <v>3.0</v>
      </c>
      <c r="F756" s="8">
        <v>1037163.0</v>
      </c>
      <c r="G756" s="55">
        <f t="shared" si="1"/>
        <v>414865.2</v>
      </c>
    </row>
    <row r="757">
      <c r="A757" s="8">
        <v>35.0</v>
      </c>
      <c r="B757" s="11" t="s">
        <v>89</v>
      </c>
      <c r="C757" s="8" t="s">
        <v>127</v>
      </c>
      <c r="D757" s="8" t="s">
        <v>140</v>
      </c>
      <c r="E757" s="8">
        <v>3.0</v>
      </c>
      <c r="F757" s="8">
        <v>14938.0</v>
      </c>
      <c r="G757" s="55">
        <f t="shared" si="1"/>
        <v>5975.2</v>
      </c>
    </row>
    <row r="758">
      <c r="A758" s="8">
        <v>36.0</v>
      </c>
      <c r="B758" s="11" t="s">
        <v>90</v>
      </c>
      <c r="C758" s="8" t="s">
        <v>127</v>
      </c>
      <c r="D758" s="8" t="s">
        <v>140</v>
      </c>
      <c r="E758" s="8">
        <v>3.0</v>
      </c>
      <c r="F758" s="8">
        <v>6519.0</v>
      </c>
      <c r="G758" s="55">
        <f t="shared" si="1"/>
        <v>2607.6</v>
      </c>
    </row>
    <row r="759">
      <c r="A759" s="8">
        <v>37.0</v>
      </c>
      <c r="B759" s="11" t="s">
        <v>91</v>
      </c>
      <c r="C759" s="8" t="s">
        <v>91</v>
      </c>
      <c r="D759" s="8" t="s">
        <v>140</v>
      </c>
      <c r="E759" s="8">
        <v>3.0</v>
      </c>
      <c r="F759" s="8">
        <v>1.4713439E7</v>
      </c>
      <c r="G759" s="55">
        <f t="shared" si="1"/>
        <v>5885375.6</v>
      </c>
    </row>
    <row r="760">
      <c r="A760" s="8">
        <v>38.0</v>
      </c>
      <c r="B760" s="11" t="s">
        <v>92</v>
      </c>
      <c r="C760" s="8" t="s">
        <v>92</v>
      </c>
      <c r="D760" s="8" t="s">
        <v>140</v>
      </c>
      <c r="E760" s="8">
        <v>3.0</v>
      </c>
      <c r="F760" s="8">
        <v>0.0</v>
      </c>
      <c r="G760" s="55">
        <f t="shared" si="1"/>
        <v>0</v>
      </c>
    </row>
    <row r="761">
      <c r="A761" s="8">
        <v>39.0</v>
      </c>
      <c r="B761" s="11" t="s">
        <v>93</v>
      </c>
      <c r="C761" s="8" t="s">
        <v>127</v>
      </c>
      <c r="D761" s="8" t="s">
        <v>140</v>
      </c>
      <c r="E761" s="8">
        <v>3.0</v>
      </c>
      <c r="F761" s="8">
        <v>111572.0</v>
      </c>
      <c r="G761" s="55">
        <f t="shared" si="1"/>
        <v>44628.8</v>
      </c>
    </row>
    <row r="762">
      <c r="A762" s="8">
        <v>40.0</v>
      </c>
      <c r="B762" s="11" t="s">
        <v>94</v>
      </c>
      <c r="C762" s="8" t="s">
        <v>127</v>
      </c>
      <c r="D762" s="8" t="s">
        <v>140</v>
      </c>
      <c r="E762" s="8">
        <v>3.0</v>
      </c>
      <c r="F762" s="8">
        <v>5476.0</v>
      </c>
      <c r="G762" s="55">
        <f t="shared" si="1"/>
        <v>2190.4</v>
      </c>
    </row>
    <row r="763">
      <c r="A763" s="8">
        <v>41.0</v>
      </c>
      <c r="B763" s="11" t="s">
        <v>95</v>
      </c>
      <c r="C763" s="8" t="s">
        <v>134</v>
      </c>
      <c r="D763" s="8" t="s">
        <v>140</v>
      </c>
      <c r="E763" s="8">
        <v>3.0</v>
      </c>
      <c r="F763" s="8">
        <v>388594.0</v>
      </c>
      <c r="G763" s="55">
        <f t="shared" si="1"/>
        <v>155437.6</v>
      </c>
    </row>
    <row r="764">
      <c r="A764" s="8">
        <v>42.0</v>
      </c>
      <c r="B764" s="11" t="s">
        <v>96</v>
      </c>
      <c r="C764" s="8" t="s">
        <v>96</v>
      </c>
      <c r="D764" s="8" t="s">
        <v>140</v>
      </c>
      <c r="E764" s="8">
        <v>3.0</v>
      </c>
      <c r="F764" s="8">
        <v>0.0</v>
      </c>
      <c r="G764" s="55">
        <f t="shared" si="1"/>
        <v>0</v>
      </c>
    </row>
    <row r="765">
      <c r="A765" s="8">
        <v>43.0</v>
      </c>
      <c r="B765" s="11" t="s">
        <v>97</v>
      </c>
      <c r="C765" s="8" t="s">
        <v>135</v>
      </c>
      <c r="D765" s="8" t="s">
        <v>140</v>
      </c>
      <c r="E765" s="8">
        <v>3.0</v>
      </c>
      <c r="F765" s="8">
        <v>4303.0</v>
      </c>
      <c r="G765" s="55">
        <f t="shared" si="1"/>
        <v>1721.2</v>
      </c>
    </row>
    <row r="766">
      <c r="A766" s="8">
        <v>44.0</v>
      </c>
      <c r="B766" s="11" t="s">
        <v>98</v>
      </c>
      <c r="C766" s="8" t="s">
        <v>135</v>
      </c>
      <c r="D766" s="8" t="s">
        <v>140</v>
      </c>
      <c r="E766" s="8">
        <v>3.0</v>
      </c>
      <c r="F766" s="8">
        <v>0.0</v>
      </c>
      <c r="G766" s="55">
        <f t="shared" si="1"/>
        <v>0</v>
      </c>
    </row>
    <row r="767">
      <c r="A767" s="8">
        <v>45.0</v>
      </c>
      <c r="B767" s="11" t="s">
        <v>99</v>
      </c>
      <c r="C767" s="8" t="s">
        <v>135</v>
      </c>
      <c r="D767" s="8" t="s">
        <v>140</v>
      </c>
      <c r="E767" s="8">
        <v>3.0</v>
      </c>
      <c r="F767" s="8">
        <v>1133.0</v>
      </c>
      <c r="G767" s="55">
        <f t="shared" si="1"/>
        <v>453.2</v>
      </c>
    </row>
    <row r="768">
      <c r="A768" s="8">
        <v>46.0</v>
      </c>
      <c r="B768" s="11" t="s">
        <v>100</v>
      </c>
      <c r="C768" s="8" t="s">
        <v>135</v>
      </c>
      <c r="D768" s="8" t="s">
        <v>140</v>
      </c>
      <c r="E768" s="8">
        <v>3.0</v>
      </c>
      <c r="F768" s="8">
        <v>27008.0</v>
      </c>
      <c r="G768" s="55">
        <f t="shared" si="1"/>
        <v>10803.2</v>
      </c>
    </row>
    <row r="769">
      <c r="A769" s="8">
        <v>47.0</v>
      </c>
      <c r="B769" s="11" t="s">
        <v>101</v>
      </c>
      <c r="C769" s="8" t="s">
        <v>135</v>
      </c>
      <c r="D769" s="8" t="s">
        <v>140</v>
      </c>
      <c r="E769" s="8">
        <v>3.0</v>
      </c>
      <c r="F769" s="8">
        <v>114219.0</v>
      </c>
      <c r="G769" s="55">
        <f t="shared" si="1"/>
        <v>45687.6</v>
      </c>
    </row>
    <row r="770">
      <c r="A770" s="8">
        <v>0.0</v>
      </c>
      <c r="B770" s="11" t="s">
        <v>54</v>
      </c>
      <c r="C770" s="8" t="s">
        <v>127</v>
      </c>
      <c r="D770" s="8" t="s">
        <v>140</v>
      </c>
      <c r="E770" s="8">
        <v>6.0</v>
      </c>
      <c r="F770" s="8">
        <v>0.0</v>
      </c>
      <c r="G770" s="55">
        <f t="shared" si="1"/>
        <v>0</v>
      </c>
    </row>
    <row r="771">
      <c r="A771" s="8">
        <v>1.0</v>
      </c>
      <c r="B771" s="11" t="s">
        <v>55</v>
      </c>
      <c r="C771" s="8" t="s">
        <v>127</v>
      </c>
      <c r="D771" s="8" t="s">
        <v>140</v>
      </c>
      <c r="E771" s="8">
        <v>6.0</v>
      </c>
      <c r="F771" s="8">
        <v>0.0</v>
      </c>
      <c r="G771" s="55">
        <f t="shared" si="1"/>
        <v>0</v>
      </c>
    </row>
    <row r="772">
      <c r="A772" s="8">
        <v>2.0</v>
      </c>
      <c r="B772" s="11" t="s">
        <v>56</v>
      </c>
      <c r="C772" s="8" t="s">
        <v>128</v>
      </c>
      <c r="D772" s="8" t="s">
        <v>140</v>
      </c>
      <c r="E772" s="8">
        <v>6.0</v>
      </c>
      <c r="F772" s="8">
        <v>0.0</v>
      </c>
      <c r="G772" s="55">
        <f t="shared" si="1"/>
        <v>0</v>
      </c>
    </row>
    <row r="773">
      <c r="A773" s="8">
        <v>3.0</v>
      </c>
      <c r="B773" s="11" t="s">
        <v>57</v>
      </c>
      <c r="C773" s="8" t="s">
        <v>127</v>
      </c>
      <c r="D773" s="8" t="s">
        <v>140</v>
      </c>
      <c r="E773" s="8">
        <v>6.0</v>
      </c>
      <c r="F773" s="8">
        <v>0.0</v>
      </c>
      <c r="G773" s="55">
        <f t="shared" si="1"/>
        <v>0</v>
      </c>
    </row>
    <row r="774">
      <c r="A774" s="8">
        <v>4.0</v>
      </c>
      <c r="B774" s="11" t="s">
        <v>58</v>
      </c>
      <c r="C774" s="8" t="s">
        <v>129</v>
      </c>
      <c r="D774" s="8" t="s">
        <v>140</v>
      </c>
      <c r="E774" s="8">
        <v>6.0</v>
      </c>
      <c r="F774" s="8">
        <v>0.0</v>
      </c>
      <c r="G774" s="55">
        <f t="shared" si="1"/>
        <v>0</v>
      </c>
    </row>
    <row r="775">
      <c r="A775" s="8">
        <v>5.0</v>
      </c>
      <c r="B775" s="11" t="s">
        <v>59</v>
      </c>
      <c r="C775" s="8" t="s">
        <v>129</v>
      </c>
      <c r="D775" s="8" t="s">
        <v>140</v>
      </c>
      <c r="E775" s="8">
        <v>6.0</v>
      </c>
      <c r="F775" s="8">
        <v>0.0</v>
      </c>
      <c r="G775" s="55">
        <f t="shared" si="1"/>
        <v>0</v>
      </c>
    </row>
    <row r="776">
      <c r="A776" s="8">
        <v>6.0</v>
      </c>
      <c r="B776" s="11" t="s">
        <v>60</v>
      </c>
      <c r="C776" s="5" t="s">
        <v>127</v>
      </c>
      <c r="D776" s="8" t="s">
        <v>140</v>
      </c>
      <c r="E776" s="8">
        <v>6.0</v>
      </c>
      <c r="F776" s="8">
        <v>0.0</v>
      </c>
      <c r="G776" s="55">
        <f t="shared" si="1"/>
        <v>0</v>
      </c>
    </row>
    <row r="777">
      <c r="A777" s="8">
        <v>7.0</v>
      </c>
      <c r="B777" s="11" t="s">
        <v>61</v>
      </c>
      <c r="C777" s="8" t="s">
        <v>129</v>
      </c>
      <c r="D777" s="8" t="s">
        <v>140</v>
      </c>
      <c r="E777" s="8">
        <v>6.0</v>
      </c>
      <c r="F777" s="8">
        <v>0.0</v>
      </c>
      <c r="G777" s="55">
        <f t="shared" si="1"/>
        <v>0</v>
      </c>
    </row>
    <row r="778">
      <c r="A778" s="8">
        <v>8.0</v>
      </c>
      <c r="B778" s="11" t="s">
        <v>62</v>
      </c>
      <c r="C778" s="8" t="s">
        <v>129</v>
      </c>
      <c r="D778" s="8" t="s">
        <v>140</v>
      </c>
      <c r="E778" s="8">
        <v>6.0</v>
      </c>
      <c r="F778" s="8">
        <v>0.0</v>
      </c>
      <c r="G778" s="55">
        <f t="shared" si="1"/>
        <v>0</v>
      </c>
    </row>
    <row r="779">
      <c r="A779" s="8">
        <v>9.0</v>
      </c>
      <c r="B779" s="11" t="s">
        <v>63</v>
      </c>
      <c r="C779" s="8" t="s">
        <v>130</v>
      </c>
      <c r="D779" s="8" t="s">
        <v>140</v>
      </c>
      <c r="E779" s="8">
        <v>6.0</v>
      </c>
      <c r="F779" s="8">
        <v>21491.0</v>
      </c>
      <c r="G779" s="55">
        <f t="shared" si="1"/>
        <v>8596.4</v>
      </c>
    </row>
    <row r="780">
      <c r="A780" s="8">
        <v>10.0</v>
      </c>
      <c r="B780" s="11" t="s">
        <v>64</v>
      </c>
      <c r="C780" s="8" t="s">
        <v>127</v>
      </c>
      <c r="D780" s="8" t="s">
        <v>140</v>
      </c>
      <c r="E780" s="8">
        <v>6.0</v>
      </c>
      <c r="F780" s="8">
        <v>0.0</v>
      </c>
      <c r="G780" s="55">
        <f t="shared" si="1"/>
        <v>0</v>
      </c>
    </row>
    <row r="781">
      <c r="A781" s="8">
        <v>11.0</v>
      </c>
      <c r="B781" s="11" t="s">
        <v>65</v>
      </c>
      <c r="C781" s="8" t="s">
        <v>131</v>
      </c>
      <c r="D781" s="8" t="s">
        <v>140</v>
      </c>
      <c r="E781" s="8">
        <v>6.0</v>
      </c>
      <c r="F781" s="8">
        <v>3861.0</v>
      </c>
      <c r="G781" s="55">
        <f t="shared" si="1"/>
        <v>1544.4</v>
      </c>
    </row>
    <row r="782">
      <c r="A782" s="8">
        <v>12.0</v>
      </c>
      <c r="B782" s="11" t="s">
        <v>66</v>
      </c>
      <c r="C782" s="8" t="s">
        <v>66</v>
      </c>
      <c r="D782" s="8" t="s">
        <v>140</v>
      </c>
      <c r="E782" s="8">
        <v>6.0</v>
      </c>
      <c r="F782" s="8">
        <v>91756.0</v>
      </c>
      <c r="G782" s="55">
        <f t="shared" si="1"/>
        <v>36702.4</v>
      </c>
    </row>
    <row r="783">
      <c r="A783" s="8">
        <v>13.0</v>
      </c>
      <c r="B783" s="11" t="s">
        <v>67</v>
      </c>
      <c r="C783" s="8" t="s">
        <v>127</v>
      </c>
      <c r="D783" s="8" t="s">
        <v>140</v>
      </c>
      <c r="E783" s="8">
        <v>6.0</v>
      </c>
      <c r="F783" s="8">
        <v>0.0</v>
      </c>
      <c r="G783" s="55">
        <f t="shared" si="1"/>
        <v>0</v>
      </c>
    </row>
    <row r="784">
      <c r="A784" s="8">
        <v>14.0</v>
      </c>
      <c r="B784" s="11" t="s">
        <v>68</v>
      </c>
      <c r="C784" s="8" t="s">
        <v>129</v>
      </c>
      <c r="D784" s="8" t="s">
        <v>140</v>
      </c>
      <c r="E784" s="8">
        <v>6.0</v>
      </c>
      <c r="F784" s="8">
        <v>205.0</v>
      </c>
      <c r="G784" s="55">
        <f t="shared" si="1"/>
        <v>82</v>
      </c>
    </row>
    <row r="785">
      <c r="A785" s="8">
        <v>15.0</v>
      </c>
      <c r="B785" s="11" t="s">
        <v>69</v>
      </c>
      <c r="C785" s="8" t="s">
        <v>127</v>
      </c>
      <c r="D785" s="8" t="s">
        <v>140</v>
      </c>
      <c r="E785" s="8">
        <v>6.0</v>
      </c>
      <c r="F785" s="8">
        <v>0.0</v>
      </c>
      <c r="G785" s="55">
        <f t="shared" si="1"/>
        <v>0</v>
      </c>
    </row>
    <row r="786">
      <c r="A786" s="8">
        <v>16.0</v>
      </c>
      <c r="B786" s="11" t="s">
        <v>70</v>
      </c>
      <c r="C786" s="8" t="s">
        <v>132</v>
      </c>
      <c r="D786" s="8" t="s">
        <v>140</v>
      </c>
      <c r="E786" s="8">
        <v>6.0</v>
      </c>
      <c r="F786" s="8">
        <v>29888.0</v>
      </c>
      <c r="G786" s="55">
        <f t="shared" si="1"/>
        <v>11955.2</v>
      </c>
    </row>
    <row r="787">
      <c r="A787" s="8">
        <v>17.0</v>
      </c>
      <c r="B787" s="11" t="s">
        <v>71</v>
      </c>
      <c r="C787" s="8" t="s">
        <v>129</v>
      </c>
      <c r="D787" s="8" t="s">
        <v>140</v>
      </c>
      <c r="E787" s="8">
        <v>6.0</v>
      </c>
      <c r="F787" s="8">
        <v>78.0</v>
      </c>
      <c r="G787" s="55">
        <f t="shared" si="1"/>
        <v>31.2</v>
      </c>
    </row>
    <row r="788">
      <c r="A788" s="8">
        <v>18.0</v>
      </c>
      <c r="B788" s="11" t="s">
        <v>72</v>
      </c>
      <c r="C788" s="8" t="s">
        <v>127</v>
      </c>
      <c r="D788" s="8" t="s">
        <v>140</v>
      </c>
      <c r="E788" s="8">
        <v>6.0</v>
      </c>
      <c r="F788" s="8">
        <v>30986.0</v>
      </c>
      <c r="G788" s="55">
        <f t="shared" si="1"/>
        <v>12394.4</v>
      </c>
    </row>
    <row r="789">
      <c r="A789" s="8">
        <v>19.0</v>
      </c>
      <c r="B789" s="11" t="s">
        <v>73</v>
      </c>
      <c r="C789" s="8" t="s">
        <v>127</v>
      </c>
      <c r="D789" s="8" t="s">
        <v>140</v>
      </c>
      <c r="E789" s="8">
        <v>6.0</v>
      </c>
      <c r="F789" s="8">
        <v>115063.0</v>
      </c>
      <c r="G789" s="55">
        <f t="shared" si="1"/>
        <v>46025.2</v>
      </c>
    </row>
    <row r="790">
      <c r="A790" s="8">
        <v>20.0</v>
      </c>
      <c r="B790" s="11" t="s">
        <v>74</v>
      </c>
      <c r="C790" s="8" t="s">
        <v>127</v>
      </c>
      <c r="D790" s="8" t="s">
        <v>140</v>
      </c>
      <c r="E790" s="8">
        <v>6.0</v>
      </c>
      <c r="F790" s="8">
        <v>0.0</v>
      </c>
      <c r="G790" s="55">
        <f t="shared" si="1"/>
        <v>0</v>
      </c>
    </row>
    <row r="791">
      <c r="A791" s="8">
        <v>21.0</v>
      </c>
      <c r="B791" s="11" t="s">
        <v>75</v>
      </c>
      <c r="C791" s="8" t="s">
        <v>130</v>
      </c>
      <c r="D791" s="8" t="s">
        <v>140</v>
      </c>
      <c r="E791" s="8">
        <v>6.0</v>
      </c>
      <c r="F791" s="8">
        <v>0.0</v>
      </c>
      <c r="G791" s="55">
        <f t="shared" si="1"/>
        <v>0</v>
      </c>
    </row>
    <row r="792">
      <c r="A792" s="8">
        <v>22.0</v>
      </c>
      <c r="B792" s="11" t="s">
        <v>76</v>
      </c>
      <c r="C792" s="56" t="s">
        <v>132</v>
      </c>
      <c r="D792" s="8" t="s">
        <v>140</v>
      </c>
      <c r="E792" s="8">
        <v>6.0</v>
      </c>
      <c r="F792" s="8">
        <v>74495.0</v>
      </c>
      <c r="G792" s="55">
        <f t="shared" si="1"/>
        <v>29798</v>
      </c>
    </row>
    <row r="793">
      <c r="A793" s="8">
        <v>23.0</v>
      </c>
      <c r="B793" s="11" t="s">
        <v>77</v>
      </c>
      <c r="C793" s="8" t="s">
        <v>129</v>
      </c>
      <c r="D793" s="8" t="s">
        <v>140</v>
      </c>
      <c r="E793" s="8">
        <v>6.0</v>
      </c>
      <c r="F793" s="8">
        <v>0.0</v>
      </c>
      <c r="G793" s="55">
        <f t="shared" si="1"/>
        <v>0</v>
      </c>
    </row>
    <row r="794">
      <c r="A794" s="8">
        <v>24.0</v>
      </c>
      <c r="B794" s="11" t="s">
        <v>78</v>
      </c>
      <c r="C794" s="8" t="s">
        <v>129</v>
      </c>
      <c r="D794" s="8" t="s">
        <v>140</v>
      </c>
      <c r="E794" s="8">
        <v>6.0</v>
      </c>
      <c r="F794" s="8">
        <v>18454.0</v>
      </c>
      <c r="G794" s="55">
        <f t="shared" si="1"/>
        <v>7381.6</v>
      </c>
    </row>
    <row r="795">
      <c r="A795" s="8">
        <v>25.0</v>
      </c>
      <c r="B795" s="11" t="s">
        <v>79</v>
      </c>
      <c r="C795" s="56" t="s">
        <v>132</v>
      </c>
      <c r="D795" s="8" t="s">
        <v>140</v>
      </c>
      <c r="E795" s="8">
        <v>6.0</v>
      </c>
      <c r="F795" s="8">
        <v>0.0</v>
      </c>
      <c r="G795" s="55">
        <f t="shared" si="1"/>
        <v>0</v>
      </c>
    </row>
    <row r="796">
      <c r="A796" s="8">
        <v>26.0</v>
      </c>
      <c r="B796" s="11" t="s">
        <v>80</v>
      </c>
      <c r="C796" s="8" t="s">
        <v>127</v>
      </c>
      <c r="D796" s="8" t="s">
        <v>140</v>
      </c>
      <c r="E796" s="8">
        <v>6.0</v>
      </c>
      <c r="F796" s="8">
        <v>536038.0</v>
      </c>
      <c r="G796" s="55">
        <f t="shared" si="1"/>
        <v>214415.2</v>
      </c>
    </row>
    <row r="797">
      <c r="A797" s="8">
        <v>27.0</v>
      </c>
      <c r="B797" s="11" t="s">
        <v>81</v>
      </c>
      <c r="C797" s="8" t="s">
        <v>127</v>
      </c>
      <c r="D797" s="8" t="s">
        <v>140</v>
      </c>
      <c r="E797" s="8">
        <v>6.0</v>
      </c>
      <c r="F797" s="8">
        <v>0.0</v>
      </c>
      <c r="G797" s="55">
        <f t="shared" si="1"/>
        <v>0</v>
      </c>
    </row>
    <row r="798">
      <c r="A798" s="8">
        <v>28.0</v>
      </c>
      <c r="B798" s="11" t="s">
        <v>82</v>
      </c>
      <c r="C798" s="8" t="s">
        <v>133</v>
      </c>
      <c r="D798" s="8" t="s">
        <v>140</v>
      </c>
      <c r="E798" s="8">
        <v>6.0</v>
      </c>
      <c r="F798" s="8">
        <v>55529.0</v>
      </c>
      <c r="G798" s="55">
        <f t="shared" si="1"/>
        <v>22211.6</v>
      </c>
    </row>
    <row r="799">
      <c r="A799" s="8">
        <v>29.0</v>
      </c>
      <c r="B799" s="11" t="s">
        <v>83</v>
      </c>
      <c r="C799" s="8" t="s">
        <v>127</v>
      </c>
      <c r="D799" s="8" t="s">
        <v>140</v>
      </c>
      <c r="E799" s="8">
        <v>6.0</v>
      </c>
      <c r="F799" s="8">
        <v>33680.0</v>
      </c>
      <c r="G799" s="55">
        <f t="shared" si="1"/>
        <v>13472</v>
      </c>
    </row>
    <row r="800">
      <c r="A800" s="8">
        <v>30.0</v>
      </c>
      <c r="B800" s="11" t="s">
        <v>84</v>
      </c>
      <c r="C800" s="8" t="s">
        <v>129</v>
      </c>
      <c r="D800" s="8" t="s">
        <v>140</v>
      </c>
      <c r="E800" s="8">
        <v>6.0</v>
      </c>
      <c r="F800" s="8">
        <v>20716.0</v>
      </c>
      <c r="G800" s="55">
        <f t="shared" si="1"/>
        <v>8286.4</v>
      </c>
    </row>
    <row r="801">
      <c r="A801" s="8">
        <v>31.0</v>
      </c>
      <c r="B801" s="11" t="s">
        <v>85</v>
      </c>
      <c r="C801" s="8" t="s">
        <v>127</v>
      </c>
      <c r="D801" s="8" t="s">
        <v>140</v>
      </c>
      <c r="E801" s="8">
        <v>6.0</v>
      </c>
      <c r="F801" s="8">
        <v>640489.0</v>
      </c>
      <c r="G801" s="55">
        <f t="shared" si="1"/>
        <v>256195.6</v>
      </c>
    </row>
    <row r="802">
      <c r="A802" s="8">
        <v>32.0</v>
      </c>
      <c r="B802" s="11" t="s">
        <v>86</v>
      </c>
      <c r="C802" s="8" t="s">
        <v>127</v>
      </c>
      <c r="D802" s="8" t="s">
        <v>140</v>
      </c>
      <c r="E802" s="8">
        <v>6.0</v>
      </c>
      <c r="F802" s="8">
        <v>265264.0</v>
      </c>
      <c r="G802" s="55">
        <f t="shared" si="1"/>
        <v>106105.6</v>
      </c>
    </row>
    <row r="803">
      <c r="A803" s="8">
        <v>33.0</v>
      </c>
      <c r="B803" s="11" t="s">
        <v>87</v>
      </c>
      <c r="C803" s="8" t="s">
        <v>127</v>
      </c>
      <c r="D803" s="8" t="s">
        <v>140</v>
      </c>
      <c r="E803" s="8">
        <v>6.0</v>
      </c>
      <c r="F803" s="8">
        <v>24.0</v>
      </c>
      <c r="G803" s="55">
        <f t="shared" si="1"/>
        <v>9.6</v>
      </c>
    </row>
    <row r="804">
      <c r="A804" s="8">
        <v>34.0</v>
      </c>
      <c r="B804" s="11" t="s">
        <v>88</v>
      </c>
      <c r="C804" s="8" t="s">
        <v>130</v>
      </c>
      <c r="D804" s="8" t="s">
        <v>140</v>
      </c>
      <c r="E804" s="8">
        <v>6.0</v>
      </c>
      <c r="F804" s="8">
        <v>110435.0</v>
      </c>
      <c r="G804" s="55">
        <f t="shared" si="1"/>
        <v>44174</v>
      </c>
    </row>
    <row r="805">
      <c r="A805" s="8">
        <v>35.0</v>
      </c>
      <c r="B805" s="11" t="s">
        <v>89</v>
      </c>
      <c r="C805" s="8" t="s">
        <v>127</v>
      </c>
      <c r="D805" s="8" t="s">
        <v>140</v>
      </c>
      <c r="E805" s="8">
        <v>6.0</v>
      </c>
      <c r="F805" s="8">
        <v>30749.0</v>
      </c>
      <c r="G805" s="55">
        <f t="shared" si="1"/>
        <v>12299.6</v>
      </c>
    </row>
    <row r="806">
      <c r="A806" s="8">
        <v>36.0</v>
      </c>
      <c r="B806" s="11" t="s">
        <v>90</v>
      </c>
      <c r="C806" s="8" t="s">
        <v>127</v>
      </c>
      <c r="D806" s="8" t="s">
        <v>140</v>
      </c>
      <c r="E806" s="8">
        <v>6.0</v>
      </c>
      <c r="F806" s="8">
        <v>0.0</v>
      </c>
      <c r="G806" s="55">
        <f t="shared" si="1"/>
        <v>0</v>
      </c>
    </row>
    <row r="807">
      <c r="A807" s="8">
        <v>37.0</v>
      </c>
      <c r="B807" s="11" t="s">
        <v>91</v>
      </c>
      <c r="C807" s="8" t="s">
        <v>91</v>
      </c>
      <c r="D807" s="8" t="s">
        <v>140</v>
      </c>
      <c r="E807" s="8">
        <v>6.0</v>
      </c>
      <c r="F807" s="8">
        <v>8148699.0</v>
      </c>
      <c r="G807" s="55">
        <f t="shared" si="1"/>
        <v>3259479.6</v>
      </c>
    </row>
    <row r="808">
      <c r="A808" s="8">
        <v>38.0</v>
      </c>
      <c r="B808" s="11" t="s">
        <v>92</v>
      </c>
      <c r="C808" s="8" t="s">
        <v>92</v>
      </c>
      <c r="D808" s="8" t="s">
        <v>140</v>
      </c>
      <c r="E808" s="8">
        <v>6.0</v>
      </c>
      <c r="F808" s="8">
        <v>0.0</v>
      </c>
      <c r="G808" s="55">
        <f t="shared" si="1"/>
        <v>0</v>
      </c>
    </row>
    <row r="809">
      <c r="A809" s="8">
        <v>39.0</v>
      </c>
      <c r="B809" s="11" t="s">
        <v>93</v>
      </c>
      <c r="C809" s="8" t="s">
        <v>127</v>
      </c>
      <c r="D809" s="8" t="s">
        <v>140</v>
      </c>
      <c r="E809" s="8">
        <v>6.0</v>
      </c>
      <c r="F809" s="8">
        <v>441483.0</v>
      </c>
      <c r="G809" s="55">
        <f t="shared" si="1"/>
        <v>176593.2</v>
      </c>
    </row>
    <row r="810">
      <c r="A810" s="8">
        <v>40.0</v>
      </c>
      <c r="B810" s="11" t="s">
        <v>94</v>
      </c>
      <c r="C810" s="8" t="s">
        <v>127</v>
      </c>
      <c r="D810" s="8" t="s">
        <v>140</v>
      </c>
      <c r="E810" s="8">
        <v>6.0</v>
      </c>
      <c r="F810" s="8">
        <v>0.0</v>
      </c>
      <c r="G810" s="55">
        <f t="shared" si="1"/>
        <v>0</v>
      </c>
    </row>
    <row r="811">
      <c r="A811" s="8">
        <v>41.0</v>
      </c>
      <c r="B811" s="11" t="s">
        <v>95</v>
      </c>
      <c r="C811" s="8" t="s">
        <v>134</v>
      </c>
      <c r="D811" s="8" t="s">
        <v>140</v>
      </c>
      <c r="E811" s="8">
        <v>6.0</v>
      </c>
      <c r="F811" s="8">
        <v>5733408.0</v>
      </c>
      <c r="G811" s="55">
        <f t="shared" si="1"/>
        <v>2293363.2</v>
      </c>
    </row>
    <row r="812">
      <c r="A812" s="8">
        <v>42.0</v>
      </c>
      <c r="B812" s="11" t="s">
        <v>96</v>
      </c>
      <c r="C812" s="8" t="s">
        <v>96</v>
      </c>
      <c r="D812" s="8" t="s">
        <v>140</v>
      </c>
      <c r="E812" s="8">
        <v>6.0</v>
      </c>
      <c r="F812" s="8">
        <v>0.0</v>
      </c>
      <c r="G812" s="55">
        <f t="shared" si="1"/>
        <v>0</v>
      </c>
    </row>
    <row r="813">
      <c r="A813" s="8">
        <v>43.0</v>
      </c>
      <c r="B813" s="11" t="s">
        <v>97</v>
      </c>
      <c r="C813" s="8" t="s">
        <v>135</v>
      </c>
      <c r="D813" s="8" t="s">
        <v>140</v>
      </c>
      <c r="E813" s="8">
        <v>6.0</v>
      </c>
      <c r="F813" s="8">
        <v>656.0</v>
      </c>
      <c r="G813" s="55">
        <f t="shared" si="1"/>
        <v>262.4</v>
      </c>
    </row>
    <row r="814">
      <c r="A814" s="8">
        <v>44.0</v>
      </c>
      <c r="B814" s="11" t="s">
        <v>98</v>
      </c>
      <c r="C814" s="8" t="s">
        <v>135</v>
      </c>
      <c r="D814" s="8" t="s">
        <v>140</v>
      </c>
      <c r="E814" s="8">
        <v>6.0</v>
      </c>
      <c r="F814" s="8">
        <v>0.0</v>
      </c>
      <c r="G814" s="55">
        <f t="shared" si="1"/>
        <v>0</v>
      </c>
    </row>
    <row r="815">
      <c r="A815" s="8">
        <v>45.0</v>
      </c>
      <c r="B815" s="11" t="s">
        <v>99</v>
      </c>
      <c r="C815" s="8" t="s">
        <v>135</v>
      </c>
      <c r="D815" s="8" t="s">
        <v>140</v>
      </c>
      <c r="E815" s="8">
        <v>6.0</v>
      </c>
      <c r="F815" s="8">
        <v>15343.0</v>
      </c>
      <c r="G815" s="55">
        <f t="shared" si="1"/>
        <v>6137.2</v>
      </c>
    </row>
    <row r="816">
      <c r="A816" s="8">
        <v>46.0</v>
      </c>
      <c r="B816" s="11" t="s">
        <v>100</v>
      </c>
      <c r="C816" s="8" t="s">
        <v>135</v>
      </c>
      <c r="D816" s="8" t="s">
        <v>140</v>
      </c>
      <c r="E816" s="8">
        <v>6.0</v>
      </c>
      <c r="F816" s="8">
        <v>19730.0</v>
      </c>
      <c r="G816" s="55">
        <f t="shared" si="1"/>
        <v>7892</v>
      </c>
    </row>
    <row r="817">
      <c r="A817" s="8">
        <v>47.0</v>
      </c>
      <c r="B817" s="11" t="s">
        <v>101</v>
      </c>
      <c r="C817" s="8" t="s">
        <v>135</v>
      </c>
      <c r="D817" s="8" t="s">
        <v>140</v>
      </c>
      <c r="E817" s="8">
        <v>6.0</v>
      </c>
      <c r="F817" s="8">
        <v>110600.0</v>
      </c>
      <c r="G817" s="55">
        <f t="shared" si="1"/>
        <v>44240</v>
      </c>
    </row>
    <row r="818">
      <c r="A818" s="8">
        <v>0.0</v>
      </c>
      <c r="B818" s="11" t="s">
        <v>54</v>
      </c>
      <c r="C818" s="8" t="s">
        <v>127</v>
      </c>
      <c r="D818" s="8" t="s">
        <v>140</v>
      </c>
      <c r="E818" s="8">
        <v>9.0</v>
      </c>
      <c r="F818" s="8">
        <v>0.0</v>
      </c>
      <c r="G818" s="55">
        <f t="shared" si="1"/>
        <v>0</v>
      </c>
    </row>
    <row r="819">
      <c r="A819" s="8">
        <v>1.0</v>
      </c>
      <c r="B819" s="11" t="s">
        <v>55</v>
      </c>
      <c r="C819" s="8" t="s">
        <v>127</v>
      </c>
      <c r="D819" s="8" t="s">
        <v>140</v>
      </c>
      <c r="E819" s="8">
        <v>9.0</v>
      </c>
      <c r="F819" s="8">
        <v>0.0</v>
      </c>
      <c r="G819" s="55">
        <f t="shared" si="1"/>
        <v>0</v>
      </c>
    </row>
    <row r="820">
      <c r="A820" s="8">
        <v>2.0</v>
      </c>
      <c r="B820" s="11" t="s">
        <v>56</v>
      </c>
      <c r="C820" s="8" t="s">
        <v>128</v>
      </c>
      <c r="D820" s="8" t="s">
        <v>140</v>
      </c>
      <c r="E820" s="8">
        <v>9.0</v>
      </c>
      <c r="F820" s="8">
        <v>0.0</v>
      </c>
      <c r="G820" s="55">
        <f t="shared" si="1"/>
        <v>0</v>
      </c>
    </row>
    <row r="821">
      <c r="A821" s="8">
        <v>3.0</v>
      </c>
      <c r="B821" s="11" t="s">
        <v>57</v>
      </c>
      <c r="C821" s="8" t="s">
        <v>127</v>
      </c>
      <c r="D821" s="8" t="s">
        <v>140</v>
      </c>
      <c r="E821" s="8">
        <v>9.0</v>
      </c>
      <c r="F821" s="8">
        <v>17745.0</v>
      </c>
      <c r="G821" s="55">
        <f t="shared" si="1"/>
        <v>7098</v>
      </c>
    </row>
    <row r="822">
      <c r="A822" s="8">
        <v>4.0</v>
      </c>
      <c r="B822" s="11" t="s">
        <v>58</v>
      </c>
      <c r="C822" s="8" t="s">
        <v>129</v>
      </c>
      <c r="D822" s="8" t="s">
        <v>140</v>
      </c>
      <c r="E822" s="8">
        <v>9.0</v>
      </c>
      <c r="F822" s="8">
        <v>0.0</v>
      </c>
      <c r="G822" s="55">
        <f t="shared" si="1"/>
        <v>0</v>
      </c>
    </row>
    <row r="823">
      <c r="A823" s="8">
        <v>5.0</v>
      </c>
      <c r="B823" s="11" t="s">
        <v>59</v>
      </c>
      <c r="C823" s="8" t="s">
        <v>129</v>
      </c>
      <c r="D823" s="8" t="s">
        <v>140</v>
      </c>
      <c r="E823" s="8">
        <v>9.0</v>
      </c>
      <c r="F823" s="8">
        <v>0.0</v>
      </c>
      <c r="G823" s="55">
        <f t="shared" si="1"/>
        <v>0</v>
      </c>
    </row>
    <row r="824">
      <c r="A824" s="8">
        <v>6.0</v>
      </c>
      <c r="B824" s="11" t="s">
        <v>60</v>
      </c>
      <c r="C824" s="5" t="s">
        <v>127</v>
      </c>
      <c r="D824" s="8" t="s">
        <v>140</v>
      </c>
      <c r="E824" s="8">
        <v>9.0</v>
      </c>
      <c r="F824" s="8">
        <v>0.0</v>
      </c>
      <c r="G824" s="55">
        <f t="shared" si="1"/>
        <v>0</v>
      </c>
    </row>
    <row r="825">
      <c r="A825" s="8">
        <v>7.0</v>
      </c>
      <c r="B825" s="11" t="s">
        <v>61</v>
      </c>
      <c r="C825" s="8" t="s">
        <v>129</v>
      </c>
      <c r="D825" s="8" t="s">
        <v>140</v>
      </c>
      <c r="E825" s="8">
        <v>9.0</v>
      </c>
      <c r="F825" s="8">
        <v>61.0</v>
      </c>
      <c r="G825" s="55">
        <f t="shared" si="1"/>
        <v>24.4</v>
      </c>
    </row>
    <row r="826">
      <c r="A826" s="8">
        <v>8.0</v>
      </c>
      <c r="B826" s="11" t="s">
        <v>62</v>
      </c>
      <c r="C826" s="8" t="s">
        <v>129</v>
      </c>
      <c r="D826" s="8" t="s">
        <v>140</v>
      </c>
      <c r="E826" s="8">
        <v>9.0</v>
      </c>
      <c r="F826" s="8">
        <v>0.0</v>
      </c>
      <c r="G826" s="55">
        <f t="shared" si="1"/>
        <v>0</v>
      </c>
    </row>
    <row r="827">
      <c r="A827" s="8">
        <v>9.0</v>
      </c>
      <c r="B827" s="11" t="s">
        <v>63</v>
      </c>
      <c r="C827" s="8" t="s">
        <v>130</v>
      </c>
      <c r="D827" s="8" t="s">
        <v>140</v>
      </c>
      <c r="E827" s="8">
        <v>9.0</v>
      </c>
      <c r="F827" s="8">
        <v>0.0</v>
      </c>
      <c r="G827" s="55">
        <f t="shared" si="1"/>
        <v>0</v>
      </c>
    </row>
    <row r="828">
      <c r="A828" s="8">
        <v>10.0</v>
      </c>
      <c r="B828" s="11" t="s">
        <v>64</v>
      </c>
      <c r="C828" s="8" t="s">
        <v>127</v>
      </c>
      <c r="D828" s="8" t="s">
        <v>140</v>
      </c>
      <c r="E828" s="8">
        <v>9.0</v>
      </c>
      <c r="F828" s="8">
        <v>6501.0</v>
      </c>
      <c r="G828" s="55">
        <f t="shared" si="1"/>
        <v>2600.4</v>
      </c>
    </row>
    <row r="829">
      <c r="A829" s="8">
        <v>11.0</v>
      </c>
      <c r="B829" s="11" t="s">
        <v>65</v>
      </c>
      <c r="C829" s="8" t="s">
        <v>131</v>
      </c>
      <c r="D829" s="8" t="s">
        <v>140</v>
      </c>
      <c r="E829" s="8">
        <v>9.0</v>
      </c>
      <c r="F829" s="8">
        <v>149541.0</v>
      </c>
      <c r="G829" s="55">
        <f t="shared" si="1"/>
        <v>59816.4</v>
      </c>
    </row>
    <row r="830">
      <c r="A830" s="8">
        <v>12.0</v>
      </c>
      <c r="B830" s="11" t="s">
        <v>66</v>
      </c>
      <c r="C830" s="8" t="s">
        <v>66</v>
      </c>
      <c r="D830" s="8" t="s">
        <v>140</v>
      </c>
      <c r="E830" s="8">
        <v>9.0</v>
      </c>
      <c r="F830" s="8">
        <v>1415354.0</v>
      </c>
      <c r="G830" s="55">
        <f t="shared" si="1"/>
        <v>566141.6</v>
      </c>
    </row>
    <row r="831">
      <c r="A831" s="8">
        <v>13.0</v>
      </c>
      <c r="B831" s="11" t="s">
        <v>67</v>
      </c>
      <c r="C831" s="8" t="s">
        <v>127</v>
      </c>
      <c r="D831" s="8" t="s">
        <v>140</v>
      </c>
      <c r="E831" s="8">
        <v>9.0</v>
      </c>
      <c r="F831" s="8">
        <v>0.0</v>
      </c>
      <c r="G831" s="55">
        <f t="shared" si="1"/>
        <v>0</v>
      </c>
    </row>
    <row r="832">
      <c r="A832" s="8">
        <v>14.0</v>
      </c>
      <c r="B832" s="11" t="s">
        <v>68</v>
      </c>
      <c r="C832" s="8" t="s">
        <v>129</v>
      </c>
      <c r="D832" s="8" t="s">
        <v>140</v>
      </c>
      <c r="E832" s="8">
        <v>9.0</v>
      </c>
      <c r="F832" s="8">
        <v>322.0</v>
      </c>
      <c r="G832" s="55">
        <f t="shared" si="1"/>
        <v>128.8</v>
      </c>
    </row>
    <row r="833">
      <c r="A833" s="8">
        <v>15.0</v>
      </c>
      <c r="B833" s="11" t="s">
        <v>69</v>
      </c>
      <c r="C833" s="8" t="s">
        <v>127</v>
      </c>
      <c r="D833" s="8" t="s">
        <v>140</v>
      </c>
      <c r="E833" s="8">
        <v>9.0</v>
      </c>
      <c r="F833" s="8">
        <v>0.0</v>
      </c>
      <c r="G833" s="55">
        <f t="shared" si="1"/>
        <v>0</v>
      </c>
    </row>
    <row r="834">
      <c r="A834" s="8">
        <v>16.0</v>
      </c>
      <c r="B834" s="11" t="s">
        <v>70</v>
      </c>
      <c r="C834" s="8" t="s">
        <v>132</v>
      </c>
      <c r="D834" s="8" t="s">
        <v>140</v>
      </c>
      <c r="E834" s="8">
        <v>9.0</v>
      </c>
      <c r="F834" s="8">
        <v>684844.0</v>
      </c>
      <c r="G834" s="55">
        <f t="shared" si="1"/>
        <v>273937.6</v>
      </c>
    </row>
    <row r="835">
      <c r="A835" s="8">
        <v>17.0</v>
      </c>
      <c r="B835" s="11" t="s">
        <v>71</v>
      </c>
      <c r="C835" s="8" t="s">
        <v>129</v>
      </c>
      <c r="D835" s="8" t="s">
        <v>140</v>
      </c>
      <c r="E835" s="8">
        <v>9.0</v>
      </c>
      <c r="F835" s="8">
        <v>0.0</v>
      </c>
      <c r="G835" s="55">
        <f t="shared" si="1"/>
        <v>0</v>
      </c>
    </row>
    <row r="836">
      <c r="A836" s="8">
        <v>18.0</v>
      </c>
      <c r="B836" s="11" t="s">
        <v>72</v>
      </c>
      <c r="C836" s="8" t="s">
        <v>127</v>
      </c>
      <c r="D836" s="8" t="s">
        <v>140</v>
      </c>
      <c r="E836" s="8">
        <v>9.0</v>
      </c>
      <c r="F836" s="8">
        <v>2479.0</v>
      </c>
      <c r="G836" s="55">
        <f t="shared" si="1"/>
        <v>991.6</v>
      </c>
    </row>
    <row r="837">
      <c r="A837" s="8">
        <v>19.0</v>
      </c>
      <c r="B837" s="11" t="s">
        <v>73</v>
      </c>
      <c r="C837" s="8" t="s">
        <v>127</v>
      </c>
      <c r="D837" s="8" t="s">
        <v>140</v>
      </c>
      <c r="E837" s="8">
        <v>9.0</v>
      </c>
      <c r="F837" s="8">
        <v>36453.0</v>
      </c>
      <c r="G837" s="55">
        <f t="shared" si="1"/>
        <v>14581.2</v>
      </c>
    </row>
    <row r="838">
      <c r="A838" s="8">
        <v>20.0</v>
      </c>
      <c r="B838" s="11" t="s">
        <v>74</v>
      </c>
      <c r="C838" s="8" t="s">
        <v>127</v>
      </c>
      <c r="D838" s="8" t="s">
        <v>140</v>
      </c>
      <c r="E838" s="8">
        <v>9.0</v>
      </c>
      <c r="F838" s="8">
        <v>0.0</v>
      </c>
      <c r="G838" s="55">
        <f t="shared" si="1"/>
        <v>0</v>
      </c>
    </row>
    <row r="839">
      <c r="A839" s="8">
        <v>21.0</v>
      </c>
      <c r="B839" s="11" t="s">
        <v>75</v>
      </c>
      <c r="C839" s="8" t="s">
        <v>130</v>
      </c>
      <c r="D839" s="8" t="s">
        <v>140</v>
      </c>
      <c r="E839" s="8">
        <v>9.0</v>
      </c>
      <c r="F839" s="8">
        <v>295927.0</v>
      </c>
      <c r="G839" s="55">
        <f t="shared" si="1"/>
        <v>118370.8</v>
      </c>
    </row>
    <row r="840">
      <c r="A840" s="8">
        <v>22.0</v>
      </c>
      <c r="B840" s="11" t="s">
        <v>76</v>
      </c>
      <c r="C840" s="56" t="s">
        <v>132</v>
      </c>
      <c r="D840" s="8" t="s">
        <v>140</v>
      </c>
      <c r="E840" s="8">
        <v>9.0</v>
      </c>
      <c r="F840" s="8">
        <v>5030.0</v>
      </c>
      <c r="G840" s="55">
        <f t="shared" si="1"/>
        <v>2012</v>
      </c>
    </row>
    <row r="841">
      <c r="A841" s="8">
        <v>23.0</v>
      </c>
      <c r="B841" s="11" t="s">
        <v>77</v>
      </c>
      <c r="C841" s="8" t="s">
        <v>129</v>
      </c>
      <c r="D841" s="8" t="s">
        <v>140</v>
      </c>
      <c r="E841" s="8">
        <v>9.0</v>
      </c>
      <c r="F841" s="8">
        <v>0.0</v>
      </c>
      <c r="G841" s="55">
        <f t="shared" si="1"/>
        <v>0</v>
      </c>
    </row>
    <row r="842">
      <c r="A842" s="8">
        <v>24.0</v>
      </c>
      <c r="B842" s="11" t="s">
        <v>78</v>
      </c>
      <c r="C842" s="8" t="s">
        <v>129</v>
      </c>
      <c r="D842" s="8" t="s">
        <v>140</v>
      </c>
      <c r="E842" s="8">
        <v>9.0</v>
      </c>
      <c r="F842" s="8">
        <v>6160.0</v>
      </c>
      <c r="G842" s="55">
        <f t="shared" si="1"/>
        <v>2464</v>
      </c>
    </row>
    <row r="843">
      <c r="A843" s="8">
        <v>25.0</v>
      </c>
      <c r="B843" s="11" t="s">
        <v>79</v>
      </c>
      <c r="C843" s="56" t="s">
        <v>132</v>
      </c>
      <c r="D843" s="8" t="s">
        <v>140</v>
      </c>
      <c r="E843" s="8">
        <v>9.0</v>
      </c>
      <c r="F843" s="8">
        <v>43.0</v>
      </c>
      <c r="G843" s="55">
        <f t="shared" si="1"/>
        <v>17.2</v>
      </c>
    </row>
    <row r="844">
      <c r="A844" s="8">
        <v>26.0</v>
      </c>
      <c r="B844" s="11" t="s">
        <v>80</v>
      </c>
      <c r="C844" s="8" t="s">
        <v>127</v>
      </c>
      <c r="D844" s="8" t="s">
        <v>140</v>
      </c>
      <c r="E844" s="8">
        <v>9.0</v>
      </c>
      <c r="F844" s="8">
        <v>592733.0</v>
      </c>
      <c r="G844" s="55">
        <f t="shared" si="1"/>
        <v>237093.2</v>
      </c>
    </row>
    <row r="845">
      <c r="A845" s="8">
        <v>27.0</v>
      </c>
      <c r="B845" s="11" t="s">
        <v>81</v>
      </c>
      <c r="C845" s="8" t="s">
        <v>127</v>
      </c>
      <c r="D845" s="8" t="s">
        <v>140</v>
      </c>
      <c r="E845" s="8">
        <v>9.0</v>
      </c>
      <c r="F845" s="8">
        <v>7358.0</v>
      </c>
      <c r="G845" s="55">
        <f t="shared" si="1"/>
        <v>2943.2</v>
      </c>
    </row>
    <row r="846">
      <c r="A846" s="8">
        <v>28.0</v>
      </c>
      <c r="B846" s="11" t="s">
        <v>82</v>
      </c>
      <c r="C846" s="8" t="s">
        <v>133</v>
      </c>
      <c r="D846" s="8" t="s">
        <v>140</v>
      </c>
      <c r="E846" s="8">
        <v>9.0</v>
      </c>
      <c r="F846" s="8">
        <v>56472.0</v>
      </c>
      <c r="G846" s="55">
        <f t="shared" si="1"/>
        <v>22588.8</v>
      </c>
    </row>
    <row r="847">
      <c r="A847" s="8">
        <v>29.0</v>
      </c>
      <c r="B847" s="11" t="s">
        <v>83</v>
      </c>
      <c r="C847" s="8" t="s">
        <v>127</v>
      </c>
      <c r="D847" s="8" t="s">
        <v>140</v>
      </c>
      <c r="E847" s="8">
        <v>9.0</v>
      </c>
      <c r="F847" s="8">
        <v>61108.0</v>
      </c>
      <c r="G847" s="55">
        <f t="shared" si="1"/>
        <v>24443.2</v>
      </c>
    </row>
    <row r="848">
      <c r="A848" s="8">
        <v>30.0</v>
      </c>
      <c r="B848" s="11" t="s">
        <v>84</v>
      </c>
      <c r="C848" s="8" t="s">
        <v>129</v>
      </c>
      <c r="D848" s="8" t="s">
        <v>140</v>
      </c>
      <c r="E848" s="8">
        <v>9.0</v>
      </c>
      <c r="F848" s="8">
        <v>37371.0</v>
      </c>
      <c r="G848" s="55">
        <f t="shared" si="1"/>
        <v>14948.4</v>
      </c>
    </row>
    <row r="849">
      <c r="A849" s="8">
        <v>31.0</v>
      </c>
      <c r="B849" s="11" t="s">
        <v>85</v>
      </c>
      <c r="C849" s="8" t="s">
        <v>127</v>
      </c>
      <c r="D849" s="8" t="s">
        <v>140</v>
      </c>
      <c r="E849" s="8">
        <v>9.0</v>
      </c>
      <c r="F849" s="8">
        <v>270718.0</v>
      </c>
      <c r="G849" s="55">
        <f t="shared" si="1"/>
        <v>108287.2</v>
      </c>
    </row>
    <row r="850">
      <c r="A850" s="8">
        <v>32.0</v>
      </c>
      <c r="B850" s="11" t="s">
        <v>86</v>
      </c>
      <c r="C850" s="8" t="s">
        <v>127</v>
      </c>
      <c r="D850" s="8" t="s">
        <v>140</v>
      </c>
      <c r="E850" s="8">
        <v>9.0</v>
      </c>
      <c r="F850" s="8">
        <v>102486.0</v>
      </c>
      <c r="G850" s="55">
        <f t="shared" si="1"/>
        <v>40994.4</v>
      </c>
    </row>
    <row r="851">
      <c r="A851" s="8">
        <v>33.0</v>
      </c>
      <c r="B851" s="11" t="s">
        <v>87</v>
      </c>
      <c r="C851" s="8" t="s">
        <v>127</v>
      </c>
      <c r="D851" s="8" t="s">
        <v>140</v>
      </c>
      <c r="E851" s="8">
        <v>9.0</v>
      </c>
      <c r="F851" s="8">
        <v>0.0</v>
      </c>
      <c r="G851" s="55">
        <f t="shared" si="1"/>
        <v>0</v>
      </c>
    </row>
    <row r="852">
      <c r="A852" s="8">
        <v>34.0</v>
      </c>
      <c r="B852" s="11" t="s">
        <v>88</v>
      </c>
      <c r="C852" s="8" t="s">
        <v>130</v>
      </c>
      <c r="D852" s="8" t="s">
        <v>140</v>
      </c>
      <c r="E852" s="8">
        <v>9.0</v>
      </c>
      <c r="F852" s="8">
        <v>261484.0</v>
      </c>
      <c r="G852" s="55">
        <f t="shared" si="1"/>
        <v>104593.6</v>
      </c>
    </row>
    <row r="853">
      <c r="A853" s="8">
        <v>35.0</v>
      </c>
      <c r="B853" s="11" t="s">
        <v>89</v>
      </c>
      <c r="C853" s="8" t="s">
        <v>127</v>
      </c>
      <c r="D853" s="8" t="s">
        <v>140</v>
      </c>
      <c r="E853" s="8">
        <v>9.0</v>
      </c>
      <c r="F853" s="8">
        <v>24068.0</v>
      </c>
      <c r="G853" s="55">
        <f t="shared" si="1"/>
        <v>9627.2</v>
      </c>
    </row>
    <row r="854">
      <c r="A854" s="8">
        <v>36.0</v>
      </c>
      <c r="B854" s="11" t="s">
        <v>90</v>
      </c>
      <c r="C854" s="8" t="s">
        <v>127</v>
      </c>
      <c r="D854" s="8" t="s">
        <v>140</v>
      </c>
      <c r="E854" s="8">
        <v>9.0</v>
      </c>
      <c r="F854" s="8">
        <v>0.0</v>
      </c>
      <c r="G854" s="55">
        <f t="shared" si="1"/>
        <v>0</v>
      </c>
    </row>
    <row r="855">
      <c r="A855" s="8">
        <v>37.0</v>
      </c>
      <c r="B855" s="11" t="s">
        <v>91</v>
      </c>
      <c r="C855" s="8" t="s">
        <v>91</v>
      </c>
      <c r="D855" s="8" t="s">
        <v>140</v>
      </c>
      <c r="E855" s="8">
        <v>9.0</v>
      </c>
      <c r="F855" s="8">
        <v>6958554.0</v>
      </c>
      <c r="G855" s="55">
        <f t="shared" si="1"/>
        <v>2783421.6</v>
      </c>
    </row>
    <row r="856">
      <c r="A856" s="8">
        <v>38.0</v>
      </c>
      <c r="B856" s="11" t="s">
        <v>92</v>
      </c>
      <c r="C856" s="8" t="s">
        <v>92</v>
      </c>
      <c r="D856" s="8" t="s">
        <v>140</v>
      </c>
      <c r="E856" s="8">
        <v>9.0</v>
      </c>
      <c r="F856" s="8">
        <v>0.0</v>
      </c>
      <c r="G856" s="55">
        <f t="shared" si="1"/>
        <v>0</v>
      </c>
    </row>
    <row r="857">
      <c r="A857" s="8">
        <v>39.0</v>
      </c>
      <c r="B857" s="11" t="s">
        <v>93</v>
      </c>
      <c r="C857" s="8" t="s">
        <v>127</v>
      </c>
      <c r="D857" s="8" t="s">
        <v>140</v>
      </c>
      <c r="E857" s="8">
        <v>9.0</v>
      </c>
      <c r="F857" s="8">
        <v>10297.0</v>
      </c>
      <c r="G857" s="55">
        <f t="shared" si="1"/>
        <v>4118.8</v>
      </c>
    </row>
    <row r="858">
      <c r="A858" s="8">
        <v>40.0</v>
      </c>
      <c r="B858" s="11" t="s">
        <v>94</v>
      </c>
      <c r="C858" s="8" t="s">
        <v>127</v>
      </c>
      <c r="D858" s="8" t="s">
        <v>140</v>
      </c>
      <c r="E858" s="8">
        <v>9.0</v>
      </c>
      <c r="F858" s="8">
        <v>0.0</v>
      </c>
      <c r="G858" s="55">
        <f t="shared" si="1"/>
        <v>0</v>
      </c>
    </row>
    <row r="859">
      <c r="A859" s="8">
        <v>41.0</v>
      </c>
      <c r="B859" s="11" t="s">
        <v>95</v>
      </c>
      <c r="C859" s="8" t="s">
        <v>134</v>
      </c>
      <c r="D859" s="8" t="s">
        <v>140</v>
      </c>
      <c r="E859" s="8">
        <v>9.0</v>
      </c>
      <c r="F859" s="8">
        <v>3625256.0</v>
      </c>
      <c r="G859" s="55">
        <f t="shared" si="1"/>
        <v>1450102.4</v>
      </c>
    </row>
    <row r="860">
      <c r="A860" s="8">
        <v>42.0</v>
      </c>
      <c r="B860" s="11" t="s">
        <v>96</v>
      </c>
      <c r="C860" s="8" t="s">
        <v>96</v>
      </c>
      <c r="D860" s="8" t="s">
        <v>140</v>
      </c>
      <c r="E860" s="8">
        <v>9.0</v>
      </c>
      <c r="F860" s="8">
        <v>299.0</v>
      </c>
      <c r="G860" s="55">
        <f t="shared" si="1"/>
        <v>119.6</v>
      </c>
    </row>
    <row r="861">
      <c r="A861" s="8">
        <v>43.0</v>
      </c>
      <c r="B861" s="11" t="s">
        <v>97</v>
      </c>
      <c r="C861" s="8" t="s">
        <v>135</v>
      </c>
      <c r="D861" s="8" t="s">
        <v>140</v>
      </c>
      <c r="E861" s="8">
        <v>9.0</v>
      </c>
      <c r="F861" s="8">
        <v>5541.0</v>
      </c>
      <c r="G861" s="55">
        <f t="shared" si="1"/>
        <v>2216.4</v>
      </c>
    </row>
    <row r="862">
      <c r="A862" s="8">
        <v>44.0</v>
      </c>
      <c r="B862" s="11" t="s">
        <v>98</v>
      </c>
      <c r="C862" s="8" t="s">
        <v>135</v>
      </c>
      <c r="D862" s="8" t="s">
        <v>140</v>
      </c>
      <c r="E862" s="8">
        <v>9.0</v>
      </c>
      <c r="F862" s="8">
        <v>1800.0</v>
      </c>
      <c r="G862" s="55">
        <f t="shared" si="1"/>
        <v>720</v>
      </c>
    </row>
    <row r="863">
      <c r="A863" s="8">
        <v>45.0</v>
      </c>
      <c r="B863" s="11" t="s">
        <v>99</v>
      </c>
      <c r="C863" s="8" t="s">
        <v>135</v>
      </c>
      <c r="D863" s="8" t="s">
        <v>140</v>
      </c>
      <c r="E863" s="8">
        <v>9.0</v>
      </c>
      <c r="F863" s="8">
        <v>8312.0</v>
      </c>
      <c r="G863" s="55">
        <f t="shared" si="1"/>
        <v>3324.8</v>
      </c>
    </row>
    <row r="864">
      <c r="A864" s="8">
        <v>46.0</v>
      </c>
      <c r="B864" s="11" t="s">
        <v>100</v>
      </c>
      <c r="C864" s="8" t="s">
        <v>135</v>
      </c>
      <c r="D864" s="8" t="s">
        <v>140</v>
      </c>
      <c r="E864" s="8">
        <v>9.0</v>
      </c>
      <c r="F864" s="8">
        <v>31710.0</v>
      </c>
      <c r="G864" s="55">
        <f t="shared" si="1"/>
        <v>12684</v>
      </c>
    </row>
    <row r="865">
      <c r="A865" s="8">
        <v>47.0</v>
      </c>
      <c r="B865" s="11" t="s">
        <v>101</v>
      </c>
      <c r="C865" s="8" t="s">
        <v>135</v>
      </c>
      <c r="D865" s="8" t="s">
        <v>140</v>
      </c>
      <c r="E865" s="8">
        <v>9.0</v>
      </c>
      <c r="F865" s="8">
        <v>184773.0</v>
      </c>
      <c r="G865" s="55">
        <f t="shared" si="1"/>
        <v>73909.2</v>
      </c>
    </row>
    <row r="866">
      <c r="A866" s="8">
        <v>0.0</v>
      </c>
      <c r="B866" s="11" t="s">
        <v>54</v>
      </c>
      <c r="C866" s="8" t="s">
        <v>127</v>
      </c>
      <c r="D866" s="8" t="s">
        <v>141</v>
      </c>
      <c r="E866" s="8">
        <v>3.0</v>
      </c>
      <c r="F866" s="8">
        <v>3342.0</v>
      </c>
      <c r="G866" s="55">
        <f t="shared" si="1"/>
        <v>1336.8</v>
      </c>
    </row>
    <row r="867">
      <c r="A867" s="8">
        <v>1.0</v>
      </c>
      <c r="B867" s="11" t="s">
        <v>55</v>
      </c>
      <c r="C867" s="8" t="s">
        <v>127</v>
      </c>
      <c r="D867" s="8" t="s">
        <v>141</v>
      </c>
      <c r="E867" s="8">
        <v>3.0</v>
      </c>
      <c r="F867" s="8">
        <v>297277.0</v>
      </c>
      <c r="G867" s="55">
        <f t="shared" si="1"/>
        <v>118910.8</v>
      </c>
    </row>
    <row r="868">
      <c r="A868" s="8">
        <v>2.0</v>
      </c>
      <c r="B868" s="11" t="s">
        <v>56</v>
      </c>
      <c r="C868" s="8" t="s">
        <v>128</v>
      </c>
      <c r="D868" s="8" t="s">
        <v>141</v>
      </c>
      <c r="E868" s="8">
        <v>3.0</v>
      </c>
      <c r="F868" s="8">
        <v>0.0</v>
      </c>
      <c r="G868" s="55">
        <f t="shared" si="1"/>
        <v>0</v>
      </c>
    </row>
    <row r="869">
      <c r="A869" s="8">
        <v>3.0</v>
      </c>
      <c r="B869" s="11" t="s">
        <v>57</v>
      </c>
      <c r="C869" s="8" t="s">
        <v>127</v>
      </c>
      <c r="D869" s="8" t="s">
        <v>141</v>
      </c>
      <c r="E869" s="8">
        <v>3.0</v>
      </c>
      <c r="F869" s="8">
        <v>0.0</v>
      </c>
      <c r="G869" s="55">
        <f t="shared" si="1"/>
        <v>0</v>
      </c>
    </row>
    <row r="870">
      <c r="A870" s="8">
        <v>4.0</v>
      </c>
      <c r="B870" s="11" t="s">
        <v>58</v>
      </c>
      <c r="C870" s="8" t="s">
        <v>129</v>
      </c>
      <c r="D870" s="8" t="s">
        <v>141</v>
      </c>
      <c r="E870" s="8">
        <v>3.0</v>
      </c>
      <c r="F870" s="8">
        <v>0.0</v>
      </c>
      <c r="G870" s="55">
        <f t="shared" si="1"/>
        <v>0</v>
      </c>
    </row>
    <row r="871">
      <c r="A871" s="8">
        <v>5.0</v>
      </c>
      <c r="B871" s="11" t="s">
        <v>59</v>
      </c>
      <c r="C871" s="8" t="s">
        <v>129</v>
      </c>
      <c r="D871" s="8" t="s">
        <v>141</v>
      </c>
      <c r="E871" s="8">
        <v>3.0</v>
      </c>
      <c r="F871" s="8">
        <v>0.0</v>
      </c>
      <c r="G871" s="55">
        <f t="shared" si="1"/>
        <v>0</v>
      </c>
    </row>
    <row r="872">
      <c r="A872" s="8">
        <v>6.0</v>
      </c>
      <c r="B872" s="11" t="s">
        <v>60</v>
      </c>
      <c r="C872" s="5" t="s">
        <v>127</v>
      </c>
      <c r="D872" s="8" t="s">
        <v>141</v>
      </c>
      <c r="E872" s="8">
        <v>3.0</v>
      </c>
      <c r="F872" s="8">
        <v>0.0</v>
      </c>
      <c r="G872" s="55">
        <f t="shared" si="1"/>
        <v>0</v>
      </c>
    </row>
    <row r="873">
      <c r="A873" s="8">
        <v>7.0</v>
      </c>
      <c r="B873" s="11" t="s">
        <v>61</v>
      </c>
      <c r="C873" s="8" t="s">
        <v>129</v>
      </c>
      <c r="D873" s="8" t="s">
        <v>141</v>
      </c>
      <c r="E873" s="8">
        <v>3.0</v>
      </c>
      <c r="F873" s="8">
        <v>0.0</v>
      </c>
      <c r="G873" s="55">
        <f t="shared" si="1"/>
        <v>0</v>
      </c>
    </row>
    <row r="874">
      <c r="A874" s="8">
        <v>8.0</v>
      </c>
      <c r="B874" s="11" t="s">
        <v>62</v>
      </c>
      <c r="C874" s="8" t="s">
        <v>129</v>
      </c>
      <c r="D874" s="8" t="s">
        <v>141</v>
      </c>
      <c r="E874" s="8">
        <v>3.0</v>
      </c>
      <c r="F874" s="8">
        <v>0.0</v>
      </c>
      <c r="G874" s="55">
        <f t="shared" si="1"/>
        <v>0</v>
      </c>
    </row>
    <row r="875">
      <c r="A875" s="8">
        <v>9.0</v>
      </c>
      <c r="B875" s="11" t="s">
        <v>63</v>
      </c>
      <c r="C875" s="8" t="s">
        <v>130</v>
      </c>
      <c r="D875" s="8" t="s">
        <v>141</v>
      </c>
      <c r="E875" s="8">
        <v>3.0</v>
      </c>
      <c r="F875" s="8">
        <v>0.0</v>
      </c>
      <c r="G875" s="55">
        <f t="shared" si="1"/>
        <v>0</v>
      </c>
    </row>
    <row r="876">
      <c r="A876" s="8">
        <v>10.0</v>
      </c>
      <c r="B876" s="11" t="s">
        <v>64</v>
      </c>
      <c r="C876" s="8" t="s">
        <v>127</v>
      </c>
      <c r="D876" s="8" t="s">
        <v>141</v>
      </c>
      <c r="E876" s="8">
        <v>3.0</v>
      </c>
      <c r="F876" s="8">
        <v>0.0</v>
      </c>
      <c r="G876" s="55">
        <f t="shared" si="1"/>
        <v>0</v>
      </c>
    </row>
    <row r="877">
      <c r="A877" s="8">
        <v>11.0</v>
      </c>
      <c r="B877" s="11" t="s">
        <v>65</v>
      </c>
      <c r="C877" s="8" t="s">
        <v>131</v>
      </c>
      <c r="D877" s="8" t="s">
        <v>141</v>
      </c>
      <c r="E877" s="8">
        <v>3.0</v>
      </c>
      <c r="F877" s="8">
        <v>106889.0</v>
      </c>
      <c r="G877" s="55">
        <f t="shared" si="1"/>
        <v>42755.6</v>
      </c>
    </row>
    <row r="878">
      <c r="A878" s="8">
        <v>12.0</v>
      </c>
      <c r="B878" s="11" t="s">
        <v>66</v>
      </c>
      <c r="C878" s="8" t="s">
        <v>66</v>
      </c>
      <c r="D878" s="8" t="s">
        <v>141</v>
      </c>
      <c r="E878" s="8">
        <v>3.0</v>
      </c>
      <c r="F878" s="8">
        <v>8463.0</v>
      </c>
      <c r="G878" s="55">
        <f t="shared" si="1"/>
        <v>3385.2</v>
      </c>
    </row>
    <row r="879">
      <c r="A879" s="8">
        <v>13.0</v>
      </c>
      <c r="B879" s="11" t="s">
        <v>67</v>
      </c>
      <c r="C879" s="8" t="s">
        <v>127</v>
      </c>
      <c r="D879" s="8" t="s">
        <v>141</v>
      </c>
      <c r="E879" s="8">
        <v>3.0</v>
      </c>
      <c r="F879" s="8">
        <v>0.0</v>
      </c>
      <c r="G879" s="55">
        <f t="shared" si="1"/>
        <v>0</v>
      </c>
    </row>
    <row r="880">
      <c r="A880" s="8">
        <v>14.0</v>
      </c>
      <c r="B880" s="11" t="s">
        <v>68</v>
      </c>
      <c r="C880" s="8" t="s">
        <v>129</v>
      </c>
      <c r="D880" s="8" t="s">
        <v>141</v>
      </c>
      <c r="E880" s="8">
        <v>3.0</v>
      </c>
      <c r="F880" s="8">
        <v>0.0</v>
      </c>
      <c r="G880" s="55">
        <f t="shared" si="1"/>
        <v>0</v>
      </c>
    </row>
    <row r="881">
      <c r="A881" s="8">
        <v>15.0</v>
      </c>
      <c r="B881" s="11" t="s">
        <v>69</v>
      </c>
      <c r="C881" s="8" t="s">
        <v>127</v>
      </c>
      <c r="D881" s="8" t="s">
        <v>141</v>
      </c>
      <c r="E881" s="8">
        <v>3.0</v>
      </c>
      <c r="F881" s="8">
        <v>246.0</v>
      </c>
      <c r="G881" s="55">
        <f t="shared" si="1"/>
        <v>98.4</v>
      </c>
    </row>
    <row r="882">
      <c r="A882" s="8">
        <v>16.0</v>
      </c>
      <c r="B882" s="11" t="s">
        <v>70</v>
      </c>
      <c r="C882" s="8" t="s">
        <v>132</v>
      </c>
      <c r="D882" s="8" t="s">
        <v>141</v>
      </c>
      <c r="E882" s="8">
        <v>3.0</v>
      </c>
      <c r="F882" s="8">
        <v>15974.0</v>
      </c>
      <c r="G882" s="55">
        <f t="shared" si="1"/>
        <v>6389.6</v>
      </c>
    </row>
    <row r="883">
      <c r="A883" s="8">
        <v>17.0</v>
      </c>
      <c r="B883" s="11" t="s">
        <v>71</v>
      </c>
      <c r="C883" s="8" t="s">
        <v>129</v>
      </c>
      <c r="D883" s="8" t="s">
        <v>141</v>
      </c>
      <c r="E883" s="8">
        <v>3.0</v>
      </c>
      <c r="F883" s="8">
        <v>0.0</v>
      </c>
      <c r="G883" s="55">
        <f t="shared" si="1"/>
        <v>0</v>
      </c>
    </row>
    <row r="884">
      <c r="A884" s="8">
        <v>18.0</v>
      </c>
      <c r="B884" s="11" t="s">
        <v>72</v>
      </c>
      <c r="C884" s="8" t="s">
        <v>127</v>
      </c>
      <c r="D884" s="8" t="s">
        <v>141</v>
      </c>
      <c r="E884" s="8">
        <v>3.0</v>
      </c>
      <c r="F884" s="8">
        <v>47715.0</v>
      </c>
      <c r="G884" s="55">
        <f t="shared" si="1"/>
        <v>19086</v>
      </c>
    </row>
    <row r="885">
      <c r="A885" s="8">
        <v>19.0</v>
      </c>
      <c r="B885" s="11" t="s">
        <v>73</v>
      </c>
      <c r="C885" s="8" t="s">
        <v>127</v>
      </c>
      <c r="D885" s="8" t="s">
        <v>141</v>
      </c>
      <c r="E885" s="8">
        <v>3.0</v>
      </c>
      <c r="F885" s="8">
        <v>247822.0</v>
      </c>
      <c r="G885" s="55">
        <f t="shared" si="1"/>
        <v>99128.8</v>
      </c>
    </row>
    <row r="886">
      <c r="A886" s="8">
        <v>20.0</v>
      </c>
      <c r="B886" s="11" t="s">
        <v>74</v>
      </c>
      <c r="C886" s="8" t="s">
        <v>127</v>
      </c>
      <c r="D886" s="8" t="s">
        <v>141</v>
      </c>
      <c r="E886" s="8">
        <v>3.0</v>
      </c>
      <c r="F886" s="8">
        <v>0.0</v>
      </c>
      <c r="G886" s="55">
        <f t="shared" si="1"/>
        <v>0</v>
      </c>
    </row>
    <row r="887">
      <c r="A887" s="8">
        <v>21.0</v>
      </c>
      <c r="B887" s="11" t="s">
        <v>75</v>
      </c>
      <c r="C887" s="8" t="s">
        <v>130</v>
      </c>
      <c r="D887" s="8" t="s">
        <v>141</v>
      </c>
      <c r="E887" s="8">
        <v>3.0</v>
      </c>
      <c r="F887" s="8">
        <v>50096.0</v>
      </c>
      <c r="G887" s="55">
        <f t="shared" si="1"/>
        <v>20038.4</v>
      </c>
    </row>
    <row r="888">
      <c r="A888" s="8">
        <v>22.0</v>
      </c>
      <c r="B888" s="11" t="s">
        <v>76</v>
      </c>
      <c r="C888" s="56" t="s">
        <v>132</v>
      </c>
      <c r="D888" s="8" t="s">
        <v>141</v>
      </c>
      <c r="E888" s="8">
        <v>3.0</v>
      </c>
      <c r="F888" s="8">
        <v>18938.0</v>
      </c>
      <c r="G888" s="55">
        <f t="shared" si="1"/>
        <v>7575.2</v>
      </c>
    </row>
    <row r="889">
      <c r="A889" s="8">
        <v>23.0</v>
      </c>
      <c r="B889" s="11" t="s">
        <v>77</v>
      </c>
      <c r="C889" s="8" t="s">
        <v>129</v>
      </c>
      <c r="D889" s="8" t="s">
        <v>141</v>
      </c>
      <c r="E889" s="8">
        <v>3.0</v>
      </c>
      <c r="F889" s="8">
        <v>0.0</v>
      </c>
      <c r="G889" s="55">
        <f t="shared" si="1"/>
        <v>0</v>
      </c>
    </row>
    <row r="890">
      <c r="A890" s="8">
        <v>24.0</v>
      </c>
      <c r="B890" s="11" t="s">
        <v>78</v>
      </c>
      <c r="C890" s="8" t="s">
        <v>129</v>
      </c>
      <c r="D890" s="8" t="s">
        <v>141</v>
      </c>
      <c r="E890" s="8">
        <v>3.0</v>
      </c>
      <c r="F890" s="8">
        <v>474.0</v>
      </c>
      <c r="G890" s="55">
        <f t="shared" si="1"/>
        <v>189.6</v>
      </c>
    </row>
    <row r="891">
      <c r="A891" s="8">
        <v>25.0</v>
      </c>
      <c r="B891" s="11" t="s">
        <v>79</v>
      </c>
      <c r="C891" s="56" t="s">
        <v>132</v>
      </c>
      <c r="D891" s="8" t="s">
        <v>141</v>
      </c>
      <c r="E891" s="8">
        <v>3.0</v>
      </c>
      <c r="F891" s="8">
        <v>0.0</v>
      </c>
      <c r="G891" s="55">
        <f t="shared" si="1"/>
        <v>0</v>
      </c>
    </row>
    <row r="892">
      <c r="A892" s="8">
        <v>26.0</v>
      </c>
      <c r="B892" s="11" t="s">
        <v>80</v>
      </c>
      <c r="C892" s="8" t="s">
        <v>127</v>
      </c>
      <c r="D892" s="8" t="s">
        <v>141</v>
      </c>
      <c r="E892" s="8">
        <v>3.0</v>
      </c>
      <c r="F892" s="8">
        <v>0.0</v>
      </c>
      <c r="G892" s="55">
        <f t="shared" si="1"/>
        <v>0</v>
      </c>
    </row>
    <row r="893">
      <c r="A893" s="8">
        <v>27.0</v>
      </c>
      <c r="B893" s="11" t="s">
        <v>81</v>
      </c>
      <c r="C893" s="8" t="s">
        <v>127</v>
      </c>
      <c r="D893" s="8" t="s">
        <v>141</v>
      </c>
      <c r="E893" s="8">
        <v>3.0</v>
      </c>
      <c r="F893" s="8">
        <v>0.0</v>
      </c>
      <c r="G893" s="55">
        <f t="shared" si="1"/>
        <v>0</v>
      </c>
    </row>
    <row r="894">
      <c r="A894" s="8">
        <v>28.0</v>
      </c>
      <c r="B894" s="11" t="s">
        <v>82</v>
      </c>
      <c r="C894" s="8" t="s">
        <v>133</v>
      </c>
      <c r="D894" s="8" t="s">
        <v>141</v>
      </c>
      <c r="E894" s="8">
        <v>3.0</v>
      </c>
      <c r="F894" s="8">
        <v>1673022.0</v>
      </c>
      <c r="G894" s="55">
        <f t="shared" si="1"/>
        <v>669208.8</v>
      </c>
    </row>
    <row r="895">
      <c r="A895" s="8">
        <v>29.0</v>
      </c>
      <c r="B895" s="11" t="s">
        <v>83</v>
      </c>
      <c r="C895" s="8" t="s">
        <v>127</v>
      </c>
      <c r="D895" s="8" t="s">
        <v>141</v>
      </c>
      <c r="E895" s="8">
        <v>3.0</v>
      </c>
      <c r="F895" s="8">
        <v>36274.0</v>
      </c>
      <c r="G895" s="55">
        <f t="shared" si="1"/>
        <v>14509.6</v>
      </c>
    </row>
    <row r="896">
      <c r="A896" s="8">
        <v>30.0</v>
      </c>
      <c r="B896" s="11" t="s">
        <v>84</v>
      </c>
      <c r="C896" s="8" t="s">
        <v>129</v>
      </c>
      <c r="D896" s="8" t="s">
        <v>141</v>
      </c>
      <c r="E896" s="8">
        <v>3.0</v>
      </c>
      <c r="F896" s="8">
        <v>1793.0</v>
      </c>
      <c r="G896" s="55">
        <f t="shared" si="1"/>
        <v>717.2</v>
      </c>
    </row>
    <row r="897">
      <c r="A897" s="8">
        <v>31.0</v>
      </c>
      <c r="B897" s="11" t="s">
        <v>85</v>
      </c>
      <c r="C897" s="8" t="s">
        <v>127</v>
      </c>
      <c r="D897" s="8" t="s">
        <v>141</v>
      </c>
      <c r="E897" s="8">
        <v>3.0</v>
      </c>
      <c r="F897" s="8">
        <v>360205.0</v>
      </c>
      <c r="G897" s="55">
        <f t="shared" si="1"/>
        <v>144082</v>
      </c>
    </row>
    <row r="898">
      <c r="A898" s="8">
        <v>32.0</v>
      </c>
      <c r="B898" s="11" t="s">
        <v>86</v>
      </c>
      <c r="C898" s="8" t="s">
        <v>127</v>
      </c>
      <c r="D898" s="8" t="s">
        <v>141</v>
      </c>
      <c r="E898" s="8">
        <v>3.0</v>
      </c>
      <c r="F898" s="8">
        <v>135353.0</v>
      </c>
      <c r="G898" s="55">
        <f t="shared" si="1"/>
        <v>54141.2</v>
      </c>
    </row>
    <row r="899">
      <c r="A899" s="8">
        <v>33.0</v>
      </c>
      <c r="B899" s="11" t="s">
        <v>87</v>
      </c>
      <c r="C899" s="8" t="s">
        <v>127</v>
      </c>
      <c r="D899" s="8" t="s">
        <v>141</v>
      </c>
      <c r="E899" s="8">
        <v>3.0</v>
      </c>
      <c r="F899" s="8">
        <v>23934.0</v>
      </c>
      <c r="G899" s="55">
        <f t="shared" si="1"/>
        <v>9573.6</v>
      </c>
    </row>
    <row r="900">
      <c r="A900" s="8">
        <v>34.0</v>
      </c>
      <c r="B900" s="11" t="s">
        <v>88</v>
      </c>
      <c r="C900" s="8" t="s">
        <v>130</v>
      </c>
      <c r="D900" s="8" t="s">
        <v>141</v>
      </c>
      <c r="E900" s="8">
        <v>3.0</v>
      </c>
      <c r="F900" s="8">
        <v>354854.0</v>
      </c>
      <c r="G900" s="55">
        <f t="shared" si="1"/>
        <v>141941.6</v>
      </c>
    </row>
    <row r="901">
      <c r="A901" s="8">
        <v>35.0</v>
      </c>
      <c r="B901" s="11" t="s">
        <v>89</v>
      </c>
      <c r="C901" s="8" t="s">
        <v>127</v>
      </c>
      <c r="D901" s="8" t="s">
        <v>141</v>
      </c>
      <c r="E901" s="8">
        <v>3.0</v>
      </c>
      <c r="F901" s="8">
        <v>79545.0</v>
      </c>
      <c r="G901" s="55">
        <f t="shared" si="1"/>
        <v>31818</v>
      </c>
    </row>
    <row r="902">
      <c r="A902" s="8">
        <v>36.0</v>
      </c>
      <c r="B902" s="11" t="s">
        <v>90</v>
      </c>
      <c r="C902" s="8" t="s">
        <v>127</v>
      </c>
      <c r="D902" s="8" t="s">
        <v>141</v>
      </c>
      <c r="E902" s="8">
        <v>3.0</v>
      </c>
      <c r="F902" s="8">
        <v>254311.0</v>
      </c>
      <c r="G902" s="55">
        <f t="shared" si="1"/>
        <v>101724.4</v>
      </c>
    </row>
    <row r="903">
      <c r="A903" s="8">
        <v>37.0</v>
      </c>
      <c r="B903" s="11" t="s">
        <v>91</v>
      </c>
      <c r="C903" s="8" t="s">
        <v>91</v>
      </c>
      <c r="D903" s="8" t="s">
        <v>141</v>
      </c>
      <c r="E903" s="8">
        <v>3.0</v>
      </c>
      <c r="F903" s="8">
        <v>7082782.0</v>
      </c>
      <c r="G903" s="55">
        <f t="shared" si="1"/>
        <v>2833112.8</v>
      </c>
    </row>
    <row r="904">
      <c r="A904" s="8">
        <v>38.0</v>
      </c>
      <c r="B904" s="11" t="s">
        <v>92</v>
      </c>
      <c r="C904" s="8" t="s">
        <v>92</v>
      </c>
      <c r="D904" s="8" t="s">
        <v>141</v>
      </c>
      <c r="E904" s="8">
        <v>3.0</v>
      </c>
      <c r="F904" s="8">
        <v>0.0</v>
      </c>
      <c r="G904" s="55">
        <f t="shared" si="1"/>
        <v>0</v>
      </c>
    </row>
    <row r="905">
      <c r="A905" s="8">
        <v>39.0</v>
      </c>
      <c r="B905" s="11" t="s">
        <v>93</v>
      </c>
      <c r="C905" s="8" t="s">
        <v>127</v>
      </c>
      <c r="D905" s="8" t="s">
        <v>141</v>
      </c>
      <c r="E905" s="8">
        <v>3.0</v>
      </c>
      <c r="F905" s="8">
        <v>1139458.0</v>
      </c>
      <c r="G905" s="55">
        <f t="shared" si="1"/>
        <v>455783.2</v>
      </c>
    </row>
    <row r="906">
      <c r="A906" s="8">
        <v>40.0</v>
      </c>
      <c r="B906" s="11" t="s">
        <v>94</v>
      </c>
      <c r="C906" s="8" t="s">
        <v>127</v>
      </c>
      <c r="D906" s="8" t="s">
        <v>141</v>
      </c>
      <c r="E906" s="8">
        <v>3.0</v>
      </c>
      <c r="F906" s="8">
        <v>555.0</v>
      </c>
      <c r="G906" s="55">
        <f t="shared" si="1"/>
        <v>222</v>
      </c>
    </row>
    <row r="907">
      <c r="A907" s="8">
        <v>41.0</v>
      </c>
      <c r="B907" s="11" t="s">
        <v>95</v>
      </c>
      <c r="C907" s="8" t="s">
        <v>134</v>
      </c>
      <c r="D907" s="8" t="s">
        <v>141</v>
      </c>
      <c r="E907" s="8">
        <v>3.0</v>
      </c>
      <c r="F907" s="8">
        <v>2239129.0</v>
      </c>
      <c r="G907" s="55">
        <f t="shared" si="1"/>
        <v>895651.6</v>
      </c>
    </row>
    <row r="908">
      <c r="A908" s="8">
        <v>42.0</v>
      </c>
      <c r="B908" s="11" t="s">
        <v>96</v>
      </c>
      <c r="C908" s="8" t="s">
        <v>96</v>
      </c>
      <c r="D908" s="8" t="s">
        <v>141</v>
      </c>
      <c r="E908" s="8">
        <v>3.0</v>
      </c>
      <c r="F908" s="8">
        <v>0.0</v>
      </c>
      <c r="G908" s="55">
        <f t="shared" si="1"/>
        <v>0</v>
      </c>
    </row>
    <row r="909">
      <c r="A909" s="8">
        <v>43.0</v>
      </c>
      <c r="B909" s="11" t="s">
        <v>97</v>
      </c>
      <c r="C909" s="8" t="s">
        <v>135</v>
      </c>
      <c r="D909" s="8" t="s">
        <v>141</v>
      </c>
      <c r="E909" s="8">
        <v>3.0</v>
      </c>
      <c r="F909" s="8">
        <v>370.0</v>
      </c>
      <c r="G909" s="55">
        <f t="shared" si="1"/>
        <v>148</v>
      </c>
    </row>
    <row r="910">
      <c r="A910" s="8">
        <v>44.0</v>
      </c>
      <c r="B910" s="11" t="s">
        <v>98</v>
      </c>
      <c r="C910" s="8" t="s">
        <v>135</v>
      </c>
      <c r="D910" s="8" t="s">
        <v>141</v>
      </c>
      <c r="E910" s="8">
        <v>3.0</v>
      </c>
      <c r="F910" s="8">
        <v>0.0</v>
      </c>
      <c r="G910" s="55">
        <f t="shared" si="1"/>
        <v>0</v>
      </c>
    </row>
    <row r="911">
      <c r="A911" s="8">
        <v>45.0</v>
      </c>
      <c r="B911" s="11" t="s">
        <v>99</v>
      </c>
      <c r="C911" s="8" t="s">
        <v>135</v>
      </c>
      <c r="D911" s="8" t="s">
        <v>141</v>
      </c>
      <c r="E911" s="8">
        <v>3.0</v>
      </c>
      <c r="F911" s="8">
        <v>29957.0</v>
      </c>
      <c r="G911" s="55">
        <f t="shared" si="1"/>
        <v>11982.8</v>
      </c>
    </row>
    <row r="912">
      <c r="A912" s="8">
        <v>46.0</v>
      </c>
      <c r="B912" s="11" t="s">
        <v>100</v>
      </c>
      <c r="C912" s="8" t="s">
        <v>135</v>
      </c>
      <c r="D912" s="8" t="s">
        <v>141</v>
      </c>
      <c r="E912" s="8">
        <v>3.0</v>
      </c>
      <c r="F912" s="8">
        <v>39295.0</v>
      </c>
      <c r="G912" s="55">
        <f t="shared" si="1"/>
        <v>15718</v>
      </c>
    </row>
    <row r="913">
      <c r="A913" s="8">
        <v>47.0</v>
      </c>
      <c r="B913" s="11" t="s">
        <v>101</v>
      </c>
      <c r="C913" s="8" t="s">
        <v>135</v>
      </c>
      <c r="D913" s="8" t="s">
        <v>141</v>
      </c>
      <c r="E913" s="8">
        <v>3.0</v>
      </c>
      <c r="F913" s="8">
        <v>91767.0</v>
      </c>
      <c r="G913" s="55">
        <f t="shared" si="1"/>
        <v>36706.8</v>
      </c>
    </row>
    <row r="914">
      <c r="A914" s="8">
        <v>0.0</v>
      </c>
      <c r="B914" s="11" t="s">
        <v>54</v>
      </c>
      <c r="C914" s="8" t="s">
        <v>127</v>
      </c>
      <c r="D914" s="8" t="s">
        <v>141</v>
      </c>
      <c r="E914" s="8">
        <v>9.0</v>
      </c>
      <c r="F914" s="8">
        <v>29467.0</v>
      </c>
      <c r="G914" s="55">
        <f t="shared" si="1"/>
        <v>11786.8</v>
      </c>
    </row>
    <row r="915">
      <c r="A915" s="8">
        <v>1.0</v>
      </c>
      <c r="B915" s="11" t="s">
        <v>55</v>
      </c>
      <c r="C915" s="8" t="s">
        <v>127</v>
      </c>
      <c r="D915" s="8" t="s">
        <v>141</v>
      </c>
      <c r="E915" s="8">
        <v>9.0</v>
      </c>
      <c r="F915" s="8">
        <v>0.0</v>
      </c>
      <c r="G915" s="55">
        <f t="shared" si="1"/>
        <v>0</v>
      </c>
    </row>
    <row r="916">
      <c r="A916" s="8">
        <v>2.0</v>
      </c>
      <c r="B916" s="11" t="s">
        <v>56</v>
      </c>
      <c r="C916" s="8" t="s">
        <v>128</v>
      </c>
      <c r="D916" s="8" t="s">
        <v>141</v>
      </c>
      <c r="E916" s="8">
        <v>9.0</v>
      </c>
      <c r="F916" s="8">
        <v>0.0</v>
      </c>
      <c r="G916" s="55">
        <f t="shared" si="1"/>
        <v>0</v>
      </c>
    </row>
    <row r="917">
      <c r="A917" s="8">
        <v>3.0</v>
      </c>
      <c r="B917" s="11" t="s">
        <v>57</v>
      </c>
      <c r="C917" s="8" t="s">
        <v>127</v>
      </c>
      <c r="D917" s="8" t="s">
        <v>141</v>
      </c>
      <c r="E917" s="8">
        <v>9.0</v>
      </c>
      <c r="F917" s="8">
        <v>95830.0</v>
      </c>
      <c r="G917" s="55">
        <f t="shared" si="1"/>
        <v>38332</v>
      </c>
    </row>
    <row r="918">
      <c r="A918" s="8">
        <v>4.0</v>
      </c>
      <c r="B918" s="11" t="s">
        <v>58</v>
      </c>
      <c r="C918" s="8" t="s">
        <v>129</v>
      </c>
      <c r="D918" s="8" t="s">
        <v>141</v>
      </c>
      <c r="E918" s="8">
        <v>9.0</v>
      </c>
      <c r="F918" s="8">
        <v>9412.0</v>
      </c>
      <c r="G918" s="55">
        <f t="shared" si="1"/>
        <v>3764.8</v>
      </c>
    </row>
    <row r="919">
      <c r="A919" s="8">
        <v>5.0</v>
      </c>
      <c r="B919" s="11" t="s">
        <v>59</v>
      </c>
      <c r="C919" s="8" t="s">
        <v>129</v>
      </c>
      <c r="D919" s="8" t="s">
        <v>141</v>
      </c>
      <c r="E919" s="8">
        <v>9.0</v>
      </c>
      <c r="F919" s="8">
        <v>1240.0</v>
      </c>
      <c r="G919" s="55">
        <f t="shared" si="1"/>
        <v>496</v>
      </c>
    </row>
    <row r="920">
      <c r="A920" s="8">
        <v>6.0</v>
      </c>
      <c r="B920" s="11" t="s">
        <v>60</v>
      </c>
      <c r="C920" s="5" t="s">
        <v>127</v>
      </c>
      <c r="D920" s="8" t="s">
        <v>141</v>
      </c>
      <c r="E920" s="8">
        <v>9.0</v>
      </c>
      <c r="F920" s="8">
        <v>0.0</v>
      </c>
      <c r="G920" s="55">
        <f t="shared" si="1"/>
        <v>0</v>
      </c>
    </row>
    <row r="921">
      <c r="A921" s="8">
        <v>7.0</v>
      </c>
      <c r="B921" s="11" t="s">
        <v>61</v>
      </c>
      <c r="C921" s="8" t="s">
        <v>129</v>
      </c>
      <c r="D921" s="8" t="s">
        <v>141</v>
      </c>
      <c r="E921" s="8">
        <v>9.0</v>
      </c>
      <c r="F921" s="8">
        <v>451.0</v>
      </c>
      <c r="G921" s="55">
        <f t="shared" si="1"/>
        <v>180.4</v>
      </c>
    </row>
    <row r="922">
      <c r="A922" s="8">
        <v>8.0</v>
      </c>
      <c r="B922" s="11" t="s">
        <v>62</v>
      </c>
      <c r="C922" s="8" t="s">
        <v>129</v>
      </c>
      <c r="D922" s="8" t="s">
        <v>141</v>
      </c>
      <c r="E922" s="8">
        <v>9.0</v>
      </c>
      <c r="F922" s="8">
        <v>0.0</v>
      </c>
      <c r="G922" s="55">
        <f t="shared" si="1"/>
        <v>0</v>
      </c>
    </row>
    <row r="923">
      <c r="A923" s="8">
        <v>9.0</v>
      </c>
      <c r="B923" s="11" t="s">
        <v>63</v>
      </c>
      <c r="C923" s="8" t="s">
        <v>130</v>
      </c>
      <c r="D923" s="8" t="s">
        <v>141</v>
      </c>
      <c r="E923" s="8">
        <v>9.0</v>
      </c>
      <c r="F923" s="8">
        <v>0.0</v>
      </c>
      <c r="G923" s="55">
        <f t="shared" si="1"/>
        <v>0</v>
      </c>
    </row>
    <row r="924">
      <c r="A924" s="8">
        <v>10.0</v>
      </c>
      <c r="B924" s="11" t="s">
        <v>64</v>
      </c>
      <c r="C924" s="8" t="s">
        <v>127</v>
      </c>
      <c r="D924" s="8" t="s">
        <v>141</v>
      </c>
      <c r="E924" s="8">
        <v>9.0</v>
      </c>
      <c r="F924" s="8">
        <v>54874.0</v>
      </c>
      <c r="G924" s="55">
        <f t="shared" si="1"/>
        <v>21949.6</v>
      </c>
    </row>
    <row r="925">
      <c r="A925" s="8">
        <v>11.0</v>
      </c>
      <c r="B925" s="11" t="s">
        <v>65</v>
      </c>
      <c r="C925" s="8" t="s">
        <v>131</v>
      </c>
      <c r="D925" s="8" t="s">
        <v>141</v>
      </c>
      <c r="E925" s="8">
        <v>9.0</v>
      </c>
      <c r="F925" s="8">
        <v>586749.0</v>
      </c>
      <c r="G925" s="55">
        <f t="shared" si="1"/>
        <v>234699.6</v>
      </c>
    </row>
    <row r="926">
      <c r="A926" s="8">
        <v>12.0</v>
      </c>
      <c r="B926" s="11" t="s">
        <v>66</v>
      </c>
      <c r="C926" s="8" t="s">
        <v>66</v>
      </c>
      <c r="D926" s="8" t="s">
        <v>141</v>
      </c>
      <c r="E926" s="8">
        <v>9.0</v>
      </c>
      <c r="F926" s="8">
        <v>2633424.0</v>
      </c>
      <c r="G926" s="55">
        <f t="shared" si="1"/>
        <v>1053369.6</v>
      </c>
    </row>
    <row r="927">
      <c r="A927" s="8">
        <v>13.0</v>
      </c>
      <c r="B927" s="11" t="s">
        <v>67</v>
      </c>
      <c r="C927" s="8" t="s">
        <v>127</v>
      </c>
      <c r="D927" s="8" t="s">
        <v>141</v>
      </c>
      <c r="E927" s="8">
        <v>9.0</v>
      </c>
      <c r="F927" s="8">
        <v>0.0</v>
      </c>
      <c r="G927" s="55">
        <f t="shared" si="1"/>
        <v>0</v>
      </c>
    </row>
    <row r="928">
      <c r="A928" s="8">
        <v>14.0</v>
      </c>
      <c r="B928" s="11" t="s">
        <v>68</v>
      </c>
      <c r="C928" s="8" t="s">
        <v>129</v>
      </c>
      <c r="D928" s="8" t="s">
        <v>141</v>
      </c>
      <c r="E928" s="8">
        <v>9.0</v>
      </c>
      <c r="F928" s="8">
        <v>0.0</v>
      </c>
      <c r="G928" s="55">
        <f t="shared" si="1"/>
        <v>0</v>
      </c>
    </row>
    <row r="929">
      <c r="A929" s="8">
        <v>15.0</v>
      </c>
      <c r="B929" s="11" t="s">
        <v>69</v>
      </c>
      <c r="C929" s="8" t="s">
        <v>127</v>
      </c>
      <c r="D929" s="8" t="s">
        <v>141</v>
      </c>
      <c r="E929" s="8">
        <v>9.0</v>
      </c>
      <c r="F929" s="8">
        <v>0.0</v>
      </c>
      <c r="G929" s="55">
        <f t="shared" si="1"/>
        <v>0</v>
      </c>
    </row>
    <row r="930">
      <c r="A930" s="8">
        <v>16.0</v>
      </c>
      <c r="B930" s="11" t="s">
        <v>70</v>
      </c>
      <c r="C930" s="8" t="s">
        <v>132</v>
      </c>
      <c r="D930" s="8" t="s">
        <v>141</v>
      </c>
      <c r="E930" s="8">
        <v>9.0</v>
      </c>
      <c r="F930" s="8">
        <v>1309542.0</v>
      </c>
      <c r="G930" s="55">
        <f t="shared" si="1"/>
        <v>523816.8</v>
      </c>
    </row>
    <row r="931">
      <c r="A931" s="8">
        <v>17.0</v>
      </c>
      <c r="B931" s="11" t="s">
        <v>71</v>
      </c>
      <c r="C931" s="8" t="s">
        <v>129</v>
      </c>
      <c r="D931" s="8" t="s">
        <v>141</v>
      </c>
      <c r="E931" s="8">
        <v>9.0</v>
      </c>
      <c r="F931" s="8">
        <v>0.0</v>
      </c>
      <c r="G931" s="55">
        <f t="shared" si="1"/>
        <v>0</v>
      </c>
    </row>
    <row r="932">
      <c r="A932" s="8">
        <v>18.0</v>
      </c>
      <c r="B932" s="11" t="s">
        <v>72</v>
      </c>
      <c r="C932" s="8" t="s">
        <v>127</v>
      </c>
      <c r="D932" s="8" t="s">
        <v>141</v>
      </c>
      <c r="E932" s="8">
        <v>9.0</v>
      </c>
      <c r="F932" s="8">
        <v>976.0</v>
      </c>
      <c r="G932" s="55">
        <f t="shared" si="1"/>
        <v>390.4</v>
      </c>
    </row>
    <row r="933">
      <c r="A933" s="8">
        <v>19.0</v>
      </c>
      <c r="B933" s="11" t="s">
        <v>73</v>
      </c>
      <c r="C933" s="8" t="s">
        <v>127</v>
      </c>
      <c r="D933" s="8" t="s">
        <v>141</v>
      </c>
      <c r="E933" s="8">
        <v>9.0</v>
      </c>
      <c r="F933" s="8">
        <v>3514.0</v>
      </c>
      <c r="G933" s="55">
        <f t="shared" si="1"/>
        <v>1405.6</v>
      </c>
    </row>
    <row r="934">
      <c r="A934" s="8">
        <v>20.0</v>
      </c>
      <c r="B934" s="11" t="s">
        <v>74</v>
      </c>
      <c r="C934" s="8" t="s">
        <v>127</v>
      </c>
      <c r="D934" s="8" t="s">
        <v>141</v>
      </c>
      <c r="E934" s="8">
        <v>9.0</v>
      </c>
      <c r="F934" s="8">
        <v>0.0</v>
      </c>
      <c r="G934" s="55">
        <f t="shared" si="1"/>
        <v>0</v>
      </c>
    </row>
    <row r="935">
      <c r="A935" s="8">
        <v>21.0</v>
      </c>
      <c r="B935" s="11" t="s">
        <v>75</v>
      </c>
      <c r="C935" s="8" t="s">
        <v>130</v>
      </c>
      <c r="D935" s="8" t="s">
        <v>141</v>
      </c>
      <c r="E935" s="8">
        <v>9.0</v>
      </c>
      <c r="F935" s="8">
        <v>3520.0</v>
      </c>
      <c r="G935" s="55">
        <f t="shared" si="1"/>
        <v>1408</v>
      </c>
    </row>
    <row r="936">
      <c r="A936" s="8">
        <v>22.0</v>
      </c>
      <c r="B936" s="11" t="s">
        <v>76</v>
      </c>
      <c r="C936" s="56" t="s">
        <v>132</v>
      </c>
      <c r="D936" s="8" t="s">
        <v>141</v>
      </c>
      <c r="E936" s="8">
        <v>9.0</v>
      </c>
      <c r="F936" s="8">
        <v>465527.0</v>
      </c>
      <c r="G936" s="55">
        <f t="shared" si="1"/>
        <v>186210.8</v>
      </c>
    </row>
    <row r="937">
      <c r="A937" s="8">
        <v>23.0</v>
      </c>
      <c r="B937" s="11" t="s">
        <v>77</v>
      </c>
      <c r="C937" s="8" t="s">
        <v>129</v>
      </c>
      <c r="D937" s="8" t="s">
        <v>141</v>
      </c>
      <c r="E937" s="8">
        <v>9.0</v>
      </c>
      <c r="F937" s="8">
        <v>0.0</v>
      </c>
      <c r="G937" s="55">
        <f t="shared" si="1"/>
        <v>0</v>
      </c>
    </row>
    <row r="938">
      <c r="A938" s="8">
        <v>24.0</v>
      </c>
      <c r="B938" s="11" t="s">
        <v>78</v>
      </c>
      <c r="C938" s="8" t="s">
        <v>129</v>
      </c>
      <c r="D938" s="8" t="s">
        <v>141</v>
      </c>
      <c r="E938" s="8">
        <v>9.0</v>
      </c>
      <c r="F938" s="8">
        <v>0.0</v>
      </c>
      <c r="G938" s="55">
        <f t="shared" si="1"/>
        <v>0</v>
      </c>
    </row>
    <row r="939">
      <c r="A939" s="8">
        <v>25.0</v>
      </c>
      <c r="B939" s="11" t="s">
        <v>79</v>
      </c>
      <c r="C939" s="56" t="s">
        <v>132</v>
      </c>
      <c r="D939" s="8" t="s">
        <v>141</v>
      </c>
      <c r="E939" s="8">
        <v>9.0</v>
      </c>
      <c r="F939" s="8">
        <v>289.0</v>
      </c>
      <c r="G939" s="55">
        <f t="shared" si="1"/>
        <v>115.6</v>
      </c>
    </row>
    <row r="940">
      <c r="A940" s="8">
        <v>26.0</v>
      </c>
      <c r="B940" s="11" t="s">
        <v>80</v>
      </c>
      <c r="C940" s="8" t="s">
        <v>127</v>
      </c>
      <c r="D940" s="8" t="s">
        <v>141</v>
      </c>
      <c r="E940" s="8">
        <v>9.0</v>
      </c>
      <c r="F940" s="8">
        <v>4338199.0</v>
      </c>
      <c r="G940" s="55">
        <f t="shared" si="1"/>
        <v>1735279.6</v>
      </c>
    </row>
    <row r="941">
      <c r="A941" s="8">
        <v>27.0</v>
      </c>
      <c r="B941" s="11" t="s">
        <v>81</v>
      </c>
      <c r="C941" s="8" t="s">
        <v>127</v>
      </c>
      <c r="D941" s="8" t="s">
        <v>141</v>
      </c>
      <c r="E941" s="8">
        <v>9.0</v>
      </c>
      <c r="F941" s="8">
        <v>21998.0</v>
      </c>
      <c r="G941" s="55">
        <f t="shared" si="1"/>
        <v>8799.2</v>
      </c>
    </row>
    <row r="942">
      <c r="A942" s="8">
        <v>28.0</v>
      </c>
      <c r="B942" s="11" t="s">
        <v>82</v>
      </c>
      <c r="C942" s="8" t="s">
        <v>133</v>
      </c>
      <c r="D942" s="8" t="s">
        <v>141</v>
      </c>
      <c r="E942" s="8">
        <v>9.0</v>
      </c>
      <c r="F942" s="8">
        <v>97958.0</v>
      </c>
      <c r="G942" s="55">
        <f t="shared" si="1"/>
        <v>39183.2</v>
      </c>
    </row>
    <row r="943">
      <c r="A943" s="8">
        <v>29.0</v>
      </c>
      <c r="B943" s="11" t="s">
        <v>83</v>
      </c>
      <c r="C943" s="8" t="s">
        <v>127</v>
      </c>
      <c r="D943" s="8" t="s">
        <v>141</v>
      </c>
      <c r="E943" s="8">
        <v>9.0</v>
      </c>
      <c r="F943" s="8">
        <v>74314.0</v>
      </c>
      <c r="G943" s="55">
        <f t="shared" si="1"/>
        <v>29725.6</v>
      </c>
    </row>
    <row r="944">
      <c r="A944" s="8">
        <v>30.0</v>
      </c>
      <c r="B944" s="11" t="s">
        <v>84</v>
      </c>
      <c r="C944" s="8" t="s">
        <v>129</v>
      </c>
      <c r="D944" s="8" t="s">
        <v>141</v>
      </c>
      <c r="E944" s="8">
        <v>9.0</v>
      </c>
      <c r="F944" s="8">
        <v>10369.0</v>
      </c>
      <c r="G944" s="55">
        <f t="shared" si="1"/>
        <v>4147.6</v>
      </c>
    </row>
    <row r="945">
      <c r="A945" s="8">
        <v>31.0</v>
      </c>
      <c r="B945" s="11" t="s">
        <v>85</v>
      </c>
      <c r="C945" s="8" t="s">
        <v>127</v>
      </c>
      <c r="D945" s="8" t="s">
        <v>141</v>
      </c>
      <c r="E945" s="8">
        <v>9.0</v>
      </c>
      <c r="F945" s="8">
        <v>775583.0</v>
      </c>
      <c r="G945" s="55">
        <f t="shared" si="1"/>
        <v>310233.2</v>
      </c>
    </row>
    <row r="946">
      <c r="A946" s="8">
        <v>32.0</v>
      </c>
      <c r="B946" s="11" t="s">
        <v>86</v>
      </c>
      <c r="C946" s="8" t="s">
        <v>127</v>
      </c>
      <c r="D946" s="8" t="s">
        <v>141</v>
      </c>
      <c r="E946" s="8">
        <v>9.0</v>
      </c>
      <c r="F946" s="8">
        <v>330162.0</v>
      </c>
      <c r="G946" s="55">
        <f t="shared" si="1"/>
        <v>132064.8</v>
      </c>
    </row>
    <row r="947">
      <c r="A947" s="8">
        <v>33.0</v>
      </c>
      <c r="B947" s="11" t="s">
        <v>87</v>
      </c>
      <c r="C947" s="8" t="s">
        <v>127</v>
      </c>
      <c r="D947" s="8" t="s">
        <v>141</v>
      </c>
      <c r="E947" s="8">
        <v>9.0</v>
      </c>
      <c r="F947" s="8">
        <v>65.0</v>
      </c>
      <c r="G947" s="55">
        <f t="shared" si="1"/>
        <v>26</v>
      </c>
    </row>
    <row r="948">
      <c r="A948" s="8">
        <v>34.0</v>
      </c>
      <c r="B948" s="11" t="s">
        <v>88</v>
      </c>
      <c r="C948" s="8" t="s">
        <v>130</v>
      </c>
      <c r="D948" s="8" t="s">
        <v>141</v>
      </c>
      <c r="E948" s="8">
        <v>9.0</v>
      </c>
      <c r="F948" s="8">
        <v>155264.0</v>
      </c>
      <c r="G948" s="55">
        <f t="shared" si="1"/>
        <v>62105.6</v>
      </c>
    </row>
    <row r="949">
      <c r="A949" s="8">
        <v>35.0</v>
      </c>
      <c r="B949" s="11" t="s">
        <v>89</v>
      </c>
      <c r="C949" s="8" t="s">
        <v>127</v>
      </c>
      <c r="D949" s="8" t="s">
        <v>141</v>
      </c>
      <c r="E949" s="8">
        <v>9.0</v>
      </c>
      <c r="F949" s="8">
        <v>32237.0</v>
      </c>
      <c r="G949" s="55">
        <f t="shared" si="1"/>
        <v>12894.8</v>
      </c>
    </row>
    <row r="950">
      <c r="A950" s="8">
        <v>36.0</v>
      </c>
      <c r="B950" s="11" t="s">
        <v>90</v>
      </c>
      <c r="C950" s="8" t="s">
        <v>127</v>
      </c>
      <c r="D950" s="8" t="s">
        <v>141</v>
      </c>
      <c r="E950" s="8">
        <v>9.0</v>
      </c>
      <c r="F950" s="8">
        <v>0.0</v>
      </c>
      <c r="G950" s="55">
        <f t="shared" si="1"/>
        <v>0</v>
      </c>
    </row>
    <row r="951">
      <c r="A951" s="8">
        <v>37.0</v>
      </c>
      <c r="B951" s="11" t="s">
        <v>91</v>
      </c>
      <c r="C951" s="8" t="s">
        <v>91</v>
      </c>
      <c r="D951" s="8" t="s">
        <v>141</v>
      </c>
      <c r="E951" s="8">
        <v>9.0</v>
      </c>
      <c r="F951" s="8">
        <v>549643.0</v>
      </c>
      <c r="G951" s="55">
        <f t="shared" si="1"/>
        <v>219857.2</v>
      </c>
    </row>
    <row r="952">
      <c r="A952" s="8">
        <v>38.0</v>
      </c>
      <c r="B952" s="11" t="s">
        <v>92</v>
      </c>
      <c r="C952" s="8" t="s">
        <v>92</v>
      </c>
      <c r="D952" s="8" t="s">
        <v>141</v>
      </c>
      <c r="E952" s="8">
        <v>9.0</v>
      </c>
      <c r="F952" s="8">
        <v>0.0</v>
      </c>
      <c r="G952" s="55">
        <f t="shared" si="1"/>
        <v>0</v>
      </c>
    </row>
    <row r="953">
      <c r="A953" s="8">
        <v>39.0</v>
      </c>
      <c r="B953" s="11" t="s">
        <v>93</v>
      </c>
      <c r="C953" s="8" t="s">
        <v>127</v>
      </c>
      <c r="D953" s="8" t="s">
        <v>141</v>
      </c>
      <c r="E953" s="8">
        <v>9.0</v>
      </c>
      <c r="F953" s="8">
        <v>100666.0</v>
      </c>
      <c r="G953" s="55">
        <f t="shared" si="1"/>
        <v>40266.4</v>
      </c>
    </row>
    <row r="954">
      <c r="A954" s="8">
        <v>40.0</v>
      </c>
      <c r="B954" s="11" t="s">
        <v>94</v>
      </c>
      <c r="C954" s="8" t="s">
        <v>127</v>
      </c>
      <c r="D954" s="8" t="s">
        <v>141</v>
      </c>
      <c r="E954" s="8">
        <v>9.0</v>
      </c>
      <c r="F954" s="8">
        <v>0.0</v>
      </c>
      <c r="G954" s="55">
        <f t="shared" si="1"/>
        <v>0</v>
      </c>
    </row>
    <row r="955">
      <c r="A955" s="8">
        <v>41.0</v>
      </c>
      <c r="B955" s="11" t="s">
        <v>95</v>
      </c>
      <c r="C955" s="8" t="s">
        <v>134</v>
      </c>
      <c r="D955" s="8" t="s">
        <v>141</v>
      </c>
      <c r="E955" s="8">
        <v>9.0</v>
      </c>
      <c r="F955" s="8">
        <v>1046861.0</v>
      </c>
      <c r="G955" s="55">
        <f t="shared" si="1"/>
        <v>418744.4</v>
      </c>
    </row>
    <row r="956">
      <c r="A956" s="8">
        <v>42.0</v>
      </c>
      <c r="B956" s="11" t="s">
        <v>96</v>
      </c>
      <c r="C956" s="8" t="s">
        <v>96</v>
      </c>
      <c r="D956" s="8" t="s">
        <v>141</v>
      </c>
      <c r="E956" s="8">
        <v>9.0</v>
      </c>
      <c r="F956" s="8">
        <v>0.0</v>
      </c>
      <c r="G956" s="55">
        <f t="shared" si="1"/>
        <v>0</v>
      </c>
    </row>
    <row r="957">
      <c r="A957" s="8">
        <v>43.0</v>
      </c>
      <c r="B957" s="11" t="s">
        <v>97</v>
      </c>
      <c r="C957" s="8" t="s">
        <v>135</v>
      </c>
      <c r="D957" s="8" t="s">
        <v>141</v>
      </c>
      <c r="E957" s="8">
        <v>9.0</v>
      </c>
      <c r="F957" s="8">
        <v>11173.0</v>
      </c>
      <c r="G957" s="55">
        <f t="shared" si="1"/>
        <v>4469.2</v>
      </c>
    </row>
    <row r="958">
      <c r="A958" s="8">
        <v>44.0</v>
      </c>
      <c r="B958" s="11" t="s">
        <v>98</v>
      </c>
      <c r="C958" s="8" t="s">
        <v>135</v>
      </c>
      <c r="D958" s="8" t="s">
        <v>141</v>
      </c>
      <c r="E958" s="8">
        <v>9.0</v>
      </c>
      <c r="F958" s="8">
        <v>30663.0</v>
      </c>
      <c r="G958" s="55">
        <f t="shared" si="1"/>
        <v>12265.2</v>
      </c>
    </row>
    <row r="959">
      <c r="A959" s="8">
        <v>45.0</v>
      </c>
      <c r="B959" s="11" t="s">
        <v>99</v>
      </c>
      <c r="C959" s="8" t="s">
        <v>135</v>
      </c>
      <c r="D959" s="8" t="s">
        <v>141</v>
      </c>
      <c r="E959" s="8">
        <v>9.0</v>
      </c>
      <c r="F959" s="8">
        <v>6688.0</v>
      </c>
      <c r="G959" s="55">
        <f t="shared" si="1"/>
        <v>2675.2</v>
      </c>
    </row>
    <row r="960">
      <c r="A960" s="8">
        <v>46.0</v>
      </c>
      <c r="B960" s="11" t="s">
        <v>100</v>
      </c>
      <c r="C960" s="8" t="s">
        <v>135</v>
      </c>
      <c r="D960" s="8" t="s">
        <v>141</v>
      </c>
      <c r="E960" s="8">
        <v>9.0</v>
      </c>
      <c r="F960" s="8">
        <v>54290.0</v>
      </c>
      <c r="G960" s="55">
        <f t="shared" si="1"/>
        <v>21716</v>
      </c>
    </row>
    <row r="961">
      <c r="A961" s="8">
        <v>47.0</v>
      </c>
      <c r="B961" s="11" t="s">
        <v>101</v>
      </c>
      <c r="C961" s="8" t="s">
        <v>135</v>
      </c>
      <c r="D961" s="8" t="s">
        <v>141</v>
      </c>
      <c r="E961" s="8">
        <v>9.0</v>
      </c>
      <c r="F961" s="8">
        <v>170012.0</v>
      </c>
      <c r="G961" s="55">
        <f t="shared" si="1"/>
        <v>68004.8</v>
      </c>
    </row>
    <row r="962">
      <c r="A962" s="8">
        <v>0.0</v>
      </c>
      <c r="B962" s="11" t="s">
        <v>54</v>
      </c>
      <c r="C962" s="8" t="s">
        <v>127</v>
      </c>
      <c r="D962" s="8" t="s">
        <v>142</v>
      </c>
      <c r="E962" s="8">
        <v>3.0</v>
      </c>
      <c r="F962" s="8">
        <v>31076.0</v>
      </c>
      <c r="G962" s="55">
        <f t="shared" si="1"/>
        <v>12430.4</v>
      </c>
    </row>
    <row r="963">
      <c r="A963" s="8">
        <v>1.0</v>
      </c>
      <c r="B963" s="11" t="s">
        <v>55</v>
      </c>
      <c r="C963" s="8" t="s">
        <v>127</v>
      </c>
      <c r="D963" s="8" t="s">
        <v>142</v>
      </c>
      <c r="E963" s="8">
        <v>3.0</v>
      </c>
      <c r="F963" s="8">
        <v>40518.0</v>
      </c>
      <c r="G963" s="55">
        <f t="shared" si="1"/>
        <v>16207.2</v>
      </c>
    </row>
    <row r="964">
      <c r="A964" s="8">
        <v>2.0</v>
      </c>
      <c r="B964" s="11" t="s">
        <v>56</v>
      </c>
      <c r="C964" s="8" t="s">
        <v>128</v>
      </c>
      <c r="D964" s="8" t="s">
        <v>142</v>
      </c>
      <c r="E964" s="8">
        <v>3.0</v>
      </c>
      <c r="F964" s="8">
        <v>0.0</v>
      </c>
      <c r="G964" s="55">
        <f t="shared" si="1"/>
        <v>0</v>
      </c>
    </row>
    <row r="965">
      <c r="A965" s="8">
        <v>3.0</v>
      </c>
      <c r="B965" s="11" t="s">
        <v>57</v>
      </c>
      <c r="C965" s="8" t="s">
        <v>127</v>
      </c>
      <c r="D965" s="8" t="s">
        <v>142</v>
      </c>
      <c r="E965" s="8">
        <v>3.0</v>
      </c>
      <c r="F965" s="8">
        <v>0.0</v>
      </c>
      <c r="G965" s="55">
        <f t="shared" si="1"/>
        <v>0</v>
      </c>
    </row>
    <row r="966">
      <c r="A966" s="8">
        <v>4.0</v>
      </c>
      <c r="B966" s="11" t="s">
        <v>58</v>
      </c>
      <c r="C966" s="8" t="s">
        <v>129</v>
      </c>
      <c r="D966" s="8" t="s">
        <v>142</v>
      </c>
      <c r="E966" s="8">
        <v>3.0</v>
      </c>
      <c r="F966" s="8">
        <v>0.0</v>
      </c>
      <c r="G966" s="55">
        <f t="shared" si="1"/>
        <v>0</v>
      </c>
    </row>
    <row r="967">
      <c r="A967" s="8">
        <v>5.0</v>
      </c>
      <c r="B967" s="11" t="s">
        <v>59</v>
      </c>
      <c r="C967" s="8" t="s">
        <v>129</v>
      </c>
      <c r="D967" s="8" t="s">
        <v>142</v>
      </c>
      <c r="E967" s="8">
        <v>3.0</v>
      </c>
      <c r="F967" s="8">
        <v>0.0</v>
      </c>
      <c r="G967" s="55">
        <f t="shared" si="1"/>
        <v>0</v>
      </c>
    </row>
    <row r="968">
      <c r="A968" s="8">
        <v>6.0</v>
      </c>
      <c r="B968" s="11" t="s">
        <v>60</v>
      </c>
      <c r="C968" s="5" t="s">
        <v>127</v>
      </c>
      <c r="D968" s="8" t="s">
        <v>142</v>
      </c>
      <c r="E968" s="8">
        <v>3.0</v>
      </c>
      <c r="F968" s="8">
        <v>0.0</v>
      </c>
      <c r="G968" s="55">
        <f t="shared" si="1"/>
        <v>0</v>
      </c>
    </row>
    <row r="969">
      <c r="A969" s="8">
        <v>7.0</v>
      </c>
      <c r="B969" s="11" t="s">
        <v>61</v>
      </c>
      <c r="C969" s="8" t="s">
        <v>129</v>
      </c>
      <c r="D969" s="8" t="s">
        <v>142</v>
      </c>
      <c r="E969" s="8">
        <v>3.0</v>
      </c>
      <c r="F969" s="8">
        <v>0.0</v>
      </c>
      <c r="G969" s="55">
        <f t="shared" si="1"/>
        <v>0</v>
      </c>
    </row>
    <row r="970">
      <c r="A970" s="8">
        <v>8.0</v>
      </c>
      <c r="B970" s="11" t="s">
        <v>62</v>
      </c>
      <c r="C970" s="8" t="s">
        <v>129</v>
      </c>
      <c r="D970" s="8" t="s">
        <v>142</v>
      </c>
      <c r="E970" s="8">
        <v>3.0</v>
      </c>
      <c r="F970" s="8">
        <v>0.0</v>
      </c>
      <c r="G970" s="55">
        <f t="shared" si="1"/>
        <v>0</v>
      </c>
    </row>
    <row r="971">
      <c r="A971" s="8">
        <v>9.0</v>
      </c>
      <c r="B971" s="11" t="s">
        <v>63</v>
      </c>
      <c r="C971" s="8" t="s">
        <v>130</v>
      </c>
      <c r="D971" s="8" t="s">
        <v>142</v>
      </c>
      <c r="E971" s="8">
        <v>3.0</v>
      </c>
      <c r="F971" s="8">
        <v>0.0</v>
      </c>
      <c r="G971" s="55">
        <f t="shared" si="1"/>
        <v>0</v>
      </c>
    </row>
    <row r="972">
      <c r="A972" s="8">
        <v>10.0</v>
      </c>
      <c r="B972" s="11" t="s">
        <v>64</v>
      </c>
      <c r="C972" s="8" t="s">
        <v>127</v>
      </c>
      <c r="D972" s="8" t="s">
        <v>142</v>
      </c>
      <c r="E972" s="8">
        <v>3.0</v>
      </c>
      <c r="F972" s="8">
        <v>578.0</v>
      </c>
      <c r="G972" s="55">
        <f t="shared" si="1"/>
        <v>231.2</v>
      </c>
    </row>
    <row r="973">
      <c r="A973" s="8">
        <v>11.0</v>
      </c>
      <c r="B973" s="11" t="s">
        <v>65</v>
      </c>
      <c r="C973" s="8" t="s">
        <v>131</v>
      </c>
      <c r="D973" s="8" t="s">
        <v>142</v>
      </c>
      <c r="E973" s="8">
        <v>3.0</v>
      </c>
      <c r="F973" s="8">
        <v>126005.0</v>
      </c>
      <c r="G973" s="55">
        <f t="shared" si="1"/>
        <v>50402</v>
      </c>
    </row>
    <row r="974">
      <c r="A974" s="8">
        <v>12.0</v>
      </c>
      <c r="B974" s="11" t="s">
        <v>66</v>
      </c>
      <c r="C974" s="8" t="s">
        <v>66</v>
      </c>
      <c r="D974" s="8" t="s">
        <v>142</v>
      </c>
      <c r="E974" s="8">
        <v>3.0</v>
      </c>
      <c r="F974" s="8">
        <v>142401.0</v>
      </c>
      <c r="G974" s="55">
        <f t="shared" si="1"/>
        <v>56960.4</v>
      </c>
    </row>
    <row r="975">
      <c r="A975" s="8">
        <v>13.0</v>
      </c>
      <c r="B975" s="11" t="s">
        <v>67</v>
      </c>
      <c r="C975" s="8" t="s">
        <v>127</v>
      </c>
      <c r="D975" s="8" t="s">
        <v>142</v>
      </c>
      <c r="E975" s="8">
        <v>3.0</v>
      </c>
      <c r="F975" s="8">
        <v>0.0</v>
      </c>
      <c r="G975" s="55">
        <f t="shared" si="1"/>
        <v>0</v>
      </c>
    </row>
    <row r="976">
      <c r="A976" s="8">
        <v>14.0</v>
      </c>
      <c r="B976" s="11" t="s">
        <v>68</v>
      </c>
      <c r="C976" s="8" t="s">
        <v>129</v>
      </c>
      <c r="D976" s="8" t="s">
        <v>142</v>
      </c>
      <c r="E976" s="8">
        <v>3.0</v>
      </c>
      <c r="F976" s="8">
        <v>0.0</v>
      </c>
      <c r="G976" s="55">
        <f t="shared" si="1"/>
        <v>0</v>
      </c>
    </row>
    <row r="977">
      <c r="A977" s="8">
        <v>15.0</v>
      </c>
      <c r="B977" s="11" t="s">
        <v>69</v>
      </c>
      <c r="C977" s="8" t="s">
        <v>127</v>
      </c>
      <c r="D977" s="8" t="s">
        <v>142</v>
      </c>
      <c r="E977" s="8">
        <v>3.0</v>
      </c>
      <c r="F977" s="8">
        <v>0.0</v>
      </c>
      <c r="G977" s="55">
        <f t="shared" si="1"/>
        <v>0</v>
      </c>
    </row>
    <row r="978">
      <c r="A978" s="8">
        <v>16.0</v>
      </c>
      <c r="B978" s="11" t="s">
        <v>70</v>
      </c>
      <c r="C978" s="8" t="s">
        <v>132</v>
      </c>
      <c r="D978" s="8" t="s">
        <v>142</v>
      </c>
      <c r="E978" s="8">
        <v>3.0</v>
      </c>
      <c r="F978" s="8">
        <v>3476797.0</v>
      </c>
      <c r="G978" s="55">
        <f t="shared" si="1"/>
        <v>1390718.8</v>
      </c>
    </row>
    <row r="979">
      <c r="A979" s="8">
        <v>17.0</v>
      </c>
      <c r="B979" s="11" t="s">
        <v>71</v>
      </c>
      <c r="C979" s="8" t="s">
        <v>129</v>
      </c>
      <c r="D979" s="8" t="s">
        <v>142</v>
      </c>
      <c r="E979" s="8">
        <v>3.0</v>
      </c>
      <c r="F979" s="8">
        <v>0.0</v>
      </c>
      <c r="G979" s="55">
        <f t="shared" si="1"/>
        <v>0</v>
      </c>
    </row>
    <row r="980">
      <c r="A980" s="8">
        <v>18.0</v>
      </c>
      <c r="B980" s="11" t="s">
        <v>72</v>
      </c>
      <c r="C980" s="8" t="s">
        <v>127</v>
      </c>
      <c r="D980" s="8" t="s">
        <v>142</v>
      </c>
      <c r="E980" s="8">
        <v>3.0</v>
      </c>
      <c r="F980" s="8">
        <v>533.0</v>
      </c>
      <c r="G980" s="55">
        <f t="shared" si="1"/>
        <v>213.2</v>
      </c>
    </row>
    <row r="981">
      <c r="A981" s="8">
        <v>19.0</v>
      </c>
      <c r="B981" s="11" t="s">
        <v>73</v>
      </c>
      <c r="C981" s="8" t="s">
        <v>127</v>
      </c>
      <c r="D981" s="8" t="s">
        <v>142</v>
      </c>
      <c r="E981" s="8">
        <v>3.0</v>
      </c>
      <c r="F981" s="8">
        <v>201369.0</v>
      </c>
      <c r="G981" s="55">
        <f t="shared" si="1"/>
        <v>80547.6</v>
      </c>
    </row>
    <row r="982">
      <c r="A982" s="8">
        <v>20.0</v>
      </c>
      <c r="B982" s="11" t="s">
        <v>74</v>
      </c>
      <c r="C982" s="8" t="s">
        <v>127</v>
      </c>
      <c r="D982" s="8" t="s">
        <v>142</v>
      </c>
      <c r="E982" s="8">
        <v>3.0</v>
      </c>
      <c r="F982" s="8">
        <v>0.0</v>
      </c>
      <c r="G982" s="55">
        <f t="shared" si="1"/>
        <v>0</v>
      </c>
    </row>
    <row r="983">
      <c r="A983" s="8">
        <v>21.0</v>
      </c>
      <c r="B983" s="11" t="s">
        <v>75</v>
      </c>
      <c r="C983" s="8" t="s">
        <v>130</v>
      </c>
      <c r="D983" s="8" t="s">
        <v>142</v>
      </c>
      <c r="E983" s="8">
        <v>3.0</v>
      </c>
      <c r="F983" s="8">
        <v>2087795.0</v>
      </c>
      <c r="G983" s="55">
        <f t="shared" si="1"/>
        <v>835118</v>
      </c>
    </row>
    <row r="984">
      <c r="A984" s="8">
        <v>22.0</v>
      </c>
      <c r="B984" s="11" t="s">
        <v>76</v>
      </c>
      <c r="C984" s="56" t="s">
        <v>132</v>
      </c>
      <c r="D984" s="8" t="s">
        <v>142</v>
      </c>
      <c r="E984" s="8">
        <v>3.0</v>
      </c>
      <c r="F984" s="8">
        <v>0.0</v>
      </c>
      <c r="G984" s="55">
        <f t="shared" si="1"/>
        <v>0</v>
      </c>
    </row>
    <row r="985">
      <c r="A985" s="8">
        <v>23.0</v>
      </c>
      <c r="B985" s="11" t="s">
        <v>77</v>
      </c>
      <c r="C985" s="8" t="s">
        <v>129</v>
      </c>
      <c r="D985" s="8" t="s">
        <v>142</v>
      </c>
      <c r="E985" s="8">
        <v>3.0</v>
      </c>
      <c r="F985" s="8">
        <v>0.0</v>
      </c>
      <c r="G985" s="55">
        <f t="shared" si="1"/>
        <v>0</v>
      </c>
    </row>
    <row r="986">
      <c r="A986" s="8">
        <v>24.0</v>
      </c>
      <c r="B986" s="11" t="s">
        <v>78</v>
      </c>
      <c r="C986" s="8" t="s">
        <v>129</v>
      </c>
      <c r="D986" s="8" t="s">
        <v>142</v>
      </c>
      <c r="E986" s="8">
        <v>3.0</v>
      </c>
      <c r="F986" s="8">
        <v>0.0</v>
      </c>
      <c r="G986" s="55">
        <f t="shared" si="1"/>
        <v>0</v>
      </c>
    </row>
    <row r="987">
      <c r="A987" s="8">
        <v>25.0</v>
      </c>
      <c r="B987" s="11" t="s">
        <v>79</v>
      </c>
      <c r="C987" s="56" t="s">
        <v>132</v>
      </c>
      <c r="D987" s="8" t="s">
        <v>142</v>
      </c>
      <c r="E987" s="8">
        <v>3.0</v>
      </c>
      <c r="F987" s="8">
        <v>0.0</v>
      </c>
      <c r="G987" s="55">
        <f t="shared" si="1"/>
        <v>0</v>
      </c>
    </row>
    <row r="988">
      <c r="A988" s="8">
        <v>26.0</v>
      </c>
      <c r="B988" s="11" t="s">
        <v>80</v>
      </c>
      <c r="C988" s="8" t="s">
        <v>127</v>
      </c>
      <c r="D988" s="8" t="s">
        <v>142</v>
      </c>
      <c r="E988" s="8">
        <v>3.0</v>
      </c>
      <c r="F988" s="8">
        <v>0.0</v>
      </c>
      <c r="G988" s="55">
        <f t="shared" si="1"/>
        <v>0</v>
      </c>
    </row>
    <row r="989">
      <c r="A989" s="8">
        <v>27.0</v>
      </c>
      <c r="B989" s="11" t="s">
        <v>81</v>
      </c>
      <c r="C989" s="8" t="s">
        <v>127</v>
      </c>
      <c r="D989" s="8" t="s">
        <v>142</v>
      </c>
      <c r="E989" s="8">
        <v>3.0</v>
      </c>
      <c r="F989" s="8">
        <v>5341.0</v>
      </c>
      <c r="G989" s="55">
        <f t="shared" si="1"/>
        <v>2136.4</v>
      </c>
    </row>
    <row r="990">
      <c r="A990" s="8">
        <v>28.0</v>
      </c>
      <c r="B990" s="11" t="s">
        <v>82</v>
      </c>
      <c r="C990" s="8" t="s">
        <v>133</v>
      </c>
      <c r="D990" s="8" t="s">
        <v>142</v>
      </c>
      <c r="E990" s="8">
        <v>3.0</v>
      </c>
      <c r="F990" s="8">
        <v>526875.0</v>
      </c>
      <c r="G990" s="55">
        <f t="shared" si="1"/>
        <v>210750</v>
      </c>
    </row>
    <row r="991">
      <c r="A991" s="8">
        <v>29.0</v>
      </c>
      <c r="B991" s="11" t="s">
        <v>83</v>
      </c>
      <c r="C991" s="8" t="s">
        <v>127</v>
      </c>
      <c r="D991" s="8" t="s">
        <v>142</v>
      </c>
      <c r="E991" s="8">
        <v>3.0</v>
      </c>
      <c r="F991" s="8">
        <v>391.0</v>
      </c>
      <c r="G991" s="55">
        <f t="shared" si="1"/>
        <v>156.4</v>
      </c>
    </row>
    <row r="992">
      <c r="A992" s="8">
        <v>30.0</v>
      </c>
      <c r="B992" s="11" t="s">
        <v>84</v>
      </c>
      <c r="C992" s="8" t="s">
        <v>129</v>
      </c>
      <c r="D992" s="8" t="s">
        <v>142</v>
      </c>
      <c r="E992" s="8">
        <v>3.0</v>
      </c>
      <c r="F992" s="8">
        <v>149.0</v>
      </c>
      <c r="G992" s="55">
        <f t="shared" si="1"/>
        <v>59.6</v>
      </c>
    </row>
    <row r="993">
      <c r="A993" s="8">
        <v>31.0</v>
      </c>
      <c r="B993" s="11" t="s">
        <v>85</v>
      </c>
      <c r="C993" s="8" t="s">
        <v>127</v>
      </c>
      <c r="D993" s="8" t="s">
        <v>142</v>
      </c>
      <c r="E993" s="8">
        <v>3.0</v>
      </c>
      <c r="F993" s="8">
        <v>14445.0</v>
      </c>
      <c r="G993" s="55">
        <f t="shared" si="1"/>
        <v>5778</v>
      </c>
    </row>
    <row r="994">
      <c r="A994" s="8">
        <v>32.0</v>
      </c>
      <c r="B994" s="11" t="s">
        <v>86</v>
      </c>
      <c r="C994" s="8" t="s">
        <v>127</v>
      </c>
      <c r="D994" s="8" t="s">
        <v>142</v>
      </c>
      <c r="E994" s="8">
        <v>3.0</v>
      </c>
      <c r="F994" s="8">
        <v>17402.0</v>
      </c>
      <c r="G994" s="55">
        <f t="shared" si="1"/>
        <v>6960.8</v>
      </c>
    </row>
    <row r="995">
      <c r="A995" s="8">
        <v>33.0</v>
      </c>
      <c r="B995" s="11" t="s">
        <v>87</v>
      </c>
      <c r="C995" s="8" t="s">
        <v>127</v>
      </c>
      <c r="D995" s="8" t="s">
        <v>142</v>
      </c>
      <c r="E995" s="8">
        <v>3.0</v>
      </c>
      <c r="F995" s="8">
        <v>81568.0</v>
      </c>
      <c r="G995" s="55">
        <f t="shared" si="1"/>
        <v>32627.2</v>
      </c>
    </row>
    <row r="996">
      <c r="A996" s="8">
        <v>34.0</v>
      </c>
      <c r="B996" s="11" t="s">
        <v>88</v>
      </c>
      <c r="C996" s="8" t="s">
        <v>130</v>
      </c>
      <c r="D996" s="8" t="s">
        <v>142</v>
      </c>
      <c r="E996" s="8">
        <v>3.0</v>
      </c>
      <c r="F996" s="8">
        <v>178617.0</v>
      </c>
      <c r="G996" s="55">
        <f t="shared" si="1"/>
        <v>71446.8</v>
      </c>
    </row>
    <row r="997">
      <c r="A997" s="8">
        <v>35.0</v>
      </c>
      <c r="B997" s="11" t="s">
        <v>89</v>
      </c>
      <c r="C997" s="8" t="s">
        <v>127</v>
      </c>
      <c r="D997" s="8" t="s">
        <v>142</v>
      </c>
      <c r="E997" s="8">
        <v>3.0</v>
      </c>
      <c r="F997" s="8">
        <v>44378.0</v>
      </c>
      <c r="G997" s="55">
        <f t="shared" si="1"/>
        <v>17751.2</v>
      </c>
    </row>
    <row r="998">
      <c r="A998" s="8">
        <v>36.0</v>
      </c>
      <c r="B998" s="11" t="s">
        <v>90</v>
      </c>
      <c r="C998" s="8" t="s">
        <v>127</v>
      </c>
      <c r="D998" s="8" t="s">
        <v>142</v>
      </c>
      <c r="E998" s="8">
        <v>3.0</v>
      </c>
      <c r="F998" s="8">
        <v>8368.0</v>
      </c>
      <c r="G998" s="55">
        <f t="shared" si="1"/>
        <v>3347.2</v>
      </c>
    </row>
    <row r="999">
      <c r="A999" s="8">
        <v>37.0</v>
      </c>
      <c r="B999" s="11" t="s">
        <v>91</v>
      </c>
      <c r="C999" s="8" t="s">
        <v>91</v>
      </c>
      <c r="D999" s="8" t="s">
        <v>142</v>
      </c>
      <c r="E999" s="8">
        <v>3.0</v>
      </c>
      <c r="F999" s="8">
        <v>4766966.0</v>
      </c>
      <c r="G999" s="55">
        <f t="shared" si="1"/>
        <v>1906786.4</v>
      </c>
    </row>
    <row r="1000">
      <c r="A1000" s="8">
        <v>38.0</v>
      </c>
      <c r="B1000" s="11" t="s">
        <v>92</v>
      </c>
      <c r="C1000" s="8" t="s">
        <v>92</v>
      </c>
      <c r="D1000" s="8" t="s">
        <v>142</v>
      </c>
      <c r="E1000" s="8">
        <v>3.0</v>
      </c>
      <c r="F1000" s="8">
        <v>0.0</v>
      </c>
      <c r="G1000" s="55">
        <f t="shared" si="1"/>
        <v>0</v>
      </c>
    </row>
    <row r="1001">
      <c r="A1001" s="8">
        <v>39.0</v>
      </c>
      <c r="B1001" s="11" t="s">
        <v>93</v>
      </c>
      <c r="C1001" s="8" t="s">
        <v>127</v>
      </c>
      <c r="D1001" s="8" t="s">
        <v>142</v>
      </c>
      <c r="E1001" s="8">
        <v>3.0</v>
      </c>
      <c r="F1001" s="8">
        <v>117149.0</v>
      </c>
      <c r="G1001" s="55">
        <f t="shared" si="1"/>
        <v>46859.6</v>
      </c>
    </row>
    <row r="1002">
      <c r="A1002" s="8">
        <v>40.0</v>
      </c>
      <c r="B1002" s="11" t="s">
        <v>94</v>
      </c>
      <c r="C1002" s="8" t="s">
        <v>127</v>
      </c>
      <c r="D1002" s="8" t="s">
        <v>142</v>
      </c>
      <c r="E1002" s="8">
        <v>3.0</v>
      </c>
      <c r="F1002" s="8">
        <v>0.0</v>
      </c>
      <c r="G1002" s="55">
        <f t="shared" si="1"/>
        <v>0</v>
      </c>
    </row>
    <row r="1003">
      <c r="A1003" s="8">
        <v>41.0</v>
      </c>
      <c r="B1003" s="11" t="s">
        <v>95</v>
      </c>
      <c r="C1003" s="8" t="s">
        <v>134</v>
      </c>
      <c r="D1003" s="8" t="s">
        <v>142</v>
      </c>
      <c r="E1003" s="8">
        <v>3.0</v>
      </c>
      <c r="F1003" s="8">
        <v>1615581.0</v>
      </c>
      <c r="G1003" s="55">
        <f t="shared" si="1"/>
        <v>646232.4</v>
      </c>
    </row>
    <row r="1004">
      <c r="A1004" s="8">
        <v>42.0</v>
      </c>
      <c r="B1004" s="11" t="s">
        <v>96</v>
      </c>
      <c r="C1004" s="8" t="s">
        <v>96</v>
      </c>
      <c r="D1004" s="8" t="s">
        <v>142</v>
      </c>
      <c r="E1004" s="8">
        <v>3.0</v>
      </c>
      <c r="F1004" s="8">
        <v>0.0</v>
      </c>
      <c r="G1004" s="55">
        <f t="shared" si="1"/>
        <v>0</v>
      </c>
    </row>
    <row r="1005">
      <c r="A1005" s="8">
        <v>43.0</v>
      </c>
      <c r="B1005" s="11" t="s">
        <v>97</v>
      </c>
      <c r="C1005" s="8" t="s">
        <v>135</v>
      </c>
      <c r="D1005" s="8" t="s">
        <v>142</v>
      </c>
      <c r="E1005" s="8">
        <v>3.0</v>
      </c>
      <c r="F1005" s="8">
        <v>0.0</v>
      </c>
      <c r="G1005" s="55">
        <f t="shared" si="1"/>
        <v>0</v>
      </c>
    </row>
    <row r="1006">
      <c r="A1006" s="8">
        <v>44.0</v>
      </c>
      <c r="B1006" s="11" t="s">
        <v>98</v>
      </c>
      <c r="C1006" s="8" t="s">
        <v>135</v>
      </c>
      <c r="D1006" s="8" t="s">
        <v>142</v>
      </c>
      <c r="E1006" s="8">
        <v>3.0</v>
      </c>
      <c r="F1006" s="8">
        <v>0.0</v>
      </c>
      <c r="G1006" s="55">
        <f t="shared" si="1"/>
        <v>0</v>
      </c>
    </row>
    <row r="1007">
      <c r="A1007" s="8">
        <v>45.0</v>
      </c>
      <c r="B1007" s="11" t="s">
        <v>99</v>
      </c>
      <c r="C1007" s="8" t="s">
        <v>135</v>
      </c>
      <c r="D1007" s="8" t="s">
        <v>142</v>
      </c>
      <c r="E1007" s="8">
        <v>3.0</v>
      </c>
      <c r="F1007" s="8">
        <v>20765.0</v>
      </c>
      <c r="G1007" s="55">
        <f t="shared" si="1"/>
        <v>8306</v>
      </c>
    </row>
    <row r="1008">
      <c r="A1008" s="8">
        <v>46.0</v>
      </c>
      <c r="B1008" s="11" t="s">
        <v>100</v>
      </c>
      <c r="C1008" s="8" t="s">
        <v>135</v>
      </c>
      <c r="D1008" s="8" t="s">
        <v>142</v>
      </c>
      <c r="E1008" s="8">
        <v>3.0</v>
      </c>
      <c r="F1008" s="8">
        <v>21993.0</v>
      </c>
      <c r="G1008" s="55">
        <f t="shared" si="1"/>
        <v>8797.2</v>
      </c>
    </row>
    <row r="1009">
      <c r="A1009" s="8">
        <v>47.0</v>
      </c>
      <c r="B1009" s="11" t="s">
        <v>101</v>
      </c>
      <c r="C1009" s="8" t="s">
        <v>135</v>
      </c>
      <c r="D1009" s="8" t="s">
        <v>142</v>
      </c>
      <c r="E1009" s="8">
        <v>3.0</v>
      </c>
      <c r="F1009" s="8">
        <v>62060.0</v>
      </c>
      <c r="G1009" s="55">
        <f t="shared" si="1"/>
        <v>24824</v>
      </c>
    </row>
    <row r="1010">
      <c r="A1010" s="8">
        <v>0.0</v>
      </c>
      <c r="B1010" s="11" t="s">
        <v>54</v>
      </c>
      <c r="C1010" s="8" t="s">
        <v>127</v>
      </c>
      <c r="D1010" s="8" t="s">
        <v>142</v>
      </c>
      <c r="E1010" s="8">
        <v>6.0</v>
      </c>
      <c r="F1010" s="8">
        <v>0.0</v>
      </c>
      <c r="G1010" s="55">
        <f t="shared" si="1"/>
        <v>0</v>
      </c>
    </row>
    <row r="1011">
      <c r="A1011" s="8">
        <v>1.0</v>
      </c>
      <c r="B1011" s="11" t="s">
        <v>55</v>
      </c>
      <c r="C1011" s="8" t="s">
        <v>127</v>
      </c>
      <c r="D1011" s="8" t="s">
        <v>142</v>
      </c>
      <c r="E1011" s="8">
        <v>6.0</v>
      </c>
      <c r="F1011" s="8">
        <v>0.0</v>
      </c>
      <c r="G1011" s="55">
        <f t="shared" si="1"/>
        <v>0</v>
      </c>
    </row>
    <row r="1012">
      <c r="A1012" s="8">
        <v>2.0</v>
      </c>
      <c r="B1012" s="11" t="s">
        <v>56</v>
      </c>
      <c r="C1012" s="8" t="s">
        <v>128</v>
      </c>
      <c r="D1012" s="8" t="s">
        <v>142</v>
      </c>
      <c r="E1012" s="8">
        <v>6.0</v>
      </c>
      <c r="F1012" s="8">
        <v>0.0</v>
      </c>
      <c r="G1012" s="55">
        <f t="shared" si="1"/>
        <v>0</v>
      </c>
    </row>
    <row r="1013">
      <c r="A1013" s="8">
        <v>3.0</v>
      </c>
      <c r="B1013" s="11" t="s">
        <v>57</v>
      </c>
      <c r="C1013" s="8" t="s">
        <v>127</v>
      </c>
      <c r="D1013" s="8" t="s">
        <v>142</v>
      </c>
      <c r="E1013" s="8">
        <v>6.0</v>
      </c>
      <c r="F1013" s="8">
        <v>9341.0</v>
      </c>
      <c r="G1013" s="55">
        <f t="shared" si="1"/>
        <v>3736.4</v>
      </c>
    </row>
    <row r="1014">
      <c r="A1014" s="8">
        <v>4.0</v>
      </c>
      <c r="B1014" s="11" t="s">
        <v>58</v>
      </c>
      <c r="C1014" s="8" t="s">
        <v>129</v>
      </c>
      <c r="D1014" s="8" t="s">
        <v>142</v>
      </c>
      <c r="E1014" s="8">
        <v>6.0</v>
      </c>
      <c r="F1014" s="8">
        <v>0.0</v>
      </c>
      <c r="G1014" s="55">
        <f t="shared" si="1"/>
        <v>0</v>
      </c>
    </row>
    <row r="1015">
      <c r="A1015" s="8">
        <v>5.0</v>
      </c>
      <c r="B1015" s="11" t="s">
        <v>59</v>
      </c>
      <c r="C1015" s="8" t="s">
        <v>129</v>
      </c>
      <c r="D1015" s="8" t="s">
        <v>142</v>
      </c>
      <c r="E1015" s="8">
        <v>6.0</v>
      </c>
      <c r="F1015" s="8">
        <v>177.0</v>
      </c>
      <c r="G1015" s="55">
        <f t="shared" si="1"/>
        <v>70.8</v>
      </c>
    </row>
    <row r="1016">
      <c r="A1016" s="8">
        <v>6.0</v>
      </c>
      <c r="B1016" s="11" t="s">
        <v>60</v>
      </c>
      <c r="C1016" s="5" t="s">
        <v>127</v>
      </c>
      <c r="D1016" s="8" t="s">
        <v>142</v>
      </c>
      <c r="E1016" s="8">
        <v>6.0</v>
      </c>
      <c r="F1016" s="8">
        <v>0.0</v>
      </c>
      <c r="G1016" s="55">
        <f t="shared" si="1"/>
        <v>0</v>
      </c>
    </row>
    <row r="1017">
      <c r="A1017" s="8">
        <v>7.0</v>
      </c>
      <c r="B1017" s="11" t="s">
        <v>61</v>
      </c>
      <c r="C1017" s="8" t="s">
        <v>129</v>
      </c>
      <c r="D1017" s="8" t="s">
        <v>142</v>
      </c>
      <c r="E1017" s="8">
        <v>6.0</v>
      </c>
      <c r="F1017" s="8">
        <v>50123.0</v>
      </c>
      <c r="G1017" s="55">
        <f t="shared" si="1"/>
        <v>20049.2</v>
      </c>
    </row>
    <row r="1018">
      <c r="A1018" s="8">
        <v>8.0</v>
      </c>
      <c r="B1018" s="11" t="s">
        <v>62</v>
      </c>
      <c r="C1018" s="8" t="s">
        <v>129</v>
      </c>
      <c r="D1018" s="8" t="s">
        <v>142</v>
      </c>
      <c r="E1018" s="8">
        <v>6.0</v>
      </c>
      <c r="F1018" s="8">
        <v>0.0</v>
      </c>
      <c r="G1018" s="55">
        <f t="shared" si="1"/>
        <v>0</v>
      </c>
    </row>
    <row r="1019">
      <c r="A1019" s="8">
        <v>9.0</v>
      </c>
      <c r="B1019" s="11" t="s">
        <v>63</v>
      </c>
      <c r="C1019" s="8" t="s">
        <v>130</v>
      </c>
      <c r="D1019" s="8" t="s">
        <v>142</v>
      </c>
      <c r="E1019" s="8">
        <v>6.0</v>
      </c>
      <c r="F1019" s="8">
        <v>44.0</v>
      </c>
      <c r="G1019" s="55">
        <f t="shared" si="1"/>
        <v>17.6</v>
      </c>
    </row>
    <row r="1020">
      <c r="A1020" s="8">
        <v>10.0</v>
      </c>
      <c r="B1020" s="11" t="s">
        <v>64</v>
      </c>
      <c r="C1020" s="8" t="s">
        <v>127</v>
      </c>
      <c r="D1020" s="8" t="s">
        <v>142</v>
      </c>
      <c r="E1020" s="8">
        <v>6.0</v>
      </c>
      <c r="F1020" s="8">
        <v>28754.0</v>
      </c>
      <c r="G1020" s="55">
        <f t="shared" si="1"/>
        <v>11501.6</v>
      </c>
    </row>
    <row r="1021">
      <c r="A1021" s="8">
        <v>11.0</v>
      </c>
      <c r="B1021" s="11" t="s">
        <v>65</v>
      </c>
      <c r="C1021" s="8" t="s">
        <v>131</v>
      </c>
      <c r="D1021" s="8" t="s">
        <v>142</v>
      </c>
      <c r="E1021" s="8">
        <v>6.0</v>
      </c>
      <c r="F1021" s="8">
        <v>591372.0</v>
      </c>
      <c r="G1021" s="55">
        <f t="shared" si="1"/>
        <v>236548.8</v>
      </c>
    </row>
    <row r="1022">
      <c r="A1022" s="8">
        <v>12.0</v>
      </c>
      <c r="B1022" s="11" t="s">
        <v>66</v>
      </c>
      <c r="C1022" s="8" t="s">
        <v>66</v>
      </c>
      <c r="D1022" s="8" t="s">
        <v>142</v>
      </c>
      <c r="E1022" s="8">
        <v>6.0</v>
      </c>
      <c r="F1022" s="8">
        <v>124876.0</v>
      </c>
      <c r="G1022" s="55">
        <f t="shared" si="1"/>
        <v>49950.4</v>
      </c>
    </row>
    <row r="1023">
      <c r="A1023" s="8">
        <v>13.0</v>
      </c>
      <c r="B1023" s="11" t="s">
        <v>67</v>
      </c>
      <c r="C1023" s="8" t="s">
        <v>127</v>
      </c>
      <c r="D1023" s="8" t="s">
        <v>142</v>
      </c>
      <c r="E1023" s="8">
        <v>6.0</v>
      </c>
      <c r="F1023" s="8">
        <v>0.0</v>
      </c>
      <c r="G1023" s="55">
        <f t="shared" si="1"/>
        <v>0</v>
      </c>
    </row>
    <row r="1024">
      <c r="A1024" s="8">
        <v>14.0</v>
      </c>
      <c r="B1024" s="11" t="s">
        <v>68</v>
      </c>
      <c r="C1024" s="8" t="s">
        <v>129</v>
      </c>
      <c r="D1024" s="8" t="s">
        <v>142</v>
      </c>
      <c r="E1024" s="8">
        <v>6.0</v>
      </c>
      <c r="F1024" s="8">
        <v>0.0</v>
      </c>
      <c r="G1024" s="55">
        <f t="shared" si="1"/>
        <v>0</v>
      </c>
    </row>
    <row r="1025">
      <c r="A1025" s="8">
        <v>15.0</v>
      </c>
      <c r="B1025" s="11" t="s">
        <v>69</v>
      </c>
      <c r="C1025" s="8" t="s">
        <v>127</v>
      </c>
      <c r="D1025" s="8" t="s">
        <v>142</v>
      </c>
      <c r="E1025" s="8">
        <v>6.0</v>
      </c>
      <c r="F1025" s="8">
        <v>0.0</v>
      </c>
      <c r="G1025" s="55">
        <f t="shared" si="1"/>
        <v>0</v>
      </c>
    </row>
    <row r="1026">
      <c r="A1026" s="8">
        <v>16.0</v>
      </c>
      <c r="B1026" s="11" t="s">
        <v>70</v>
      </c>
      <c r="C1026" s="8" t="s">
        <v>132</v>
      </c>
      <c r="D1026" s="8" t="s">
        <v>142</v>
      </c>
      <c r="E1026" s="8">
        <v>6.0</v>
      </c>
      <c r="F1026" s="8">
        <v>1696650.0</v>
      </c>
      <c r="G1026" s="55">
        <f t="shared" si="1"/>
        <v>678660</v>
      </c>
    </row>
    <row r="1027">
      <c r="A1027" s="8">
        <v>17.0</v>
      </c>
      <c r="B1027" s="11" t="s">
        <v>71</v>
      </c>
      <c r="C1027" s="8" t="s">
        <v>129</v>
      </c>
      <c r="D1027" s="8" t="s">
        <v>142</v>
      </c>
      <c r="E1027" s="8">
        <v>6.0</v>
      </c>
      <c r="F1027" s="8">
        <v>10.0</v>
      </c>
      <c r="G1027" s="55">
        <f t="shared" si="1"/>
        <v>4</v>
      </c>
    </row>
    <row r="1028">
      <c r="A1028" s="8">
        <v>18.0</v>
      </c>
      <c r="B1028" s="11" t="s">
        <v>72</v>
      </c>
      <c r="C1028" s="8" t="s">
        <v>127</v>
      </c>
      <c r="D1028" s="8" t="s">
        <v>142</v>
      </c>
      <c r="E1028" s="8">
        <v>6.0</v>
      </c>
      <c r="F1028" s="8">
        <v>28390.0</v>
      </c>
      <c r="G1028" s="55">
        <f t="shared" si="1"/>
        <v>11356</v>
      </c>
    </row>
    <row r="1029">
      <c r="A1029" s="8">
        <v>19.0</v>
      </c>
      <c r="B1029" s="11" t="s">
        <v>73</v>
      </c>
      <c r="C1029" s="8" t="s">
        <v>127</v>
      </c>
      <c r="D1029" s="8" t="s">
        <v>142</v>
      </c>
      <c r="E1029" s="8">
        <v>6.0</v>
      </c>
      <c r="F1029" s="8">
        <v>277904.0</v>
      </c>
      <c r="G1029" s="55">
        <f t="shared" si="1"/>
        <v>111161.6</v>
      </c>
    </row>
    <row r="1030">
      <c r="A1030" s="8">
        <v>20.0</v>
      </c>
      <c r="B1030" s="11" t="s">
        <v>74</v>
      </c>
      <c r="C1030" s="8" t="s">
        <v>127</v>
      </c>
      <c r="D1030" s="8" t="s">
        <v>142</v>
      </c>
      <c r="E1030" s="8">
        <v>6.0</v>
      </c>
      <c r="F1030" s="8">
        <v>0.0</v>
      </c>
      <c r="G1030" s="55">
        <f t="shared" si="1"/>
        <v>0</v>
      </c>
    </row>
    <row r="1031">
      <c r="A1031" s="8">
        <v>21.0</v>
      </c>
      <c r="B1031" s="11" t="s">
        <v>75</v>
      </c>
      <c r="C1031" s="8" t="s">
        <v>130</v>
      </c>
      <c r="D1031" s="8" t="s">
        <v>142</v>
      </c>
      <c r="E1031" s="8">
        <v>6.0</v>
      </c>
      <c r="F1031" s="8">
        <v>1905718.0</v>
      </c>
      <c r="G1031" s="55">
        <f t="shared" si="1"/>
        <v>762287.2</v>
      </c>
    </row>
    <row r="1032">
      <c r="A1032" s="8">
        <v>22.0</v>
      </c>
      <c r="B1032" s="11" t="s">
        <v>76</v>
      </c>
      <c r="C1032" s="56" t="s">
        <v>132</v>
      </c>
      <c r="D1032" s="8" t="s">
        <v>142</v>
      </c>
      <c r="E1032" s="8">
        <v>6.0</v>
      </c>
      <c r="F1032" s="8">
        <v>1228.0</v>
      </c>
      <c r="G1032" s="55">
        <f t="shared" si="1"/>
        <v>491.2</v>
      </c>
    </row>
    <row r="1033">
      <c r="A1033" s="8">
        <v>23.0</v>
      </c>
      <c r="B1033" s="11" t="s">
        <v>77</v>
      </c>
      <c r="C1033" s="8" t="s">
        <v>129</v>
      </c>
      <c r="D1033" s="8" t="s">
        <v>142</v>
      </c>
      <c r="E1033" s="8">
        <v>6.0</v>
      </c>
      <c r="F1033" s="8">
        <v>0.0</v>
      </c>
      <c r="G1033" s="55">
        <f t="shared" si="1"/>
        <v>0</v>
      </c>
    </row>
    <row r="1034">
      <c r="A1034" s="8">
        <v>24.0</v>
      </c>
      <c r="B1034" s="11" t="s">
        <v>78</v>
      </c>
      <c r="C1034" s="8" t="s">
        <v>129</v>
      </c>
      <c r="D1034" s="8" t="s">
        <v>142</v>
      </c>
      <c r="E1034" s="8">
        <v>6.0</v>
      </c>
      <c r="F1034" s="8">
        <v>86.0</v>
      </c>
      <c r="G1034" s="55">
        <f t="shared" si="1"/>
        <v>34.4</v>
      </c>
    </row>
    <row r="1035">
      <c r="A1035" s="8">
        <v>25.0</v>
      </c>
      <c r="B1035" s="11" t="s">
        <v>79</v>
      </c>
      <c r="C1035" s="56" t="s">
        <v>132</v>
      </c>
      <c r="D1035" s="8" t="s">
        <v>142</v>
      </c>
      <c r="E1035" s="8">
        <v>6.0</v>
      </c>
      <c r="F1035" s="8">
        <v>0.0</v>
      </c>
      <c r="G1035" s="55">
        <f t="shared" si="1"/>
        <v>0</v>
      </c>
    </row>
    <row r="1036">
      <c r="A1036" s="8">
        <v>26.0</v>
      </c>
      <c r="B1036" s="11" t="s">
        <v>80</v>
      </c>
      <c r="C1036" s="8" t="s">
        <v>127</v>
      </c>
      <c r="D1036" s="8" t="s">
        <v>142</v>
      </c>
      <c r="E1036" s="8">
        <v>6.0</v>
      </c>
      <c r="F1036" s="8">
        <v>308121.0</v>
      </c>
      <c r="G1036" s="55">
        <f t="shared" si="1"/>
        <v>123248.4</v>
      </c>
    </row>
    <row r="1037">
      <c r="A1037" s="8">
        <v>27.0</v>
      </c>
      <c r="B1037" s="11" t="s">
        <v>81</v>
      </c>
      <c r="C1037" s="8" t="s">
        <v>127</v>
      </c>
      <c r="D1037" s="8" t="s">
        <v>142</v>
      </c>
      <c r="E1037" s="8">
        <v>6.0</v>
      </c>
      <c r="F1037" s="8">
        <v>22315.0</v>
      </c>
      <c r="G1037" s="55">
        <f t="shared" si="1"/>
        <v>8926</v>
      </c>
    </row>
    <row r="1038">
      <c r="A1038" s="8">
        <v>28.0</v>
      </c>
      <c r="B1038" s="11" t="s">
        <v>82</v>
      </c>
      <c r="C1038" s="8" t="s">
        <v>133</v>
      </c>
      <c r="D1038" s="8" t="s">
        <v>142</v>
      </c>
      <c r="E1038" s="8">
        <v>6.0</v>
      </c>
      <c r="F1038" s="8">
        <v>590372.0</v>
      </c>
      <c r="G1038" s="55">
        <f t="shared" si="1"/>
        <v>236148.8</v>
      </c>
    </row>
    <row r="1039">
      <c r="A1039" s="8">
        <v>29.0</v>
      </c>
      <c r="B1039" s="11" t="s">
        <v>83</v>
      </c>
      <c r="C1039" s="8" t="s">
        <v>127</v>
      </c>
      <c r="D1039" s="8" t="s">
        <v>142</v>
      </c>
      <c r="E1039" s="8">
        <v>6.0</v>
      </c>
      <c r="F1039" s="8">
        <v>87022.0</v>
      </c>
      <c r="G1039" s="55">
        <f t="shared" si="1"/>
        <v>34808.8</v>
      </c>
    </row>
    <row r="1040">
      <c r="A1040" s="8">
        <v>30.0</v>
      </c>
      <c r="B1040" s="11" t="s">
        <v>84</v>
      </c>
      <c r="C1040" s="8" t="s">
        <v>129</v>
      </c>
      <c r="D1040" s="8" t="s">
        <v>142</v>
      </c>
      <c r="E1040" s="8">
        <v>6.0</v>
      </c>
      <c r="F1040" s="8">
        <v>10371.0</v>
      </c>
      <c r="G1040" s="55">
        <f t="shared" si="1"/>
        <v>4148.4</v>
      </c>
    </row>
    <row r="1041">
      <c r="A1041" s="8">
        <v>31.0</v>
      </c>
      <c r="B1041" s="11" t="s">
        <v>85</v>
      </c>
      <c r="C1041" s="8" t="s">
        <v>127</v>
      </c>
      <c r="D1041" s="8" t="s">
        <v>142</v>
      </c>
      <c r="E1041" s="8">
        <v>6.0</v>
      </c>
      <c r="F1041" s="8">
        <v>1633429.0</v>
      </c>
      <c r="G1041" s="55">
        <f t="shared" si="1"/>
        <v>653371.6</v>
      </c>
    </row>
    <row r="1042">
      <c r="A1042" s="8">
        <v>32.0</v>
      </c>
      <c r="B1042" s="11" t="s">
        <v>86</v>
      </c>
      <c r="C1042" s="8" t="s">
        <v>127</v>
      </c>
      <c r="D1042" s="8" t="s">
        <v>142</v>
      </c>
      <c r="E1042" s="8">
        <v>6.0</v>
      </c>
      <c r="F1042" s="8">
        <v>431310.0</v>
      </c>
      <c r="G1042" s="55">
        <f t="shared" si="1"/>
        <v>172524</v>
      </c>
    </row>
    <row r="1043">
      <c r="A1043" s="8">
        <v>33.0</v>
      </c>
      <c r="B1043" s="11" t="s">
        <v>87</v>
      </c>
      <c r="C1043" s="8" t="s">
        <v>127</v>
      </c>
      <c r="D1043" s="8" t="s">
        <v>142</v>
      </c>
      <c r="E1043" s="8">
        <v>6.0</v>
      </c>
      <c r="F1043" s="8">
        <v>35780.0</v>
      </c>
      <c r="G1043" s="55">
        <f t="shared" si="1"/>
        <v>14312</v>
      </c>
    </row>
    <row r="1044">
      <c r="A1044" s="8">
        <v>34.0</v>
      </c>
      <c r="B1044" s="11" t="s">
        <v>88</v>
      </c>
      <c r="C1044" s="8" t="s">
        <v>130</v>
      </c>
      <c r="D1044" s="8" t="s">
        <v>142</v>
      </c>
      <c r="E1044" s="8">
        <v>6.0</v>
      </c>
      <c r="F1044" s="8">
        <v>1693055.0</v>
      </c>
      <c r="G1044" s="55">
        <f t="shared" si="1"/>
        <v>677222</v>
      </c>
    </row>
    <row r="1045">
      <c r="A1045" s="8">
        <v>35.0</v>
      </c>
      <c r="B1045" s="11" t="s">
        <v>89</v>
      </c>
      <c r="C1045" s="8" t="s">
        <v>127</v>
      </c>
      <c r="D1045" s="8" t="s">
        <v>142</v>
      </c>
      <c r="E1045" s="8">
        <v>6.0</v>
      </c>
      <c r="F1045" s="8">
        <v>24717.0</v>
      </c>
      <c r="G1045" s="55">
        <f t="shared" si="1"/>
        <v>9886.8</v>
      </c>
    </row>
    <row r="1046">
      <c r="A1046" s="8">
        <v>36.0</v>
      </c>
      <c r="B1046" s="11" t="s">
        <v>90</v>
      </c>
      <c r="C1046" s="8" t="s">
        <v>127</v>
      </c>
      <c r="D1046" s="8" t="s">
        <v>142</v>
      </c>
      <c r="E1046" s="8">
        <v>6.0</v>
      </c>
      <c r="F1046" s="8">
        <v>10491.0</v>
      </c>
      <c r="G1046" s="55">
        <f t="shared" si="1"/>
        <v>4196.4</v>
      </c>
    </row>
    <row r="1047">
      <c r="A1047" s="8">
        <v>37.0</v>
      </c>
      <c r="B1047" s="11" t="s">
        <v>91</v>
      </c>
      <c r="C1047" s="8" t="s">
        <v>91</v>
      </c>
      <c r="D1047" s="8" t="s">
        <v>142</v>
      </c>
      <c r="E1047" s="8">
        <v>6.0</v>
      </c>
      <c r="F1047" s="8">
        <v>1760163.0</v>
      </c>
      <c r="G1047" s="55">
        <f t="shared" si="1"/>
        <v>704065.2</v>
      </c>
    </row>
    <row r="1048">
      <c r="A1048" s="8">
        <v>38.0</v>
      </c>
      <c r="B1048" s="11" t="s">
        <v>92</v>
      </c>
      <c r="C1048" s="8" t="s">
        <v>92</v>
      </c>
      <c r="D1048" s="8" t="s">
        <v>142</v>
      </c>
      <c r="E1048" s="8">
        <v>6.0</v>
      </c>
      <c r="F1048" s="8">
        <v>0.0</v>
      </c>
      <c r="G1048" s="55">
        <f t="shared" si="1"/>
        <v>0</v>
      </c>
    </row>
    <row r="1049">
      <c r="A1049" s="8">
        <v>39.0</v>
      </c>
      <c r="B1049" s="11" t="s">
        <v>93</v>
      </c>
      <c r="C1049" s="8" t="s">
        <v>127</v>
      </c>
      <c r="D1049" s="8" t="s">
        <v>142</v>
      </c>
      <c r="E1049" s="8">
        <v>6.0</v>
      </c>
      <c r="F1049" s="8">
        <v>396916.0</v>
      </c>
      <c r="G1049" s="55">
        <f t="shared" si="1"/>
        <v>158766.4</v>
      </c>
    </row>
    <row r="1050">
      <c r="A1050" s="8">
        <v>40.0</v>
      </c>
      <c r="B1050" s="11" t="s">
        <v>94</v>
      </c>
      <c r="C1050" s="8" t="s">
        <v>127</v>
      </c>
      <c r="D1050" s="8" t="s">
        <v>142</v>
      </c>
      <c r="E1050" s="8">
        <v>6.0</v>
      </c>
      <c r="F1050" s="8">
        <v>0.0</v>
      </c>
      <c r="G1050" s="55">
        <f t="shared" si="1"/>
        <v>0</v>
      </c>
    </row>
    <row r="1051">
      <c r="A1051" s="8">
        <v>41.0</v>
      </c>
      <c r="B1051" s="11" t="s">
        <v>95</v>
      </c>
      <c r="C1051" s="8" t="s">
        <v>134</v>
      </c>
      <c r="D1051" s="8" t="s">
        <v>142</v>
      </c>
      <c r="E1051" s="8">
        <v>6.0</v>
      </c>
      <c r="F1051" s="8">
        <v>2445262.0</v>
      </c>
      <c r="G1051" s="55">
        <f t="shared" si="1"/>
        <v>978104.8</v>
      </c>
    </row>
    <row r="1052">
      <c r="A1052" s="8">
        <v>42.0</v>
      </c>
      <c r="B1052" s="11" t="s">
        <v>96</v>
      </c>
      <c r="C1052" s="8" t="s">
        <v>96</v>
      </c>
      <c r="D1052" s="8" t="s">
        <v>142</v>
      </c>
      <c r="E1052" s="8">
        <v>6.0</v>
      </c>
      <c r="F1052" s="8">
        <v>0.0</v>
      </c>
      <c r="G1052" s="55">
        <f t="shared" si="1"/>
        <v>0</v>
      </c>
    </row>
    <row r="1053">
      <c r="A1053" s="8">
        <v>43.0</v>
      </c>
      <c r="B1053" s="11" t="s">
        <v>97</v>
      </c>
      <c r="C1053" s="8" t="s">
        <v>135</v>
      </c>
      <c r="D1053" s="8" t="s">
        <v>142</v>
      </c>
      <c r="E1053" s="8">
        <v>6.0</v>
      </c>
      <c r="F1053" s="8">
        <v>1619.0</v>
      </c>
      <c r="G1053" s="55">
        <f t="shared" si="1"/>
        <v>647.6</v>
      </c>
    </row>
    <row r="1054">
      <c r="A1054" s="8">
        <v>44.0</v>
      </c>
      <c r="B1054" s="11" t="s">
        <v>98</v>
      </c>
      <c r="C1054" s="8" t="s">
        <v>135</v>
      </c>
      <c r="D1054" s="8" t="s">
        <v>142</v>
      </c>
      <c r="E1054" s="8">
        <v>6.0</v>
      </c>
      <c r="F1054" s="8">
        <v>0.0</v>
      </c>
      <c r="G1054" s="55">
        <f t="shared" si="1"/>
        <v>0</v>
      </c>
    </row>
    <row r="1055">
      <c r="A1055" s="8">
        <v>45.0</v>
      </c>
      <c r="B1055" s="11" t="s">
        <v>99</v>
      </c>
      <c r="C1055" s="8" t="s">
        <v>135</v>
      </c>
      <c r="D1055" s="8" t="s">
        <v>142</v>
      </c>
      <c r="E1055" s="8">
        <v>6.0</v>
      </c>
      <c r="F1055" s="8">
        <v>4348.0</v>
      </c>
      <c r="G1055" s="55">
        <f t="shared" si="1"/>
        <v>1739.2</v>
      </c>
    </row>
    <row r="1056">
      <c r="A1056" s="8">
        <v>46.0</v>
      </c>
      <c r="B1056" s="11" t="s">
        <v>100</v>
      </c>
      <c r="C1056" s="8" t="s">
        <v>135</v>
      </c>
      <c r="D1056" s="8" t="s">
        <v>142</v>
      </c>
      <c r="E1056" s="8">
        <v>6.0</v>
      </c>
      <c r="F1056" s="8">
        <v>22005.0</v>
      </c>
      <c r="G1056" s="55">
        <f t="shared" si="1"/>
        <v>8802</v>
      </c>
    </row>
    <row r="1057">
      <c r="A1057" s="8">
        <v>47.0</v>
      </c>
      <c r="B1057" s="11" t="s">
        <v>101</v>
      </c>
      <c r="C1057" s="8" t="s">
        <v>135</v>
      </c>
      <c r="D1057" s="8" t="s">
        <v>142</v>
      </c>
      <c r="E1057" s="8">
        <v>6.0</v>
      </c>
      <c r="F1057" s="8">
        <v>206751.0</v>
      </c>
      <c r="G1057" s="55">
        <f t="shared" si="1"/>
        <v>82700.4</v>
      </c>
    </row>
    <row r="1058">
      <c r="A1058" s="8">
        <v>0.0</v>
      </c>
      <c r="B1058" s="11" t="s">
        <v>54</v>
      </c>
      <c r="C1058" s="8" t="s">
        <v>127</v>
      </c>
      <c r="D1058" s="8" t="s">
        <v>142</v>
      </c>
      <c r="E1058" s="8">
        <v>9.0</v>
      </c>
      <c r="F1058" s="8">
        <v>43.0</v>
      </c>
      <c r="G1058" s="55">
        <f t="shared" si="1"/>
        <v>17.2</v>
      </c>
    </row>
    <row r="1059">
      <c r="A1059" s="8">
        <v>1.0</v>
      </c>
      <c r="B1059" s="11" t="s">
        <v>55</v>
      </c>
      <c r="C1059" s="8" t="s">
        <v>127</v>
      </c>
      <c r="D1059" s="8" t="s">
        <v>142</v>
      </c>
      <c r="E1059" s="8">
        <v>9.0</v>
      </c>
      <c r="F1059" s="8">
        <v>0.0</v>
      </c>
      <c r="G1059" s="55">
        <f t="shared" si="1"/>
        <v>0</v>
      </c>
    </row>
    <row r="1060">
      <c r="A1060" s="8">
        <v>2.0</v>
      </c>
      <c r="B1060" s="11" t="s">
        <v>56</v>
      </c>
      <c r="C1060" s="8" t="s">
        <v>128</v>
      </c>
      <c r="D1060" s="8" t="s">
        <v>142</v>
      </c>
      <c r="E1060" s="8">
        <v>9.0</v>
      </c>
      <c r="F1060" s="8">
        <v>45.0</v>
      </c>
      <c r="G1060" s="55">
        <f t="shared" si="1"/>
        <v>18</v>
      </c>
    </row>
    <row r="1061">
      <c r="A1061" s="8">
        <v>3.0</v>
      </c>
      <c r="B1061" s="11" t="s">
        <v>57</v>
      </c>
      <c r="C1061" s="8" t="s">
        <v>127</v>
      </c>
      <c r="D1061" s="8" t="s">
        <v>142</v>
      </c>
      <c r="E1061" s="8">
        <v>9.0</v>
      </c>
      <c r="F1061" s="8">
        <v>56423.0</v>
      </c>
      <c r="G1061" s="55">
        <f t="shared" si="1"/>
        <v>22569.2</v>
      </c>
    </row>
    <row r="1062">
      <c r="A1062" s="8">
        <v>4.0</v>
      </c>
      <c r="B1062" s="11" t="s">
        <v>58</v>
      </c>
      <c r="C1062" s="8" t="s">
        <v>129</v>
      </c>
      <c r="D1062" s="8" t="s">
        <v>142</v>
      </c>
      <c r="E1062" s="8">
        <v>9.0</v>
      </c>
      <c r="F1062" s="8">
        <v>61.0</v>
      </c>
      <c r="G1062" s="55">
        <f t="shared" si="1"/>
        <v>24.4</v>
      </c>
    </row>
    <row r="1063">
      <c r="A1063" s="8">
        <v>5.0</v>
      </c>
      <c r="B1063" s="11" t="s">
        <v>59</v>
      </c>
      <c r="C1063" s="8" t="s">
        <v>129</v>
      </c>
      <c r="D1063" s="8" t="s">
        <v>142</v>
      </c>
      <c r="E1063" s="8">
        <v>9.0</v>
      </c>
      <c r="F1063" s="8">
        <v>42888.0</v>
      </c>
      <c r="G1063" s="55">
        <f t="shared" si="1"/>
        <v>17155.2</v>
      </c>
    </row>
    <row r="1064">
      <c r="A1064" s="8">
        <v>6.0</v>
      </c>
      <c r="B1064" s="11" t="s">
        <v>60</v>
      </c>
      <c r="C1064" s="5" t="s">
        <v>127</v>
      </c>
      <c r="D1064" s="8" t="s">
        <v>142</v>
      </c>
      <c r="E1064" s="8">
        <v>9.0</v>
      </c>
      <c r="F1064" s="8">
        <v>0.0</v>
      </c>
      <c r="G1064" s="55">
        <f t="shared" si="1"/>
        <v>0</v>
      </c>
    </row>
    <row r="1065">
      <c r="A1065" s="8">
        <v>7.0</v>
      </c>
      <c r="B1065" s="11" t="s">
        <v>61</v>
      </c>
      <c r="C1065" s="8" t="s">
        <v>129</v>
      </c>
      <c r="D1065" s="8" t="s">
        <v>142</v>
      </c>
      <c r="E1065" s="8">
        <v>9.0</v>
      </c>
      <c r="F1065" s="8">
        <v>50734.0</v>
      </c>
      <c r="G1065" s="55">
        <f t="shared" si="1"/>
        <v>20293.6</v>
      </c>
    </row>
    <row r="1066">
      <c r="A1066" s="8">
        <v>8.0</v>
      </c>
      <c r="B1066" s="11" t="s">
        <v>62</v>
      </c>
      <c r="C1066" s="8" t="s">
        <v>129</v>
      </c>
      <c r="D1066" s="8" t="s">
        <v>142</v>
      </c>
      <c r="E1066" s="8">
        <v>9.0</v>
      </c>
      <c r="F1066" s="8">
        <v>0.0</v>
      </c>
      <c r="G1066" s="55">
        <f t="shared" si="1"/>
        <v>0</v>
      </c>
    </row>
    <row r="1067">
      <c r="A1067" s="8">
        <v>9.0</v>
      </c>
      <c r="B1067" s="11" t="s">
        <v>63</v>
      </c>
      <c r="C1067" s="8" t="s">
        <v>130</v>
      </c>
      <c r="D1067" s="8" t="s">
        <v>142</v>
      </c>
      <c r="E1067" s="8">
        <v>9.0</v>
      </c>
      <c r="F1067" s="8">
        <v>0.0</v>
      </c>
      <c r="G1067" s="55">
        <f t="shared" si="1"/>
        <v>0</v>
      </c>
    </row>
    <row r="1068">
      <c r="A1068" s="8">
        <v>10.0</v>
      </c>
      <c r="B1068" s="11" t="s">
        <v>64</v>
      </c>
      <c r="C1068" s="8" t="s">
        <v>127</v>
      </c>
      <c r="D1068" s="8" t="s">
        <v>142</v>
      </c>
      <c r="E1068" s="8">
        <v>9.0</v>
      </c>
      <c r="F1068" s="8">
        <v>95266.0</v>
      </c>
      <c r="G1068" s="55">
        <f t="shared" si="1"/>
        <v>38106.4</v>
      </c>
    </row>
    <row r="1069">
      <c r="A1069" s="8">
        <v>11.0</v>
      </c>
      <c r="B1069" s="11" t="s">
        <v>65</v>
      </c>
      <c r="C1069" s="8" t="s">
        <v>131</v>
      </c>
      <c r="D1069" s="8" t="s">
        <v>142</v>
      </c>
      <c r="E1069" s="8">
        <v>9.0</v>
      </c>
      <c r="F1069" s="8">
        <v>564143.0</v>
      </c>
      <c r="G1069" s="55">
        <f t="shared" si="1"/>
        <v>225657.2</v>
      </c>
    </row>
    <row r="1070">
      <c r="A1070" s="8">
        <v>12.0</v>
      </c>
      <c r="B1070" s="11" t="s">
        <v>66</v>
      </c>
      <c r="C1070" s="8" t="s">
        <v>66</v>
      </c>
      <c r="D1070" s="8" t="s">
        <v>142</v>
      </c>
      <c r="E1070" s="8">
        <v>9.0</v>
      </c>
      <c r="F1070" s="8">
        <v>2432772.0</v>
      </c>
      <c r="G1070" s="55">
        <f t="shared" si="1"/>
        <v>973108.8</v>
      </c>
    </row>
    <row r="1071">
      <c r="A1071" s="8">
        <v>13.0</v>
      </c>
      <c r="B1071" s="11" t="s">
        <v>67</v>
      </c>
      <c r="C1071" s="8" t="s">
        <v>127</v>
      </c>
      <c r="D1071" s="8" t="s">
        <v>142</v>
      </c>
      <c r="E1071" s="8">
        <v>9.0</v>
      </c>
      <c r="F1071" s="8">
        <v>387729.0</v>
      </c>
      <c r="G1071" s="55">
        <f t="shared" si="1"/>
        <v>155091.6</v>
      </c>
    </row>
    <row r="1072">
      <c r="A1072" s="8">
        <v>14.0</v>
      </c>
      <c r="B1072" s="11" t="s">
        <v>68</v>
      </c>
      <c r="C1072" s="8" t="s">
        <v>129</v>
      </c>
      <c r="D1072" s="8" t="s">
        <v>142</v>
      </c>
      <c r="E1072" s="8">
        <v>9.0</v>
      </c>
      <c r="F1072" s="8">
        <v>0.0</v>
      </c>
      <c r="G1072" s="55">
        <f t="shared" si="1"/>
        <v>0</v>
      </c>
    </row>
    <row r="1073">
      <c r="A1073" s="8">
        <v>15.0</v>
      </c>
      <c r="B1073" s="11" t="s">
        <v>69</v>
      </c>
      <c r="C1073" s="8" t="s">
        <v>127</v>
      </c>
      <c r="D1073" s="8" t="s">
        <v>142</v>
      </c>
      <c r="E1073" s="8">
        <v>9.0</v>
      </c>
      <c r="F1073" s="8">
        <v>0.0</v>
      </c>
      <c r="G1073" s="55">
        <f t="shared" si="1"/>
        <v>0</v>
      </c>
    </row>
    <row r="1074">
      <c r="A1074" s="8">
        <v>16.0</v>
      </c>
      <c r="B1074" s="11" t="s">
        <v>70</v>
      </c>
      <c r="C1074" s="8" t="s">
        <v>132</v>
      </c>
      <c r="D1074" s="8" t="s">
        <v>142</v>
      </c>
      <c r="E1074" s="8">
        <v>9.0</v>
      </c>
      <c r="F1074" s="8">
        <v>1208494.0</v>
      </c>
      <c r="G1074" s="55">
        <f t="shared" si="1"/>
        <v>483397.6</v>
      </c>
    </row>
    <row r="1075">
      <c r="A1075" s="8">
        <v>17.0</v>
      </c>
      <c r="B1075" s="11" t="s">
        <v>71</v>
      </c>
      <c r="C1075" s="8" t="s">
        <v>129</v>
      </c>
      <c r="D1075" s="8" t="s">
        <v>142</v>
      </c>
      <c r="E1075" s="8">
        <v>9.0</v>
      </c>
      <c r="F1075" s="8">
        <v>0.0</v>
      </c>
      <c r="G1075" s="55">
        <f t="shared" si="1"/>
        <v>0</v>
      </c>
    </row>
    <row r="1076">
      <c r="A1076" s="8">
        <v>18.0</v>
      </c>
      <c r="B1076" s="11" t="s">
        <v>72</v>
      </c>
      <c r="C1076" s="8" t="s">
        <v>127</v>
      </c>
      <c r="D1076" s="8" t="s">
        <v>142</v>
      </c>
      <c r="E1076" s="8">
        <v>9.0</v>
      </c>
      <c r="F1076" s="8">
        <v>420.0</v>
      </c>
      <c r="G1076" s="55">
        <f t="shared" si="1"/>
        <v>168</v>
      </c>
    </row>
    <row r="1077">
      <c r="A1077" s="8">
        <v>19.0</v>
      </c>
      <c r="B1077" s="11" t="s">
        <v>73</v>
      </c>
      <c r="C1077" s="8" t="s">
        <v>127</v>
      </c>
      <c r="D1077" s="8" t="s">
        <v>142</v>
      </c>
      <c r="E1077" s="8">
        <v>9.0</v>
      </c>
      <c r="F1077" s="8">
        <v>149063.0</v>
      </c>
      <c r="G1077" s="55">
        <f t="shared" si="1"/>
        <v>59625.2</v>
      </c>
    </row>
    <row r="1078">
      <c r="A1078" s="8">
        <v>20.0</v>
      </c>
      <c r="B1078" s="11" t="s">
        <v>74</v>
      </c>
      <c r="C1078" s="8" t="s">
        <v>127</v>
      </c>
      <c r="D1078" s="8" t="s">
        <v>142</v>
      </c>
      <c r="E1078" s="8">
        <v>9.0</v>
      </c>
      <c r="F1078" s="8">
        <v>0.0</v>
      </c>
      <c r="G1078" s="55">
        <f t="shared" si="1"/>
        <v>0</v>
      </c>
    </row>
    <row r="1079">
      <c r="A1079" s="8">
        <v>21.0</v>
      </c>
      <c r="B1079" s="11" t="s">
        <v>75</v>
      </c>
      <c r="C1079" s="8" t="s">
        <v>130</v>
      </c>
      <c r="D1079" s="8" t="s">
        <v>142</v>
      </c>
      <c r="E1079" s="8">
        <v>9.0</v>
      </c>
      <c r="F1079" s="8">
        <v>1384198.0</v>
      </c>
      <c r="G1079" s="55">
        <f t="shared" si="1"/>
        <v>553679.2</v>
      </c>
    </row>
    <row r="1080">
      <c r="A1080" s="8">
        <v>22.0</v>
      </c>
      <c r="B1080" s="11" t="s">
        <v>76</v>
      </c>
      <c r="C1080" s="56" t="s">
        <v>132</v>
      </c>
      <c r="D1080" s="8" t="s">
        <v>142</v>
      </c>
      <c r="E1080" s="8">
        <v>9.0</v>
      </c>
      <c r="F1080" s="8">
        <v>133022.0</v>
      </c>
      <c r="G1080" s="55">
        <f t="shared" si="1"/>
        <v>53208.8</v>
      </c>
    </row>
    <row r="1081">
      <c r="A1081" s="8">
        <v>23.0</v>
      </c>
      <c r="B1081" s="11" t="s">
        <v>77</v>
      </c>
      <c r="C1081" s="8" t="s">
        <v>129</v>
      </c>
      <c r="D1081" s="8" t="s">
        <v>142</v>
      </c>
      <c r="E1081" s="8">
        <v>9.0</v>
      </c>
      <c r="F1081" s="8">
        <v>0.0</v>
      </c>
      <c r="G1081" s="55">
        <f t="shared" si="1"/>
        <v>0</v>
      </c>
    </row>
    <row r="1082">
      <c r="A1082" s="8">
        <v>24.0</v>
      </c>
      <c r="B1082" s="11" t="s">
        <v>78</v>
      </c>
      <c r="C1082" s="8" t="s">
        <v>129</v>
      </c>
      <c r="D1082" s="8" t="s">
        <v>142</v>
      </c>
      <c r="E1082" s="8">
        <v>9.0</v>
      </c>
      <c r="F1082" s="8">
        <v>0.0</v>
      </c>
      <c r="G1082" s="55">
        <f t="shared" si="1"/>
        <v>0</v>
      </c>
    </row>
    <row r="1083">
      <c r="A1083" s="8">
        <v>25.0</v>
      </c>
      <c r="B1083" s="11" t="s">
        <v>79</v>
      </c>
      <c r="C1083" s="56" t="s">
        <v>132</v>
      </c>
      <c r="D1083" s="8" t="s">
        <v>142</v>
      </c>
      <c r="E1083" s="8">
        <v>9.0</v>
      </c>
      <c r="F1083" s="8">
        <v>2.0</v>
      </c>
      <c r="G1083" s="55">
        <f t="shared" si="1"/>
        <v>0.8</v>
      </c>
    </row>
    <row r="1084">
      <c r="A1084" s="8">
        <v>26.0</v>
      </c>
      <c r="B1084" s="11" t="s">
        <v>80</v>
      </c>
      <c r="C1084" s="8" t="s">
        <v>127</v>
      </c>
      <c r="D1084" s="8" t="s">
        <v>142</v>
      </c>
      <c r="E1084" s="8">
        <v>9.0</v>
      </c>
      <c r="F1084" s="8">
        <v>2085855.0</v>
      </c>
      <c r="G1084" s="55">
        <f t="shared" si="1"/>
        <v>834342</v>
      </c>
    </row>
    <row r="1085">
      <c r="A1085" s="8">
        <v>27.0</v>
      </c>
      <c r="B1085" s="11" t="s">
        <v>81</v>
      </c>
      <c r="C1085" s="8" t="s">
        <v>127</v>
      </c>
      <c r="D1085" s="8" t="s">
        <v>142</v>
      </c>
      <c r="E1085" s="8">
        <v>9.0</v>
      </c>
      <c r="F1085" s="8">
        <v>48530.0</v>
      </c>
      <c r="G1085" s="55">
        <f t="shared" si="1"/>
        <v>19412</v>
      </c>
    </row>
    <row r="1086">
      <c r="A1086" s="8">
        <v>28.0</v>
      </c>
      <c r="B1086" s="11" t="s">
        <v>82</v>
      </c>
      <c r="C1086" s="8" t="s">
        <v>133</v>
      </c>
      <c r="D1086" s="8" t="s">
        <v>142</v>
      </c>
      <c r="E1086" s="8">
        <v>9.0</v>
      </c>
      <c r="F1086" s="8">
        <v>398159.0</v>
      </c>
      <c r="G1086" s="55">
        <f t="shared" si="1"/>
        <v>159263.6</v>
      </c>
    </row>
    <row r="1087">
      <c r="A1087" s="8">
        <v>29.0</v>
      </c>
      <c r="B1087" s="11" t="s">
        <v>83</v>
      </c>
      <c r="C1087" s="8" t="s">
        <v>127</v>
      </c>
      <c r="D1087" s="8" t="s">
        <v>142</v>
      </c>
      <c r="E1087" s="8">
        <v>9.0</v>
      </c>
      <c r="F1087" s="8">
        <v>400808.0</v>
      </c>
      <c r="G1087" s="55">
        <f t="shared" si="1"/>
        <v>160323.2</v>
      </c>
    </row>
    <row r="1088">
      <c r="A1088" s="8">
        <v>30.0</v>
      </c>
      <c r="B1088" s="11" t="s">
        <v>84</v>
      </c>
      <c r="C1088" s="8" t="s">
        <v>129</v>
      </c>
      <c r="D1088" s="8" t="s">
        <v>142</v>
      </c>
      <c r="E1088" s="8">
        <v>9.0</v>
      </c>
      <c r="F1088" s="8">
        <v>203292.0</v>
      </c>
      <c r="G1088" s="55">
        <f t="shared" si="1"/>
        <v>81316.8</v>
      </c>
    </row>
    <row r="1089">
      <c r="A1089" s="8">
        <v>31.0</v>
      </c>
      <c r="B1089" s="11" t="s">
        <v>85</v>
      </c>
      <c r="C1089" s="8" t="s">
        <v>127</v>
      </c>
      <c r="D1089" s="8" t="s">
        <v>142</v>
      </c>
      <c r="E1089" s="8">
        <v>9.0</v>
      </c>
      <c r="F1089" s="8">
        <v>2752032.0</v>
      </c>
      <c r="G1089" s="55">
        <f t="shared" si="1"/>
        <v>1100812.8</v>
      </c>
    </row>
    <row r="1090">
      <c r="A1090" s="8">
        <v>32.0</v>
      </c>
      <c r="B1090" s="11" t="s">
        <v>86</v>
      </c>
      <c r="C1090" s="8" t="s">
        <v>127</v>
      </c>
      <c r="D1090" s="8" t="s">
        <v>142</v>
      </c>
      <c r="E1090" s="8">
        <v>9.0</v>
      </c>
      <c r="F1090" s="8">
        <v>334452.0</v>
      </c>
      <c r="G1090" s="55">
        <f t="shared" si="1"/>
        <v>133780.8</v>
      </c>
    </row>
    <row r="1091">
      <c r="A1091" s="8">
        <v>33.0</v>
      </c>
      <c r="B1091" s="11" t="s">
        <v>87</v>
      </c>
      <c r="C1091" s="8" t="s">
        <v>127</v>
      </c>
      <c r="D1091" s="8" t="s">
        <v>142</v>
      </c>
      <c r="E1091" s="8">
        <v>9.0</v>
      </c>
      <c r="F1091" s="8">
        <v>25218.0</v>
      </c>
      <c r="G1091" s="55">
        <f t="shared" si="1"/>
        <v>10087.2</v>
      </c>
    </row>
    <row r="1092">
      <c r="A1092" s="8">
        <v>34.0</v>
      </c>
      <c r="B1092" s="11" t="s">
        <v>88</v>
      </c>
      <c r="C1092" s="8" t="s">
        <v>130</v>
      </c>
      <c r="D1092" s="8" t="s">
        <v>142</v>
      </c>
      <c r="E1092" s="8">
        <v>9.0</v>
      </c>
      <c r="F1092" s="8">
        <v>2802195.0</v>
      </c>
      <c r="G1092" s="55">
        <f t="shared" si="1"/>
        <v>1120878</v>
      </c>
    </row>
    <row r="1093">
      <c r="A1093" s="8">
        <v>35.0</v>
      </c>
      <c r="B1093" s="11" t="s">
        <v>89</v>
      </c>
      <c r="C1093" s="8" t="s">
        <v>127</v>
      </c>
      <c r="D1093" s="8" t="s">
        <v>142</v>
      </c>
      <c r="E1093" s="8">
        <v>9.0</v>
      </c>
      <c r="F1093" s="8">
        <v>63908.0</v>
      </c>
      <c r="G1093" s="55">
        <f t="shared" si="1"/>
        <v>25563.2</v>
      </c>
    </row>
    <row r="1094">
      <c r="A1094" s="8">
        <v>36.0</v>
      </c>
      <c r="B1094" s="11" t="s">
        <v>90</v>
      </c>
      <c r="C1094" s="8" t="s">
        <v>127</v>
      </c>
      <c r="D1094" s="8" t="s">
        <v>142</v>
      </c>
      <c r="E1094" s="8">
        <v>9.0</v>
      </c>
      <c r="F1094" s="8">
        <v>7007.0</v>
      </c>
      <c r="G1094" s="55">
        <f t="shared" si="1"/>
        <v>2802.8</v>
      </c>
    </row>
    <row r="1095">
      <c r="A1095" s="8">
        <v>37.0</v>
      </c>
      <c r="B1095" s="11" t="s">
        <v>91</v>
      </c>
      <c r="C1095" s="8" t="s">
        <v>91</v>
      </c>
      <c r="D1095" s="8" t="s">
        <v>142</v>
      </c>
      <c r="E1095" s="8">
        <v>9.0</v>
      </c>
      <c r="F1095" s="8">
        <v>368157.0</v>
      </c>
      <c r="G1095" s="55">
        <f t="shared" si="1"/>
        <v>147262.8</v>
      </c>
    </row>
    <row r="1096">
      <c r="A1096" s="8">
        <v>38.0</v>
      </c>
      <c r="B1096" s="11" t="s">
        <v>92</v>
      </c>
      <c r="C1096" s="8" t="s">
        <v>92</v>
      </c>
      <c r="D1096" s="8" t="s">
        <v>142</v>
      </c>
      <c r="E1096" s="8">
        <v>9.0</v>
      </c>
      <c r="F1096" s="8">
        <v>0.0</v>
      </c>
      <c r="G1096" s="55">
        <f t="shared" si="1"/>
        <v>0</v>
      </c>
    </row>
    <row r="1097">
      <c r="A1097" s="8">
        <v>39.0</v>
      </c>
      <c r="B1097" s="11" t="s">
        <v>93</v>
      </c>
      <c r="C1097" s="8" t="s">
        <v>127</v>
      </c>
      <c r="D1097" s="8" t="s">
        <v>142</v>
      </c>
      <c r="E1097" s="8">
        <v>9.0</v>
      </c>
      <c r="F1097" s="8">
        <v>232664.0</v>
      </c>
      <c r="G1097" s="55">
        <f t="shared" si="1"/>
        <v>93065.6</v>
      </c>
    </row>
    <row r="1098">
      <c r="A1098" s="8">
        <v>40.0</v>
      </c>
      <c r="B1098" s="11" t="s">
        <v>94</v>
      </c>
      <c r="C1098" s="8" t="s">
        <v>127</v>
      </c>
      <c r="D1098" s="8" t="s">
        <v>142</v>
      </c>
      <c r="E1098" s="8">
        <v>9.0</v>
      </c>
      <c r="F1098" s="8">
        <v>0.0</v>
      </c>
      <c r="G1098" s="55">
        <f t="shared" si="1"/>
        <v>0</v>
      </c>
    </row>
    <row r="1099">
      <c r="A1099" s="8">
        <v>41.0</v>
      </c>
      <c r="B1099" s="11" t="s">
        <v>95</v>
      </c>
      <c r="C1099" s="8" t="s">
        <v>134</v>
      </c>
      <c r="D1099" s="8" t="s">
        <v>142</v>
      </c>
      <c r="E1099" s="8">
        <v>9.0</v>
      </c>
      <c r="F1099" s="8">
        <v>1738204.0</v>
      </c>
      <c r="G1099" s="55">
        <f t="shared" si="1"/>
        <v>695281.6</v>
      </c>
    </row>
    <row r="1100">
      <c r="A1100" s="8">
        <v>42.0</v>
      </c>
      <c r="B1100" s="11" t="s">
        <v>96</v>
      </c>
      <c r="C1100" s="8" t="s">
        <v>96</v>
      </c>
      <c r="D1100" s="8" t="s">
        <v>142</v>
      </c>
      <c r="E1100" s="8">
        <v>9.0</v>
      </c>
      <c r="F1100" s="8">
        <v>0.0</v>
      </c>
      <c r="G1100" s="55">
        <f t="shared" si="1"/>
        <v>0</v>
      </c>
    </row>
    <row r="1101">
      <c r="A1101" s="8">
        <v>43.0</v>
      </c>
      <c r="B1101" s="11" t="s">
        <v>97</v>
      </c>
      <c r="C1101" s="8" t="s">
        <v>135</v>
      </c>
      <c r="D1101" s="8" t="s">
        <v>142</v>
      </c>
      <c r="E1101" s="8">
        <v>9.0</v>
      </c>
      <c r="F1101" s="8">
        <v>7888.0</v>
      </c>
      <c r="G1101" s="55">
        <f t="shared" si="1"/>
        <v>3155.2</v>
      </c>
    </row>
    <row r="1102">
      <c r="A1102" s="8">
        <v>44.0</v>
      </c>
      <c r="B1102" s="11" t="s">
        <v>98</v>
      </c>
      <c r="C1102" s="8" t="s">
        <v>135</v>
      </c>
      <c r="D1102" s="8" t="s">
        <v>142</v>
      </c>
      <c r="E1102" s="8">
        <v>9.0</v>
      </c>
      <c r="F1102" s="8">
        <v>202780.0</v>
      </c>
      <c r="G1102" s="55">
        <f t="shared" si="1"/>
        <v>81112</v>
      </c>
    </row>
    <row r="1103">
      <c r="A1103" s="8">
        <v>45.0</v>
      </c>
      <c r="B1103" s="11" t="s">
        <v>99</v>
      </c>
      <c r="C1103" s="8" t="s">
        <v>135</v>
      </c>
      <c r="D1103" s="8" t="s">
        <v>142</v>
      </c>
      <c r="E1103" s="8">
        <v>9.0</v>
      </c>
      <c r="F1103" s="8">
        <v>2818.0</v>
      </c>
      <c r="G1103" s="55">
        <f t="shared" si="1"/>
        <v>1127.2</v>
      </c>
    </row>
    <row r="1104">
      <c r="A1104" s="8">
        <v>46.0</v>
      </c>
      <c r="B1104" s="11" t="s">
        <v>100</v>
      </c>
      <c r="C1104" s="8" t="s">
        <v>135</v>
      </c>
      <c r="D1104" s="8" t="s">
        <v>142</v>
      </c>
      <c r="E1104" s="8">
        <v>9.0</v>
      </c>
      <c r="F1104" s="8">
        <v>450754.0</v>
      </c>
      <c r="G1104" s="55">
        <f t="shared" si="1"/>
        <v>180301.6</v>
      </c>
    </row>
    <row r="1105">
      <c r="A1105" s="8">
        <v>47.0</v>
      </c>
      <c r="B1105" s="11" t="s">
        <v>101</v>
      </c>
      <c r="C1105" s="8" t="s">
        <v>135</v>
      </c>
      <c r="D1105" s="8" t="s">
        <v>142</v>
      </c>
      <c r="E1105" s="8">
        <v>9.0</v>
      </c>
      <c r="F1105" s="8">
        <v>268536.0</v>
      </c>
      <c r="G1105" s="55">
        <f t="shared" si="1"/>
        <v>107414.4</v>
      </c>
    </row>
    <row r="1106">
      <c r="A1106" s="8"/>
      <c r="B1106" s="8"/>
      <c r="D1106" s="8"/>
      <c r="E1106" s="8"/>
      <c r="F1106" s="8"/>
      <c r="G1106" s="57"/>
    </row>
    <row r="1107">
      <c r="A1107" s="8"/>
      <c r="B1107" s="8"/>
      <c r="D1107" s="8"/>
      <c r="E1107" s="8"/>
      <c r="F1107" s="8"/>
      <c r="G1107" s="57"/>
    </row>
    <row r="1108">
      <c r="A1108" s="8"/>
      <c r="B1108" s="8"/>
      <c r="D1108" s="8"/>
      <c r="E1108" s="8"/>
      <c r="F1108" s="8"/>
      <c r="G1108" s="57"/>
    </row>
    <row r="1109">
      <c r="A1109" s="8"/>
      <c r="B1109" s="8"/>
      <c r="D1109" s="8"/>
      <c r="E1109" s="8"/>
      <c r="F1109" s="8"/>
      <c r="G1109" s="57"/>
    </row>
    <row r="1110">
      <c r="A1110" s="8"/>
      <c r="B1110" s="8"/>
      <c r="D1110" s="8"/>
      <c r="E1110" s="8"/>
      <c r="F1110" s="8"/>
      <c r="G1110" s="57"/>
    </row>
    <row r="1111">
      <c r="A1111" s="8"/>
      <c r="B1111" s="8"/>
      <c r="D1111" s="8"/>
      <c r="E1111" s="8"/>
      <c r="F1111" s="8"/>
      <c r="G1111" s="57"/>
    </row>
    <row r="1112">
      <c r="A1112" s="8"/>
      <c r="B1112" s="8"/>
      <c r="C1112" s="5"/>
      <c r="D1112" s="8"/>
      <c r="E1112" s="8"/>
      <c r="F1112" s="8"/>
      <c r="G1112" s="57"/>
    </row>
    <row r="1113">
      <c r="A1113" s="8"/>
      <c r="B1113" s="8"/>
      <c r="D1113" s="8"/>
      <c r="E1113" s="8"/>
      <c r="F1113" s="8"/>
      <c r="G1113" s="57"/>
    </row>
    <row r="1114">
      <c r="A1114" s="8"/>
      <c r="B1114" s="8"/>
      <c r="D1114" s="8"/>
      <c r="E1114" s="8"/>
      <c r="F1114" s="8"/>
      <c r="G1114" s="57"/>
    </row>
    <row r="1115">
      <c r="A1115" s="8"/>
      <c r="B1115" s="8"/>
      <c r="D1115" s="8"/>
      <c r="E1115" s="8"/>
      <c r="F1115" s="8"/>
      <c r="G1115" s="57"/>
    </row>
    <row r="1116">
      <c r="A1116" s="8"/>
      <c r="B1116" s="8"/>
      <c r="D1116" s="8"/>
      <c r="E1116" s="8"/>
      <c r="F1116" s="8"/>
      <c r="G1116" s="57"/>
    </row>
    <row r="1117">
      <c r="A1117" s="8"/>
      <c r="B1117" s="8"/>
      <c r="D1117" s="8"/>
      <c r="E1117" s="8"/>
      <c r="F1117" s="8"/>
      <c r="G1117" s="57"/>
    </row>
    <row r="1118">
      <c r="A1118" s="8"/>
      <c r="B1118" s="8"/>
      <c r="D1118" s="8"/>
      <c r="E1118" s="8"/>
      <c r="F1118" s="8"/>
      <c r="G1118" s="57"/>
    </row>
    <row r="1119">
      <c r="A1119" s="8"/>
      <c r="B1119" s="8"/>
      <c r="D1119" s="8"/>
      <c r="E1119" s="8"/>
      <c r="F1119" s="8"/>
      <c r="G1119" s="57"/>
    </row>
    <row r="1120">
      <c r="A1120" s="8"/>
      <c r="B1120" s="8"/>
      <c r="D1120" s="8"/>
      <c r="E1120" s="8"/>
      <c r="F1120" s="8"/>
      <c r="G1120" s="57"/>
    </row>
    <row r="1121">
      <c r="A1121" s="8"/>
      <c r="B1121" s="8"/>
      <c r="D1121" s="8"/>
      <c r="E1121" s="8"/>
      <c r="F1121" s="8"/>
      <c r="G1121" s="57"/>
    </row>
    <row r="1122">
      <c r="A1122" s="8"/>
      <c r="B1122" s="8"/>
      <c r="D1122" s="8"/>
      <c r="E1122" s="8"/>
      <c r="F1122" s="8"/>
      <c r="G1122" s="57"/>
    </row>
    <row r="1123">
      <c r="A1123" s="8"/>
      <c r="B1123" s="8"/>
      <c r="D1123" s="8"/>
      <c r="E1123" s="8"/>
      <c r="F1123" s="8"/>
      <c r="G1123" s="57"/>
    </row>
    <row r="1124">
      <c r="A1124" s="8"/>
      <c r="B1124" s="8"/>
      <c r="D1124" s="8"/>
      <c r="E1124" s="8"/>
      <c r="F1124" s="8"/>
      <c r="G1124" s="57"/>
    </row>
    <row r="1125">
      <c r="A1125" s="8"/>
      <c r="B1125" s="8"/>
      <c r="D1125" s="8"/>
      <c r="E1125" s="8"/>
      <c r="F1125" s="8"/>
      <c r="G1125" s="57"/>
    </row>
    <row r="1126">
      <c r="A1126" s="8"/>
      <c r="B1126" s="8"/>
      <c r="D1126" s="8"/>
      <c r="E1126" s="8"/>
      <c r="F1126" s="8"/>
      <c r="G1126" s="57"/>
    </row>
    <row r="1127">
      <c r="A1127" s="8"/>
      <c r="B1127" s="8"/>
      <c r="D1127" s="8"/>
      <c r="E1127" s="8"/>
      <c r="F1127" s="8"/>
      <c r="G1127" s="57"/>
    </row>
    <row r="1128">
      <c r="A1128" s="8"/>
      <c r="B1128" s="8"/>
      <c r="C1128" s="56"/>
      <c r="D1128" s="8"/>
      <c r="E1128" s="8"/>
      <c r="F1128" s="8"/>
      <c r="G1128" s="57"/>
    </row>
    <row r="1129">
      <c r="A1129" s="8"/>
      <c r="B1129" s="8"/>
      <c r="D1129" s="8"/>
      <c r="E1129" s="8"/>
      <c r="F1129" s="8"/>
      <c r="G1129" s="57"/>
    </row>
    <row r="1130">
      <c r="A1130" s="8"/>
      <c r="B1130" s="8"/>
      <c r="D1130" s="8"/>
      <c r="E1130" s="8"/>
      <c r="F1130" s="8"/>
      <c r="G1130" s="57"/>
    </row>
    <row r="1131">
      <c r="A1131" s="8"/>
      <c r="B1131" s="8"/>
      <c r="C1131" s="56"/>
      <c r="D1131" s="8"/>
      <c r="E1131" s="8"/>
      <c r="F1131" s="8"/>
      <c r="G1131" s="57"/>
    </row>
    <row r="1132">
      <c r="A1132" s="8"/>
      <c r="B1132" s="8"/>
      <c r="D1132" s="8"/>
      <c r="E1132" s="8"/>
      <c r="F1132" s="8"/>
      <c r="G1132" s="57"/>
    </row>
    <row r="1133">
      <c r="A1133" s="8"/>
      <c r="B1133" s="8"/>
      <c r="D1133" s="8"/>
      <c r="E1133" s="8"/>
      <c r="F1133" s="8"/>
      <c r="G1133" s="57"/>
    </row>
    <row r="1134">
      <c r="A1134" s="8"/>
      <c r="B1134" s="8"/>
      <c r="D1134" s="8"/>
      <c r="E1134" s="8"/>
      <c r="F1134" s="8"/>
      <c r="G1134" s="57"/>
    </row>
    <row r="1135">
      <c r="A1135" s="8"/>
      <c r="B1135" s="8"/>
      <c r="D1135" s="8"/>
      <c r="E1135" s="8"/>
      <c r="F1135" s="8"/>
      <c r="G1135" s="57"/>
    </row>
    <row r="1136">
      <c r="A1136" s="8"/>
      <c r="B1136" s="8"/>
      <c r="D1136" s="8"/>
      <c r="E1136" s="8"/>
      <c r="F1136" s="8"/>
      <c r="G1136" s="57"/>
    </row>
    <row r="1137">
      <c r="A1137" s="8"/>
      <c r="B1137" s="8"/>
      <c r="D1137" s="8"/>
      <c r="E1137" s="8"/>
      <c r="F1137" s="8"/>
      <c r="G1137" s="57"/>
    </row>
    <row r="1138">
      <c r="A1138" s="8"/>
      <c r="B1138" s="8"/>
      <c r="D1138" s="8"/>
      <c r="E1138" s="8"/>
      <c r="F1138" s="8"/>
      <c r="G1138" s="57"/>
    </row>
    <row r="1139">
      <c r="A1139" s="8"/>
      <c r="B1139" s="8"/>
      <c r="D1139" s="8"/>
      <c r="E1139" s="8"/>
      <c r="F1139" s="8"/>
      <c r="G1139" s="57"/>
    </row>
    <row r="1140">
      <c r="A1140" s="8"/>
      <c r="B1140" s="8"/>
      <c r="D1140" s="8"/>
      <c r="E1140" s="8"/>
      <c r="F1140" s="8"/>
      <c r="G1140" s="57"/>
    </row>
    <row r="1141">
      <c r="A1141" s="8"/>
      <c r="B1141" s="8"/>
      <c r="D1141" s="8"/>
      <c r="E1141" s="8"/>
      <c r="F1141" s="8"/>
      <c r="G1141" s="57"/>
    </row>
    <row r="1142">
      <c r="A1142" s="8"/>
      <c r="B1142" s="8"/>
      <c r="D1142" s="8"/>
      <c r="E1142" s="8"/>
      <c r="F1142" s="8"/>
      <c r="G1142" s="57"/>
    </row>
    <row r="1143">
      <c r="A1143" s="8"/>
      <c r="B1143" s="8"/>
      <c r="D1143" s="8"/>
      <c r="E1143" s="8"/>
      <c r="F1143" s="8"/>
      <c r="G1143" s="57"/>
    </row>
    <row r="1144">
      <c r="A1144" s="8"/>
      <c r="B1144" s="8"/>
      <c r="D1144" s="8"/>
      <c r="E1144" s="8"/>
      <c r="F1144" s="8"/>
      <c r="G1144" s="57"/>
    </row>
    <row r="1145">
      <c r="A1145" s="8"/>
      <c r="B1145" s="8"/>
      <c r="D1145" s="8"/>
      <c r="E1145" s="8"/>
      <c r="F1145" s="8"/>
      <c r="G1145" s="57"/>
    </row>
    <row r="1146">
      <c r="A1146" s="8"/>
      <c r="B1146" s="8"/>
      <c r="D1146" s="8"/>
      <c r="E1146" s="8"/>
      <c r="F1146" s="8"/>
      <c r="G1146" s="57"/>
    </row>
    <row r="1147">
      <c r="A1147" s="8"/>
      <c r="B1147" s="8"/>
      <c r="D1147" s="8"/>
      <c r="E1147" s="8"/>
      <c r="F1147" s="8"/>
      <c r="G1147" s="57"/>
    </row>
    <row r="1148">
      <c r="A1148" s="8"/>
      <c r="B1148" s="8"/>
      <c r="D1148" s="8"/>
      <c r="E1148" s="8"/>
      <c r="F1148" s="8"/>
      <c r="G1148" s="57"/>
    </row>
    <row r="1149">
      <c r="A1149" s="8"/>
      <c r="B1149" s="8"/>
      <c r="D1149" s="8"/>
      <c r="E1149" s="8"/>
      <c r="F1149" s="8"/>
      <c r="G1149" s="57"/>
    </row>
    <row r="1150">
      <c r="A1150" s="8"/>
      <c r="B1150" s="8"/>
      <c r="D1150" s="8"/>
      <c r="E1150" s="8"/>
      <c r="F1150" s="8"/>
      <c r="G1150" s="57"/>
    </row>
    <row r="1151">
      <c r="A1151" s="8"/>
      <c r="B1151" s="8"/>
      <c r="D1151" s="8"/>
      <c r="E1151" s="8"/>
      <c r="F1151" s="8"/>
      <c r="G1151" s="57"/>
    </row>
    <row r="1152">
      <c r="A1152" s="8"/>
      <c r="B1152" s="8"/>
      <c r="D1152" s="8"/>
      <c r="E1152" s="8"/>
      <c r="F1152" s="8"/>
      <c r="G1152" s="57"/>
    </row>
    <row r="1153">
      <c r="A1153" s="8"/>
      <c r="B1153" s="8"/>
      <c r="D1153" s="8"/>
      <c r="E1153" s="8"/>
      <c r="F1153" s="8"/>
      <c r="G1153" s="57"/>
    </row>
    <row r="1154">
      <c r="A1154" s="8"/>
      <c r="B1154" s="8"/>
      <c r="D1154" s="8"/>
      <c r="E1154" s="8"/>
      <c r="F1154" s="8"/>
      <c r="G1154" s="57"/>
    </row>
    <row r="1155">
      <c r="A1155" s="8"/>
      <c r="B1155" s="8"/>
      <c r="D1155" s="8"/>
      <c r="E1155" s="8"/>
      <c r="F1155" s="8"/>
      <c r="G1155" s="57"/>
    </row>
    <row r="1156">
      <c r="A1156" s="8"/>
      <c r="B1156" s="8"/>
      <c r="D1156" s="8"/>
      <c r="E1156" s="8"/>
      <c r="F1156" s="8"/>
      <c r="G1156" s="57"/>
    </row>
    <row r="1157">
      <c r="A1157" s="8"/>
      <c r="B1157" s="8"/>
      <c r="D1157" s="8"/>
      <c r="E1157" s="8"/>
      <c r="F1157" s="8"/>
      <c r="G1157" s="57"/>
    </row>
    <row r="1158">
      <c r="A1158" s="8"/>
      <c r="B1158" s="8"/>
      <c r="D1158" s="8"/>
      <c r="E1158" s="8"/>
      <c r="F1158" s="8"/>
      <c r="G1158" s="57"/>
    </row>
    <row r="1159">
      <c r="A1159" s="8"/>
      <c r="B1159" s="8"/>
      <c r="D1159" s="8"/>
      <c r="E1159" s="8"/>
      <c r="F1159" s="8"/>
      <c r="G1159" s="57"/>
    </row>
    <row r="1160">
      <c r="A1160" s="8"/>
      <c r="B1160" s="8"/>
      <c r="C1160" s="5"/>
      <c r="D1160" s="8"/>
      <c r="E1160" s="8"/>
      <c r="F1160" s="8"/>
      <c r="G1160" s="57"/>
    </row>
    <row r="1161">
      <c r="A1161" s="8"/>
      <c r="B1161" s="8"/>
      <c r="D1161" s="8"/>
      <c r="E1161" s="8"/>
      <c r="F1161" s="8"/>
      <c r="G1161" s="57"/>
    </row>
    <row r="1162">
      <c r="A1162" s="8"/>
      <c r="B1162" s="8"/>
      <c r="D1162" s="8"/>
      <c r="E1162" s="8"/>
      <c r="F1162" s="8"/>
      <c r="G1162" s="57"/>
    </row>
    <row r="1163">
      <c r="A1163" s="8"/>
      <c r="B1163" s="8"/>
      <c r="D1163" s="8"/>
      <c r="E1163" s="8"/>
      <c r="F1163" s="8"/>
      <c r="G1163" s="57"/>
    </row>
    <row r="1164">
      <c r="A1164" s="8"/>
      <c r="B1164" s="8"/>
      <c r="D1164" s="8"/>
      <c r="E1164" s="8"/>
      <c r="F1164" s="8"/>
      <c r="G1164" s="57"/>
    </row>
    <row r="1165">
      <c r="A1165" s="8"/>
      <c r="B1165" s="8"/>
      <c r="D1165" s="8"/>
      <c r="E1165" s="8"/>
      <c r="F1165" s="8"/>
      <c r="G1165" s="57"/>
    </row>
    <row r="1166">
      <c r="A1166" s="8"/>
      <c r="B1166" s="8"/>
      <c r="D1166" s="8"/>
      <c r="E1166" s="8"/>
      <c r="F1166" s="8"/>
      <c r="G1166" s="57"/>
    </row>
    <row r="1167">
      <c r="A1167" s="8"/>
      <c r="B1167" s="8"/>
      <c r="D1167" s="8"/>
      <c r="E1167" s="8"/>
      <c r="F1167" s="8"/>
      <c r="G1167" s="57"/>
    </row>
    <row r="1168">
      <c r="A1168" s="8"/>
      <c r="B1168" s="8"/>
      <c r="D1168" s="8"/>
      <c r="E1168" s="8"/>
      <c r="F1168" s="8"/>
      <c r="G1168" s="57"/>
    </row>
    <row r="1169">
      <c r="A1169" s="8"/>
      <c r="B1169" s="8"/>
      <c r="D1169" s="8"/>
      <c r="E1169" s="8"/>
      <c r="F1169" s="8"/>
      <c r="G1169" s="57"/>
    </row>
    <row r="1170">
      <c r="A1170" s="8"/>
      <c r="B1170" s="8"/>
      <c r="D1170" s="8"/>
      <c r="E1170" s="8"/>
      <c r="F1170" s="8"/>
      <c r="G1170" s="57"/>
    </row>
    <row r="1171">
      <c r="A1171" s="8"/>
      <c r="B1171" s="8"/>
      <c r="D1171" s="8"/>
      <c r="E1171" s="8"/>
      <c r="F1171" s="8"/>
      <c r="G1171" s="57"/>
    </row>
    <row r="1172">
      <c r="A1172" s="8"/>
      <c r="B1172" s="8"/>
      <c r="D1172" s="8"/>
      <c r="E1172" s="8"/>
      <c r="F1172" s="8"/>
      <c r="G1172" s="57"/>
    </row>
    <row r="1173">
      <c r="A1173" s="8"/>
      <c r="B1173" s="8"/>
      <c r="D1173" s="8"/>
      <c r="E1173" s="8"/>
      <c r="F1173" s="8"/>
      <c r="G1173" s="57"/>
    </row>
    <row r="1174">
      <c r="A1174" s="8"/>
      <c r="B1174" s="8"/>
      <c r="D1174" s="8"/>
      <c r="E1174" s="8"/>
      <c r="F1174" s="8"/>
      <c r="G1174" s="57"/>
    </row>
    <row r="1175">
      <c r="A1175" s="8"/>
      <c r="B1175" s="8"/>
      <c r="D1175" s="8"/>
      <c r="E1175" s="8"/>
      <c r="F1175" s="8"/>
      <c r="G1175" s="57"/>
    </row>
    <row r="1176">
      <c r="A1176" s="8"/>
      <c r="B1176" s="8"/>
      <c r="C1176" s="56"/>
      <c r="D1176" s="8"/>
      <c r="E1176" s="8"/>
      <c r="F1176" s="8"/>
      <c r="G1176" s="57"/>
    </row>
    <row r="1177">
      <c r="A1177" s="8"/>
      <c r="B1177" s="8"/>
      <c r="D1177" s="8"/>
      <c r="E1177" s="8"/>
      <c r="F1177" s="8"/>
      <c r="G1177" s="57"/>
    </row>
    <row r="1178">
      <c r="A1178" s="8"/>
      <c r="B1178" s="8"/>
      <c r="D1178" s="8"/>
      <c r="E1178" s="8"/>
      <c r="F1178" s="8"/>
      <c r="G1178" s="57"/>
    </row>
    <row r="1179">
      <c r="A1179" s="8"/>
      <c r="B1179" s="8"/>
      <c r="C1179" s="56"/>
      <c r="D1179" s="8"/>
      <c r="E1179" s="8"/>
      <c r="F1179" s="8"/>
      <c r="G1179" s="57"/>
    </row>
    <row r="1180">
      <c r="A1180" s="8"/>
      <c r="B1180" s="8"/>
      <c r="D1180" s="8"/>
      <c r="E1180" s="8"/>
      <c r="F1180" s="8"/>
      <c r="G1180" s="57"/>
    </row>
    <row r="1181">
      <c r="A1181" s="8"/>
      <c r="B1181" s="8"/>
      <c r="D1181" s="8"/>
      <c r="E1181" s="8"/>
      <c r="F1181" s="8"/>
      <c r="G1181" s="57"/>
    </row>
    <row r="1182">
      <c r="A1182" s="8"/>
      <c r="B1182" s="8"/>
      <c r="D1182" s="8"/>
      <c r="E1182" s="8"/>
      <c r="F1182" s="8"/>
      <c r="G1182" s="57"/>
    </row>
    <row r="1183">
      <c r="A1183" s="8"/>
      <c r="B1183" s="8"/>
      <c r="D1183" s="8"/>
      <c r="E1183" s="8"/>
      <c r="F1183" s="8"/>
      <c r="G1183" s="57"/>
    </row>
    <row r="1184">
      <c r="A1184" s="8"/>
      <c r="B1184" s="8"/>
      <c r="D1184" s="8"/>
      <c r="E1184" s="8"/>
      <c r="F1184" s="8"/>
      <c r="G1184" s="57"/>
    </row>
    <row r="1185">
      <c r="A1185" s="8"/>
      <c r="B1185" s="8"/>
      <c r="D1185" s="8"/>
      <c r="E1185" s="8"/>
      <c r="F1185" s="8"/>
      <c r="G1185" s="57"/>
    </row>
    <row r="1186">
      <c r="A1186" s="8"/>
      <c r="B1186" s="8"/>
      <c r="D1186" s="8"/>
      <c r="E1186" s="8"/>
      <c r="F1186" s="8"/>
      <c r="G1186" s="57"/>
    </row>
    <row r="1187">
      <c r="A1187" s="8"/>
      <c r="B1187" s="8"/>
      <c r="D1187" s="8"/>
      <c r="E1187" s="8"/>
      <c r="F1187" s="8"/>
      <c r="G1187" s="57"/>
    </row>
    <row r="1188">
      <c r="A1188" s="8"/>
      <c r="B1188" s="8"/>
      <c r="D1188" s="8"/>
      <c r="E1188" s="8"/>
      <c r="F1188" s="8"/>
      <c r="G1188" s="57"/>
    </row>
    <row r="1189">
      <c r="A1189" s="8"/>
      <c r="B1189" s="8"/>
      <c r="D1189" s="8"/>
      <c r="E1189" s="8"/>
      <c r="F1189" s="8"/>
      <c r="G1189" s="57"/>
    </row>
    <row r="1190">
      <c r="A1190" s="8"/>
      <c r="B1190" s="8"/>
      <c r="D1190" s="8"/>
      <c r="E1190" s="8"/>
      <c r="F1190" s="8"/>
      <c r="G1190" s="57"/>
    </row>
    <row r="1191">
      <c r="A1191" s="8"/>
      <c r="B1191" s="8"/>
      <c r="D1191" s="8"/>
      <c r="E1191" s="8"/>
      <c r="F1191" s="8"/>
      <c r="G1191" s="57"/>
    </row>
    <row r="1192">
      <c r="A1192" s="8"/>
      <c r="B1192" s="8"/>
      <c r="D1192" s="8"/>
      <c r="E1192" s="8"/>
      <c r="F1192" s="8"/>
      <c r="G1192" s="57"/>
    </row>
    <row r="1193">
      <c r="A1193" s="8"/>
      <c r="B1193" s="8"/>
      <c r="D1193" s="8"/>
      <c r="E1193" s="8"/>
      <c r="F1193" s="8"/>
      <c r="G1193" s="57"/>
    </row>
    <row r="1194">
      <c r="A1194" s="8"/>
      <c r="B1194" s="8"/>
      <c r="D1194" s="8"/>
      <c r="E1194" s="8"/>
      <c r="F1194" s="8"/>
      <c r="G1194" s="57"/>
    </row>
    <row r="1195">
      <c r="A1195" s="8"/>
      <c r="B1195" s="8"/>
      <c r="D1195" s="8"/>
      <c r="E1195" s="8"/>
      <c r="F1195" s="8"/>
      <c r="G1195" s="57"/>
    </row>
    <row r="1196">
      <c r="A1196" s="8"/>
      <c r="B1196" s="8"/>
      <c r="D1196" s="8"/>
      <c r="E1196" s="8"/>
      <c r="F1196" s="8"/>
      <c r="G1196" s="57"/>
    </row>
    <row r="1197">
      <c r="A1197" s="8"/>
      <c r="B1197" s="8"/>
      <c r="D1197" s="8"/>
      <c r="E1197" s="8"/>
      <c r="F1197" s="8"/>
      <c r="G1197" s="57"/>
    </row>
    <row r="1198">
      <c r="A1198" s="8"/>
      <c r="B1198" s="8"/>
      <c r="D1198" s="8"/>
      <c r="E1198" s="8"/>
      <c r="F1198" s="8"/>
      <c r="G1198" s="57"/>
    </row>
    <row r="1199">
      <c r="A1199" s="8"/>
      <c r="B1199" s="8"/>
      <c r="D1199" s="8"/>
      <c r="E1199" s="8"/>
      <c r="F1199" s="8"/>
      <c r="G1199" s="57"/>
    </row>
    <row r="1200">
      <c r="A1200" s="8"/>
      <c r="B1200" s="8"/>
      <c r="D1200" s="8"/>
      <c r="E1200" s="8"/>
      <c r="F1200" s="8"/>
      <c r="G1200" s="57"/>
    </row>
    <row r="1201">
      <c r="A1201" s="8"/>
      <c r="B1201" s="8"/>
      <c r="D1201" s="8"/>
      <c r="E1201" s="8"/>
      <c r="F1201" s="8"/>
      <c r="G1201" s="57"/>
    </row>
    <row r="1202">
      <c r="A1202" s="8"/>
      <c r="B1202" s="8"/>
      <c r="D1202" s="8"/>
      <c r="E1202" s="8"/>
      <c r="F1202" s="8"/>
      <c r="G1202" s="57"/>
    </row>
    <row r="1203">
      <c r="A1203" s="8"/>
      <c r="B1203" s="8"/>
      <c r="D1203" s="8"/>
      <c r="E1203" s="8"/>
      <c r="F1203" s="8"/>
      <c r="G1203" s="57"/>
    </row>
    <row r="1204">
      <c r="A1204" s="8"/>
      <c r="B1204" s="8"/>
      <c r="D1204" s="8"/>
      <c r="E1204" s="8"/>
      <c r="F1204" s="8"/>
      <c r="G1204" s="57"/>
    </row>
    <row r="1205">
      <c r="A1205" s="8"/>
      <c r="B1205" s="8"/>
      <c r="D1205" s="8"/>
      <c r="E1205" s="8"/>
      <c r="F1205" s="8"/>
      <c r="G1205" s="57"/>
    </row>
    <row r="1206">
      <c r="A1206" s="8"/>
      <c r="B1206" s="8"/>
      <c r="D1206" s="8"/>
      <c r="E1206" s="8"/>
      <c r="F1206" s="8"/>
      <c r="G1206" s="57"/>
    </row>
    <row r="1207">
      <c r="A1207" s="8"/>
      <c r="B1207" s="8"/>
      <c r="D1207" s="8"/>
      <c r="E1207" s="8"/>
      <c r="F1207" s="8"/>
      <c r="G1207" s="57"/>
    </row>
    <row r="1208">
      <c r="A1208" s="8"/>
      <c r="B1208" s="8"/>
      <c r="C1208" s="5"/>
      <c r="D1208" s="8"/>
      <c r="E1208" s="8"/>
      <c r="F1208" s="8"/>
      <c r="G1208" s="57"/>
    </row>
    <row r="1209">
      <c r="A1209" s="8"/>
      <c r="B1209" s="8"/>
      <c r="D1209" s="8"/>
      <c r="E1209" s="8"/>
      <c r="F1209" s="8"/>
      <c r="G1209" s="57"/>
    </row>
    <row r="1210">
      <c r="A1210" s="8"/>
      <c r="B1210" s="8"/>
      <c r="D1210" s="8"/>
      <c r="E1210" s="8"/>
      <c r="F1210" s="8"/>
      <c r="G1210" s="57"/>
    </row>
    <row r="1211">
      <c r="A1211" s="8"/>
      <c r="B1211" s="8"/>
      <c r="D1211" s="8"/>
      <c r="E1211" s="8"/>
      <c r="F1211" s="8"/>
      <c r="G1211" s="57"/>
    </row>
    <row r="1212">
      <c r="A1212" s="8"/>
      <c r="B1212" s="8"/>
      <c r="D1212" s="8"/>
      <c r="E1212" s="8"/>
      <c r="F1212" s="8"/>
      <c r="G1212" s="57"/>
    </row>
    <row r="1213">
      <c r="A1213" s="8"/>
      <c r="B1213" s="8"/>
      <c r="D1213" s="8"/>
      <c r="E1213" s="8"/>
      <c r="F1213" s="8"/>
      <c r="G1213" s="57"/>
    </row>
    <row r="1214">
      <c r="A1214" s="8"/>
      <c r="B1214" s="8"/>
      <c r="D1214" s="8"/>
      <c r="E1214" s="8"/>
      <c r="F1214" s="8"/>
      <c r="G1214" s="57"/>
    </row>
    <row r="1215">
      <c r="A1215" s="8"/>
      <c r="B1215" s="8"/>
      <c r="D1215" s="8"/>
      <c r="E1215" s="8"/>
      <c r="F1215" s="8"/>
      <c r="G1215" s="57"/>
    </row>
    <row r="1216">
      <c r="A1216" s="8"/>
      <c r="B1216" s="8"/>
      <c r="D1216" s="8"/>
      <c r="E1216" s="8"/>
      <c r="F1216" s="8"/>
      <c r="G1216" s="57"/>
    </row>
    <row r="1217">
      <c r="A1217" s="8"/>
      <c r="B1217" s="8"/>
      <c r="D1217" s="8"/>
      <c r="E1217" s="8"/>
      <c r="F1217" s="8"/>
      <c r="G1217" s="57"/>
    </row>
    <row r="1218">
      <c r="A1218" s="8"/>
      <c r="B1218" s="8"/>
      <c r="D1218" s="8"/>
      <c r="E1218" s="8"/>
      <c r="F1218" s="8"/>
      <c r="G1218" s="57"/>
    </row>
    <row r="1219">
      <c r="A1219" s="8"/>
      <c r="B1219" s="8"/>
      <c r="D1219" s="8"/>
      <c r="E1219" s="8"/>
      <c r="F1219" s="8"/>
      <c r="G1219" s="57"/>
    </row>
    <row r="1220">
      <c r="A1220" s="8"/>
      <c r="B1220" s="8"/>
      <c r="D1220" s="8"/>
      <c r="E1220" s="8"/>
      <c r="F1220" s="8"/>
      <c r="G1220" s="57"/>
    </row>
    <row r="1221">
      <c r="A1221" s="8"/>
      <c r="B1221" s="8"/>
      <c r="D1221" s="8"/>
      <c r="E1221" s="8"/>
      <c r="F1221" s="8"/>
      <c r="G1221" s="57"/>
    </row>
    <row r="1222">
      <c r="A1222" s="8"/>
      <c r="B1222" s="8"/>
      <c r="D1222" s="8"/>
      <c r="E1222" s="8"/>
      <c r="F1222" s="8"/>
      <c r="G1222" s="57"/>
    </row>
    <row r="1223">
      <c r="A1223" s="8"/>
      <c r="B1223" s="8"/>
      <c r="D1223" s="8"/>
      <c r="E1223" s="8"/>
      <c r="F1223" s="8"/>
      <c r="G1223" s="57"/>
    </row>
    <row r="1224">
      <c r="A1224" s="8"/>
      <c r="B1224" s="8"/>
      <c r="C1224" s="56"/>
      <c r="D1224" s="8"/>
      <c r="E1224" s="8"/>
      <c r="F1224" s="8"/>
      <c r="G1224" s="57"/>
    </row>
    <row r="1225">
      <c r="A1225" s="8"/>
      <c r="B1225" s="8"/>
      <c r="D1225" s="8"/>
      <c r="E1225" s="8"/>
      <c r="F1225" s="8"/>
      <c r="G1225" s="57"/>
    </row>
    <row r="1226">
      <c r="A1226" s="8"/>
      <c r="B1226" s="8"/>
      <c r="D1226" s="8"/>
      <c r="E1226" s="8"/>
      <c r="F1226" s="8"/>
      <c r="G1226" s="57"/>
    </row>
    <row r="1227">
      <c r="A1227" s="8"/>
      <c r="B1227" s="8"/>
      <c r="C1227" s="56"/>
      <c r="D1227" s="8"/>
      <c r="E1227" s="8"/>
      <c r="F1227" s="8"/>
      <c r="G1227" s="57"/>
    </row>
    <row r="1228">
      <c r="A1228" s="8"/>
      <c r="B1228" s="8"/>
      <c r="D1228" s="8"/>
      <c r="E1228" s="8"/>
      <c r="F1228" s="8"/>
      <c r="G1228" s="57"/>
    </row>
    <row r="1229">
      <c r="A1229" s="8"/>
      <c r="B1229" s="8"/>
      <c r="D1229" s="8"/>
      <c r="E1229" s="8"/>
      <c r="F1229" s="8"/>
      <c r="G1229" s="57"/>
    </row>
    <row r="1230">
      <c r="A1230" s="8"/>
      <c r="B1230" s="8"/>
      <c r="D1230" s="8"/>
      <c r="E1230" s="8"/>
      <c r="F1230" s="8"/>
      <c r="G1230" s="57"/>
    </row>
    <row r="1231">
      <c r="A1231" s="8"/>
      <c r="B1231" s="8"/>
      <c r="D1231" s="8"/>
      <c r="E1231" s="8"/>
      <c r="F1231" s="8"/>
      <c r="G1231" s="57"/>
    </row>
    <row r="1232">
      <c r="A1232" s="8"/>
      <c r="B1232" s="8"/>
      <c r="D1232" s="8"/>
      <c r="E1232" s="8"/>
      <c r="F1232" s="8"/>
      <c r="G1232" s="57"/>
    </row>
    <row r="1233">
      <c r="A1233" s="8"/>
      <c r="B1233" s="8"/>
      <c r="D1233" s="8"/>
      <c r="E1233" s="8"/>
      <c r="F1233" s="8"/>
      <c r="G1233" s="57"/>
    </row>
    <row r="1234">
      <c r="A1234" s="8"/>
      <c r="B1234" s="8"/>
      <c r="D1234" s="8"/>
      <c r="E1234" s="8"/>
      <c r="F1234" s="8"/>
      <c r="G1234" s="57"/>
    </row>
    <row r="1235">
      <c r="A1235" s="8"/>
      <c r="B1235" s="8"/>
      <c r="D1235" s="8"/>
      <c r="E1235" s="8"/>
      <c r="F1235" s="8"/>
      <c r="G1235" s="57"/>
    </row>
    <row r="1236">
      <c r="A1236" s="8"/>
      <c r="B1236" s="8"/>
      <c r="D1236" s="8"/>
      <c r="E1236" s="8"/>
      <c r="F1236" s="8"/>
      <c r="G1236" s="57"/>
    </row>
    <row r="1237">
      <c r="A1237" s="8"/>
      <c r="B1237" s="8"/>
      <c r="D1237" s="8"/>
      <c r="E1237" s="8"/>
      <c r="F1237" s="8"/>
      <c r="G1237" s="57"/>
    </row>
    <row r="1238">
      <c r="A1238" s="8"/>
      <c r="B1238" s="8"/>
      <c r="D1238" s="8"/>
      <c r="E1238" s="8"/>
      <c r="F1238" s="8"/>
      <c r="G1238" s="57"/>
    </row>
    <row r="1239">
      <c r="A1239" s="8"/>
      <c r="B1239" s="8"/>
      <c r="D1239" s="8"/>
      <c r="E1239" s="8"/>
      <c r="F1239" s="8"/>
      <c r="G1239" s="57"/>
    </row>
    <row r="1240">
      <c r="A1240" s="8"/>
      <c r="B1240" s="8"/>
      <c r="D1240" s="8"/>
      <c r="E1240" s="8"/>
      <c r="F1240" s="8"/>
      <c r="G1240" s="57"/>
    </row>
    <row r="1241">
      <c r="A1241" s="8"/>
      <c r="B1241" s="8"/>
      <c r="D1241" s="8"/>
      <c r="E1241" s="8"/>
      <c r="F1241" s="8"/>
      <c r="G1241" s="57"/>
    </row>
    <row r="1242">
      <c r="A1242" s="8"/>
      <c r="B1242" s="8"/>
      <c r="D1242" s="8"/>
      <c r="E1242" s="8"/>
      <c r="F1242" s="8"/>
      <c r="G1242" s="57"/>
    </row>
    <row r="1243">
      <c r="A1243" s="8"/>
      <c r="B1243" s="8"/>
      <c r="D1243" s="8"/>
      <c r="E1243" s="8"/>
      <c r="F1243" s="8"/>
      <c r="G1243" s="57"/>
    </row>
    <row r="1244">
      <c r="A1244" s="8"/>
      <c r="B1244" s="8"/>
      <c r="D1244" s="8"/>
      <c r="E1244" s="8"/>
      <c r="F1244" s="8"/>
      <c r="G1244" s="57"/>
    </row>
    <row r="1245">
      <c r="A1245" s="8"/>
      <c r="B1245" s="8"/>
      <c r="D1245" s="8"/>
      <c r="E1245" s="8"/>
      <c r="F1245" s="8"/>
      <c r="G1245" s="57"/>
    </row>
    <row r="1246">
      <c r="A1246" s="8"/>
      <c r="B1246" s="8"/>
      <c r="D1246" s="8"/>
      <c r="E1246" s="8"/>
      <c r="F1246" s="8"/>
      <c r="G1246" s="57"/>
    </row>
    <row r="1247">
      <c r="A1247" s="8"/>
      <c r="B1247" s="8"/>
      <c r="D1247" s="8"/>
      <c r="E1247" s="8"/>
      <c r="F1247" s="8"/>
      <c r="G1247" s="57"/>
    </row>
    <row r="1248">
      <c r="A1248" s="8"/>
      <c r="B1248" s="8"/>
      <c r="D1248" s="8"/>
      <c r="E1248" s="8"/>
      <c r="F1248" s="8"/>
      <c r="G1248" s="57"/>
    </row>
    <row r="1249">
      <c r="A1249" s="8"/>
      <c r="B1249" s="8"/>
      <c r="D1249" s="8"/>
      <c r="E1249" s="8"/>
      <c r="F1249" s="8"/>
      <c r="G1249" s="57"/>
    </row>
    <row r="1250">
      <c r="A1250" s="8"/>
      <c r="B1250" s="8"/>
      <c r="D1250" s="8"/>
      <c r="E1250" s="8"/>
      <c r="F1250" s="8"/>
      <c r="G1250" s="57"/>
    </row>
    <row r="1251">
      <c r="A1251" s="8"/>
      <c r="B1251" s="8"/>
      <c r="D1251" s="8"/>
      <c r="E1251" s="8"/>
      <c r="F1251" s="8"/>
      <c r="G1251" s="57"/>
    </row>
    <row r="1252">
      <c r="A1252" s="8"/>
      <c r="B1252" s="8"/>
      <c r="D1252" s="8"/>
      <c r="E1252" s="8"/>
      <c r="F1252" s="8"/>
      <c r="G1252" s="57"/>
    </row>
    <row r="1253">
      <c r="A1253" s="8"/>
      <c r="B1253" s="8"/>
      <c r="D1253" s="8"/>
      <c r="E1253" s="8"/>
      <c r="F1253" s="8"/>
      <c r="G1253" s="57"/>
    </row>
    <row r="1254">
      <c r="A1254" s="8"/>
      <c r="B1254" s="8"/>
      <c r="D1254" s="8"/>
      <c r="E1254" s="8"/>
      <c r="F1254" s="8"/>
      <c r="G1254" s="57"/>
    </row>
    <row r="1255">
      <c r="A1255" s="8"/>
      <c r="B1255" s="8"/>
      <c r="D1255" s="8"/>
      <c r="E1255" s="8"/>
      <c r="F1255" s="8"/>
      <c r="G1255" s="57"/>
    </row>
    <row r="1256">
      <c r="A1256" s="8"/>
      <c r="B1256" s="8"/>
      <c r="C1256" s="5"/>
      <c r="D1256" s="8"/>
      <c r="E1256" s="8"/>
      <c r="F1256" s="8"/>
      <c r="G1256" s="57"/>
    </row>
    <row r="1257">
      <c r="A1257" s="8"/>
      <c r="B1257" s="8"/>
      <c r="D1257" s="8"/>
      <c r="E1257" s="8"/>
      <c r="F1257" s="8"/>
      <c r="G1257" s="57"/>
    </row>
    <row r="1258">
      <c r="A1258" s="8"/>
      <c r="B1258" s="8"/>
      <c r="D1258" s="8"/>
      <c r="E1258" s="8"/>
      <c r="F1258" s="8"/>
      <c r="G1258" s="57"/>
    </row>
    <row r="1259">
      <c r="A1259" s="8"/>
      <c r="B1259" s="8"/>
      <c r="D1259" s="8"/>
      <c r="E1259" s="8"/>
      <c r="F1259" s="8"/>
      <c r="G1259" s="57"/>
    </row>
    <row r="1260">
      <c r="A1260" s="8"/>
      <c r="B1260" s="8"/>
      <c r="D1260" s="8"/>
      <c r="E1260" s="8"/>
      <c r="F1260" s="8"/>
      <c r="G1260" s="57"/>
    </row>
    <row r="1261">
      <c r="A1261" s="8"/>
      <c r="B1261" s="8"/>
      <c r="D1261" s="8"/>
      <c r="E1261" s="8"/>
      <c r="F1261" s="8"/>
      <c r="G1261" s="57"/>
    </row>
    <row r="1262">
      <c r="A1262" s="8"/>
      <c r="B1262" s="8"/>
      <c r="D1262" s="8"/>
      <c r="E1262" s="8"/>
      <c r="F1262" s="8"/>
      <c r="G1262" s="57"/>
    </row>
    <row r="1263">
      <c r="A1263" s="8"/>
      <c r="B1263" s="8"/>
      <c r="D1263" s="8"/>
      <c r="E1263" s="8"/>
      <c r="F1263" s="8"/>
      <c r="G1263" s="57"/>
    </row>
    <row r="1264">
      <c r="A1264" s="8"/>
      <c r="B1264" s="8"/>
      <c r="D1264" s="8"/>
      <c r="E1264" s="8"/>
      <c r="F1264" s="8"/>
      <c r="G1264" s="57"/>
    </row>
    <row r="1265">
      <c r="A1265" s="8"/>
      <c r="B1265" s="8"/>
      <c r="D1265" s="8"/>
      <c r="E1265" s="8"/>
      <c r="F1265" s="8"/>
      <c r="G1265" s="57"/>
    </row>
    <row r="1266">
      <c r="A1266" s="8"/>
      <c r="B1266" s="8"/>
      <c r="D1266" s="8"/>
      <c r="E1266" s="8"/>
      <c r="F1266" s="8"/>
      <c r="G1266" s="57"/>
    </row>
    <row r="1267">
      <c r="A1267" s="8"/>
      <c r="B1267" s="8"/>
      <c r="D1267" s="8"/>
      <c r="E1267" s="8"/>
      <c r="F1267" s="8"/>
      <c r="G1267" s="57"/>
    </row>
    <row r="1268">
      <c r="A1268" s="8"/>
      <c r="B1268" s="8"/>
      <c r="D1268" s="8"/>
      <c r="E1268" s="8"/>
      <c r="F1268" s="8"/>
      <c r="G1268" s="57"/>
    </row>
    <row r="1269">
      <c r="A1269" s="8"/>
      <c r="B1269" s="8"/>
      <c r="D1269" s="8"/>
      <c r="E1269" s="8"/>
      <c r="F1269" s="8"/>
      <c r="G1269" s="57"/>
    </row>
    <row r="1270">
      <c r="A1270" s="8"/>
      <c r="B1270" s="8"/>
      <c r="D1270" s="8"/>
      <c r="E1270" s="8"/>
      <c r="F1270" s="8"/>
      <c r="G1270" s="57"/>
    </row>
    <row r="1271">
      <c r="A1271" s="8"/>
      <c r="B1271" s="8"/>
      <c r="D1271" s="8"/>
      <c r="E1271" s="8"/>
      <c r="F1271" s="8"/>
      <c r="G1271" s="57"/>
    </row>
    <row r="1272">
      <c r="A1272" s="8"/>
      <c r="B1272" s="8"/>
      <c r="C1272" s="56"/>
      <c r="D1272" s="8"/>
      <c r="E1272" s="8"/>
      <c r="F1272" s="8"/>
      <c r="G1272" s="57"/>
    </row>
    <row r="1273">
      <c r="A1273" s="8"/>
      <c r="B1273" s="8"/>
      <c r="D1273" s="8"/>
      <c r="E1273" s="8"/>
      <c r="F1273" s="8"/>
      <c r="G1273" s="57"/>
    </row>
    <row r="1274">
      <c r="A1274" s="8"/>
      <c r="B1274" s="8"/>
      <c r="D1274" s="8"/>
      <c r="E1274" s="8"/>
      <c r="F1274" s="8"/>
      <c r="G1274" s="57"/>
    </row>
    <row r="1275">
      <c r="A1275" s="8"/>
      <c r="B1275" s="8"/>
      <c r="C1275" s="56"/>
      <c r="D1275" s="8"/>
      <c r="E1275" s="8"/>
      <c r="F1275" s="8"/>
      <c r="G1275" s="57"/>
    </row>
    <row r="1276">
      <c r="A1276" s="8"/>
      <c r="B1276" s="8"/>
      <c r="D1276" s="8"/>
      <c r="E1276" s="8"/>
      <c r="F1276" s="8"/>
      <c r="G1276" s="57"/>
    </row>
    <row r="1277">
      <c r="A1277" s="8"/>
      <c r="B1277" s="8"/>
      <c r="D1277" s="8"/>
      <c r="E1277" s="8"/>
      <c r="F1277" s="8"/>
      <c r="G1277" s="57"/>
    </row>
    <row r="1278">
      <c r="A1278" s="8"/>
      <c r="B1278" s="8"/>
      <c r="D1278" s="8"/>
      <c r="E1278" s="8"/>
      <c r="F1278" s="8"/>
      <c r="G1278" s="57"/>
    </row>
    <row r="1279">
      <c r="A1279" s="8"/>
      <c r="B1279" s="8"/>
      <c r="D1279" s="8"/>
      <c r="E1279" s="8"/>
      <c r="F1279" s="8"/>
      <c r="G1279" s="57"/>
    </row>
    <row r="1280">
      <c r="A1280" s="8"/>
      <c r="B1280" s="8"/>
      <c r="D1280" s="8"/>
      <c r="E1280" s="8"/>
      <c r="F1280" s="8"/>
      <c r="G1280" s="57"/>
    </row>
    <row r="1281">
      <c r="A1281" s="8"/>
      <c r="B1281" s="8"/>
      <c r="D1281" s="8"/>
      <c r="E1281" s="8"/>
      <c r="F1281" s="8"/>
      <c r="G1281" s="57"/>
    </row>
    <row r="1282">
      <c r="A1282" s="8"/>
      <c r="B1282" s="8"/>
      <c r="D1282" s="8"/>
      <c r="E1282" s="8"/>
      <c r="F1282" s="8"/>
      <c r="G1282" s="57"/>
    </row>
    <row r="1283">
      <c r="A1283" s="8"/>
      <c r="B1283" s="8"/>
      <c r="D1283" s="8"/>
      <c r="E1283" s="8"/>
      <c r="F1283" s="8"/>
      <c r="G1283" s="57"/>
    </row>
    <row r="1284">
      <c r="A1284" s="8"/>
      <c r="B1284" s="8"/>
      <c r="D1284" s="8"/>
      <c r="E1284" s="8"/>
      <c r="F1284" s="8"/>
      <c r="G1284" s="57"/>
    </row>
    <row r="1285">
      <c r="A1285" s="8"/>
      <c r="B1285" s="8"/>
      <c r="D1285" s="8"/>
      <c r="E1285" s="8"/>
      <c r="F1285" s="8"/>
      <c r="G1285" s="57"/>
    </row>
    <row r="1286">
      <c r="A1286" s="8"/>
      <c r="B1286" s="8"/>
      <c r="D1286" s="8"/>
      <c r="E1286" s="8"/>
      <c r="F1286" s="8"/>
      <c r="G1286" s="57"/>
    </row>
    <row r="1287">
      <c r="A1287" s="8"/>
      <c r="B1287" s="8"/>
      <c r="D1287" s="8"/>
      <c r="E1287" s="8"/>
      <c r="F1287" s="8"/>
      <c r="G1287" s="57"/>
    </row>
    <row r="1288">
      <c r="A1288" s="8"/>
      <c r="B1288" s="8"/>
      <c r="D1288" s="8"/>
      <c r="E1288" s="8"/>
      <c r="F1288" s="8"/>
      <c r="G1288" s="57"/>
    </row>
    <row r="1289">
      <c r="A1289" s="8"/>
      <c r="B1289" s="8"/>
      <c r="D1289" s="8"/>
      <c r="E1289" s="8"/>
      <c r="F1289" s="8"/>
      <c r="G1289" s="57"/>
    </row>
    <row r="1290">
      <c r="A1290" s="8"/>
      <c r="B1290" s="8"/>
      <c r="D1290" s="8"/>
      <c r="E1290" s="8"/>
      <c r="F1290" s="8"/>
      <c r="G1290" s="57"/>
    </row>
    <row r="1291">
      <c r="A1291" s="8"/>
      <c r="B1291" s="8"/>
      <c r="D1291" s="8"/>
      <c r="E1291" s="8"/>
      <c r="F1291" s="8"/>
      <c r="G1291" s="57"/>
    </row>
    <row r="1292">
      <c r="A1292" s="8"/>
      <c r="B1292" s="8"/>
      <c r="D1292" s="8"/>
      <c r="E1292" s="8"/>
      <c r="F1292" s="8"/>
      <c r="G1292" s="57"/>
    </row>
    <row r="1293">
      <c r="A1293" s="8"/>
      <c r="B1293" s="8"/>
      <c r="D1293" s="8"/>
      <c r="E1293" s="8"/>
      <c r="F1293" s="8"/>
      <c r="G1293" s="57"/>
    </row>
    <row r="1294">
      <c r="A1294" s="8"/>
      <c r="B1294" s="8"/>
      <c r="D1294" s="8"/>
      <c r="E1294" s="8"/>
      <c r="F1294" s="8"/>
      <c r="G1294" s="57"/>
    </row>
    <row r="1295">
      <c r="A1295" s="8"/>
      <c r="B1295" s="8"/>
      <c r="D1295" s="8"/>
      <c r="E1295" s="8"/>
      <c r="F1295" s="8"/>
      <c r="G1295" s="57"/>
    </row>
    <row r="1296">
      <c r="A1296" s="8"/>
      <c r="B1296" s="8"/>
      <c r="D1296" s="8"/>
      <c r="E1296" s="8"/>
      <c r="F1296" s="8"/>
      <c r="G1296" s="57"/>
    </row>
    <row r="1297">
      <c r="A1297" s="8"/>
      <c r="B1297" s="8"/>
      <c r="D1297" s="8"/>
      <c r="E1297" s="8"/>
      <c r="F1297" s="8"/>
      <c r="G1297" s="57"/>
    </row>
  </sheetData>
  <customSheetViews>
    <customSheetView guid="{A9E7583D-D638-45C6-92E8-45BF0597F426}" filter="1" showAutoFilter="1">
      <autoFilter ref="$L$1:$N$49">
        <filterColumn colId="2">
          <filters>
            <filter val="Macroalgae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58"/>
    </row>
    <row r="2">
      <c r="C2" s="58"/>
    </row>
    <row r="3">
      <c r="C3" s="58"/>
      <c r="D3" s="58"/>
      <c r="E3" s="58"/>
      <c r="F3" s="58"/>
      <c r="G3" s="58"/>
      <c r="H3" s="59"/>
      <c r="I3" s="59"/>
      <c r="J3" s="59"/>
      <c r="K3" s="59"/>
      <c r="L3" s="59"/>
      <c r="M3" s="59"/>
      <c r="N3" s="59"/>
      <c r="O3" s="59"/>
    </row>
    <row r="4">
      <c r="C4" s="58"/>
      <c r="D4" s="58"/>
      <c r="E4" s="58"/>
      <c r="F4" s="58"/>
      <c r="G4" s="58"/>
      <c r="H4" s="59"/>
      <c r="I4" s="59"/>
      <c r="J4" s="59"/>
      <c r="K4" s="59"/>
      <c r="L4" s="59"/>
      <c r="M4" s="59"/>
      <c r="N4" s="59"/>
      <c r="O4" s="59"/>
    </row>
    <row r="5">
      <c r="C5" s="58"/>
      <c r="D5" s="58"/>
      <c r="E5" s="58"/>
      <c r="F5" s="58"/>
      <c r="G5" s="58"/>
      <c r="H5" s="59"/>
      <c r="I5" s="59"/>
      <c r="J5" s="59"/>
      <c r="K5" s="59"/>
      <c r="L5" s="59"/>
      <c r="M5" s="59"/>
      <c r="N5" s="59"/>
      <c r="O5" s="59"/>
    </row>
    <row r="6">
      <c r="C6" s="58"/>
      <c r="D6" s="58"/>
      <c r="E6" s="58"/>
      <c r="F6" s="58"/>
      <c r="G6" s="58"/>
    </row>
    <row r="7">
      <c r="C7" s="58"/>
      <c r="D7" s="58"/>
      <c r="E7" s="58"/>
      <c r="F7" s="58"/>
      <c r="G7" s="58"/>
    </row>
    <row r="8">
      <c r="C8" s="58"/>
      <c r="D8" s="58"/>
      <c r="E8" s="58"/>
      <c r="F8" s="58"/>
      <c r="G8" s="58"/>
    </row>
    <row r="9">
      <c r="C9" s="58"/>
      <c r="D9" s="58"/>
      <c r="E9" s="58"/>
      <c r="F9" s="58"/>
      <c r="G9" s="58"/>
    </row>
    <row r="10">
      <c r="C10" s="58"/>
      <c r="D10" s="58"/>
      <c r="E10" s="58"/>
      <c r="F10" s="58"/>
      <c r="G10" s="58"/>
    </row>
    <row r="11">
      <c r="C11" s="58"/>
      <c r="D11" s="58"/>
      <c r="E11" s="58"/>
      <c r="F11" s="58"/>
      <c r="G11" s="58"/>
    </row>
    <row r="12">
      <c r="C12" s="58"/>
      <c r="D12" s="58"/>
      <c r="E12" s="58"/>
      <c r="F12" s="58"/>
      <c r="G12" s="58"/>
    </row>
    <row r="13">
      <c r="C13" s="58"/>
      <c r="D13" s="58"/>
      <c r="E13" s="58"/>
      <c r="F13" s="58"/>
      <c r="G13" s="58"/>
    </row>
    <row r="14">
      <c r="B14" s="58"/>
      <c r="C14" s="58"/>
      <c r="D14" s="58"/>
      <c r="E14" s="58"/>
      <c r="F14" s="58"/>
      <c r="G14" s="58"/>
    </row>
    <row r="15">
      <c r="B15" s="58"/>
      <c r="C15" s="58"/>
      <c r="D15" s="58"/>
      <c r="E15" s="58"/>
      <c r="F15" s="58"/>
      <c r="G15" s="58"/>
    </row>
    <row r="16">
      <c r="B16" s="58"/>
      <c r="C16" s="58"/>
      <c r="D16" s="58"/>
      <c r="E16" s="58"/>
      <c r="F16" s="58"/>
      <c r="G16" s="58"/>
    </row>
    <row r="17">
      <c r="B17" s="58"/>
      <c r="C17" s="58"/>
      <c r="D17" s="58"/>
      <c r="E17" s="58"/>
      <c r="F17" s="58"/>
      <c r="G17" s="58"/>
    </row>
    <row r="18">
      <c r="B18" s="58"/>
      <c r="C18" s="58"/>
      <c r="D18" s="58"/>
      <c r="E18" s="58"/>
      <c r="F18" s="58"/>
      <c r="G18" s="58"/>
    </row>
    <row r="19">
      <c r="B19" s="58"/>
      <c r="C19" s="58"/>
      <c r="D19" s="58"/>
      <c r="E19" s="58"/>
      <c r="F19" s="58"/>
      <c r="G19" s="58"/>
    </row>
    <row r="20">
      <c r="B20" s="58"/>
      <c r="C20" s="58"/>
      <c r="D20" s="58"/>
      <c r="E20" s="58"/>
      <c r="F20" s="58"/>
      <c r="G20" s="58"/>
    </row>
    <row r="21">
      <c r="B21" s="58"/>
      <c r="C21" s="58"/>
      <c r="D21" s="58"/>
      <c r="E21" s="58"/>
      <c r="F21" s="58"/>
      <c r="G21" s="58"/>
    </row>
    <row r="22">
      <c r="B22" s="58"/>
      <c r="C22" s="58"/>
      <c r="D22" s="58"/>
      <c r="E22" s="58"/>
      <c r="F22" s="58"/>
      <c r="G22" s="58"/>
    </row>
    <row r="23">
      <c r="B23" s="58"/>
      <c r="C23" s="58"/>
      <c r="D23" s="58"/>
      <c r="E23" s="58"/>
      <c r="F23" s="58"/>
      <c r="G23" s="58"/>
    </row>
    <row r="24">
      <c r="B24" s="58"/>
      <c r="C24" s="58"/>
      <c r="D24" s="58"/>
      <c r="E24" s="58"/>
      <c r="F24" s="58"/>
      <c r="G24" s="58"/>
    </row>
    <row r="25">
      <c r="B25" s="58"/>
      <c r="C25" s="58"/>
      <c r="D25" s="58"/>
      <c r="E25" s="58"/>
      <c r="F25" s="58"/>
      <c r="G25" s="58"/>
    </row>
    <row r="26">
      <c r="B26" s="58"/>
      <c r="C26" s="58"/>
      <c r="D26" s="58"/>
      <c r="E26" s="58"/>
      <c r="F26" s="58"/>
      <c r="G26" s="58"/>
    </row>
    <row r="27">
      <c r="B27" s="58"/>
      <c r="C27" s="58"/>
      <c r="D27" s="58"/>
      <c r="E27" s="58"/>
      <c r="F27" s="58"/>
      <c r="G27" s="58"/>
    </row>
    <row r="28">
      <c r="B28" s="58"/>
      <c r="C28" s="58"/>
      <c r="D28" s="58"/>
      <c r="E28" s="58"/>
      <c r="F28" s="58"/>
      <c r="G28" s="58"/>
    </row>
    <row r="29">
      <c r="B29" s="58"/>
      <c r="C29" s="58"/>
      <c r="D29" s="58"/>
      <c r="E29" s="58"/>
      <c r="F29" s="58"/>
      <c r="G29" s="58"/>
    </row>
    <row r="30">
      <c r="B30" s="58"/>
      <c r="C30" s="58"/>
      <c r="D30" s="58"/>
      <c r="E30" s="58"/>
      <c r="F30" s="58"/>
      <c r="G30" s="58"/>
    </row>
    <row r="31">
      <c r="B31" s="58"/>
      <c r="C31" s="58"/>
      <c r="D31" s="58"/>
      <c r="E31" s="58"/>
      <c r="F31" s="58"/>
      <c r="G31" s="58"/>
    </row>
    <row r="32">
      <c r="B32" s="58"/>
      <c r="C32" s="58"/>
      <c r="D32" s="58"/>
      <c r="E32" s="58"/>
      <c r="F32" s="58"/>
      <c r="G32" s="58"/>
    </row>
    <row r="33">
      <c r="B33" s="58"/>
      <c r="C33" s="58"/>
      <c r="D33" s="58"/>
      <c r="E33" s="58"/>
      <c r="F33" s="58"/>
      <c r="G33" s="58"/>
    </row>
    <row r="34">
      <c r="B34" s="58"/>
      <c r="C34" s="58"/>
      <c r="D34" s="58"/>
      <c r="E34" s="58"/>
      <c r="F34" s="58"/>
      <c r="G34" s="58"/>
    </row>
    <row r="35">
      <c r="B35" s="58"/>
      <c r="C35" s="58"/>
      <c r="D35" s="58"/>
      <c r="E35" s="58"/>
      <c r="F35" s="58"/>
      <c r="G35" s="58"/>
    </row>
    <row r="36">
      <c r="B36" s="58"/>
      <c r="C36" s="58"/>
      <c r="D36" s="58"/>
      <c r="E36" s="58"/>
      <c r="F36" s="58"/>
      <c r="G36" s="58"/>
    </row>
    <row r="37">
      <c r="B37" s="58"/>
      <c r="C37" s="58"/>
      <c r="D37" s="58"/>
      <c r="E37" s="58"/>
      <c r="F37" s="58"/>
      <c r="G37" s="58"/>
    </row>
    <row r="38">
      <c r="B38" s="58"/>
      <c r="C38" s="58"/>
      <c r="D38" s="58"/>
      <c r="E38" s="58"/>
      <c r="F38" s="58"/>
      <c r="G38" s="58"/>
    </row>
    <row r="39">
      <c r="B39" s="58"/>
      <c r="C39" s="58"/>
      <c r="D39" s="58"/>
      <c r="E39" s="58"/>
      <c r="F39" s="58"/>
      <c r="G39" s="58"/>
    </row>
    <row r="40">
      <c r="B40" s="58"/>
      <c r="C40" s="58"/>
      <c r="D40" s="58"/>
      <c r="E40" s="58"/>
      <c r="F40" s="58"/>
      <c r="G40" s="58"/>
    </row>
    <row r="41">
      <c r="B41" s="58"/>
      <c r="C41" s="58"/>
      <c r="D41" s="58"/>
      <c r="E41" s="58"/>
      <c r="F41" s="58"/>
      <c r="G41" s="58"/>
    </row>
    <row r="42">
      <c r="B42" s="58"/>
      <c r="C42" s="58"/>
      <c r="D42" s="58"/>
      <c r="E42" s="58"/>
      <c r="F42" s="58"/>
      <c r="G42" s="58"/>
    </row>
    <row r="43">
      <c r="B43" s="58"/>
      <c r="C43" s="58"/>
      <c r="D43" s="58"/>
      <c r="E43" s="58"/>
      <c r="F43" s="58"/>
      <c r="G43" s="58"/>
    </row>
    <row r="44">
      <c r="B44" s="58"/>
      <c r="C44" s="58"/>
      <c r="D44" s="58"/>
      <c r="E44" s="58"/>
      <c r="F44" s="58"/>
      <c r="G44" s="58"/>
    </row>
    <row r="45">
      <c r="B45" s="58"/>
      <c r="C45" s="58"/>
      <c r="D45" s="58"/>
      <c r="E45" s="58"/>
      <c r="F45" s="58"/>
      <c r="G45" s="58"/>
    </row>
    <row r="46">
      <c r="B46" s="58"/>
      <c r="C46" s="58"/>
      <c r="D46" s="58"/>
      <c r="E46" s="58"/>
      <c r="F46" s="58"/>
      <c r="G46" s="58"/>
    </row>
    <row r="47">
      <c r="B47" s="58"/>
      <c r="C47" s="58"/>
      <c r="D47" s="58"/>
      <c r="E47" s="58"/>
      <c r="F47" s="58"/>
      <c r="G47" s="58"/>
    </row>
    <row r="48">
      <c r="B48" s="58"/>
      <c r="C48" s="58"/>
      <c r="D48" s="58"/>
      <c r="E48" s="58"/>
      <c r="F48" s="58"/>
      <c r="G48" s="58"/>
    </row>
    <row r="49">
      <c r="B49" s="58"/>
      <c r="C49" s="58"/>
      <c r="D49" s="58"/>
      <c r="E49" s="58"/>
      <c r="F49" s="58"/>
      <c r="G49" s="58"/>
    </row>
    <row r="50">
      <c r="B50" s="58"/>
      <c r="C50" s="58"/>
      <c r="D50" s="58"/>
      <c r="E50" s="58"/>
      <c r="F50" s="58"/>
      <c r="G50" s="58"/>
    </row>
    <row r="51">
      <c r="B51" s="58"/>
      <c r="C51" s="58"/>
      <c r="D51" s="58"/>
      <c r="E51" s="58"/>
      <c r="F51" s="58"/>
      <c r="G51" s="58"/>
    </row>
    <row r="52">
      <c r="C52" s="58"/>
    </row>
    <row r="53">
      <c r="C53" s="58"/>
    </row>
    <row r="54">
      <c r="C54" s="58"/>
    </row>
    <row r="55">
      <c r="C55" s="58"/>
    </row>
    <row r="56">
      <c r="C56" s="58"/>
    </row>
    <row r="57">
      <c r="C57" s="58"/>
    </row>
    <row r="58">
      <c r="C58" s="58"/>
    </row>
    <row r="59">
      <c r="C59" s="58"/>
    </row>
    <row r="60">
      <c r="C60" s="58"/>
    </row>
    <row r="61">
      <c r="C61" s="58"/>
    </row>
    <row r="62">
      <c r="C62" s="58"/>
    </row>
    <row r="63">
      <c r="C63" s="58"/>
    </row>
    <row r="64">
      <c r="C64" s="58"/>
    </row>
    <row r="65">
      <c r="C65" s="58"/>
    </row>
    <row r="66">
      <c r="C66" s="58"/>
    </row>
    <row r="67">
      <c r="C67" s="58"/>
    </row>
    <row r="68">
      <c r="C68" s="58"/>
    </row>
    <row r="69">
      <c r="C69" s="58"/>
    </row>
    <row r="70">
      <c r="C70" s="58"/>
    </row>
    <row r="71">
      <c r="C71" s="58"/>
    </row>
    <row r="72">
      <c r="C72" s="58"/>
    </row>
    <row r="73">
      <c r="C73" s="58"/>
    </row>
    <row r="74">
      <c r="C74" s="58"/>
    </row>
    <row r="75">
      <c r="C75" s="58"/>
    </row>
    <row r="76">
      <c r="C76" s="58"/>
    </row>
    <row r="77">
      <c r="C77" s="58"/>
    </row>
    <row r="78">
      <c r="C78" s="58"/>
    </row>
    <row r="79">
      <c r="C79" s="58"/>
    </row>
    <row r="80">
      <c r="C80" s="58"/>
    </row>
    <row r="81">
      <c r="C81" s="58"/>
    </row>
    <row r="82">
      <c r="C82" s="58"/>
    </row>
    <row r="83">
      <c r="C83" s="58"/>
    </row>
    <row r="84">
      <c r="C84" s="58"/>
    </row>
    <row r="85">
      <c r="C85" s="58"/>
    </row>
    <row r="86">
      <c r="C86" s="58"/>
    </row>
    <row r="87">
      <c r="C87" s="58"/>
    </row>
    <row r="88">
      <c r="C88" s="58"/>
    </row>
    <row r="89">
      <c r="C89" s="58"/>
    </row>
    <row r="90">
      <c r="C90" s="58"/>
    </row>
    <row r="91">
      <c r="C91" s="58"/>
    </row>
    <row r="92">
      <c r="C92" s="58"/>
    </row>
    <row r="93">
      <c r="C93" s="58"/>
    </row>
    <row r="94">
      <c r="C94" s="58"/>
    </row>
    <row r="95">
      <c r="C95" s="58"/>
    </row>
    <row r="96">
      <c r="C96" s="58"/>
    </row>
    <row r="97">
      <c r="C97" s="58"/>
    </row>
    <row r="98">
      <c r="C98" s="58"/>
    </row>
    <row r="99">
      <c r="C99" s="58"/>
    </row>
    <row r="100">
      <c r="C100" s="58"/>
    </row>
    <row r="101">
      <c r="C101" s="58"/>
    </row>
    <row r="102">
      <c r="C102" s="58"/>
    </row>
    <row r="103">
      <c r="C103" s="58"/>
    </row>
    <row r="104">
      <c r="C104" s="58"/>
    </row>
    <row r="105">
      <c r="C105" s="58"/>
    </row>
    <row r="106">
      <c r="C106" s="58"/>
    </row>
    <row r="107">
      <c r="C107" s="58"/>
    </row>
    <row r="108">
      <c r="C108" s="58"/>
    </row>
    <row r="109">
      <c r="C109" s="58"/>
    </row>
    <row r="110">
      <c r="C110" s="58"/>
    </row>
    <row r="111">
      <c r="C111" s="58"/>
    </row>
    <row r="112">
      <c r="C112" s="58"/>
    </row>
    <row r="113">
      <c r="C113" s="58"/>
    </row>
    <row r="114">
      <c r="C114" s="58"/>
    </row>
    <row r="115">
      <c r="C115" s="58"/>
    </row>
    <row r="116">
      <c r="C116" s="58"/>
    </row>
    <row r="117">
      <c r="C117" s="58"/>
    </row>
    <row r="118">
      <c r="C118" s="58"/>
    </row>
    <row r="119">
      <c r="C119" s="58"/>
    </row>
    <row r="120">
      <c r="C120" s="58"/>
    </row>
    <row r="121">
      <c r="C121" s="58"/>
    </row>
    <row r="122">
      <c r="C122" s="58"/>
    </row>
    <row r="123">
      <c r="C123" s="58"/>
    </row>
    <row r="124">
      <c r="C124" s="58"/>
    </row>
    <row r="125">
      <c r="C125" s="58"/>
    </row>
    <row r="126">
      <c r="C126" s="58"/>
    </row>
    <row r="127">
      <c r="C127" s="58"/>
    </row>
    <row r="128">
      <c r="C128" s="58"/>
    </row>
    <row r="129">
      <c r="C129" s="58"/>
    </row>
    <row r="130">
      <c r="C130" s="58"/>
    </row>
    <row r="131">
      <c r="C131" s="58"/>
    </row>
    <row r="132">
      <c r="C132" s="58"/>
    </row>
    <row r="133">
      <c r="C133" s="58"/>
    </row>
    <row r="134">
      <c r="C134" s="58"/>
    </row>
    <row r="135">
      <c r="C135" s="58"/>
    </row>
    <row r="136">
      <c r="C136" s="58"/>
    </row>
    <row r="137">
      <c r="C137" s="58"/>
    </row>
    <row r="138">
      <c r="C138" s="58"/>
    </row>
    <row r="139">
      <c r="C139" s="58"/>
    </row>
    <row r="140">
      <c r="C140" s="58"/>
    </row>
    <row r="141">
      <c r="C141" s="58"/>
    </row>
    <row r="142">
      <c r="C142" s="58"/>
    </row>
    <row r="143">
      <c r="C143" s="58"/>
    </row>
    <row r="144">
      <c r="C144" s="58"/>
    </row>
    <row r="145">
      <c r="C145" s="58"/>
    </row>
    <row r="146">
      <c r="C146" s="58"/>
    </row>
    <row r="147">
      <c r="C147" s="58"/>
    </row>
    <row r="148">
      <c r="C148" s="58"/>
    </row>
    <row r="149">
      <c r="C149" s="58"/>
    </row>
    <row r="150">
      <c r="C150" s="58"/>
    </row>
    <row r="151">
      <c r="C151" s="58"/>
    </row>
    <row r="152">
      <c r="C152" s="58"/>
    </row>
    <row r="153">
      <c r="C153" s="58"/>
    </row>
    <row r="154">
      <c r="C154" s="58"/>
    </row>
    <row r="155">
      <c r="C155" s="58"/>
    </row>
    <row r="156">
      <c r="C156" s="58"/>
    </row>
    <row r="157">
      <c r="C157" s="58"/>
    </row>
    <row r="158">
      <c r="C158" s="58"/>
    </row>
    <row r="159">
      <c r="C159" s="58"/>
    </row>
    <row r="160">
      <c r="C160" s="58"/>
    </row>
    <row r="161">
      <c r="C161" s="58"/>
    </row>
    <row r="162">
      <c r="C162" s="58"/>
    </row>
    <row r="163">
      <c r="C163" s="58"/>
    </row>
    <row r="164">
      <c r="C164" s="58"/>
    </row>
    <row r="165">
      <c r="C165" s="58"/>
    </row>
    <row r="166">
      <c r="C166" s="58"/>
    </row>
    <row r="167">
      <c r="C167" s="58"/>
    </row>
    <row r="168">
      <c r="C168" s="58"/>
    </row>
    <row r="169">
      <c r="C169" s="58"/>
    </row>
    <row r="170">
      <c r="C170" s="58"/>
    </row>
    <row r="171">
      <c r="C171" s="58"/>
    </row>
    <row r="172">
      <c r="C172" s="58"/>
    </row>
    <row r="173">
      <c r="C173" s="58"/>
    </row>
    <row r="174">
      <c r="C174" s="58"/>
    </row>
    <row r="175">
      <c r="C175" s="58"/>
    </row>
    <row r="176">
      <c r="C176" s="58"/>
    </row>
    <row r="177">
      <c r="C177" s="58"/>
    </row>
    <row r="178">
      <c r="C178" s="58"/>
    </row>
    <row r="179">
      <c r="C179" s="58"/>
    </row>
    <row r="180">
      <c r="C180" s="58"/>
    </row>
    <row r="181">
      <c r="C181" s="58"/>
    </row>
    <row r="182">
      <c r="C182" s="58"/>
    </row>
    <row r="183">
      <c r="C183" s="58"/>
    </row>
    <row r="184">
      <c r="C184" s="58"/>
    </row>
    <row r="185">
      <c r="C185" s="58"/>
    </row>
    <row r="186">
      <c r="C186" s="58"/>
    </row>
    <row r="187">
      <c r="C187" s="58"/>
    </row>
    <row r="188">
      <c r="C188" s="58"/>
    </row>
    <row r="189">
      <c r="C189" s="58"/>
    </row>
    <row r="190">
      <c r="C190" s="58"/>
    </row>
    <row r="191">
      <c r="C191" s="58"/>
    </row>
    <row r="192">
      <c r="C192" s="58"/>
    </row>
    <row r="193">
      <c r="C193" s="58"/>
    </row>
    <row r="194">
      <c r="C194" s="58"/>
    </row>
    <row r="195">
      <c r="C195" s="58"/>
    </row>
    <row r="196">
      <c r="C196" s="58"/>
    </row>
    <row r="197">
      <c r="C197" s="58"/>
    </row>
    <row r="198">
      <c r="C198" s="58"/>
    </row>
    <row r="199">
      <c r="C199" s="58"/>
    </row>
    <row r="200">
      <c r="C200" s="58"/>
    </row>
    <row r="201">
      <c r="C201" s="58"/>
    </row>
    <row r="202">
      <c r="C202" s="58"/>
    </row>
    <row r="203">
      <c r="C203" s="58"/>
    </row>
    <row r="204">
      <c r="C204" s="58"/>
    </row>
    <row r="205">
      <c r="C205" s="58"/>
    </row>
    <row r="206">
      <c r="C206" s="58"/>
    </row>
    <row r="207">
      <c r="C207" s="58"/>
    </row>
    <row r="208">
      <c r="C208" s="58"/>
    </row>
    <row r="209">
      <c r="C209" s="58"/>
    </row>
    <row r="210">
      <c r="C210" s="58"/>
    </row>
    <row r="211">
      <c r="C211" s="58"/>
    </row>
    <row r="212">
      <c r="C212" s="58"/>
    </row>
    <row r="213">
      <c r="C213" s="58"/>
    </row>
    <row r="214">
      <c r="C214" s="58"/>
    </row>
    <row r="215">
      <c r="C215" s="58"/>
    </row>
    <row r="216">
      <c r="C216" s="58"/>
    </row>
    <row r="217">
      <c r="C217" s="58"/>
    </row>
    <row r="218">
      <c r="C218" s="58"/>
    </row>
    <row r="219">
      <c r="C219" s="58"/>
    </row>
    <row r="220">
      <c r="C220" s="58"/>
    </row>
    <row r="221">
      <c r="C221" s="58"/>
    </row>
    <row r="222">
      <c r="C222" s="58"/>
    </row>
    <row r="223">
      <c r="C223" s="58"/>
    </row>
    <row r="224">
      <c r="C224" s="58"/>
    </row>
    <row r="225">
      <c r="C225" s="58"/>
    </row>
    <row r="226">
      <c r="C226" s="58"/>
    </row>
    <row r="227">
      <c r="C227" s="58"/>
    </row>
    <row r="228">
      <c r="C228" s="58"/>
    </row>
    <row r="229">
      <c r="C229" s="58"/>
    </row>
    <row r="230">
      <c r="C230" s="58"/>
    </row>
    <row r="231">
      <c r="C231" s="58"/>
    </row>
    <row r="232">
      <c r="C232" s="58"/>
    </row>
    <row r="233">
      <c r="C233" s="58"/>
    </row>
    <row r="234">
      <c r="C234" s="58"/>
    </row>
    <row r="235">
      <c r="C235" s="58"/>
    </row>
    <row r="236">
      <c r="C236" s="58"/>
    </row>
    <row r="237">
      <c r="C237" s="58"/>
    </row>
    <row r="238">
      <c r="C238" s="58"/>
    </row>
    <row r="239">
      <c r="C239" s="58"/>
    </row>
    <row r="240">
      <c r="C240" s="58"/>
    </row>
    <row r="241">
      <c r="C241" s="58"/>
    </row>
    <row r="242">
      <c r="C242" s="58"/>
    </row>
    <row r="243">
      <c r="C243" s="58"/>
    </row>
    <row r="244">
      <c r="C244" s="58"/>
    </row>
    <row r="245">
      <c r="C245" s="58"/>
    </row>
    <row r="246">
      <c r="C246" s="58"/>
    </row>
    <row r="247">
      <c r="C247" s="58"/>
    </row>
    <row r="248">
      <c r="C248" s="58"/>
    </row>
    <row r="249">
      <c r="C249" s="58"/>
    </row>
    <row r="250">
      <c r="C250" s="58"/>
    </row>
    <row r="251">
      <c r="C251" s="58"/>
    </row>
    <row r="252">
      <c r="C252" s="58"/>
    </row>
    <row r="253">
      <c r="C253" s="58"/>
    </row>
    <row r="254">
      <c r="C254" s="58"/>
    </row>
    <row r="255">
      <c r="C255" s="58"/>
    </row>
    <row r="256">
      <c r="C256" s="58"/>
    </row>
    <row r="257">
      <c r="C257" s="58"/>
    </row>
    <row r="258">
      <c r="C258" s="58"/>
    </row>
    <row r="259">
      <c r="C259" s="58"/>
    </row>
    <row r="260">
      <c r="C260" s="58"/>
    </row>
    <row r="261">
      <c r="C261" s="58"/>
    </row>
    <row r="262">
      <c r="C262" s="58"/>
    </row>
    <row r="263">
      <c r="C263" s="58"/>
    </row>
    <row r="264">
      <c r="C264" s="58"/>
    </row>
    <row r="265">
      <c r="C265" s="58"/>
    </row>
    <row r="266">
      <c r="C266" s="58"/>
    </row>
    <row r="267">
      <c r="C267" s="58"/>
    </row>
    <row r="268">
      <c r="C268" s="58"/>
    </row>
    <row r="269">
      <c r="C269" s="58"/>
    </row>
    <row r="270">
      <c r="C270" s="58"/>
    </row>
    <row r="271">
      <c r="C271" s="58"/>
    </row>
    <row r="272">
      <c r="C272" s="58"/>
    </row>
    <row r="273">
      <c r="C273" s="58"/>
    </row>
    <row r="274">
      <c r="C274" s="58"/>
    </row>
    <row r="275">
      <c r="C275" s="58"/>
    </row>
    <row r="276">
      <c r="C276" s="58"/>
    </row>
    <row r="277">
      <c r="C277" s="58"/>
    </row>
    <row r="278">
      <c r="C278" s="58"/>
    </row>
    <row r="279">
      <c r="C279" s="58"/>
    </row>
    <row r="280">
      <c r="C280" s="58"/>
    </row>
    <row r="281">
      <c r="C281" s="58"/>
    </row>
    <row r="282">
      <c r="C282" s="58"/>
    </row>
    <row r="283">
      <c r="C283" s="58"/>
    </row>
    <row r="284">
      <c r="C284" s="58"/>
    </row>
    <row r="285">
      <c r="C285" s="58"/>
    </row>
    <row r="286">
      <c r="C286" s="58"/>
    </row>
    <row r="287">
      <c r="C287" s="58"/>
    </row>
    <row r="288">
      <c r="C288" s="58"/>
    </row>
    <row r="289">
      <c r="C289" s="58"/>
    </row>
    <row r="290">
      <c r="C290" s="58"/>
    </row>
    <row r="291">
      <c r="C291" s="58"/>
    </row>
    <row r="292">
      <c r="C292" s="58"/>
    </row>
    <row r="293">
      <c r="C293" s="58"/>
    </row>
    <row r="294">
      <c r="C294" s="58"/>
    </row>
    <row r="295">
      <c r="C295" s="58"/>
    </row>
    <row r="296">
      <c r="C296" s="58"/>
    </row>
    <row r="297">
      <c r="C297" s="58"/>
    </row>
    <row r="298">
      <c r="C298" s="58"/>
    </row>
    <row r="299">
      <c r="C299" s="58"/>
    </row>
    <row r="300">
      <c r="C300" s="58"/>
    </row>
    <row r="301">
      <c r="C301" s="58"/>
    </row>
    <row r="302">
      <c r="C302" s="58"/>
    </row>
    <row r="303">
      <c r="C303" s="58"/>
    </row>
    <row r="304">
      <c r="C304" s="58"/>
    </row>
    <row r="305">
      <c r="C305" s="58"/>
    </row>
    <row r="306">
      <c r="C306" s="58"/>
    </row>
    <row r="307">
      <c r="C307" s="58"/>
    </row>
    <row r="308">
      <c r="C308" s="58"/>
    </row>
    <row r="309">
      <c r="C309" s="58"/>
    </row>
    <row r="310">
      <c r="C310" s="58"/>
    </row>
    <row r="311">
      <c r="C311" s="58"/>
    </row>
    <row r="312">
      <c r="C312" s="58"/>
    </row>
    <row r="313">
      <c r="C313" s="58"/>
    </row>
    <row r="314">
      <c r="C314" s="58"/>
    </row>
    <row r="315">
      <c r="C315" s="58"/>
    </row>
    <row r="316">
      <c r="C316" s="58"/>
    </row>
    <row r="317">
      <c r="C317" s="58"/>
    </row>
    <row r="318">
      <c r="C318" s="58"/>
    </row>
    <row r="319">
      <c r="C319" s="58"/>
    </row>
    <row r="320">
      <c r="C320" s="58"/>
    </row>
    <row r="321">
      <c r="C321" s="58"/>
    </row>
    <row r="322">
      <c r="C322" s="58"/>
    </row>
    <row r="323">
      <c r="C323" s="58"/>
    </row>
    <row r="324">
      <c r="C324" s="58"/>
    </row>
    <row r="325">
      <c r="C325" s="58"/>
    </row>
    <row r="326">
      <c r="C326" s="58"/>
    </row>
    <row r="327">
      <c r="C327" s="58"/>
    </row>
    <row r="328">
      <c r="C328" s="58"/>
    </row>
    <row r="329">
      <c r="C329" s="58"/>
    </row>
    <row r="330">
      <c r="C330" s="58"/>
    </row>
    <row r="331">
      <c r="C331" s="58"/>
    </row>
    <row r="332">
      <c r="C332" s="58"/>
    </row>
    <row r="333">
      <c r="C333" s="58"/>
    </row>
    <row r="334">
      <c r="C334" s="58"/>
    </row>
    <row r="335">
      <c r="C335" s="58"/>
    </row>
    <row r="336">
      <c r="C336" s="58"/>
    </row>
    <row r="337">
      <c r="C337" s="58"/>
    </row>
    <row r="338">
      <c r="C338" s="58"/>
    </row>
    <row r="339">
      <c r="C339" s="58"/>
    </row>
    <row r="340">
      <c r="C340" s="58"/>
    </row>
    <row r="341">
      <c r="C341" s="58"/>
    </row>
    <row r="342">
      <c r="C342" s="58"/>
    </row>
    <row r="343">
      <c r="C343" s="58"/>
    </row>
    <row r="344">
      <c r="C344" s="58"/>
    </row>
    <row r="345">
      <c r="C345" s="58"/>
    </row>
    <row r="346">
      <c r="C346" s="58"/>
    </row>
    <row r="347">
      <c r="C347" s="58"/>
    </row>
    <row r="348">
      <c r="C348" s="58"/>
    </row>
    <row r="349">
      <c r="C349" s="58"/>
    </row>
    <row r="350">
      <c r="C350" s="58"/>
    </row>
    <row r="351">
      <c r="C351" s="58"/>
    </row>
    <row r="352">
      <c r="C352" s="58"/>
    </row>
    <row r="353">
      <c r="C353" s="58"/>
    </row>
    <row r="354">
      <c r="C354" s="58"/>
    </row>
    <row r="355">
      <c r="C355" s="58"/>
    </row>
    <row r="356">
      <c r="C356" s="58"/>
    </row>
    <row r="357">
      <c r="C357" s="58"/>
    </row>
    <row r="358">
      <c r="C358" s="58"/>
    </row>
    <row r="359">
      <c r="C359" s="58"/>
    </row>
    <row r="360">
      <c r="C360" s="58"/>
    </row>
    <row r="361">
      <c r="C361" s="58"/>
    </row>
    <row r="362">
      <c r="C362" s="58"/>
    </row>
    <row r="363">
      <c r="C363" s="58"/>
    </row>
    <row r="364">
      <c r="C364" s="58"/>
    </row>
    <row r="365">
      <c r="C365" s="58"/>
    </row>
    <row r="366">
      <c r="C366" s="58"/>
    </row>
    <row r="367">
      <c r="C367" s="58"/>
    </row>
    <row r="368">
      <c r="C368" s="58"/>
    </row>
    <row r="369">
      <c r="C369" s="58"/>
    </row>
    <row r="370">
      <c r="C370" s="58"/>
    </row>
    <row r="371">
      <c r="C371" s="58"/>
    </row>
    <row r="372">
      <c r="C372" s="58"/>
    </row>
    <row r="373">
      <c r="C373" s="58"/>
    </row>
    <row r="374">
      <c r="C374" s="58"/>
    </row>
    <row r="375">
      <c r="C375" s="58"/>
    </row>
    <row r="376">
      <c r="C376" s="58"/>
    </row>
    <row r="377">
      <c r="C377" s="58"/>
    </row>
    <row r="378">
      <c r="C378" s="58"/>
    </row>
    <row r="379">
      <c r="C379" s="58"/>
    </row>
    <row r="380">
      <c r="C380" s="58"/>
    </row>
    <row r="381">
      <c r="C381" s="58"/>
    </row>
    <row r="382">
      <c r="C382" s="58"/>
    </row>
    <row r="383">
      <c r="C383" s="58"/>
    </row>
    <row r="384">
      <c r="C384" s="58"/>
    </row>
    <row r="385">
      <c r="C385" s="58"/>
    </row>
    <row r="386">
      <c r="C386" s="58"/>
    </row>
    <row r="387">
      <c r="C387" s="58"/>
    </row>
    <row r="388">
      <c r="C388" s="58"/>
    </row>
    <row r="389">
      <c r="C389" s="58"/>
    </row>
    <row r="390">
      <c r="C390" s="58"/>
    </row>
    <row r="391">
      <c r="C391" s="58"/>
    </row>
    <row r="392">
      <c r="C392" s="58"/>
    </row>
    <row r="393">
      <c r="C393" s="58"/>
    </row>
    <row r="394">
      <c r="C394" s="58"/>
    </row>
    <row r="395">
      <c r="C395" s="58"/>
    </row>
    <row r="396">
      <c r="C396" s="58"/>
    </row>
    <row r="397">
      <c r="C397" s="58"/>
    </row>
    <row r="398">
      <c r="C398" s="58"/>
    </row>
    <row r="399">
      <c r="C399" s="58"/>
    </row>
    <row r="400">
      <c r="C400" s="58"/>
    </row>
    <row r="401">
      <c r="C401" s="58"/>
    </row>
    <row r="402">
      <c r="C402" s="58"/>
    </row>
    <row r="403">
      <c r="C403" s="58"/>
    </row>
    <row r="404">
      <c r="C404" s="58"/>
    </row>
    <row r="405">
      <c r="C405" s="58"/>
    </row>
    <row r="406">
      <c r="C406" s="58"/>
    </row>
    <row r="407">
      <c r="C407" s="58"/>
    </row>
    <row r="408">
      <c r="C408" s="58"/>
    </row>
    <row r="409">
      <c r="C409" s="58"/>
    </row>
    <row r="410">
      <c r="C410" s="58"/>
    </row>
    <row r="411">
      <c r="C411" s="58"/>
    </row>
    <row r="412">
      <c r="C412" s="58"/>
    </row>
    <row r="413">
      <c r="C413" s="58"/>
    </row>
    <row r="414">
      <c r="C414" s="58"/>
    </row>
    <row r="415">
      <c r="C415" s="58"/>
    </row>
    <row r="416">
      <c r="C416" s="58"/>
    </row>
    <row r="417">
      <c r="C417" s="58"/>
    </row>
    <row r="418">
      <c r="C418" s="58"/>
    </row>
    <row r="419">
      <c r="C419" s="58"/>
    </row>
    <row r="420">
      <c r="C420" s="58"/>
    </row>
    <row r="421">
      <c r="C421" s="58"/>
    </row>
    <row r="422">
      <c r="C422" s="58"/>
    </row>
    <row r="423">
      <c r="C423" s="58"/>
    </row>
    <row r="424">
      <c r="C424" s="58"/>
    </row>
    <row r="425">
      <c r="C425" s="58"/>
    </row>
    <row r="426">
      <c r="C426" s="58"/>
    </row>
    <row r="427">
      <c r="C427" s="58"/>
    </row>
    <row r="428">
      <c r="C428" s="58"/>
    </row>
    <row r="429">
      <c r="C429" s="58"/>
    </row>
    <row r="430">
      <c r="C430" s="58"/>
    </row>
    <row r="431">
      <c r="C431" s="58"/>
    </row>
    <row r="432">
      <c r="C432" s="58"/>
    </row>
    <row r="433">
      <c r="C433" s="58"/>
    </row>
    <row r="434">
      <c r="C434" s="58"/>
    </row>
    <row r="435">
      <c r="C435" s="58"/>
    </row>
    <row r="436">
      <c r="C436" s="58"/>
    </row>
    <row r="437">
      <c r="C437" s="58"/>
    </row>
    <row r="438">
      <c r="C438" s="58"/>
    </row>
    <row r="439">
      <c r="C439" s="58"/>
    </row>
    <row r="440">
      <c r="C440" s="58"/>
    </row>
    <row r="441">
      <c r="C441" s="58"/>
    </row>
    <row r="442">
      <c r="C442" s="58"/>
    </row>
    <row r="443">
      <c r="C443" s="58"/>
    </row>
    <row r="444">
      <c r="C444" s="58"/>
    </row>
    <row r="445">
      <c r="C445" s="58"/>
    </row>
    <row r="446">
      <c r="C446" s="58"/>
    </row>
    <row r="447">
      <c r="C447" s="58"/>
    </row>
    <row r="448">
      <c r="C448" s="58"/>
    </row>
    <row r="449">
      <c r="C449" s="58"/>
    </row>
    <row r="450">
      <c r="C450" s="58"/>
    </row>
    <row r="451">
      <c r="C451" s="58"/>
    </row>
    <row r="452">
      <c r="C452" s="58"/>
    </row>
    <row r="453">
      <c r="C453" s="58"/>
    </row>
    <row r="454">
      <c r="C454" s="58"/>
    </row>
    <row r="455">
      <c r="C455" s="58"/>
    </row>
    <row r="456">
      <c r="C456" s="58"/>
    </row>
    <row r="457">
      <c r="C457" s="58"/>
    </row>
    <row r="458">
      <c r="C458" s="58"/>
    </row>
    <row r="459">
      <c r="C459" s="58"/>
    </row>
    <row r="460">
      <c r="C460" s="58"/>
    </row>
    <row r="461">
      <c r="C461" s="58"/>
    </row>
    <row r="462">
      <c r="C462" s="58"/>
    </row>
    <row r="463">
      <c r="C463" s="58"/>
    </row>
    <row r="464">
      <c r="C464" s="58"/>
    </row>
    <row r="465">
      <c r="C465" s="58"/>
    </row>
    <row r="466">
      <c r="C466" s="58"/>
    </row>
    <row r="467">
      <c r="C467" s="58"/>
    </row>
    <row r="468">
      <c r="C468" s="58"/>
    </row>
    <row r="469">
      <c r="C469" s="58"/>
    </row>
    <row r="470">
      <c r="C470" s="58"/>
    </row>
    <row r="471">
      <c r="C471" s="58"/>
    </row>
    <row r="472">
      <c r="C472" s="58"/>
    </row>
    <row r="473">
      <c r="C473" s="58"/>
    </row>
    <row r="474">
      <c r="C474" s="58"/>
    </row>
    <row r="475">
      <c r="C475" s="58"/>
    </row>
    <row r="476">
      <c r="C476" s="58"/>
    </row>
    <row r="477">
      <c r="C477" s="58"/>
    </row>
    <row r="478">
      <c r="C478" s="58"/>
    </row>
    <row r="479">
      <c r="C479" s="58"/>
    </row>
    <row r="480">
      <c r="C480" s="58"/>
    </row>
    <row r="481">
      <c r="C481" s="58"/>
    </row>
    <row r="482">
      <c r="C482" s="58"/>
    </row>
    <row r="483">
      <c r="C483" s="58"/>
    </row>
    <row r="484">
      <c r="C484" s="58"/>
    </row>
    <row r="485">
      <c r="C485" s="58"/>
    </row>
    <row r="486">
      <c r="C486" s="58"/>
    </row>
    <row r="487">
      <c r="C487" s="58"/>
    </row>
    <row r="488">
      <c r="C488" s="58"/>
    </row>
    <row r="489">
      <c r="C489" s="58"/>
    </row>
    <row r="490">
      <c r="C490" s="58"/>
    </row>
    <row r="491">
      <c r="C491" s="58"/>
    </row>
    <row r="492">
      <c r="C492" s="58"/>
    </row>
    <row r="493">
      <c r="C493" s="58"/>
    </row>
    <row r="494">
      <c r="C494" s="58"/>
    </row>
    <row r="495">
      <c r="C495" s="58"/>
    </row>
    <row r="496">
      <c r="C496" s="58"/>
    </row>
    <row r="497">
      <c r="C497" s="58"/>
    </row>
    <row r="498">
      <c r="C498" s="58"/>
    </row>
    <row r="499">
      <c r="C499" s="58"/>
    </row>
    <row r="500">
      <c r="C500" s="58"/>
    </row>
    <row r="501">
      <c r="C501" s="58"/>
    </row>
    <row r="502">
      <c r="C502" s="58"/>
    </row>
    <row r="503">
      <c r="C503" s="58"/>
    </row>
    <row r="504">
      <c r="C504" s="58"/>
    </row>
    <row r="505">
      <c r="C505" s="58"/>
    </row>
    <row r="506">
      <c r="C506" s="58"/>
    </row>
    <row r="507">
      <c r="C507" s="58"/>
    </row>
    <row r="508">
      <c r="C508" s="58"/>
    </row>
    <row r="509">
      <c r="C509" s="58"/>
    </row>
    <row r="510">
      <c r="C510" s="58"/>
    </row>
    <row r="511">
      <c r="C511" s="58"/>
    </row>
    <row r="512">
      <c r="C512" s="58"/>
    </row>
    <row r="513">
      <c r="C513" s="58"/>
    </row>
    <row r="514">
      <c r="C514" s="58"/>
    </row>
    <row r="515">
      <c r="C515" s="58"/>
    </row>
    <row r="516">
      <c r="C516" s="58"/>
    </row>
    <row r="517">
      <c r="C517" s="58"/>
    </row>
    <row r="518">
      <c r="C518" s="58"/>
    </row>
    <row r="519">
      <c r="C519" s="58"/>
    </row>
    <row r="520">
      <c r="C520" s="58"/>
    </row>
    <row r="521">
      <c r="C521" s="58"/>
    </row>
    <row r="522">
      <c r="C522" s="58"/>
    </row>
    <row r="523">
      <c r="C523" s="58"/>
    </row>
    <row r="524">
      <c r="C524" s="58"/>
    </row>
    <row r="525">
      <c r="C525" s="58"/>
    </row>
    <row r="526">
      <c r="C526" s="58"/>
    </row>
    <row r="527">
      <c r="C527" s="58"/>
    </row>
    <row r="528">
      <c r="C528" s="58"/>
    </row>
    <row r="529">
      <c r="C529" s="58"/>
    </row>
    <row r="530">
      <c r="C530" s="58"/>
    </row>
    <row r="531">
      <c r="C531" s="58"/>
    </row>
    <row r="532">
      <c r="C532" s="58"/>
    </row>
    <row r="533">
      <c r="C533" s="58"/>
    </row>
    <row r="534">
      <c r="C534" s="58"/>
    </row>
    <row r="535">
      <c r="C535" s="58"/>
    </row>
    <row r="536">
      <c r="C536" s="58"/>
    </row>
    <row r="537">
      <c r="C537" s="58"/>
    </row>
    <row r="538">
      <c r="C538" s="58"/>
    </row>
    <row r="539">
      <c r="C539" s="58"/>
    </row>
    <row r="540">
      <c r="C540" s="58"/>
    </row>
    <row r="541">
      <c r="C541" s="58"/>
    </row>
    <row r="542">
      <c r="C542" s="58"/>
    </row>
    <row r="543">
      <c r="C543" s="58"/>
    </row>
    <row r="544">
      <c r="C544" s="58"/>
    </row>
    <row r="545">
      <c r="C545" s="58"/>
    </row>
    <row r="546">
      <c r="C546" s="58"/>
    </row>
    <row r="547">
      <c r="C547" s="58"/>
    </row>
    <row r="548">
      <c r="C548" s="58"/>
    </row>
    <row r="549">
      <c r="C549" s="58"/>
    </row>
    <row r="550">
      <c r="C550" s="58"/>
    </row>
    <row r="551">
      <c r="C551" s="58"/>
    </row>
    <row r="552">
      <c r="C552" s="58"/>
    </row>
    <row r="553">
      <c r="C553" s="58"/>
    </row>
    <row r="554">
      <c r="C554" s="58"/>
    </row>
    <row r="555">
      <c r="C555" s="58"/>
    </row>
    <row r="556">
      <c r="C556" s="58"/>
    </row>
    <row r="557">
      <c r="C557" s="58"/>
    </row>
    <row r="558">
      <c r="C558" s="58"/>
    </row>
    <row r="559">
      <c r="C559" s="58"/>
    </row>
    <row r="560">
      <c r="C560" s="58"/>
    </row>
    <row r="561">
      <c r="C561" s="58"/>
    </row>
    <row r="562">
      <c r="C562" s="58"/>
    </row>
    <row r="563">
      <c r="C563" s="58"/>
    </row>
    <row r="564">
      <c r="C564" s="58"/>
    </row>
    <row r="565">
      <c r="C565" s="58"/>
    </row>
    <row r="566">
      <c r="C566" s="58"/>
    </row>
    <row r="567">
      <c r="C567" s="58"/>
    </row>
    <row r="568">
      <c r="C568" s="58"/>
    </row>
    <row r="569">
      <c r="C569" s="58"/>
    </row>
    <row r="570">
      <c r="C570" s="58"/>
    </row>
    <row r="571">
      <c r="C571" s="58"/>
    </row>
    <row r="572">
      <c r="C572" s="58"/>
    </row>
    <row r="573">
      <c r="C573" s="58"/>
    </row>
    <row r="574">
      <c r="C574" s="58"/>
    </row>
    <row r="575">
      <c r="C575" s="58"/>
    </row>
    <row r="576">
      <c r="C576" s="58"/>
    </row>
    <row r="577">
      <c r="C577" s="58"/>
    </row>
    <row r="578">
      <c r="C578" s="58"/>
    </row>
    <row r="579">
      <c r="C579" s="58"/>
    </row>
    <row r="580">
      <c r="C580" s="58"/>
    </row>
    <row r="581">
      <c r="C581" s="58"/>
    </row>
    <row r="582">
      <c r="C582" s="58"/>
    </row>
    <row r="583">
      <c r="C583" s="58"/>
    </row>
    <row r="584">
      <c r="C584" s="58"/>
    </row>
    <row r="585">
      <c r="C585" s="58"/>
    </row>
    <row r="586">
      <c r="C586" s="58"/>
    </row>
    <row r="587">
      <c r="C587" s="58"/>
    </row>
    <row r="588">
      <c r="C588" s="58"/>
    </row>
    <row r="589">
      <c r="C589" s="58"/>
    </row>
    <row r="590">
      <c r="C590" s="58"/>
    </row>
    <row r="591">
      <c r="C591" s="58"/>
    </row>
    <row r="592">
      <c r="C592" s="58"/>
    </row>
    <row r="593">
      <c r="C593" s="58"/>
    </row>
    <row r="594">
      <c r="C594" s="58"/>
    </row>
    <row r="595">
      <c r="C595" s="58"/>
    </row>
    <row r="596">
      <c r="C596" s="58"/>
    </row>
    <row r="597">
      <c r="C597" s="58"/>
    </row>
    <row r="598">
      <c r="C598" s="58"/>
    </row>
    <row r="599">
      <c r="C599" s="58"/>
    </row>
    <row r="600">
      <c r="C600" s="58"/>
    </row>
    <row r="601">
      <c r="C601" s="58"/>
    </row>
    <row r="602">
      <c r="C602" s="58"/>
    </row>
    <row r="603">
      <c r="C603" s="58"/>
    </row>
    <row r="604">
      <c r="C604" s="58"/>
    </row>
    <row r="605">
      <c r="C605" s="58"/>
    </row>
    <row r="606">
      <c r="C606" s="58"/>
    </row>
    <row r="607">
      <c r="C607" s="58"/>
    </row>
    <row r="608">
      <c r="C608" s="58"/>
    </row>
    <row r="609">
      <c r="C609" s="58"/>
    </row>
    <row r="610">
      <c r="C610" s="58"/>
    </row>
    <row r="611">
      <c r="C611" s="58"/>
    </row>
    <row r="612">
      <c r="C612" s="58"/>
    </row>
    <row r="613">
      <c r="C613" s="58"/>
    </row>
    <row r="614">
      <c r="C614" s="58"/>
    </row>
    <row r="615">
      <c r="C615" s="58"/>
    </row>
    <row r="616">
      <c r="C616" s="58"/>
    </row>
    <row r="617">
      <c r="C617" s="58"/>
    </row>
    <row r="618">
      <c r="C618" s="58"/>
    </row>
    <row r="619">
      <c r="C619" s="58"/>
    </row>
    <row r="620">
      <c r="C620" s="58"/>
    </row>
    <row r="621">
      <c r="C621" s="58"/>
    </row>
    <row r="622">
      <c r="C622" s="58"/>
    </row>
    <row r="623">
      <c r="C623" s="58"/>
    </row>
    <row r="624">
      <c r="C624" s="58"/>
    </row>
    <row r="625">
      <c r="C625" s="58"/>
    </row>
    <row r="626">
      <c r="C626" s="58"/>
    </row>
    <row r="627">
      <c r="C627" s="58"/>
    </row>
    <row r="628">
      <c r="C628" s="58"/>
    </row>
    <row r="629">
      <c r="C629" s="58"/>
    </row>
    <row r="630">
      <c r="C630" s="58"/>
    </row>
    <row r="631">
      <c r="C631" s="58"/>
    </row>
    <row r="632">
      <c r="C632" s="58"/>
    </row>
    <row r="633">
      <c r="C633" s="58"/>
    </row>
    <row r="634">
      <c r="C634" s="58"/>
    </row>
    <row r="635">
      <c r="C635" s="58"/>
    </row>
    <row r="636">
      <c r="C636" s="58"/>
    </row>
    <row r="637">
      <c r="C637" s="58"/>
    </row>
    <row r="638">
      <c r="C638" s="58"/>
    </row>
    <row r="639">
      <c r="C639" s="58"/>
    </row>
    <row r="640">
      <c r="C640" s="58"/>
    </row>
    <row r="641">
      <c r="C641" s="58"/>
    </row>
    <row r="642">
      <c r="C642" s="58"/>
    </row>
    <row r="643">
      <c r="C643" s="58"/>
    </row>
    <row r="644">
      <c r="C644" s="58"/>
    </row>
    <row r="645">
      <c r="C645" s="58"/>
    </row>
    <row r="646">
      <c r="C646" s="58"/>
    </row>
    <row r="647">
      <c r="C647" s="58"/>
    </row>
    <row r="648">
      <c r="C648" s="58"/>
    </row>
    <row r="649">
      <c r="C649" s="58"/>
    </row>
    <row r="650">
      <c r="C650" s="58"/>
    </row>
    <row r="651">
      <c r="C651" s="58"/>
    </row>
    <row r="652">
      <c r="C652" s="58"/>
    </row>
    <row r="653">
      <c r="C653" s="58"/>
    </row>
    <row r="654">
      <c r="C654" s="58"/>
    </row>
    <row r="655">
      <c r="C655" s="58"/>
    </row>
    <row r="656">
      <c r="C656" s="58"/>
    </row>
    <row r="657">
      <c r="C657" s="58"/>
    </row>
    <row r="658">
      <c r="C658" s="58"/>
    </row>
    <row r="659">
      <c r="C659" s="58"/>
    </row>
    <row r="660">
      <c r="C660" s="58"/>
    </row>
    <row r="661">
      <c r="C661" s="58"/>
    </row>
    <row r="662">
      <c r="C662" s="58"/>
    </row>
    <row r="663">
      <c r="C663" s="58"/>
    </row>
    <row r="664">
      <c r="C664" s="58"/>
    </row>
    <row r="665">
      <c r="C665" s="58"/>
    </row>
    <row r="666">
      <c r="C666" s="58"/>
    </row>
    <row r="667">
      <c r="C667" s="58"/>
    </row>
    <row r="668">
      <c r="C668" s="58"/>
    </row>
    <row r="669">
      <c r="C669" s="58"/>
    </row>
    <row r="670">
      <c r="C670" s="58"/>
    </row>
    <row r="671">
      <c r="C671" s="58"/>
    </row>
    <row r="672">
      <c r="C672" s="58"/>
    </row>
    <row r="673">
      <c r="C673" s="58"/>
    </row>
    <row r="674">
      <c r="C674" s="58"/>
    </row>
    <row r="675">
      <c r="C675" s="58"/>
    </row>
    <row r="676">
      <c r="C676" s="58"/>
    </row>
    <row r="677">
      <c r="C677" s="58"/>
    </row>
    <row r="678">
      <c r="C678" s="58"/>
    </row>
    <row r="679">
      <c r="C679" s="58"/>
    </row>
    <row r="680">
      <c r="C680" s="58"/>
    </row>
    <row r="681">
      <c r="C681" s="58"/>
    </row>
    <row r="682">
      <c r="C682" s="58"/>
    </row>
    <row r="683">
      <c r="C683" s="58"/>
    </row>
    <row r="684">
      <c r="C684" s="58"/>
    </row>
    <row r="685">
      <c r="C685" s="58"/>
    </row>
    <row r="686">
      <c r="C686" s="58"/>
    </row>
    <row r="687">
      <c r="C687" s="58"/>
    </row>
    <row r="688">
      <c r="C688" s="58"/>
    </row>
    <row r="689">
      <c r="C689" s="58"/>
    </row>
    <row r="690">
      <c r="C690" s="58"/>
    </row>
    <row r="691">
      <c r="C691" s="58"/>
    </row>
    <row r="692">
      <c r="C692" s="58"/>
    </row>
    <row r="693">
      <c r="C693" s="58"/>
    </row>
    <row r="694">
      <c r="C694" s="58"/>
    </row>
    <row r="695">
      <c r="C695" s="58"/>
    </row>
    <row r="696">
      <c r="C696" s="58"/>
    </row>
    <row r="697">
      <c r="C697" s="58"/>
    </row>
    <row r="698">
      <c r="C698" s="58"/>
    </row>
    <row r="699">
      <c r="C699" s="58"/>
    </row>
    <row r="700">
      <c r="C700" s="58"/>
    </row>
    <row r="701">
      <c r="C701" s="58"/>
    </row>
    <row r="702">
      <c r="C702" s="58"/>
    </row>
    <row r="703">
      <c r="C703" s="58"/>
    </row>
    <row r="704">
      <c r="C704" s="58"/>
    </row>
    <row r="705">
      <c r="C705" s="58"/>
    </row>
    <row r="706">
      <c r="C706" s="58"/>
    </row>
    <row r="707">
      <c r="C707" s="58"/>
    </row>
    <row r="708">
      <c r="C708" s="58"/>
    </row>
    <row r="709">
      <c r="C709" s="58"/>
    </row>
    <row r="710">
      <c r="C710" s="58"/>
    </row>
    <row r="711">
      <c r="C711" s="58"/>
    </row>
    <row r="712">
      <c r="C712" s="58"/>
    </row>
    <row r="713">
      <c r="C713" s="58"/>
    </row>
    <row r="714">
      <c r="C714" s="58"/>
    </row>
    <row r="715">
      <c r="C715" s="58"/>
    </row>
    <row r="716">
      <c r="C716" s="58"/>
    </row>
    <row r="717">
      <c r="C717" s="58"/>
    </row>
    <row r="718">
      <c r="C718" s="58"/>
    </row>
    <row r="719">
      <c r="C719" s="58"/>
    </row>
    <row r="720">
      <c r="C720" s="58"/>
    </row>
    <row r="721">
      <c r="C721" s="58"/>
    </row>
    <row r="722">
      <c r="C722" s="58"/>
    </row>
    <row r="723">
      <c r="C723" s="58"/>
    </row>
    <row r="724">
      <c r="C724" s="58"/>
    </row>
    <row r="725">
      <c r="C725" s="58"/>
    </row>
    <row r="726">
      <c r="C726" s="58"/>
    </row>
    <row r="727">
      <c r="C727" s="58"/>
    </row>
    <row r="728">
      <c r="C728" s="58"/>
    </row>
    <row r="729">
      <c r="C729" s="58"/>
    </row>
    <row r="730">
      <c r="C730" s="58"/>
    </row>
    <row r="731">
      <c r="C731" s="58"/>
    </row>
    <row r="732">
      <c r="C732" s="58"/>
    </row>
    <row r="733">
      <c r="C733" s="58"/>
    </row>
    <row r="734">
      <c r="C734" s="58"/>
    </row>
    <row r="735">
      <c r="C735" s="58"/>
    </row>
    <row r="736">
      <c r="C736" s="58"/>
    </row>
    <row r="737">
      <c r="C737" s="58"/>
    </row>
    <row r="738">
      <c r="C738" s="58"/>
    </row>
    <row r="739">
      <c r="C739" s="58"/>
    </row>
    <row r="740">
      <c r="C740" s="58"/>
    </row>
    <row r="741">
      <c r="C741" s="58"/>
    </row>
    <row r="742">
      <c r="C742" s="58"/>
    </row>
    <row r="743">
      <c r="C743" s="58"/>
    </row>
    <row r="744">
      <c r="C744" s="58"/>
    </row>
    <row r="745">
      <c r="C745" s="58"/>
    </row>
    <row r="746">
      <c r="C746" s="58"/>
    </row>
    <row r="747">
      <c r="C747" s="58"/>
    </row>
    <row r="748">
      <c r="C748" s="58"/>
    </row>
    <row r="749">
      <c r="C749" s="58"/>
    </row>
    <row r="750">
      <c r="C750" s="58"/>
    </row>
    <row r="751">
      <c r="C751" s="58"/>
    </row>
    <row r="752">
      <c r="C752" s="58"/>
    </row>
    <row r="753">
      <c r="C753" s="58"/>
    </row>
    <row r="754">
      <c r="C754" s="58"/>
    </row>
    <row r="755">
      <c r="C755" s="58"/>
    </row>
    <row r="756">
      <c r="C756" s="58"/>
    </row>
    <row r="757">
      <c r="C757" s="58"/>
    </row>
    <row r="758">
      <c r="C758" s="58"/>
    </row>
    <row r="759">
      <c r="C759" s="58"/>
    </row>
    <row r="760">
      <c r="C760" s="58"/>
    </row>
    <row r="761">
      <c r="C761" s="58"/>
    </row>
    <row r="762">
      <c r="C762" s="58"/>
    </row>
    <row r="763">
      <c r="C763" s="58"/>
    </row>
    <row r="764">
      <c r="C764" s="58"/>
    </row>
    <row r="765">
      <c r="C765" s="58"/>
    </row>
    <row r="766">
      <c r="C766" s="58"/>
    </row>
    <row r="767">
      <c r="C767" s="58"/>
    </row>
    <row r="768">
      <c r="C768" s="58"/>
    </row>
    <row r="769">
      <c r="C769" s="58"/>
    </row>
    <row r="770">
      <c r="C770" s="58"/>
    </row>
    <row r="771">
      <c r="C771" s="58"/>
    </row>
    <row r="772">
      <c r="C772" s="58"/>
    </row>
    <row r="773">
      <c r="C773" s="58"/>
    </row>
    <row r="774">
      <c r="C774" s="58"/>
    </row>
    <row r="775">
      <c r="C775" s="58"/>
    </row>
    <row r="776">
      <c r="C776" s="58"/>
    </row>
    <row r="777">
      <c r="C777" s="58"/>
    </row>
    <row r="778">
      <c r="C778" s="58"/>
    </row>
    <row r="779">
      <c r="C779" s="58"/>
    </row>
    <row r="780">
      <c r="C780" s="58"/>
    </row>
    <row r="781">
      <c r="C781" s="58"/>
    </row>
    <row r="782">
      <c r="C782" s="58"/>
    </row>
    <row r="783">
      <c r="C783" s="58"/>
    </row>
    <row r="784">
      <c r="C784" s="58"/>
    </row>
    <row r="785">
      <c r="C785" s="58"/>
    </row>
    <row r="786">
      <c r="C786" s="58"/>
    </row>
    <row r="787">
      <c r="C787" s="58"/>
    </row>
    <row r="788">
      <c r="C788" s="58"/>
    </row>
    <row r="789">
      <c r="C789" s="58"/>
    </row>
    <row r="790">
      <c r="C790" s="58"/>
    </row>
    <row r="791">
      <c r="C791" s="58"/>
    </row>
    <row r="792">
      <c r="C792" s="58"/>
    </row>
    <row r="793">
      <c r="C793" s="58"/>
    </row>
    <row r="794">
      <c r="C794" s="58"/>
    </row>
    <row r="795">
      <c r="C795" s="58"/>
    </row>
    <row r="796">
      <c r="C796" s="58"/>
    </row>
    <row r="797">
      <c r="C797" s="58"/>
    </row>
    <row r="798">
      <c r="C798" s="58"/>
    </row>
    <row r="799">
      <c r="C799" s="58"/>
    </row>
    <row r="800">
      <c r="C800" s="58"/>
    </row>
    <row r="801">
      <c r="C801" s="58"/>
    </row>
    <row r="802">
      <c r="C802" s="58"/>
    </row>
    <row r="803">
      <c r="C803" s="58"/>
    </row>
    <row r="804">
      <c r="C804" s="58"/>
    </row>
    <row r="805">
      <c r="C805" s="58"/>
    </row>
    <row r="806">
      <c r="C806" s="58"/>
    </row>
    <row r="807">
      <c r="C807" s="58"/>
    </row>
    <row r="808">
      <c r="C808" s="58"/>
    </row>
    <row r="809">
      <c r="C809" s="58"/>
    </row>
    <row r="810">
      <c r="C810" s="58"/>
    </row>
    <row r="811">
      <c r="C811" s="58"/>
    </row>
    <row r="812">
      <c r="C812" s="58"/>
    </row>
    <row r="813">
      <c r="C813" s="58"/>
    </row>
    <row r="814">
      <c r="C814" s="58"/>
    </row>
    <row r="815">
      <c r="C815" s="58"/>
    </row>
    <row r="816">
      <c r="C816" s="58"/>
    </row>
    <row r="817">
      <c r="C817" s="58"/>
    </row>
    <row r="818">
      <c r="C818" s="58"/>
    </row>
    <row r="819">
      <c r="C819" s="58"/>
    </row>
    <row r="820">
      <c r="C820" s="58"/>
    </row>
    <row r="821">
      <c r="C821" s="58"/>
    </row>
    <row r="822">
      <c r="C822" s="58"/>
    </row>
    <row r="823">
      <c r="C823" s="58"/>
    </row>
    <row r="824">
      <c r="C824" s="58"/>
    </row>
    <row r="825">
      <c r="C825" s="58"/>
    </row>
    <row r="826">
      <c r="C826" s="58"/>
    </row>
    <row r="827">
      <c r="C827" s="58"/>
    </row>
    <row r="828">
      <c r="C828" s="58"/>
    </row>
    <row r="829">
      <c r="C829" s="58"/>
    </row>
    <row r="830">
      <c r="C830" s="58"/>
    </row>
    <row r="831">
      <c r="C831" s="58"/>
    </row>
    <row r="832">
      <c r="C832" s="58"/>
    </row>
    <row r="833">
      <c r="C833" s="58"/>
    </row>
    <row r="834">
      <c r="C834" s="58"/>
    </row>
    <row r="835">
      <c r="C835" s="58"/>
    </row>
    <row r="836">
      <c r="C836" s="58"/>
    </row>
    <row r="837">
      <c r="C837" s="58"/>
    </row>
    <row r="838">
      <c r="C838" s="58"/>
    </row>
    <row r="839">
      <c r="C839" s="58"/>
    </row>
    <row r="840">
      <c r="C840" s="58"/>
    </row>
    <row r="841">
      <c r="C841" s="58"/>
    </row>
    <row r="842">
      <c r="C842" s="58"/>
    </row>
    <row r="843">
      <c r="C843" s="58"/>
    </row>
    <row r="844">
      <c r="C844" s="58"/>
    </row>
    <row r="845">
      <c r="C845" s="58"/>
    </row>
    <row r="846">
      <c r="C846" s="58"/>
    </row>
    <row r="847">
      <c r="C847" s="58"/>
    </row>
    <row r="848">
      <c r="C848" s="58"/>
    </row>
    <row r="849">
      <c r="C849" s="58"/>
    </row>
    <row r="850">
      <c r="C850" s="58"/>
    </row>
    <row r="851">
      <c r="C851" s="58"/>
    </row>
    <row r="852">
      <c r="C852" s="58"/>
    </row>
    <row r="853">
      <c r="C853" s="58"/>
    </row>
    <row r="854">
      <c r="C854" s="58"/>
    </row>
    <row r="855">
      <c r="C855" s="58"/>
    </row>
    <row r="856">
      <c r="C856" s="58"/>
    </row>
    <row r="857">
      <c r="C857" s="58"/>
    </row>
    <row r="858">
      <c r="C858" s="58"/>
    </row>
    <row r="859">
      <c r="C859" s="58"/>
    </row>
    <row r="860">
      <c r="C860" s="58"/>
    </row>
    <row r="861">
      <c r="C861" s="58"/>
    </row>
    <row r="862">
      <c r="C862" s="58"/>
    </row>
    <row r="863">
      <c r="C863" s="58"/>
    </row>
    <row r="864">
      <c r="C864" s="58"/>
    </row>
    <row r="865">
      <c r="C865" s="58"/>
    </row>
    <row r="866">
      <c r="C866" s="58"/>
    </row>
    <row r="867">
      <c r="C867" s="58"/>
    </row>
    <row r="868">
      <c r="C868" s="58"/>
    </row>
    <row r="869">
      <c r="C869" s="58"/>
    </row>
    <row r="870">
      <c r="C870" s="58"/>
    </row>
    <row r="871">
      <c r="C871" s="58"/>
    </row>
    <row r="872">
      <c r="C872" s="58"/>
    </row>
    <row r="873">
      <c r="C873" s="58"/>
    </row>
    <row r="874">
      <c r="C874" s="58"/>
    </row>
    <row r="875">
      <c r="C875" s="58"/>
    </row>
    <row r="876">
      <c r="C876" s="58"/>
    </row>
    <row r="877">
      <c r="C877" s="58"/>
    </row>
    <row r="878">
      <c r="C878" s="58"/>
    </row>
    <row r="879">
      <c r="C879" s="58"/>
    </row>
    <row r="880">
      <c r="C880" s="58"/>
    </row>
    <row r="881">
      <c r="C881" s="58"/>
    </row>
    <row r="882">
      <c r="C882" s="58"/>
    </row>
    <row r="883">
      <c r="C883" s="58"/>
    </row>
    <row r="884">
      <c r="C884" s="58"/>
    </row>
    <row r="885">
      <c r="C885" s="58"/>
    </row>
    <row r="886">
      <c r="C886" s="58"/>
    </row>
    <row r="887">
      <c r="C887" s="58"/>
    </row>
    <row r="888">
      <c r="C888" s="58"/>
    </row>
    <row r="889">
      <c r="C889" s="58"/>
    </row>
    <row r="890">
      <c r="C890" s="58"/>
    </row>
    <row r="891">
      <c r="C891" s="58"/>
    </row>
    <row r="892">
      <c r="C892" s="58"/>
    </row>
    <row r="893">
      <c r="C893" s="58"/>
    </row>
    <row r="894">
      <c r="C894" s="58"/>
    </row>
    <row r="895">
      <c r="C895" s="58"/>
    </row>
    <row r="896">
      <c r="C896" s="58"/>
    </row>
    <row r="897">
      <c r="C897" s="58"/>
    </row>
    <row r="898">
      <c r="C898" s="58"/>
    </row>
    <row r="899">
      <c r="C899" s="58"/>
    </row>
    <row r="900">
      <c r="C900" s="58"/>
    </row>
    <row r="901">
      <c r="C901" s="58"/>
    </row>
    <row r="902">
      <c r="C902" s="58"/>
    </row>
    <row r="903">
      <c r="C903" s="58"/>
    </row>
    <row r="904">
      <c r="C904" s="58"/>
    </row>
    <row r="905">
      <c r="C905" s="58"/>
    </row>
    <row r="906">
      <c r="C906" s="58"/>
    </row>
    <row r="907">
      <c r="C907" s="58"/>
    </row>
    <row r="908">
      <c r="C908" s="58"/>
    </row>
    <row r="909">
      <c r="C909" s="58"/>
    </row>
    <row r="910">
      <c r="C910" s="58"/>
    </row>
    <row r="911">
      <c r="C911" s="58"/>
    </row>
    <row r="912">
      <c r="C912" s="58"/>
    </row>
    <row r="913">
      <c r="C913" s="58"/>
    </row>
    <row r="914">
      <c r="C914" s="58"/>
    </row>
    <row r="915">
      <c r="C915" s="58"/>
    </row>
    <row r="916">
      <c r="C916" s="58"/>
    </row>
    <row r="917">
      <c r="C917" s="58"/>
    </row>
    <row r="918">
      <c r="C918" s="58"/>
    </row>
    <row r="919">
      <c r="C919" s="58"/>
    </row>
    <row r="920">
      <c r="C920" s="58"/>
    </row>
    <row r="921">
      <c r="C921" s="58"/>
    </row>
    <row r="922">
      <c r="C922" s="58"/>
    </row>
    <row r="923">
      <c r="C923" s="58"/>
    </row>
    <row r="924">
      <c r="C924" s="58"/>
    </row>
    <row r="925">
      <c r="C925" s="58"/>
    </row>
    <row r="926">
      <c r="C926" s="58"/>
    </row>
    <row r="927">
      <c r="C927" s="58"/>
    </row>
    <row r="928">
      <c r="C928" s="58"/>
    </row>
    <row r="929">
      <c r="C929" s="58"/>
    </row>
    <row r="930">
      <c r="C930" s="58"/>
    </row>
    <row r="931">
      <c r="C931" s="58"/>
    </row>
    <row r="932">
      <c r="C932" s="58"/>
    </row>
    <row r="933">
      <c r="C933" s="58"/>
    </row>
    <row r="934">
      <c r="C934" s="58"/>
    </row>
    <row r="935">
      <c r="C935" s="58"/>
    </row>
    <row r="936">
      <c r="C936" s="58"/>
    </row>
    <row r="937">
      <c r="C937" s="58"/>
    </row>
    <row r="938">
      <c r="C938" s="58"/>
    </row>
    <row r="939">
      <c r="C939" s="58"/>
    </row>
    <row r="940">
      <c r="C940" s="58"/>
    </row>
    <row r="941">
      <c r="C941" s="58"/>
    </row>
    <row r="942">
      <c r="C942" s="58"/>
    </row>
    <row r="943">
      <c r="C943" s="58"/>
    </row>
    <row r="944">
      <c r="C944" s="58"/>
    </row>
    <row r="945">
      <c r="C945" s="58"/>
    </row>
    <row r="946">
      <c r="C946" s="58"/>
    </row>
    <row r="947">
      <c r="C947" s="58"/>
    </row>
    <row r="948">
      <c r="C948" s="58"/>
    </row>
    <row r="949">
      <c r="C949" s="58"/>
    </row>
    <row r="950">
      <c r="C950" s="58"/>
    </row>
    <row r="951">
      <c r="C951" s="58"/>
    </row>
    <row r="952">
      <c r="C952" s="58"/>
    </row>
    <row r="953">
      <c r="C953" s="58"/>
    </row>
    <row r="954">
      <c r="C954" s="58"/>
    </row>
    <row r="955">
      <c r="C955" s="58"/>
    </row>
    <row r="956">
      <c r="C956" s="58"/>
    </row>
    <row r="957">
      <c r="C957" s="58"/>
    </row>
    <row r="958">
      <c r="C958" s="58"/>
    </row>
    <row r="959">
      <c r="C959" s="58"/>
    </row>
    <row r="960">
      <c r="C960" s="58"/>
    </row>
    <row r="961">
      <c r="C961" s="58"/>
    </row>
    <row r="962">
      <c r="C962" s="58"/>
    </row>
    <row r="963">
      <c r="C963" s="58"/>
    </row>
    <row r="964">
      <c r="C964" s="58"/>
    </row>
    <row r="965">
      <c r="C965" s="58"/>
    </row>
    <row r="966">
      <c r="C966" s="58"/>
    </row>
    <row r="967">
      <c r="C967" s="58"/>
    </row>
    <row r="968">
      <c r="C968" s="58"/>
    </row>
    <row r="969">
      <c r="C969" s="58"/>
    </row>
    <row r="970">
      <c r="C970" s="58"/>
    </row>
    <row r="971">
      <c r="C971" s="58"/>
    </row>
    <row r="972">
      <c r="C972" s="58"/>
    </row>
    <row r="973">
      <c r="C973" s="58"/>
    </row>
    <row r="974">
      <c r="C974" s="58"/>
    </row>
    <row r="975">
      <c r="C975" s="58"/>
    </row>
    <row r="976">
      <c r="C976" s="58"/>
    </row>
    <row r="977">
      <c r="C977" s="58"/>
    </row>
    <row r="978">
      <c r="C978" s="58"/>
    </row>
    <row r="979">
      <c r="C979" s="58"/>
    </row>
    <row r="980">
      <c r="C980" s="58"/>
    </row>
    <row r="981">
      <c r="C981" s="58"/>
    </row>
    <row r="982">
      <c r="C982" s="58"/>
    </row>
    <row r="983">
      <c r="C983" s="58"/>
    </row>
    <row r="984">
      <c r="C984" s="58"/>
    </row>
    <row r="985">
      <c r="C985" s="58"/>
    </row>
    <row r="986">
      <c r="C986" s="58"/>
    </row>
    <row r="987">
      <c r="C987" s="58"/>
    </row>
    <row r="988">
      <c r="C988" s="58"/>
    </row>
    <row r="989">
      <c r="C989" s="58"/>
    </row>
    <row r="990">
      <c r="C990" s="58"/>
    </row>
    <row r="991">
      <c r="C991" s="58"/>
    </row>
    <row r="992">
      <c r="C992" s="58"/>
    </row>
    <row r="993">
      <c r="C993" s="58"/>
    </row>
    <row r="994">
      <c r="C994" s="58"/>
    </row>
    <row r="995">
      <c r="C995" s="58"/>
    </row>
    <row r="996">
      <c r="C996" s="58"/>
    </row>
    <row r="997">
      <c r="C997" s="58"/>
    </row>
    <row r="998">
      <c r="C998" s="58"/>
    </row>
    <row r="999">
      <c r="C999" s="58"/>
    </row>
    <row r="1000">
      <c r="C1000" s="58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145</v>
      </c>
      <c r="B1" s="13"/>
    </row>
    <row r="2">
      <c r="A2" s="14" t="s">
        <v>119</v>
      </c>
      <c r="B2" s="8" t="s">
        <v>53</v>
      </c>
    </row>
    <row r="3">
      <c r="A3" s="14" t="s">
        <v>91</v>
      </c>
      <c r="B3" s="15">
        <v>0.3240250545677184</v>
      </c>
      <c r="C3" s="15"/>
    </row>
    <row r="4">
      <c r="A4" s="14" t="s">
        <v>134</v>
      </c>
      <c r="B4" s="15">
        <v>0.2569070837413825</v>
      </c>
      <c r="C4" s="15"/>
    </row>
    <row r="5">
      <c r="A5" s="14" t="s">
        <v>132</v>
      </c>
      <c r="B5" s="15">
        <v>0.13205787827978996</v>
      </c>
      <c r="C5" s="15"/>
    </row>
    <row r="6">
      <c r="A6" s="14" t="s">
        <v>127</v>
      </c>
      <c r="B6" s="15">
        <v>0.12523199256459328</v>
      </c>
      <c r="C6" s="15"/>
    </row>
    <row r="7">
      <c r="A7" s="14" t="s">
        <v>66</v>
      </c>
      <c r="B7" s="15">
        <v>0.07842765600327671</v>
      </c>
      <c r="C7" s="15"/>
    </row>
    <row r="8">
      <c r="A8" s="14" t="s">
        <v>130</v>
      </c>
      <c r="B8" s="15">
        <v>0.05458769697379647</v>
      </c>
      <c r="C8" s="15"/>
    </row>
    <row r="9">
      <c r="A9" s="14" t="s">
        <v>133</v>
      </c>
      <c r="B9" s="15">
        <v>0.011517054806537304</v>
      </c>
      <c r="C9" s="15"/>
    </row>
    <row r="10">
      <c r="A10" s="14" t="s">
        <v>131</v>
      </c>
      <c r="B10" s="15">
        <v>0.009667477539271897</v>
      </c>
      <c r="C10" s="15"/>
    </row>
    <row r="11">
      <c r="A11" s="14" t="s">
        <v>129</v>
      </c>
      <c r="B11" s="15">
        <v>0.007476720285537841</v>
      </c>
      <c r="C11" s="15"/>
    </row>
    <row r="12">
      <c r="A12" s="14" t="s">
        <v>128</v>
      </c>
      <c r="B12" s="15">
        <v>5.419227035345894E-5</v>
      </c>
      <c r="C12" s="15"/>
    </row>
    <row r="13">
      <c r="A13" s="14" t="s">
        <v>96</v>
      </c>
      <c r="B13" s="15">
        <v>4.7192967742225715E-5</v>
      </c>
      <c r="C13" s="15"/>
    </row>
    <row r="14">
      <c r="B14" s="15"/>
      <c r="C14" s="15"/>
    </row>
    <row r="15">
      <c r="B15" s="58"/>
    </row>
    <row r="22">
      <c r="A22" s="14" t="s">
        <v>119</v>
      </c>
      <c r="B22" s="14">
        <v>3.0</v>
      </c>
      <c r="C22" s="14">
        <v>6.0</v>
      </c>
      <c r="D22" s="14">
        <v>9.0</v>
      </c>
      <c r="E22" s="14" t="s">
        <v>119</v>
      </c>
      <c r="F22" s="8">
        <v>3.0</v>
      </c>
      <c r="G22" s="8">
        <v>6.0</v>
      </c>
      <c r="H22" s="8">
        <v>9.0</v>
      </c>
    </row>
    <row r="23">
      <c r="A23" s="14" t="s">
        <v>127</v>
      </c>
      <c r="B23" s="14">
        <v>8280849.0</v>
      </c>
      <c r="C23" s="14">
        <v>1.2782748E7</v>
      </c>
      <c r="D23" s="14">
        <v>2.5008476E7</v>
      </c>
      <c r="E23" s="14" t="s">
        <v>127</v>
      </c>
      <c r="F23" s="15">
        <f t="shared" ref="F23:F33" si="1">B23/$B$34</f>
        <v>0.06824668297</v>
      </c>
      <c r="G23" s="15">
        <f t="shared" ref="G23:G33" si="2">C23/$C$34</f>
        <v>0.1078781507</v>
      </c>
      <c r="H23" s="15">
        <f t="shared" ref="H23:H33" si="3">D23/$D$34</f>
        <v>0.1952806025</v>
      </c>
    </row>
    <row r="24">
      <c r="A24" s="14" t="s">
        <v>131</v>
      </c>
      <c r="B24" s="14">
        <v>1035043.0</v>
      </c>
      <c r="C24" s="14">
        <v>888806.0</v>
      </c>
      <c r="D24" s="14">
        <v>1632756.0</v>
      </c>
      <c r="E24" s="14" t="s">
        <v>131</v>
      </c>
      <c r="F24" s="15">
        <f t="shared" si="1"/>
        <v>0.008530315126</v>
      </c>
      <c r="G24" s="15">
        <f t="shared" si="2"/>
        <v>0.007500949533</v>
      </c>
      <c r="H24" s="15">
        <f t="shared" si="3"/>
        <v>0.01274950042</v>
      </c>
    </row>
    <row r="25">
      <c r="A25" s="14" t="s">
        <v>66</v>
      </c>
      <c r="B25" s="14">
        <v>188518.0</v>
      </c>
      <c r="C25" s="14">
        <v>6542793.0</v>
      </c>
      <c r="D25" s="14">
        <v>2.2121737E7</v>
      </c>
      <c r="E25" s="14" t="s">
        <v>66</v>
      </c>
      <c r="F25" s="15">
        <f t="shared" si="1"/>
        <v>0.001553672598</v>
      </c>
      <c r="G25" s="15">
        <f t="shared" si="2"/>
        <v>0.05521695409</v>
      </c>
      <c r="H25" s="15">
        <f t="shared" si="3"/>
        <v>0.1727392796</v>
      </c>
    </row>
    <row r="26">
      <c r="A26" s="14" t="s">
        <v>133</v>
      </c>
      <c r="B26" s="14">
        <v>2659142.0</v>
      </c>
      <c r="C26" s="14">
        <v>840165.0</v>
      </c>
      <c r="D26" s="14">
        <v>737746.0</v>
      </c>
      <c r="E26" s="14" t="s">
        <v>133</v>
      </c>
      <c r="F26" s="15">
        <f t="shared" si="1"/>
        <v>0.02191533997</v>
      </c>
      <c r="G26" s="15">
        <f t="shared" si="2"/>
        <v>0.007090450857</v>
      </c>
      <c r="H26" s="15">
        <f t="shared" si="3"/>
        <v>0.00576074621</v>
      </c>
    </row>
    <row r="27">
      <c r="A27" s="14" t="s">
        <v>132</v>
      </c>
      <c r="B27" s="14">
        <v>1.3400385E7</v>
      </c>
      <c r="C27" s="14">
        <v>9915418.0</v>
      </c>
      <c r="D27" s="14">
        <v>2.5267471E7</v>
      </c>
      <c r="E27" s="14" t="s">
        <v>132</v>
      </c>
      <c r="F27" s="15">
        <f t="shared" si="1"/>
        <v>0.1104393797</v>
      </c>
      <c r="G27" s="15">
        <f t="shared" si="2"/>
        <v>0.0836797344</v>
      </c>
      <c r="H27" s="15">
        <f t="shared" si="3"/>
        <v>0.1973029848</v>
      </c>
    </row>
    <row r="28">
      <c r="A28" s="14" t="s">
        <v>128</v>
      </c>
      <c r="B28" s="14">
        <v>0.0</v>
      </c>
      <c r="C28" s="14">
        <v>11672.0</v>
      </c>
      <c r="D28" s="14">
        <v>8265.0</v>
      </c>
      <c r="E28" s="14" t="s">
        <v>128</v>
      </c>
      <c r="F28" s="15">
        <f t="shared" si="1"/>
        <v>0</v>
      </c>
      <c r="G28" s="15">
        <f t="shared" si="2"/>
        <v>0.00009850415383</v>
      </c>
      <c r="H28" s="15">
        <f t="shared" si="3"/>
        <v>0.00006453788625</v>
      </c>
    </row>
    <row r="29">
      <c r="A29" s="14" t="s">
        <v>91</v>
      </c>
      <c r="B29" s="14">
        <v>6.3713014E7</v>
      </c>
      <c r="C29" s="14">
        <v>3.367365E7</v>
      </c>
      <c r="D29" s="14">
        <v>2.1820143E7</v>
      </c>
      <c r="E29" s="14" t="s">
        <v>91</v>
      </c>
      <c r="F29" s="15">
        <f t="shared" si="1"/>
        <v>0.5250913122</v>
      </c>
      <c r="G29" s="15">
        <f t="shared" si="2"/>
        <v>0.284183893</v>
      </c>
      <c r="H29" s="15">
        <f t="shared" si="3"/>
        <v>0.1703842597</v>
      </c>
    </row>
    <row r="30">
      <c r="A30" s="14" t="s">
        <v>130</v>
      </c>
      <c r="B30" s="14">
        <v>5125461.0</v>
      </c>
      <c r="C30" s="14">
        <v>6124093.0</v>
      </c>
      <c r="D30" s="14">
        <v>8832921.0</v>
      </c>
      <c r="E30" s="14" t="s">
        <v>130</v>
      </c>
      <c r="F30" s="15">
        <f t="shared" si="1"/>
        <v>0.04224152764</v>
      </c>
      <c r="G30" s="15">
        <f t="shared" si="2"/>
        <v>0.05168339607</v>
      </c>
      <c r="H30" s="15">
        <f t="shared" si="3"/>
        <v>0.06897254092</v>
      </c>
    </row>
    <row r="31">
      <c r="A31" s="14" t="s">
        <v>129</v>
      </c>
      <c r="B31" s="14">
        <v>163081.0</v>
      </c>
      <c r="C31" s="14">
        <v>1467418.0</v>
      </c>
      <c r="D31" s="14">
        <v>1120140.0</v>
      </c>
      <c r="E31" s="14" t="s">
        <v>129</v>
      </c>
      <c r="F31" s="15">
        <f t="shared" si="1"/>
        <v>0.00134403336</v>
      </c>
      <c r="G31" s="15">
        <f t="shared" si="2"/>
        <v>0.01238406172</v>
      </c>
      <c r="H31" s="15">
        <f t="shared" si="3"/>
        <v>0.00874669908</v>
      </c>
    </row>
    <row r="32">
      <c r="A32" s="14" t="s">
        <v>134</v>
      </c>
      <c r="B32" s="14">
        <v>2.6771525E7</v>
      </c>
      <c r="C32" s="14">
        <v>4.6245702E7</v>
      </c>
      <c r="D32" s="14">
        <v>2.1497295E7</v>
      </c>
      <c r="E32" s="14" t="s">
        <v>134</v>
      </c>
      <c r="F32" s="15">
        <f t="shared" si="1"/>
        <v>0.2206377365</v>
      </c>
      <c r="G32" s="15">
        <f t="shared" si="2"/>
        <v>0.3902839054</v>
      </c>
      <c r="H32" s="15">
        <f t="shared" si="3"/>
        <v>0.1678632764</v>
      </c>
    </row>
    <row r="33">
      <c r="A33" s="14" t="s">
        <v>96</v>
      </c>
      <c r="B33" s="14">
        <v>0.0</v>
      </c>
      <c r="C33" s="14">
        <v>0.0</v>
      </c>
      <c r="D33" s="14">
        <v>17362.0</v>
      </c>
      <c r="E33" s="14" t="s">
        <v>96</v>
      </c>
      <c r="F33" s="15">
        <f t="shared" si="1"/>
        <v>0</v>
      </c>
      <c r="G33" s="15">
        <f t="shared" si="2"/>
        <v>0</v>
      </c>
      <c r="H33" s="15">
        <f t="shared" si="3"/>
        <v>0.0001355725083</v>
      </c>
    </row>
    <row r="34">
      <c r="B34" s="14">
        <f t="shared" ref="B34:D34" si="4">SUM(B23:B33)</f>
        <v>121337018</v>
      </c>
      <c r="C34" s="14">
        <f t="shared" si="4"/>
        <v>118492465</v>
      </c>
      <c r="D34" s="14">
        <f t="shared" si="4"/>
        <v>128064312</v>
      </c>
      <c r="F34" s="15"/>
      <c r="G34" s="15"/>
      <c r="H34" s="15"/>
    </row>
    <row r="35">
      <c r="F35" s="15"/>
      <c r="G35" s="15"/>
      <c r="H35" s="15"/>
    </row>
    <row r="41">
      <c r="A41" s="8" t="s">
        <v>146</v>
      </c>
      <c r="B41" s="14" t="s">
        <v>114</v>
      </c>
      <c r="C41" s="14" t="s">
        <v>142</v>
      </c>
      <c r="D41" s="14" t="s">
        <v>138</v>
      </c>
      <c r="E41" s="14" t="s">
        <v>136</v>
      </c>
      <c r="F41" s="14" t="s">
        <v>140</v>
      </c>
      <c r="G41" s="14" t="s">
        <v>137</v>
      </c>
      <c r="H41" s="14" t="s">
        <v>141</v>
      </c>
      <c r="I41" s="14" t="s">
        <v>139</v>
      </c>
      <c r="K41" s="14" t="s">
        <v>114</v>
      </c>
      <c r="L41" s="14" t="s">
        <v>142</v>
      </c>
      <c r="M41" s="14" t="s">
        <v>138</v>
      </c>
      <c r="N41" s="14" t="s">
        <v>136</v>
      </c>
      <c r="O41" s="14" t="s">
        <v>140</v>
      </c>
      <c r="P41" s="14" t="s">
        <v>137</v>
      </c>
      <c r="Q41" s="14" t="s">
        <v>141</v>
      </c>
      <c r="R41" s="14" t="s">
        <v>139</v>
      </c>
    </row>
    <row r="42">
      <c r="A42" s="14" t="s">
        <v>54</v>
      </c>
      <c r="B42" s="14">
        <v>0.0</v>
      </c>
      <c r="C42" s="14">
        <v>31119.0</v>
      </c>
      <c r="D42" s="14">
        <v>0.0</v>
      </c>
      <c r="E42" s="14">
        <v>9.0</v>
      </c>
      <c r="F42" s="14">
        <v>31123.0</v>
      </c>
      <c r="G42" s="14">
        <v>4665.0</v>
      </c>
      <c r="H42" s="14">
        <v>32809.0</v>
      </c>
      <c r="I42" s="14">
        <v>927.0</v>
      </c>
      <c r="K42" s="15">
        <f t="shared" ref="K42:R42" si="5">B42/$I$62</f>
        <v>0</v>
      </c>
      <c r="L42" s="15">
        <f t="shared" si="5"/>
        <v>0.000675441715</v>
      </c>
      <c r="M42" s="15">
        <f t="shared" si="5"/>
        <v>0</v>
      </c>
      <c r="N42" s="15">
        <f t="shared" si="5"/>
        <v>0.0000001953461048</v>
      </c>
      <c r="O42" s="15">
        <f t="shared" si="5"/>
        <v>0.0006755285355</v>
      </c>
      <c r="P42" s="15">
        <f t="shared" si="5"/>
        <v>0.0001012543976</v>
      </c>
      <c r="Q42" s="15">
        <f t="shared" si="5"/>
        <v>0.0007121233724</v>
      </c>
      <c r="R42" s="15">
        <f t="shared" si="5"/>
        <v>0.00002012064879</v>
      </c>
      <c r="S42" s="8" t="s">
        <v>147</v>
      </c>
    </row>
    <row r="43">
      <c r="A43" s="14" t="s">
        <v>55</v>
      </c>
      <c r="B43" s="14">
        <v>0.0</v>
      </c>
      <c r="C43" s="14">
        <v>40518.0</v>
      </c>
      <c r="D43" s="14">
        <v>0.0</v>
      </c>
      <c r="E43" s="14">
        <v>0.0</v>
      </c>
      <c r="F43" s="14">
        <v>6084.0</v>
      </c>
      <c r="G43" s="14">
        <v>81.0</v>
      </c>
      <c r="H43" s="14">
        <v>297277.0</v>
      </c>
      <c r="I43" s="14">
        <v>0.0</v>
      </c>
      <c r="K43" s="15">
        <f t="shared" ref="K43:R43" si="6">B43/$I$62</f>
        <v>0</v>
      </c>
      <c r="L43" s="15">
        <f t="shared" si="6"/>
        <v>0.0008794481637</v>
      </c>
      <c r="M43" s="15">
        <f t="shared" si="6"/>
        <v>0</v>
      </c>
      <c r="N43" s="15">
        <f t="shared" si="6"/>
        <v>0</v>
      </c>
      <c r="O43" s="15">
        <f t="shared" si="6"/>
        <v>0.0001320539668</v>
      </c>
      <c r="P43" s="15">
        <f t="shared" si="6"/>
        <v>0.000001758114943</v>
      </c>
      <c r="Q43" s="15">
        <f t="shared" si="6"/>
        <v>0.006452433777</v>
      </c>
      <c r="R43" s="15">
        <f t="shared" si="6"/>
        <v>0</v>
      </c>
    </row>
    <row r="44">
      <c r="A44" s="14" t="s">
        <v>57</v>
      </c>
      <c r="B44" s="14">
        <v>14193.0</v>
      </c>
      <c r="C44" s="14">
        <v>65764.0</v>
      </c>
      <c r="D44" s="14">
        <v>69800.0</v>
      </c>
      <c r="E44" s="14">
        <v>105993.0</v>
      </c>
      <c r="F44" s="14">
        <v>17745.0</v>
      </c>
      <c r="G44" s="14">
        <v>245525.0</v>
      </c>
      <c r="H44" s="14">
        <v>95830.0</v>
      </c>
      <c r="I44" s="14">
        <v>9372.0</v>
      </c>
      <c r="K44" s="15">
        <f t="shared" ref="K44:R44" si="7">B44/$I$62</f>
        <v>0.0003080608072</v>
      </c>
      <c r="L44" s="15">
        <f t="shared" si="7"/>
        <v>0.001427415693</v>
      </c>
      <c r="M44" s="15">
        <f t="shared" si="7"/>
        <v>0.001515017568</v>
      </c>
      <c r="N44" s="15">
        <f t="shared" si="7"/>
        <v>0.002300591076</v>
      </c>
      <c r="O44" s="15">
        <f t="shared" si="7"/>
        <v>0.0003851574033</v>
      </c>
      <c r="P44" s="15">
        <f t="shared" si="7"/>
        <v>0.005329150264</v>
      </c>
      <c r="Q44" s="15">
        <f t="shared" si="7"/>
        <v>0.002080001914</v>
      </c>
      <c r="R44" s="15">
        <f t="shared" si="7"/>
        <v>0.0002034204105</v>
      </c>
    </row>
    <row r="45">
      <c r="A45" s="14" t="s">
        <v>60</v>
      </c>
      <c r="B45" s="14">
        <v>0.0</v>
      </c>
      <c r="C45" s="14">
        <v>0.0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4">
        <v>0.0</v>
      </c>
      <c r="K45" s="15">
        <f t="shared" ref="K45:R45" si="8">B45/$I$62</f>
        <v>0</v>
      </c>
      <c r="L45" s="15">
        <f t="shared" si="8"/>
        <v>0</v>
      </c>
      <c r="M45" s="15">
        <f t="shared" si="8"/>
        <v>0</v>
      </c>
      <c r="N45" s="15">
        <f t="shared" si="8"/>
        <v>0</v>
      </c>
      <c r="O45" s="15">
        <f t="shared" si="8"/>
        <v>0</v>
      </c>
      <c r="P45" s="15">
        <f t="shared" si="8"/>
        <v>0</v>
      </c>
      <c r="Q45" s="15">
        <f t="shared" si="8"/>
        <v>0</v>
      </c>
      <c r="R45" s="15">
        <f t="shared" si="8"/>
        <v>0</v>
      </c>
    </row>
    <row r="46">
      <c r="A46" s="14" t="s">
        <v>64</v>
      </c>
      <c r="B46" s="14">
        <v>17343.0</v>
      </c>
      <c r="C46" s="14">
        <v>124598.0</v>
      </c>
      <c r="D46" s="14">
        <v>118.0</v>
      </c>
      <c r="E46" s="14">
        <v>49707.0</v>
      </c>
      <c r="F46" s="14">
        <v>6501.0</v>
      </c>
      <c r="G46" s="14">
        <v>12399.0</v>
      </c>
      <c r="H46" s="14">
        <v>54874.0</v>
      </c>
      <c r="I46" s="14">
        <v>804952.0</v>
      </c>
      <c r="K46" s="15">
        <f t="shared" ref="K46:R46" si="9">B46/$I$62</f>
        <v>0.0003764319439</v>
      </c>
      <c r="L46" s="15">
        <f t="shared" si="9"/>
        <v>0.002704414885</v>
      </c>
      <c r="M46" s="15">
        <f t="shared" si="9"/>
        <v>0.000002561204485</v>
      </c>
      <c r="N46" s="15">
        <f t="shared" si="9"/>
        <v>0.001078896537</v>
      </c>
      <c r="O46" s="15">
        <f t="shared" si="9"/>
        <v>0.000141105003</v>
      </c>
      <c r="P46" s="15">
        <f t="shared" si="9"/>
        <v>0.000269121817</v>
      </c>
      <c r="Q46" s="15">
        <f t="shared" si="9"/>
        <v>0.001191046906</v>
      </c>
      <c r="R46" s="15">
        <f t="shared" si="9"/>
        <v>0.01747158197</v>
      </c>
    </row>
    <row r="47">
      <c r="A47" s="14" t="s">
        <v>67</v>
      </c>
      <c r="B47" s="14">
        <v>3033.0</v>
      </c>
      <c r="C47" s="14">
        <v>387729.0</v>
      </c>
      <c r="D47" s="14">
        <v>0.0</v>
      </c>
      <c r="E47" s="14">
        <v>0.0</v>
      </c>
      <c r="F47" s="14">
        <v>7670.0</v>
      </c>
      <c r="G47" s="14">
        <v>0.0</v>
      </c>
      <c r="H47" s="14">
        <v>0.0</v>
      </c>
      <c r="I47" s="14">
        <v>0.0</v>
      </c>
      <c r="K47" s="15">
        <f t="shared" ref="K47:R47" si="10">B47/$I$62</f>
        <v>0.00006583163731</v>
      </c>
      <c r="L47" s="15">
        <f t="shared" si="10"/>
        <v>0.00841570554</v>
      </c>
      <c r="M47" s="15">
        <f t="shared" si="10"/>
        <v>0</v>
      </c>
      <c r="N47" s="15">
        <f t="shared" si="10"/>
        <v>0</v>
      </c>
      <c r="O47" s="15">
        <f t="shared" si="10"/>
        <v>0.0001664782915</v>
      </c>
      <c r="P47" s="15">
        <f t="shared" si="10"/>
        <v>0</v>
      </c>
      <c r="Q47" s="15">
        <f t="shared" si="10"/>
        <v>0</v>
      </c>
      <c r="R47" s="15">
        <f t="shared" si="10"/>
        <v>0</v>
      </c>
    </row>
    <row r="48">
      <c r="A48" s="14" t="s">
        <v>69</v>
      </c>
      <c r="B48" s="14">
        <v>0.0</v>
      </c>
      <c r="C48" s="14">
        <v>0.0</v>
      </c>
      <c r="D48" s="14">
        <v>0.0</v>
      </c>
      <c r="E48" s="14">
        <v>27474.0</v>
      </c>
      <c r="F48" s="14">
        <v>0.0</v>
      </c>
      <c r="G48" s="14">
        <v>0.0</v>
      </c>
      <c r="H48" s="14">
        <v>246.0</v>
      </c>
      <c r="I48" s="14">
        <v>0.0</v>
      </c>
      <c r="K48" s="15">
        <f t="shared" ref="K48:R48" si="11">B48/$I$62</f>
        <v>0</v>
      </c>
      <c r="L48" s="15">
        <f t="shared" si="11"/>
        <v>0</v>
      </c>
      <c r="M48" s="15">
        <f t="shared" si="11"/>
        <v>0</v>
      </c>
      <c r="N48" s="15">
        <f t="shared" si="11"/>
        <v>0.0005963265425</v>
      </c>
      <c r="O48" s="15">
        <f t="shared" si="11"/>
        <v>0</v>
      </c>
      <c r="P48" s="15">
        <f t="shared" si="11"/>
        <v>0</v>
      </c>
      <c r="Q48" s="15">
        <f t="shared" si="11"/>
        <v>0.000005339460198</v>
      </c>
      <c r="R48" s="15">
        <f t="shared" si="11"/>
        <v>0</v>
      </c>
    </row>
    <row r="49">
      <c r="A49" s="14" t="s">
        <v>72</v>
      </c>
      <c r="B49" s="14">
        <v>38664.0</v>
      </c>
      <c r="C49" s="14">
        <v>29343.0</v>
      </c>
      <c r="D49" s="14">
        <v>92461.0</v>
      </c>
      <c r="E49" s="14">
        <v>4289.0</v>
      </c>
      <c r="F49" s="14">
        <v>51549.0</v>
      </c>
      <c r="G49" s="14">
        <v>40709.0</v>
      </c>
      <c r="H49" s="14">
        <v>48691.0</v>
      </c>
      <c r="I49" s="14">
        <v>57986.0</v>
      </c>
      <c r="K49" s="15">
        <f t="shared" ref="K49:R49" si="12">B49/$I$62</f>
        <v>0.0008392068662</v>
      </c>
      <c r="L49" s="15">
        <f t="shared" si="12"/>
        <v>0.000636893417</v>
      </c>
      <c r="M49" s="15">
        <f t="shared" si="12"/>
        <v>0.002006877355</v>
      </c>
      <c r="N49" s="15">
        <f t="shared" si="12"/>
        <v>0.00009309327149</v>
      </c>
      <c r="O49" s="15">
        <f t="shared" si="12"/>
        <v>0.001118877373</v>
      </c>
      <c r="P49" s="15">
        <f t="shared" si="12"/>
        <v>0.0008835938422</v>
      </c>
      <c r="Q49" s="15">
        <f t="shared" si="12"/>
        <v>0.001056844132</v>
      </c>
      <c r="R49" s="15">
        <f t="shared" si="12"/>
        <v>0.001258593248</v>
      </c>
    </row>
    <row r="50">
      <c r="A50" s="60" t="s">
        <v>73</v>
      </c>
      <c r="B50" s="60">
        <v>132055.0</v>
      </c>
      <c r="C50" s="60">
        <v>628336.0</v>
      </c>
      <c r="D50" s="60">
        <v>382548.0</v>
      </c>
      <c r="E50" s="60">
        <v>230465.0</v>
      </c>
      <c r="F50" s="60">
        <v>336210.0</v>
      </c>
      <c r="G50" s="60">
        <v>184373.0</v>
      </c>
      <c r="H50" s="60">
        <v>251336.0</v>
      </c>
      <c r="I50" s="60">
        <v>1927913.0</v>
      </c>
      <c r="J50" s="60"/>
      <c r="K50" s="61">
        <f t="shared" ref="K50:R50" si="13">B50/$I$62</f>
        <v>0.002866269985</v>
      </c>
      <c r="L50" s="61">
        <f t="shared" si="13"/>
        <v>0.01363811001</v>
      </c>
      <c r="M50" s="61">
        <f t="shared" si="13"/>
        <v>0.008303251299</v>
      </c>
      <c r="N50" s="61">
        <f t="shared" si="13"/>
        <v>0.005002271116</v>
      </c>
      <c r="O50" s="61">
        <f t="shared" si="13"/>
        <v>0.007297479321</v>
      </c>
      <c r="P50" s="61">
        <f t="shared" si="13"/>
        <v>0.004001838598</v>
      </c>
      <c r="Q50" s="61">
        <f t="shared" si="13"/>
        <v>0.005455278733</v>
      </c>
      <c r="R50" s="61">
        <f t="shared" si="13"/>
        <v>0.04184558832</v>
      </c>
      <c r="S50" s="60"/>
      <c r="T50" s="60"/>
      <c r="U50" s="60"/>
      <c r="V50" s="60"/>
      <c r="W50" s="60"/>
      <c r="X50" s="60"/>
      <c r="Y50" s="60"/>
    </row>
    <row r="51">
      <c r="A51" s="14" t="s">
        <v>74</v>
      </c>
      <c r="B51" s="14">
        <v>0.0</v>
      </c>
      <c r="C51" s="14">
        <v>0.0</v>
      </c>
      <c r="D51" s="14">
        <v>0.0</v>
      </c>
      <c r="E51" s="14">
        <v>24227.0</v>
      </c>
      <c r="F51" s="14">
        <v>0.0</v>
      </c>
      <c r="G51" s="14">
        <v>0.0</v>
      </c>
      <c r="H51" s="14">
        <v>0.0</v>
      </c>
      <c r="I51" s="14">
        <v>0.0</v>
      </c>
      <c r="K51" s="15">
        <f t="shared" ref="K51:R51" si="14">B51/$I$62</f>
        <v>0</v>
      </c>
      <c r="L51" s="15">
        <f t="shared" si="14"/>
        <v>0</v>
      </c>
      <c r="M51" s="15">
        <f t="shared" si="14"/>
        <v>0</v>
      </c>
      <c r="N51" s="15">
        <f t="shared" si="14"/>
        <v>0.000525850009</v>
      </c>
      <c r="O51" s="15">
        <f t="shared" si="14"/>
        <v>0</v>
      </c>
      <c r="P51" s="15">
        <f t="shared" si="14"/>
        <v>0</v>
      </c>
      <c r="Q51" s="15">
        <f t="shared" si="14"/>
        <v>0</v>
      </c>
      <c r="R51" s="15">
        <f t="shared" si="14"/>
        <v>0</v>
      </c>
    </row>
    <row r="52">
      <c r="A52" s="62" t="s">
        <v>80</v>
      </c>
      <c r="B52" s="62">
        <v>4862.0</v>
      </c>
      <c r="C52" s="62">
        <v>2393976.0</v>
      </c>
      <c r="D52" s="62">
        <v>23585.0</v>
      </c>
      <c r="E52" s="62">
        <v>13921.0</v>
      </c>
      <c r="F52" s="62">
        <v>1139877.0</v>
      </c>
      <c r="G52" s="62">
        <v>620671.0</v>
      </c>
      <c r="H52" s="62">
        <v>4338199.0</v>
      </c>
      <c r="I52" s="62">
        <v>6822407.0</v>
      </c>
      <c r="J52" s="62"/>
      <c r="K52" s="63">
        <f t="shared" ref="K52:R52" si="15">B52/$I$62</f>
        <v>0.0001055303068</v>
      </c>
      <c r="L52" s="63">
        <f t="shared" si="15"/>
        <v>0.05196154295</v>
      </c>
      <c r="M52" s="63">
        <f t="shared" si="15"/>
        <v>0.0005119153202</v>
      </c>
      <c r="N52" s="63">
        <f t="shared" si="15"/>
        <v>0.0003021570139</v>
      </c>
      <c r="O52" s="63">
        <f t="shared" si="15"/>
        <v>0.02474117021</v>
      </c>
      <c r="P52" s="63">
        <f t="shared" si="15"/>
        <v>0.01347174024</v>
      </c>
      <c r="Q52" s="63">
        <f t="shared" si="15"/>
        <v>0.09416114183</v>
      </c>
      <c r="R52" s="64">
        <f t="shared" si="15"/>
        <v>0.1480811814</v>
      </c>
      <c r="S52" s="62"/>
      <c r="T52" s="62"/>
      <c r="U52" s="62"/>
      <c r="V52" s="62"/>
      <c r="W52" s="62"/>
      <c r="X52" s="62"/>
      <c r="Y52" s="62"/>
    </row>
    <row r="53">
      <c r="A53" s="14" t="s">
        <v>81</v>
      </c>
      <c r="B53" s="14">
        <v>134017.0</v>
      </c>
      <c r="C53" s="14">
        <v>76186.0</v>
      </c>
      <c r="D53" s="14">
        <v>1169.0</v>
      </c>
      <c r="E53" s="14">
        <v>37825.0</v>
      </c>
      <c r="F53" s="14">
        <v>7358.0</v>
      </c>
      <c r="G53" s="14">
        <v>59858.0</v>
      </c>
      <c r="H53" s="14">
        <v>21998.0</v>
      </c>
      <c r="I53" s="14">
        <v>38096.0</v>
      </c>
      <c r="K53" s="15">
        <f t="shared" ref="K53:R53" si="16">B53/$I$62</f>
        <v>0.002908855436</v>
      </c>
      <c r="L53" s="15">
        <f t="shared" si="16"/>
        <v>0.001653626482</v>
      </c>
      <c r="M53" s="15">
        <f t="shared" si="16"/>
        <v>0.0000253732885</v>
      </c>
      <c r="N53" s="15">
        <f t="shared" si="16"/>
        <v>0.0008209962682</v>
      </c>
      <c r="O53" s="15">
        <f t="shared" si="16"/>
        <v>0.0001597062932</v>
      </c>
      <c r="P53" s="15">
        <f t="shared" si="16"/>
        <v>0.001299225238</v>
      </c>
      <c r="Q53" s="15">
        <f t="shared" si="16"/>
        <v>0.0004774692903</v>
      </c>
      <c r="R53" s="15">
        <f t="shared" si="16"/>
        <v>0.0008268783564</v>
      </c>
    </row>
    <row r="54">
      <c r="A54" s="14" t="s">
        <v>83</v>
      </c>
      <c r="B54" s="14">
        <v>11608.0</v>
      </c>
      <c r="C54" s="14">
        <v>488221.0</v>
      </c>
      <c r="D54" s="14">
        <v>65448.0</v>
      </c>
      <c r="E54" s="14">
        <v>357892.0</v>
      </c>
      <c r="F54" s="14">
        <v>94788.0</v>
      </c>
      <c r="G54" s="14">
        <v>127936.0</v>
      </c>
      <c r="H54" s="14">
        <v>110588.0</v>
      </c>
      <c r="I54" s="14">
        <v>339044.0</v>
      </c>
      <c r="K54" s="15">
        <f t="shared" ref="K54:R54" si="17">B54/$I$62</f>
        <v>0.0002519530649</v>
      </c>
      <c r="L54" s="15">
        <f t="shared" si="17"/>
        <v>0.01059689674</v>
      </c>
      <c r="M54" s="15">
        <f t="shared" si="17"/>
        <v>0.001420556874</v>
      </c>
      <c r="N54" s="15">
        <f t="shared" si="17"/>
        <v>0.007768089793</v>
      </c>
      <c r="O54" s="15">
        <f t="shared" si="17"/>
        <v>0.002057385176</v>
      </c>
      <c r="P54" s="15">
        <f t="shared" si="17"/>
        <v>0.002776866585</v>
      </c>
      <c r="Q54" s="15">
        <f t="shared" si="17"/>
        <v>0.002400326115</v>
      </c>
      <c r="R54" s="15">
        <f t="shared" si="17"/>
        <v>0.007358991639</v>
      </c>
    </row>
    <row r="55">
      <c r="A55" s="65" t="s">
        <v>85</v>
      </c>
      <c r="B55" s="65">
        <v>86527.0</v>
      </c>
      <c r="C55" s="65">
        <v>4399906.0</v>
      </c>
      <c r="D55" s="65">
        <v>1833424.0</v>
      </c>
      <c r="E55" s="65">
        <v>1709163.0</v>
      </c>
      <c r="F55" s="65">
        <v>974581.0</v>
      </c>
      <c r="G55" s="65">
        <v>1475827.0</v>
      </c>
      <c r="H55" s="65">
        <v>1135788.0</v>
      </c>
      <c r="I55" s="65">
        <v>1805321.0</v>
      </c>
      <c r="J55" s="65"/>
      <c r="K55" s="66">
        <f t="shared" ref="K55:R55" si="18">B55/$I$62</f>
        <v>0.001878079157</v>
      </c>
      <c r="L55" s="66">
        <f t="shared" si="18"/>
        <v>0.09550049984</v>
      </c>
      <c r="M55" s="66">
        <f t="shared" si="18"/>
        <v>0.03979469298</v>
      </c>
      <c r="N55" s="66">
        <f t="shared" si="18"/>
        <v>0.03709759272</v>
      </c>
      <c r="O55" s="66">
        <f t="shared" si="18"/>
        <v>0.02115340024</v>
      </c>
      <c r="P55" s="66">
        <f t="shared" si="18"/>
        <v>0.0320330062</v>
      </c>
      <c r="Q55" s="66">
        <f t="shared" si="18"/>
        <v>0.02465241796</v>
      </c>
      <c r="R55" s="66">
        <f t="shared" si="18"/>
        <v>0.03918471392</v>
      </c>
      <c r="S55" s="65"/>
      <c r="T55" s="65"/>
      <c r="U55" s="65"/>
      <c r="V55" s="65"/>
      <c r="W55" s="65"/>
      <c r="X55" s="65"/>
      <c r="Y55" s="65"/>
    </row>
    <row r="56">
      <c r="A56" s="14" t="s">
        <v>86</v>
      </c>
      <c r="B56" s="14">
        <v>23458.0</v>
      </c>
      <c r="C56" s="14">
        <v>783164.0</v>
      </c>
      <c r="D56" s="14">
        <v>233509.0</v>
      </c>
      <c r="E56" s="14">
        <v>305796.0</v>
      </c>
      <c r="F56" s="14">
        <v>450990.0</v>
      </c>
      <c r="G56" s="14">
        <v>463269.0</v>
      </c>
      <c r="H56" s="14">
        <v>465515.0</v>
      </c>
      <c r="I56" s="14">
        <v>541567.0</v>
      </c>
      <c r="K56" s="15">
        <f t="shared" ref="K56:R56" si="19">B56/$I$62</f>
        <v>0.0005091587696</v>
      </c>
      <c r="L56" s="15">
        <f t="shared" si="19"/>
        <v>0.01699867076</v>
      </c>
      <c r="M56" s="15">
        <f t="shared" si="19"/>
        <v>0.005068341509</v>
      </c>
      <c r="N56" s="15">
        <f t="shared" si="19"/>
        <v>0.006637339718</v>
      </c>
      <c r="O56" s="15">
        <f t="shared" si="19"/>
        <v>0.009788793311</v>
      </c>
      <c r="P56" s="15">
        <f t="shared" si="19"/>
        <v>0.01005531051</v>
      </c>
      <c r="Q56" s="15">
        <f t="shared" si="19"/>
        <v>0.01010406022</v>
      </c>
      <c r="R56" s="15">
        <f t="shared" si="19"/>
        <v>0.01175477821</v>
      </c>
    </row>
    <row r="57">
      <c r="A57" s="14" t="s">
        <v>87</v>
      </c>
      <c r="B57" s="14">
        <v>0.0</v>
      </c>
      <c r="C57" s="14">
        <v>142566.0</v>
      </c>
      <c r="D57" s="14">
        <v>0.0</v>
      </c>
      <c r="E57" s="14">
        <v>3092.0</v>
      </c>
      <c r="F57" s="14">
        <v>279.0</v>
      </c>
      <c r="G57" s="14">
        <v>19168.0</v>
      </c>
      <c r="H57" s="14">
        <v>23999.0</v>
      </c>
      <c r="I57" s="14">
        <v>64326.0</v>
      </c>
      <c r="K57" s="15">
        <f t="shared" ref="K57:R57" si="20">B57/$I$62</f>
        <v>0</v>
      </c>
      <c r="L57" s="15">
        <f t="shared" si="20"/>
        <v>0.003094412531</v>
      </c>
      <c r="M57" s="15">
        <f t="shared" si="20"/>
        <v>0</v>
      </c>
      <c r="N57" s="15">
        <f t="shared" si="20"/>
        <v>0.00006711223956</v>
      </c>
      <c r="O57" s="15">
        <f t="shared" si="20"/>
        <v>0.000006055729248</v>
      </c>
      <c r="P57" s="15">
        <f t="shared" si="20"/>
        <v>0.000416043793</v>
      </c>
      <c r="Q57" s="15">
        <f t="shared" si="20"/>
        <v>0.000520901241</v>
      </c>
      <c r="R57" s="15">
        <f t="shared" si="20"/>
        <v>0.001396203726</v>
      </c>
    </row>
    <row r="58">
      <c r="A58" s="14" t="s">
        <v>89</v>
      </c>
      <c r="B58" s="14">
        <v>49292.0</v>
      </c>
      <c r="C58" s="14">
        <v>133003.0</v>
      </c>
      <c r="D58" s="14">
        <v>108597.0</v>
      </c>
      <c r="E58" s="14">
        <v>107185.0</v>
      </c>
      <c r="F58" s="14">
        <v>69755.0</v>
      </c>
      <c r="G58" s="14">
        <v>235125.0</v>
      </c>
      <c r="H58" s="14">
        <v>111782.0</v>
      </c>
      <c r="I58" s="14">
        <v>36916.0</v>
      </c>
      <c r="K58" s="15">
        <f t="shared" ref="K58:R58" si="21">B58/$I$62</f>
        <v>0.001069888911</v>
      </c>
      <c r="L58" s="15">
        <f t="shared" si="21"/>
        <v>0.002886846442</v>
      </c>
      <c r="M58" s="15">
        <f t="shared" si="21"/>
        <v>0.002357111216</v>
      </c>
      <c r="N58" s="15">
        <f t="shared" si="21"/>
        <v>0.002326463582</v>
      </c>
      <c r="O58" s="15">
        <f t="shared" si="21"/>
        <v>0.001514040838</v>
      </c>
      <c r="P58" s="15">
        <f t="shared" si="21"/>
        <v>0.005103416988</v>
      </c>
      <c r="Q58" s="15">
        <f t="shared" si="21"/>
        <v>0.002426242032</v>
      </c>
      <c r="R58" s="15">
        <f t="shared" si="21"/>
        <v>0.0008012663116</v>
      </c>
    </row>
    <row r="59">
      <c r="A59" s="14" t="s">
        <v>90</v>
      </c>
      <c r="B59" s="14">
        <v>0.0</v>
      </c>
      <c r="C59" s="14">
        <v>25866.0</v>
      </c>
      <c r="D59" s="14">
        <v>122.0</v>
      </c>
      <c r="E59" s="14">
        <v>7742.0</v>
      </c>
      <c r="F59" s="14">
        <v>6519.0</v>
      </c>
      <c r="G59" s="14">
        <v>1348.0</v>
      </c>
      <c r="H59" s="14">
        <v>254311.0</v>
      </c>
      <c r="I59" s="14">
        <v>0.0</v>
      </c>
      <c r="K59" s="15">
        <f t="shared" ref="K59:R59" si="22">B59/$I$62</f>
        <v>0</v>
      </c>
      <c r="L59" s="15">
        <f t="shared" si="22"/>
        <v>0.0005614247052</v>
      </c>
      <c r="M59" s="15">
        <f t="shared" si="22"/>
        <v>0.000002648024976</v>
      </c>
      <c r="N59" s="15">
        <f t="shared" si="22"/>
        <v>0.0001680410604</v>
      </c>
      <c r="O59" s="15">
        <f t="shared" si="22"/>
        <v>0.0001414956952</v>
      </c>
      <c r="P59" s="15">
        <f t="shared" si="22"/>
        <v>0.00002925850547</v>
      </c>
      <c r="Q59" s="15">
        <f t="shared" si="22"/>
        <v>0.005519851473</v>
      </c>
      <c r="R59" s="15">
        <f t="shared" si="22"/>
        <v>0</v>
      </c>
    </row>
    <row r="60">
      <c r="A60" s="14" t="s">
        <v>93</v>
      </c>
      <c r="B60" s="14">
        <v>65769.0</v>
      </c>
      <c r="C60" s="14">
        <v>746729.0</v>
      </c>
      <c r="D60" s="14">
        <v>19797.0</v>
      </c>
      <c r="E60" s="14">
        <v>167977.0</v>
      </c>
      <c r="F60" s="14">
        <v>563352.0</v>
      </c>
      <c r="G60" s="14">
        <v>59598.0</v>
      </c>
      <c r="H60" s="14">
        <v>1240124.0</v>
      </c>
      <c r="I60" s="14">
        <v>676622.0</v>
      </c>
      <c r="K60" s="15">
        <f t="shared" ref="K60:R60" si="23">B60/$I$62</f>
        <v>0.001427524218</v>
      </c>
      <c r="L60" s="15">
        <f t="shared" si="23"/>
        <v>0.01620784461</v>
      </c>
      <c r="M60" s="15">
        <f t="shared" si="23"/>
        <v>0.0004296963152</v>
      </c>
      <c r="N60" s="15">
        <f t="shared" si="23"/>
        <v>0.003645961405</v>
      </c>
      <c r="O60" s="15">
        <f t="shared" si="23"/>
        <v>0.01222762431</v>
      </c>
      <c r="P60" s="15">
        <f t="shared" si="23"/>
        <v>0.001293581906</v>
      </c>
      <c r="Q60" s="15">
        <f t="shared" si="23"/>
        <v>0.02691704365</v>
      </c>
      <c r="R60" s="15">
        <f t="shared" si="23"/>
        <v>0.01468616357</v>
      </c>
    </row>
    <row r="61">
      <c r="A61" s="14" t="s">
        <v>94</v>
      </c>
      <c r="B61" s="14">
        <v>67.0</v>
      </c>
      <c r="C61" s="14">
        <v>0.0</v>
      </c>
      <c r="D61" s="14">
        <v>0.0</v>
      </c>
      <c r="E61" s="14">
        <v>22845.0</v>
      </c>
      <c r="F61" s="14">
        <v>5476.0</v>
      </c>
      <c r="G61" s="14">
        <v>0.0</v>
      </c>
      <c r="H61" s="14">
        <v>555.0</v>
      </c>
      <c r="I61" s="14">
        <v>58201.0</v>
      </c>
      <c r="K61" s="15">
        <f t="shared" ref="K61:R61" si="24">B61/$I$62</f>
        <v>0.000001454243225</v>
      </c>
      <c r="L61" s="15">
        <f t="shared" si="24"/>
        <v>0</v>
      </c>
      <c r="M61" s="15">
        <f t="shared" si="24"/>
        <v>0</v>
      </c>
      <c r="N61" s="15">
        <f t="shared" si="24"/>
        <v>0.0004958535293</v>
      </c>
      <c r="O61" s="15">
        <f t="shared" si="24"/>
        <v>0.0001188572522</v>
      </c>
      <c r="P61" s="15">
        <f t="shared" si="24"/>
        <v>0</v>
      </c>
      <c r="Q61" s="15">
        <f t="shared" si="24"/>
        <v>0.00001204634313</v>
      </c>
      <c r="R61" s="15">
        <f t="shared" si="24"/>
        <v>0.001263259849</v>
      </c>
    </row>
    <row r="62">
      <c r="I62" s="14">
        <f>SUM(B42:I61)</f>
        <v>46072073</v>
      </c>
      <c r="R62" s="15">
        <f>SUM(K42:R61)</f>
        <v>1</v>
      </c>
    </row>
    <row r="67">
      <c r="A67" s="8" t="s">
        <v>130</v>
      </c>
      <c r="B67" s="14" t="s">
        <v>114</v>
      </c>
      <c r="C67" s="58" t="s">
        <v>142</v>
      </c>
      <c r="D67" s="14" t="s">
        <v>138</v>
      </c>
      <c r="E67" s="14" t="s">
        <v>136</v>
      </c>
      <c r="F67" s="14" t="s">
        <v>140</v>
      </c>
      <c r="G67" s="14" t="s">
        <v>137</v>
      </c>
      <c r="H67" s="14" t="s">
        <v>141</v>
      </c>
      <c r="I67" s="14" t="s">
        <v>139</v>
      </c>
      <c r="J67" s="8" t="s">
        <v>148</v>
      </c>
      <c r="L67" s="14" t="s">
        <v>114</v>
      </c>
      <c r="M67" s="58" t="s">
        <v>142</v>
      </c>
      <c r="N67" s="14" t="s">
        <v>138</v>
      </c>
      <c r="O67" s="14" t="s">
        <v>136</v>
      </c>
      <c r="P67" s="14" t="s">
        <v>140</v>
      </c>
      <c r="Q67" s="14" t="s">
        <v>137</v>
      </c>
      <c r="R67" s="14" t="s">
        <v>141</v>
      </c>
      <c r="S67" s="14" t="s">
        <v>139</v>
      </c>
    </row>
    <row r="68">
      <c r="A68" s="14" t="s">
        <v>63</v>
      </c>
      <c r="B68" s="58">
        <v>195.0</v>
      </c>
      <c r="C68" s="58">
        <v>44.0</v>
      </c>
      <c r="D68" s="58">
        <v>0.0</v>
      </c>
      <c r="E68" s="58">
        <v>359.0</v>
      </c>
      <c r="F68" s="58">
        <v>21491.0</v>
      </c>
      <c r="G68" s="58">
        <v>0.0</v>
      </c>
      <c r="H68" s="59">
        <v>0.0</v>
      </c>
      <c r="I68" s="59">
        <v>32715.0</v>
      </c>
      <c r="J68" s="58">
        <f t="shared" ref="J68:J70" si="26">SUM(B68:I68)</f>
        <v>54804</v>
      </c>
      <c r="L68" s="15">
        <f t="shared" ref="L68:S68" si="25">B68/$I$71</f>
        <v>0.000009709958558</v>
      </c>
      <c r="M68" s="15">
        <f t="shared" si="25"/>
        <v>0.000002190965008</v>
      </c>
      <c r="N68" s="15">
        <f t="shared" si="25"/>
        <v>0</v>
      </c>
      <c r="O68" s="15">
        <f t="shared" si="25"/>
        <v>0.00001787628268</v>
      </c>
      <c r="P68" s="15">
        <f t="shared" si="25"/>
        <v>0.001070137022</v>
      </c>
      <c r="Q68" s="15">
        <f t="shared" si="25"/>
        <v>0</v>
      </c>
      <c r="R68" s="15">
        <f t="shared" si="25"/>
        <v>0</v>
      </c>
      <c r="S68" s="15">
        <f t="shared" si="25"/>
        <v>0.001629032278</v>
      </c>
      <c r="T68" s="15">
        <f t="shared" ref="T68:T70" si="28">SUM(L68:S68)</f>
        <v>0.002728946507</v>
      </c>
    </row>
    <row r="69">
      <c r="A69" s="14" t="s">
        <v>75</v>
      </c>
      <c r="B69" s="58">
        <v>2414.0</v>
      </c>
      <c r="C69" s="58">
        <v>5377711.0</v>
      </c>
      <c r="D69" s="58">
        <v>484191.0</v>
      </c>
      <c r="E69" s="58">
        <v>726.0</v>
      </c>
      <c r="F69" s="58">
        <v>303357.0</v>
      </c>
      <c r="G69" s="58">
        <v>12014.0</v>
      </c>
      <c r="H69" s="59">
        <v>53616.0</v>
      </c>
      <c r="I69" s="59">
        <v>2876301.0</v>
      </c>
      <c r="J69" s="58">
        <f t="shared" si="26"/>
        <v>9110330</v>
      </c>
      <c r="L69" s="15">
        <f t="shared" ref="L69:S69" si="27">B69/$I$71</f>
        <v>0.0001202043075</v>
      </c>
      <c r="M69" s="15">
        <f t="shared" si="27"/>
        <v>0.2677812869</v>
      </c>
      <c r="N69" s="15">
        <f t="shared" si="27"/>
        <v>0.02411012587</v>
      </c>
      <c r="O69" s="15">
        <f t="shared" si="27"/>
        <v>0.00003615092263</v>
      </c>
      <c r="P69" s="15">
        <f t="shared" si="27"/>
        <v>0.01510555845</v>
      </c>
      <c r="Q69" s="15">
        <f t="shared" si="27"/>
        <v>0.0005982330365</v>
      </c>
      <c r="R69" s="15">
        <f t="shared" si="27"/>
        <v>0.002669790452</v>
      </c>
      <c r="S69" s="15">
        <f t="shared" si="27"/>
        <v>0.1432244283</v>
      </c>
      <c r="T69" s="15">
        <f t="shared" si="28"/>
        <v>0.4536457782</v>
      </c>
    </row>
    <row r="70">
      <c r="A70" s="14" t="s">
        <v>88</v>
      </c>
      <c r="B70" s="58">
        <v>32977.0</v>
      </c>
      <c r="C70" s="58">
        <v>4673867.0</v>
      </c>
      <c r="D70" s="58">
        <v>138088.0</v>
      </c>
      <c r="E70" s="58">
        <v>375287.0</v>
      </c>
      <c r="F70" s="58">
        <v>1409082.0</v>
      </c>
      <c r="G70" s="58">
        <v>116713.0</v>
      </c>
      <c r="H70" s="59">
        <v>510118.0</v>
      </c>
      <c r="I70" s="59">
        <v>3661209.0</v>
      </c>
      <c r="J70" s="58">
        <f t="shared" si="26"/>
        <v>10917341</v>
      </c>
      <c r="L70" s="15">
        <f t="shared" ref="L70:S70" si="29">B70/$I$71</f>
        <v>0.001642078479</v>
      </c>
      <c r="M70" s="15">
        <f t="shared" si="29"/>
        <v>0.2327336148</v>
      </c>
      <c r="N70" s="15">
        <f t="shared" si="29"/>
        <v>0.00687604491</v>
      </c>
      <c r="O70" s="15">
        <f t="shared" si="29"/>
        <v>0.01868728829</v>
      </c>
      <c r="P70" s="15">
        <f t="shared" si="29"/>
        <v>0.07016475808</v>
      </c>
      <c r="Q70" s="15">
        <f t="shared" si="29"/>
        <v>0.005811684068</v>
      </c>
      <c r="R70" s="15">
        <f t="shared" si="29"/>
        <v>0.025401152</v>
      </c>
      <c r="S70" s="15">
        <f t="shared" si="29"/>
        <v>0.1823086547</v>
      </c>
      <c r="T70" s="15">
        <f t="shared" si="28"/>
        <v>0.5436252753</v>
      </c>
    </row>
    <row r="71">
      <c r="I71" s="58">
        <f>SUM(B68:I70)</f>
        <v>20082475</v>
      </c>
      <c r="L71" s="15">
        <f t="array" ref="L71">large(L68:S70,1)</f>
        <v>0.2677812869</v>
      </c>
    </row>
    <row r="72">
      <c r="L72" s="15">
        <f t="array" ref="L72">large(L68:S70,2)</f>
        <v>0.2327336148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4" max="4" width="8.5"/>
  </cols>
  <sheetData>
    <row r="1">
      <c r="A1" s="5" t="s">
        <v>149</v>
      </c>
    </row>
    <row r="2">
      <c r="A2" s="14" t="s">
        <v>121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  <c r="J2" s="14" t="s">
        <v>62</v>
      </c>
      <c r="K2" s="14" t="s">
        <v>63</v>
      </c>
      <c r="L2" s="14" t="s">
        <v>64</v>
      </c>
      <c r="M2" s="14" t="s">
        <v>65</v>
      </c>
      <c r="N2" s="14" t="s">
        <v>66</v>
      </c>
      <c r="O2" s="14" t="s">
        <v>67</v>
      </c>
      <c r="P2" s="14" t="s">
        <v>68</v>
      </c>
      <c r="Q2" s="14" t="s">
        <v>69</v>
      </c>
      <c r="R2" s="14" t="s">
        <v>70</v>
      </c>
      <c r="S2" s="14" t="s">
        <v>71</v>
      </c>
      <c r="T2" s="14" t="s">
        <v>72</v>
      </c>
      <c r="U2" s="14" t="s">
        <v>73</v>
      </c>
      <c r="V2" s="14" t="s">
        <v>74</v>
      </c>
      <c r="W2" s="14" t="s">
        <v>97</v>
      </c>
      <c r="X2" s="14" t="s">
        <v>75</v>
      </c>
      <c r="Y2" s="14" t="s">
        <v>76</v>
      </c>
      <c r="Z2" s="14" t="s">
        <v>77</v>
      </c>
      <c r="AA2" s="14" t="s">
        <v>78</v>
      </c>
      <c r="AB2" s="14" t="s">
        <v>79</v>
      </c>
      <c r="AC2" s="14" t="s">
        <v>80</v>
      </c>
      <c r="AD2" s="14" t="s">
        <v>98</v>
      </c>
      <c r="AE2" s="14" t="s">
        <v>81</v>
      </c>
      <c r="AF2" s="14" t="s">
        <v>82</v>
      </c>
      <c r="AG2" s="14" t="s">
        <v>83</v>
      </c>
      <c r="AH2" s="14" t="s">
        <v>84</v>
      </c>
      <c r="AI2" s="14" t="s">
        <v>85</v>
      </c>
      <c r="AJ2" s="14" t="s">
        <v>86</v>
      </c>
      <c r="AK2" s="14" t="s">
        <v>87</v>
      </c>
      <c r="AL2" s="14" t="s">
        <v>88</v>
      </c>
      <c r="AM2" s="14" t="s">
        <v>89</v>
      </c>
      <c r="AN2" s="14" t="s">
        <v>90</v>
      </c>
      <c r="AO2" s="14" t="s">
        <v>99</v>
      </c>
      <c r="AP2" s="14" t="s">
        <v>100</v>
      </c>
      <c r="AQ2" s="14" t="s">
        <v>91</v>
      </c>
      <c r="AR2" s="14" t="s">
        <v>92</v>
      </c>
      <c r="AS2" s="14" t="s">
        <v>93</v>
      </c>
      <c r="AT2" s="14" t="s">
        <v>94</v>
      </c>
      <c r="AU2" s="14" t="s">
        <v>101</v>
      </c>
      <c r="AV2" s="14" t="s">
        <v>95</v>
      </c>
      <c r="AW2" s="14" t="s">
        <v>96</v>
      </c>
      <c r="AX2" s="14" t="s">
        <v>144</v>
      </c>
    </row>
    <row r="3">
      <c r="A3" s="14">
        <v>3.0</v>
      </c>
      <c r="B3" s="14">
        <v>70948.0</v>
      </c>
      <c r="C3" s="14">
        <v>343960.0</v>
      </c>
      <c r="D3" s="14">
        <v>0.0</v>
      </c>
      <c r="E3" s="14">
        <v>9644.0</v>
      </c>
      <c r="F3" s="14">
        <v>34468.0</v>
      </c>
      <c r="G3" s="14">
        <v>2502.0</v>
      </c>
      <c r="H3" s="14">
        <v>0.0</v>
      </c>
      <c r="I3" s="14">
        <v>5710.0</v>
      </c>
      <c r="J3" s="14">
        <v>0.0</v>
      </c>
      <c r="K3" s="14">
        <v>195.0</v>
      </c>
      <c r="L3" s="14">
        <v>26856.0</v>
      </c>
      <c r="M3" s="14">
        <v>1035043.0</v>
      </c>
      <c r="N3" s="14">
        <v>188518.0</v>
      </c>
      <c r="O3" s="14">
        <v>7670.0</v>
      </c>
      <c r="P3" s="14">
        <v>3889.0</v>
      </c>
      <c r="Q3" s="14">
        <v>27720.0</v>
      </c>
      <c r="R3" s="14">
        <v>1.296433E7</v>
      </c>
      <c r="S3" s="14">
        <v>0.0</v>
      </c>
      <c r="T3" s="14">
        <v>168310.0</v>
      </c>
      <c r="U3" s="14">
        <v>2981286.0</v>
      </c>
      <c r="V3" s="14">
        <v>0.0</v>
      </c>
      <c r="W3" s="14">
        <v>11762.0</v>
      </c>
      <c r="X3" s="14">
        <v>2625399.0</v>
      </c>
      <c r="Y3" s="14">
        <v>436055.0</v>
      </c>
      <c r="Z3" s="14">
        <v>0.0</v>
      </c>
      <c r="AA3" s="14">
        <v>80747.0</v>
      </c>
      <c r="AB3" s="14">
        <v>0.0</v>
      </c>
      <c r="AC3" s="14">
        <v>279275.0</v>
      </c>
      <c r="AD3" s="14">
        <v>0.0</v>
      </c>
      <c r="AE3" s="14">
        <v>53611.0</v>
      </c>
      <c r="AF3" s="14">
        <v>2659142.0</v>
      </c>
      <c r="AG3" s="14">
        <v>204749.0</v>
      </c>
      <c r="AH3" s="14">
        <v>35765.0</v>
      </c>
      <c r="AI3" s="14">
        <v>984495.0</v>
      </c>
      <c r="AJ3" s="14">
        <v>441880.0</v>
      </c>
      <c r="AK3" s="14">
        <v>169596.0</v>
      </c>
      <c r="AL3" s="14">
        <v>2499867.0</v>
      </c>
      <c r="AM3" s="14">
        <v>330140.0</v>
      </c>
      <c r="AN3" s="14">
        <v>275228.0</v>
      </c>
      <c r="AO3" s="14">
        <v>69669.0</v>
      </c>
      <c r="AP3" s="14">
        <v>202185.0</v>
      </c>
      <c r="AQ3" s="14">
        <v>6.3713014E7</v>
      </c>
      <c r="AR3" s="14">
        <v>35079.0</v>
      </c>
      <c r="AS3" s="14">
        <v>1841182.0</v>
      </c>
      <c r="AT3" s="14">
        <v>64299.0</v>
      </c>
      <c r="AU3" s="14">
        <v>883167.0</v>
      </c>
      <c r="AV3" s="14">
        <v>2.6771525E7</v>
      </c>
      <c r="AW3" s="14">
        <v>0.0</v>
      </c>
      <c r="AX3" s="14">
        <v>1.2253888E8</v>
      </c>
    </row>
    <row r="4">
      <c r="A4" s="14">
        <v>6.0</v>
      </c>
      <c r="B4" s="14">
        <v>0.0</v>
      </c>
      <c r="C4" s="14">
        <v>0.0</v>
      </c>
      <c r="D4" s="14">
        <v>11672.0</v>
      </c>
      <c r="E4" s="14">
        <v>15854.0</v>
      </c>
      <c r="F4" s="14">
        <v>0.0</v>
      </c>
      <c r="G4" s="14">
        <v>23697.0</v>
      </c>
      <c r="H4" s="14">
        <v>0.0</v>
      </c>
      <c r="I4" s="14">
        <v>55949.0</v>
      </c>
      <c r="J4" s="14">
        <v>0.0</v>
      </c>
      <c r="K4" s="14">
        <v>54609.0</v>
      </c>
      <c r="L4" s="14">
        <v>363003.0</v>
      </c>
      <c r="M4" s="14">
        <v>888806.0</v>
      </c>
      <c r="N4" s="14">
        <v>6542793.0</v>
      </c>
      <c r="O4" s="14">
        <v>3033.0</v>
      </c>
      <c r="P4" s="14">
        <v>26341.0</v>
      </c>
      <c r="Q4" s="14">
        <v>0.0</v>
      </c>
      <c r="R4" s="14">
        <v>9736938.0</v>
      </c>
      <c r="S4" s="14">
        <v>132.0</v>
      </c>
      <c r="T4" s="14">
        <v>179924.0</v>
      </c>
      <c r="U4" s="14">
        <v>819934.0</v>
      </c>
      <c r="V4" s="14">
        <v>0.0</v>
      </c>
      <c r="W4" s="14">
        <v>3199.0</v>
      </c>
      <c r="X4" s="14">
        <v>3558258.0</v>
      </c>
      <c r="Y4" s="14">
        <v>178480.0</v>
      </c>
      <c r="Z4" s="14">
        <v>0.0</v>
      </c>
      <c r="AA4" s="14">
        <v>75848.0</v>
      </c>
      <c r="AB4" s="14">
        <v>0.0</v>
      </c>
      <c r="AC4" s="14">
        <v>2909612.0</v>
      </c>
      <c r="AD4" s="14">
        <v>69847.0</v>
      </c>
      <c r="AE4" s="14">
        <v>149816.0</v>
      </c>
      <c r="AF4" s="14">
        <v>840165.0</v>
      </c>
      <c r="AG4" s="14">
        <v>392080.0</v>
      </c>
      <c r="AH4" s="14">
        <v>1285451.0</v>
      </c>
      <c r="AI4" s="14">
        <v>5144684.0</v>
      </c>
      <c r="AJ4" s="14">
        <v>1360436.0</v>
      </c>
      <c r="AK4" s="14">
        <v>37169.0</v>
      </c>
      <c r="AL4" s="14">
        <v>2511226.0</v>
      </c>
      <c r="AM4" s="14">
        <v>181977.0</v>
      </c>
      <c r="AN4" s="14">
        <v>13167.0</v>
      </c>
      <c r="AO4" s="14">
        <v>55884.0</v>
      </c>
      <c r="AP4" s="14">
        <v>171779.0</v>
      </c>
      <c r="AQ4" s="14">
        <v>3.367365E7</v>
      </c>
      <c r="AR4" s="14">
        <v>0.0</v>
      </c>
      <c r="AS4" s="14">
        <v>1189214.0</v>
      </c>
      <c r="AT4" s="14">
        <v>22845.0</v>
      </c>
      <c r="AU4" s="14">
        <v>897066.0</v>
      </c>
      <c r="AV4" s="14">
        <v>4.6245702E7</v>
      </c>
      <c r="AW4" s="14">
        <v>0.0</v>
      </c>
      <c r="AX4" s="14">
        <v>1.1969024E8</v>
      </c>
    </row>
    <row r="5">
      <c r="A5" s="14">
        <v>9.0</v>
      </c>
      <c r="B5" s="14">
        <v>29704.0</v>
      </c>
      <c r="C5" s="14">
        <v>0.0</v>
      </c>
      <c r="D5" s="14">
        <v>8265.0</v>
      </c>
      <c r="E5" s="14">
        <v>598724.0</v>
      </c>
      <c r="F5" s="14">
        <v>9473.0</v>
      </c>
      <c r="G5" s="14">
        <v>80796.0</v>
      </c>
      <c r="H5" s="14">
        <v>0.0</v>
      </c>
      <c r="I5" s="14">
        <v>111850.0</v>
      </c>
      <c r="J5" s="14">
        <v>0.0</v>
      </c>
      <c r="K5" s="14">
        <v>0.0</v>
      </c>
      <c r="L5" s="14">
        <v>680633.0</v>
      </c>
      <c r="M5" s="14">
        <v>1632756.0</v>
      </c>
      <c r="N5" s="14">
        <v>2.2121737E7</v>
      </c>
      <c r="O5" s="14">
        <v>387729.0</v>
      </c>
      <c r="P5" s="14">
        <v>1007.0</v>
      </c>
      <c r="Q5" s="14">
        <v>0.0</v>
      </c>
      <c r="R5" s="14">
        <v>2.4434546E7</v>
      </c>
      <c r="S5" s="14">
        <v>902.0</v>
      </c>
      <c r="T5" s="14">
        <v>15458.0</v>
      </c>
      <c r="U5" s="14">
        <v>272016.0</v>
      </c>
      <c r="V5" s="14">
        <v>24227.0</v>
      </c>
      <c r="W5" s="14">
        <v>37087.0</v>
      </c>
      <c r="X5" s="14">
        <v>2926673.0</v>
      </c>
      <c r="Y5" s="14">
        <v>607907.0</v>
      </c>
      <c r="Z5" s="14">
        <v>0.0</v>
      </c>
      <c r="AA5" s="14">
        <v>17409.0</v>
      </c>
      <c r="AB5" s="14">
        <v>225018.0</v>
      </c>
      <c r="AC5" s="14">
        <v>1.2168611E7</v>
      </c>
      <c r="AD5" s="14">
        <v>802319.0</v>
      </c>
      <c r="AE5" s="14">
        <v>173080.0</v>
      </c>
      <c r="AF5" s="14">
        <v>737746.0</v>
      </c>
      <c r="AG5" s="14">
        <v>998696.0</v>
      </c>
      <c r="AH5" s="14">
        <v>898703.0</v>
      </c>
      <c r="AI5" s="14">
        <v>7291358.0</v>
      </c>
      <c r="AJ5" s="14">
        <v>1464952.0</v>
      </c>
      <c r="AK5" s="14">
        <v>46665.0</v>
      </c>
      <c r="AL5" s="14">
        <v>5906248.0</v>
      </c>
      <c r="AM5" s="14">
        <v>339538.0</v>
      </c>
      <c r="AN5" s="14">
        <v>7513.0</v>
      </c>
      <c r="AO5" s="14">
        <v>44444.0</v>
      </c>
      <c r="AP5" s="14">
        <v>731972.0</v>
      </c>
      <c r="AQ5" s="14">
        <v>2.1820143E7</v>
      </c>
      <c r="AR5" s="14">
        <v>0.0</v>
      </c>
      <c r="AS5" s="14">
        <v>509572.0</v>
      </c>
      <c r="AT5" s="14">
        <v>0.0</v>
      </c>
      <c r="AU5" s="14">
        <v>1126906.0</v>
      </c>
      <c r="AV5" s="14">
        <v>2.1497295E7</v>
      </c>
      <c r="AW5" s="14">
        <v>17362.0</v>
      </c>
      <c r="AX5" s="14">
        <v>1.3080704E8</v>
      </c>
    </row>
    <row r="6">
      <c r="A6" s="14" t="s">
        <v>144</v>
      </c>
      <c r="B6" s="14">
        <v>100652.0</v>
      </c>
      <c r="C6" s="14">
        <v>343960.0</v>
      </c>
      <c r="D6" s="14">
        <v>19937.0</v>
      </c>
      <c r="E6" s="14">
        <v>624222.0</v>
      </c>
      <c r="F6" s="14">
        <v>43941.0</v>
      </c>
      <c r="G6" s="14">
        <v>106995.0</v>
      </c>
      <c r="H6" s="14">
        <v>0.0</v>
      </c>
      <c r="I6" s="14">
        <v>173509.0</v>
      </c>
      <c r="J6" s="14">
        <v>0.0</v>
      </c>
      <c r="K6" s="14">
        <v>54804.0</v>
      </c>
      <c r="L6" s="14">
        <v>1070492.0</v>
      </c>
      <c r="M6" s="14">
        <v>3556605.0</v>
      </c>
      <c r="N6" s="14">
        <v>2.8853048E7</v>
      </c>
      <c r="O6" s="14">
        <v>398432.0</v>
      </c>
      <c r="P6" s="14">
        <v>31237.0</v>
      </c>
      <c r="Q6" s="14">
        <v>27720.0</v>
      </c>
      <c r="R6" s="14">
        <v>4.7135814E7</v>
      </c>
      <c r="S6" s="14">
        <v>1034.0</v>
      </c>
      <c r="T6" s="14">
        <v>363692.0</v>
      </c>
      <c r="U6" s="14">
        <v>4073236.0</v>
      </c>
      <c r="V6" s="14">
        <v>24227.0</v>
      </c>
      <c r="W6" s="14">
        <v>52048.0</v>
      </c>
      <c r="X6" s="14">
        <v>9110330.0</v>
      </c>
      <c r="Y6" s="14">
        <v>1222442.0</v>
      </c>
      <c r="Z6" s="14">
        <v>0.0</v>
      </c>
      <c r="AA6" s="14">
        <v>174004.0</v>
      </c>
      <c r="AB6" s="14">
        <v>225018.0</v>
      </c>
      <c r="AC6" s="14">
        <v>1.5357498E7</v>
      </c>
      <c r="AD6" s="14">
        <v>872166.0</v>
      </c>
      <c r="AE6" s="14">
        <v>376507.0</v>
      </c>
      <c r="AF6" s="14">
        <v>4237053.0</v>
      </c>
      <c r="AG6" s="14">
        <v>1595525.0</v>
      </c>
      <c r="AH6" s="14">
        <v>2219919.0</v>
      </c>
      <c r="AI6" s="14">
        <v>1.3420537E7</v>
      </c>
      <c r="AJ6" s="14">
        <v>3267268.0</v>
      </c>
      <c r="AK6" s="14">
        <v>253430.0</v>
      </c>
      <c r="AL6" s="14">
        <v>1.0917341E7</v>
      </c>
      <c r="AM6" s="14">
        <v>851655.0</v>
      </c>
      <c r="AN6" s="14">
        <v>295908.0</v>
      </c>
      <c r="AO6" s="14">
        <v>169997.0</v>
      </c>
      <c r="AP6" s="14">
        <v>1105936.0</v>
      </c>
      <c r="AQ6" s="14">
        <v>1.19206807E8</v>
      </c>
      <c r="AR6" s="14">
        <v>35079.0</v>
      </c>
      <c r="AS6" s="14">
        <v>3539968.0</v>
      </c>
      <c r="AT6" s="14">
        <v>87144.0</v>
      </c>
      <c r="AU6" s="14">
        <v>2907139.0</v>
      </c>
      <c r="AV6" s="14">
        <v>9.4514522E7</v>
      </c>
      <c r="AW6" s="14">
        <v>17362.0</v>
      </c>
      <c r="AX6" s="14">
        <v>3.7303616E8</v>
      </c>
    </row>
    <row r="8">
      <c r="A8" s="8" t="s">
        <v>150</v>
      </c>
    </row>
    <row r="9">
      <c r="A9" s="14" t="s">
        <v>120</v>
      </c>
      <c r="B9" s="14">
        <v>3.0</v>
      </c>
      <c r="C9" s="14">
        <v>6.0</v>
      </c>
      <c r="D9" s="14">
        <v>9.0</v>
      </c>
      <c r="E9" s="14" t="s">
        <v>144</v>
      </c>
    </row>
    <row r="10">
      <c r="A10" s="14" t="s">
        <v>114</v>
      </c>
      <c r="B10" s="14">
        <v>8504325.0</v>
      </c>
      <c r="C10" s="14">
        <v>1.1361676E7</v>
      </c>
      <c r="D10" s="14">
        <v>1.2787932E7</v>
      </c>
      <c r="E10" s="14">
        <v>3.2653933E7</v>
      </c>
    </row>
    <row r="11">
      <c r="A11" s="14" t="s">
        <v>142</v>
      </c>
      <c r="B11" s="14">
        <v>1.1973539E7</v>
      </c>
      <c r="C11" s="14">
        <v>1.1953458E7</v>
      </c>
      <c r="D11" s="14">
        <v>1.7160356E7</v>
      </c>
      <c r="E11" s="14">
        <v>4.1087353E7</v>
      </c>
    </row>
    <row r="12">
      <c r="A12" s="14" t="s">
        <v>138</v>
      </c>
      <c r="B12" s="14">
        <v>8560645.0</v>
      </c>
      <c r="C12" s="14">
        <v>5813093.0</v>
      </c>
      <c r="D12" s="14">
        <v>7767455.0</v>
      </c>
      <c r="E12" s="14">
        <v>2.2141193E7</v>
      </c>
    </row>
    <row r="13">
      <c r="A13" s="14" t="s">
        <v>136</v>
      </c>
      <c r="B13" s="14">
        <v>1.3656275E7</v>
      </c>
      <c r="C13" s="14">
        <v>1.0085094E7</v>
      </c>
      <c r="D13" s="14">
        <v>1.2139429E7</v>
      </c>
      <c r="E13" s="14">
        <v>3.5880798E7</v>
      </c>
    </row>
    <row r="14">
      <c r="A14" s="14" t="s">
        <v>140</v>
      </c>
      <c r="B14" s="14">
        <v>1.6644366E7</v>
      </c>
      <c r="C14" s="14">
        <v>1.0815712E7</v>
      </c>
      <c r="D14" s="14">
        <v>1.1235544E7</v>
      </c>
      <c r="E14" s="14">
        <v>3.8695622E7</v>
      </c>
    </row>
    <row r="15">
      <c r="A15" s="14" t="s">
        <v>137</v>
      </c>
      <c r="B15" s="14">
        <v>1.7583336E7</v>
      </c>
      <c r="C15" s="14">
        <v>1.2576194E7</v>
      </c>
      <c r="D15" s="14">
        <v>1.8723347E7</v>
      </c>
      <c r="E15" s="14">
        <v>4.8882877E7</v>
      </c>
    </row>
    <row r="16">
      <c r="A16" s="14" t="s">
        <v>141</v>
      </c>
      <c r="B16" s="14">
        <v>1.2100711E7</v>
      </c>
      <c r="D16" s="14">
        <v>1.1954099E7</v>
      </c>
      <c r="E16" s="14">
        <v>2.405481E7</v>
      </c>
    </row>
    <row r="17">
      <c r="A17" s="14" t="s">
        <v>139</v>
      </c>
      <c r="B17" s="14">
        <v>6744158.0</v>
      </c>
      <c r="C17" s="14">
        <v>1.0839311E7</v>
      </c>
      <c r="D17" s="14">
        <v>1.7541583E7</v>
      </c>
      <c r="E17" s="14">
        <v>3.5125052E7</v>
      </c>
    </row>
    <row r="18">
      <c r="A18" s="14" t="s">
        <v>144</v>
      </c>
      <c r="B18" s="14">
        <v>9.5767355E7</v>
      </c>
      <c r="C18" s="14">
        <v>7.3444538E7</v>
      </c>
      <c r="D18" s="14">
        <v>1.09309745E8</v>
      </c>
      <c r="E18" s="14">
        <v>2.78521638E8</v>
      </c>
    </row>
    <row r="21">
      <c r="A21" s="14" t="s">
        <v>121</v>
      </c>
      <c r="B21" s="14" t="s">
        <v>114</v>
      </c>
      <c r="C21" s="14" t="s">
        <v>142</v>
      </c>
      <c r="D21" s="14" t="s">
        <v>138</v>
      </c>
      <c r="E21" s="14" t="s">
        <v>136</v>
      </c>
      <c r="F21" s="14" t="s">
        <v>140</v>
      </c>
      <c r="G21" s="14" t="s">
        <v>137</v>
      </c>
      <c r="H21" s="14" t="s">
        <v>141</v>
      </c>
      <c r="I21" s="14" t="s">
        <v>139</v>
      </c>
      <c r="J21" s="14" t="s">
        <v>144</v>
      </c>
    </row>
    <row r="22">
      <c r="A22" s="14">
        <v>3.0</v>
      </c>
      <c r="B22" s="14">
        <v>8504325.0</v>
      </c>
      <c r="C22" s="14">
        <v>1.1973539E7</v>
      </c>
      <c r="D22" s="14">
        <v>8560645.0</v>
      </c>
      <c r="E22" s="14">
        <v>1.3656275E7</v>
      </c>
      <c r="F22" s="14">
        <v>1.6644366E7</v>
      </c>
      <c r="G22" s="14">
        <v>1.7583336E7</v>
      </c>
      <c r="H22" s="14">
        <v>1.2100711E7</v>
      </c>
      <c r="I22" s="14">
        <v>6744158.0</v>
      </c>
      <c r="J22" s="14">
        <v>9.5767355E7</v>
      </c>
    </row>
    <row r="23">
      <c r="A23" s="14">
        <v>6.0</v>
      </c>
      <c r="B23" s="14">
        <v>1.1361676E7</v>
      </c>
      <c r="C23" s="14">
        <v>1.1953458E7</v>
      </c>
      <c r="D23" s="14">
        <v>5813093.0</v>
      </c>
      <c r="E23" s="14">
        <v>1.0085094E7</v>
      </c>
      <c r="F23" s="14">
        <v>1.0815712E7</v>
      </c>
      <c r="G23" s="14">
        <v>1.2576194E7</v>
      </c>
      <c r="I23" s="14">
        <v>1.0839311E7</v>
      </c>
      <c r="J23" s="14">
        <v>7.3444538E7</v>
      </c>
    </row>
    <row r="24">
      <c r="A24" s="14">
        <v>9.0</v>
      </c>
      <c r="B24" s="14">
        <v>1.2787932E7</v>
      </c>
      <c r="C24" s="14">
        <v>1.7160356E7</v>
      </c>
      <c r="D24" s="14">
        <v>7767455.0</v>
      </c>
      <c r="E24" s="14">
        <v>1.2139429E7</v>
      </c>
      <c r="F24" s="14">
        <v>1.1235544E7</v>
      </c>
      <c r="G24" s="14">
        <v>1.8723347E7</v>
      </c>
      <c r="H24" s="14">
        <v>1.1954099E7</v>
      </c>
      <c r="I24" s="14">
        <v>1.7541583E7</v>
      </c>
      <c r="J24" s="14">
        <v>1.09309745E8</v>
      </c>
    </row>
    <row r="25">
      <c r="A25" s="14" t="s">
        <v>144</v>
      </c>
      <c r="B25" s="14">
        <v>3.2653933E7</v>
      </c>
      <c r="C25" s="14">
        <v>4.1087353E7</v>
      </c>
      <c r="D25" s="14">
        <v>2.2141193E7</v>
      </c>
      <c r="E25" s="14">
        <v>3.5880798E7</v>
      </c>
      <c r="F25" s="14">
        <v>3.8695622E7</v>
      </c>
      <c r="G25" s="14">
        <v>4.8882877E7</v>
      </c>
      <c r="H25" s="14">
        <v>2.405481E7</v>
      </c>
      <c r="I25" s="14">
        <v>3.5125052E7</v>
      </c>
      <c r="J25" s="14">
        <v>2.78521638E8</v>
      </c>
    </row>
    <row r="41">
      <c r="A41" s="8" t="s">
        <v>151</v>
      </c>
      <c r="B41" s="14" t="s">
        <v>54</v>
      </c>
      <c r="C41" s="14" t="s">
        <v>55</v>
      </c>
      <c r="D41" s="14" t="s">
        <v>56</v>
      </c>
      <c r="E41" s="14" t="s">
        <v>57</v>
      </c>
      <c r="F41" s="14" t="s">
        <v>58</v>
      </c>
      <c r="G41" s="14" t="s">
        <v>59</v>
      </c>
      <c r="H41" s="14" t="s">
        <v>60</v>
      </c>
      <c r="I41" s="14" t="s">
        <v>61</v>
      </c>
      <c r="J41" s="14" t="s">
        <v>62</v>
      </c>
      <c r="K41" s="14" t="s">
        <v>63</v>
      </c>
      <c r="L41" s="14" t="s">
        <v>64</v>
      </c>
      <c r="M41" s="14" t="s">
        <v>65</v>
      </c>
      <c r="N41" s="14" t="s">
        <v>66</v>
      </c>
      <c r="O41" s="14" t="s">
        <v>67</v>
      </c>
      <c r="P41" s="14" t="s">
        <v>68</v>
      </c>
      <c r="Q41" s="14" t="s">
        <v>69</v>
      </c>
      <c r="R41" s="14" t="s">
        <v>70</v>
      </c>
      <c r="S41" s="14" t="s">
        <v>71</v>
      </c>
      <c r="T41" s="14" t="s">
        <v>72</v>
      </c>
      <c r="U41" s="14" t="s">
        <v>73</v>
      </c>
      <c r="V41" s="14" t="s">
        <v>74</v>
      </c>
      <c r="W41" s="14" t="s">
        <v>97</v>
      </c>
      <c r="X41" s="14" t="s">
        <v>75</v>
      </c>
      <c r="Y41" s="14" t="s">
        <v>76</v>
      </c>
      <c r="Z41" s="14" t="s">
        <v>77</v>
      </c>
      <c r="AA41" s="14" t="s">
        <v>78</v>
      </c>
      <c r="AB41" s="14" t="s">
        <v>79</v>
      </c>
      <c r="AC41" s="14" t="s">
        <v>80</v>
      </c>
      <c r="AD41" s="14" t="s">
        <v>98</v>
      </c>
      <c r="AE41" s="14" t="s">
        <v>81</v>
      </c>
      <c r="AF41" s="14" t="s">
        <v>82</v>
      </c>
      <c r="AG41" s="14" t="s">
        <v>83</v>
      </c>
      <c r="AH41" s="14" t="s">
        <v>84</v>
      </c>
      <c r="AI41" s="14" t="s">
        <v>85</v>
      </c>
      <c r="AJ41" s="14" t="s">
        <v>86</v>
      </c>
      <c r="AK41" s="14" t="s">
        <v>87</v>
      </c>
      <c r="AL41" s="14" t="s">
        <v>88</v>
      </c>
      <c r="AM41" s="14" t="s">
        <v>89</v>
      </c>
      <c r="AN41" s="14" t="s">
        <v>90</v>
      </c>
      <c r="AO41" s="14" t="s">
        <v>99</v>
      </c>
      <c r="AP41" s="14" t="s">
        <v>100</v>
      </c>
      <c r="AQ41" s="14" t="s">
        <v>91</v>
      </c>
      <c r="AR41" s="14" t="s">
        <v>92</v>
      </c>
      <c r="AS41" s="14" t="s">
        <v>93</v>
      </c>
      <c r="AT41" s="14" t="s">
        <v>94</v>
      </c>
      <c r="AU41" s="14" t="s">
        <v>101</v>
      </c>
      <c r="AV41" s="14" t="s">
        <v>95</v>
      </c>
      <c r="AW41" s="14" t="s">
        <v>96</v>
      </c>
      <c r="AX41" s="14" t="s">
        <v>144</v>
      </c>
    </row>
    <row r="42">
      <c r="A42" s="14" t="s">
        <v>114</v>
      </c>
      <c r="B42" s="14">
        <v>0.0</v>
      </c>
      <c r="C42" s="14">
        <v>0.0</v>
      </c>
      <c r="D42" s="14">
        <v>11326.0</v>
      </c>
      <c r="E42" s="14">
        <v>14193.0</v>
      </c>
      <c r="F42" s="14">
        <v>14.0</v>
      </c>
      <c r="G42" s="14">
        <v>4609.0</v>
      </c>
      <c r="H42" s="14">
        <v>0.0</v>
      </c>
      <c r="I42" s="14">
        <v>40448.0</v>
      </c>
      <c r="J42" s="14">
        <v>0.0</v>
      </c>
      <c r="K42" s="14">
        <v>195.0</v>
      </c>
      <c r="L42" s="14">
        <v>17343.0</v>
      </c>
      <c r="M42" s="14">
        <v>13143.0</v>
      </c>
      <c r="N42" s="14">
        <v>5079127.0</v>
      </c>
      <c r="O42" s="14">
        <v>3033.0</v>
      </c>
      <c r="P42" s="14">
        <v>21060.0</v>
      </c>
      <c r="Q42" s="14">
        <v>0.0</v>
      </c>
      <c r="R42" s="14">
        <v>6205745.0</v>
      </c>
      <c r="S42" s="14">
        <v>0.0</v>
      </c>
      <c r="T42" s="14">
        <v>38664.0</v>
      </c>
      <c r="U42" s="14">
        <v>132055.0</v>
      </c>
      <c r="V42" s="14">
        <v>0.0</v>
      </c>
      <c r="W42" s="14">
        <v>5253.0</v>
      </c>
      <c r="X42" s="14">
        <v>2414.0</v>
      </c>
      <c r="Y42" s="14">
        <v>512780.0</v>
      </c>
      <c r="Z42" s="14">
        <v>0.0</v>
      </c>
      <c r="AA42" s="14">
        <v>18918.0</v>
      </c>
      <c r="AB42" s="14">
        <v>216481.0</v>
      </c>
      <c r="AC42" s="14">
        <v>4862.0</v>
      </c>
      <c r="AD42" s="14">
        <v>595328.0</v>
      </c>
      <c r="AE42" s="14">
        <v>134017.0</v>
      </c>
      <c r="AF42" s="14">
        <v>81895.0</v>
      </c>
      <c r="AG42" s="14">
        <v>11608.0</v>
      </c>
      <c r="AH42" s="14">
        <v>344666.0</v>
      </c>
      <c r="AI42" s="14">
        <v>86527.0</v>
      </c>
      <c r="AJ42" s="14">
        <v>23458.0</v>
      </c>
      <c r="AK42" s="14">
        <v>0.0</v>
      </c>
      <c r="AL42" s="14">
        <v>32977.0</v>
      </c>
      <c r="AM42" s="14">
        <v>49292.0</v>
      </c>
      <c r="AN42" s="14">
        <v>0.0</v>
      </c>
      <c r="AO42" s="14">
        <v>8398.0</v>
      </c>
      <c r="AP42" s="14">
        <v>109457.0</v>
      </c>
      <c r="AQ42" s="14">
        <v>1.8480205E7</v>
      </c>
      <c r="AR42" s="14">
        <v>35079.0</v>
      </c>
      <c r="AS42" s="14">
        <v>65769.0</v>
      </c>
      <c r="AT42" s="14">
        <v>67.0</v>
      </c>
      <c r="AU42" s="14">
        <v>241965.0</v>
      </c>
      <c r="AV42" s="14">
        <v>2.1603987E7</v>
      </c>
      <c r="AW42" s="14">
        <v>11562.0</v>
      </c>
      <c r="AX42" s="14">
        <v>5.425792E7</v>
      </c>
    </row>
    <row r="43">
      <c r="A43" s="14" t="s">
        <v>142</v>
      </c>
      <c r="B43" s="14">
        <v>31119.0</v>
      </c>
      <c r="C43" s="14">
        <v>40518.0</v>
      </c>
      <c r="D43" s="14">
        <v>45.0</v>
      </c>
      <c r="E43" s="14">
        <v>65764.0</v>
      </c>
      <c r="F43" s="14">
        <v>61.0</v>
      </c>
      <c r="G43" s="14">
        <v>43065.0</v>
      </c>
      <c r="H43" s="14">
        <v>0.0</v>
      </c>
      <c r="I43" s="14">
        <v>100857.0</v>
      </c>
      <c r="J43" s="14">
        <v>0.0</v>
      </c>
      <c r="K43" s="14">
        <v>44.0</v>
      </c>
      <c r="L43" s="14">
        <v>124598.0</v>
      </c>
      <c r="M43" s="14">
        <v>1281520.0</v>
      </c>
      <c r="N43" s="14">
        <v>2700049.0</v>
      </c>
      <c r="O43" s="14">
        <v>387729.0</v>
      </c>
      <c r="P43" s="14">
        <v>0.0</v>
      </c>
      <c r="Q43" s="14">
        <v>0.0</v>
      </c>
      <c r="R43" s="14">
        <v>6381941.0</v>
      </c>
      <c r="S43" s="14">
        <v>10.0</v>
      </c>
      <c r="T43" s="14">
        <v>29343.0</v>
      </c>
      <c r="U43" s="14">
        <v>628336.0</v>
      </c>
      <c r="V43" s="14">
        <v>0.0</v>
      </c>
      <c r="W43" s="14">
        <v>9507.0</v>
      </c>
      <c r="X43" s="14">
        <v>5377711.0</v>
      </c>
      <c r="Y43" s="14">
        <v>134250.0</v>
      </c>
      <c r="Z43" s="14">
        <v>0.0</v>
      </c>
      <c r="AA43" s="14">
        <v>86.0</v>
      </c>
      <c r="AB43" s="14">
        <v>2.0</v>
      </c>
      <c r="AC43" s="14">
        <v>2393976.0</v>
      </c>
      <c r="AD43" s="14">
        <v>202780.0</v>
      </c>
      <c r="AE43" s="14">
        <v>76186.0</v>
      </c>
      <c r="AF43" s="14">
        <v>1515406.0</v>
      </c>
      <c r="AG43" s="14">
        <v>488221.0</v>
      </c>
      <c r="AH43" s="14">
        <v>213812.0</v>
      </c>
      <c r="AI43" s="14">
        <v>4399906.0</v>
      </c>
      <c r="AJ43" s="14">
        <v>783164.0</v>
      </c>
      <c r="AK43" s="14">
        <v>142566.0</v>
      </c>
      <c r="AL43" s="14">
        <v>4673867.0</v>
      </c>
      <c r="AM43" s="14">
        <v>133003.0</v>
      </c>
      <c r="AN43" s="14">
        <v>25866.0</v>
      </c>
      <c r="AO43" s="14">
        <v>27931.0</v>
      </c>
      <c r="AP43" s="14">
        <v>494752.0</v>
      </c>
      <c r="AQ43" s="14">
        <v>6895286.0</v>
      </c>
      <c r="AR43" s="14">
        <v>0.0</v>
      </c>
      <c r="AS43" s="14">
        <v>746729.0</v>
      </c>
      <c r="AT43" s="14">
        <v>0.0</v>
      </c>
      <c r="AU43" s="14">
        <v>537347.0</v>
      </c>
      <c r="AV43" s="14">
        <v>5799047.0</v>
      </c>
      <c r="AW43" s="14">
        <v>0.0</v>
      </c>
      <c r="AX43" s="14">
        <v>4.68864E7</v>
      </c>
    </row>
    <row r="44">
      <c r="A44" s="14" t="s">
        <v>138</v>
      </c>
      <c r="B44" s="14">
        <v>0.0</v>
      </c>
      <c r="C44" s="14">
        <v>0.0</v>
      </c>
      <c r="D44" s="14">
        <v>1497.0</v>
      </c>
      <c r="E44" s="14">
        <v>69800.0</v>
      </c>
      <c r="F44" s="14">
        <v>0.0</v>
      </c>
      <c r="G44" s="14">
        <v>2227.0</v>
      </c>
      <c r="H44" s="14">
        <v>0.0</v>
      </c>
      <c r="I44" s="14">
        <v>5778.0</v>
      </c>
      <c r="J44" s="14">
        <v>0.0</v>
      </c>
      <c r="K44" s="14">
        <v>0.0</v>
      </c>
      <c r="L44" s="14">
        <v>118.0</v>
      </c>
      <c r="M44" s="14">
        <v>402109.0</v>
      </c>
      <c r="N44" s="14">
        <v>1039233.0</v>
      </c>
      <c r="O44" s="14">
        <v>0.0</v>
      </c>
      <c r="P44" s="14">
        <v>0.0</v>
      </c>
      <c r="Q44" s="14">
        <v>0.0</v>
      </c>
      <c r="R44" s="14">
        <v>5186287.0</v>
      </c>
      <c r="S44" s="14">
        <v>0.0</v>
      </c>
      <c r="T44" s="14">
        <v>92461.0</v>
      </c>
      <c r="U44" s="14">
        <v>382548.0</v>
      </c>
      <c r="V44" s="14">
        <v>0.0</v>
      </c>
      <c r="W44" s="14">
        <v>5668.0</v>
      </c>
      <c r="X44" s="14">
        <v>484191.0</v>
      </c>
      <c r="Y44" s="14">
        <v>117.0</v>
      </c>
      <c r="Z44" s="14">
        <v>0.0</v>
      </c>
      <c r="AA44" s="14">
        <v>1357.0</v>
      </c>
      <c r="AB44" s="14">
        <v>0.0</v>
      </c>
      <c r="AC44" s="14">
        <v>23585.0</v>
      </c>
      <c r="AD44" s="14">
        <v>49.0</v>
      </c>
      <c r="AE44" s="14">
        <v>1169.0</v>
      </c>
      <c r="AF44" s="14">
        <v>53003.0</v>
      </c>
      <c r="AG44" s="14">
        <v>65448.0</v>
      </c>
      <c r="AH44" s="14">
        <v>392460.0</v>
      </c>
      <c r="AI44" s="14">
        <v>1833424.0</v>
      </c>
      <c r="AJ44" s="14">
        <v>233509.0</v>
      </c>
      <c r="AK44" s="14">
        <v>0.0</v>
      </c>
      <c r="AL44" s="14">
        <v>138088.0</v>
      </c>
      <c r="AM44" s="14">
        <v>108597.0</v>
      </c>
      <c r="AN44" s="14">
        <v>122.0</v>
      </c>
      <c r="AO44" s="14">
        <v>8606.0</v>
      </c>
      <c r="AP44" s="14">
        <v>71969.0</v>
      </c>
      <c r="AQ44" s="14">
        <v>1.1208648E7</v>
      </c>
      <c r="AR44" s="14">
        <v>0.0</v>
      </c>
      <c r="AS44" s="14">
        <v>19797.0</v>
      </c>
      <c r="AT44" s="14">
        <v>0.0</v>
      </c>
      <c r="AU44" s="14">
        <v>309328.0</v>
      </c>
      <c r="AV44" s="14">
        <v>1.9426807E7</v>
      </c>
      <c r="AW44" s="14">
        <v>0.0</v>
      </c>
      <c r="AX44" s="14">
        <v>4.1568E7</v>
      </c>
    </row>
    <row r="45">
      <c r="A45" s="14" t="s">
        <v>136</v>
      </c>
      <c r="B45" s="14">
        <v>9.0</v>
      </c>
      <c r="C45" s="14">
        <v>0.0</v>
      </c>
      <c r="D45" s="14">
        <v>330.0</v>
      </c>
      <c r="E45" s="14">
        <v>105993.0</v>
      </c>
      <c r="F45" s="14">
        <v>286.0</v>
      </c>
      <c r="G45" s="14">
        <v>26698.0</v>
      </c>
      <c r="H45" s="14">
        <v>0.0</v>
      </c>
      <c r="I45" s="14">
        <v>18029.0</v>
      </c>
      <c r="J45" s="14">
        <v>0.0</v>
      </c>
      <c r="K45" s="14">
        <v>359.0</v>
      </c>
      <c r="L45" s="14">
        <v>49707.0</v>
      </c>
      <c r="M45" s="14">
        <v>184963.0</v>
      </c>
      <c r="N45" s="14">
        <v>4711085.0</v>
      </c>
      <c r="O45" s="14">
        <v>0.0</v>
      </c>
      <c r="P45" s="14">
        <v>8386.0</v>
      </c>
      <c r="Q45" s="14">
        <v>27474.0</v>
      </c>
      <c r="R45" s="14">
        <v>3388237.0</v>
      </c>
      <c r="S45" s="14">
        <v>0.0</v>
      </c>
      <c r="T45" s="14">
        <v>4289.0</v>
      </c>
      <c r="U45" s="14">
        <v>230465.0</v>
      </c>
      <c r="V45" s="14">
        <v>24227.0</v>
      </c>
      <c r="W45" s="14">
        <v>2482.0</v>
      </c>
      <c r="X45" s="14">
        <v>726.0</v>
      </c>
      <c r="Y45" s="14">
        <v>3250.0</v>
      </c>
      <c r="Z45" s="14">
        <v>0.0</v>
      </c>
      <c r="AA45" s="14">
        <v>40256.0</v>
      </c>
      <c r="AB45" s="14">
        <v>0.0</v>
      </c>
      <c r="AC45" s="14">
        <v>13921.0</v>
      </c>
      <c r="AD45" s="14">
        <v>742.0</v>
      </c>
      <c r="AE45" s="14">
        <v>37825.0</v>
      </c>
      <c r="AF45" s="14">
        <v>112990.0</v>
      </c>
      <c r="AG45" s="14">
        <v>357892.0</v>
      </c>
      <c r="AH45" s="14">
        <v>693409.0</v>
      </c>
      <c r="AI45" s="14">
        <v>1709163.0</v>
      </c>
      <c r="AJ45" s="14">
        <v>305796.0</v>
      </c>
      <c r="AK45" s="14">
        <v>3092.0</v>
      </c>
      <c r="AL45" s="14">
        <v>375287.0</v>
      </c>
      <c r="AM45" s="14">
        <v>107185.0</v>
      </c>
      <c r="AN45" s="14">
        <v>7742.0</v>
      </c>
      <c r="AO45" s="14">
        <v>1291.0</v>
      </c>
      <c r="AP45" s="14">
        <v>89887.0</v>
      </c>
      <c r="AQ45" s="14">
        <v>2.2385901E7</v>
      </c>
      <c r="AR45" s="14">
        <v>0.0</v>
      </c>
      <c r="AS45" s="14">
        <v>167977.0</v>
      </c>
      <c r="AT45" s="14">
        <v>22845.0</v>
      </c>
      <c r="AU45" s="14">
        <v>660602.0</v>
      </c>
      <c r="AV45" s="14">
        <v>1.6804002E7</v>
      </c>
      <c r="AW45" s="14">
        <v>0.0</v>
      </c>
      <c r="AX45" s="14">
        <v>5.26848E7</v>
      </c>
    </row>
    <row r="46">
      <c r="A46" s="14" t="s">
        <v>140</v>
      </c>
      <c r="B46" s="14">
        <v>31123.0</v>
      </c>
      <c r="C46" s="14">
        <v>6084.0</v>
      </c>
      <c r="D46" s="14">
        <v>0.0</v>
      </c>
      <c r="E46" s="14">
        <v>17745.0</v>
      </c>
      <c r="F46" s="14">
        <v>0.0</v>
      </c>
      <c r="G46" s="14">
        <v>0.0</v>
      </c>
      <c r="H46" s="14">
        <v>0.0</v>
      </c>
      <c r="I46" s="14">
        <v>61.0</v>
      </c>
      <c r="J46" s="14">
        <v>0.0</v>
      </c>
      <c r="K46" s="14">
        <v>21491.0</v>
      </c>
      <c r="L46" s="14">
        <v>6501.0</v>
      </c>
      <c r="M46" s="14">
        <v>153517.0</v>
      </c>
      <c r="N46" s="14">
        <v>1507911.0</v>
      </c>
      <c r="O46" s="14">
        <v>7670.0</v>
      </c>
      <c r="P46" s="14">
        <v>1256.0</v>
      </c>
      <c r="Q46" s="14">
        <v>0.0</v>
      </c>
      <c r="R46" s="14">
        <v>775956.0</v>
      </c>
      <c r="S46" s="14">
        <v>78.0</v>
      </c>
      <c r="T46" s="14">
        <v>51549.0</v>
      </c>
      <c r="U46" s="14">
        <v>336210.0</v>
      </c>
      <c r="V46" s="14">
        <v>0.0</v>
      </c>
      <c r="W46" s="14">
        <v>10500.0</v>
      </c>
      <c r="X46" s="14">
        <v>303357.0</v>
      </c>
      <c r="Y46" s="14">
        <v>79525.0</v>
      </c>
      <c r="Z46" s="14">
        <v>0.0</v>
      </c>
      <c r="AA46" s="14">
        <v>60218.0</v>
      </c>
      <c r="AB46" s="14">
        <v>43.0</v>
      </c>
      <c r="AC46" s="14">
        <v>1139877.0</v>
      </c>
      <c r="AD46" s="14">
        <v>1800.0</v>
      </c>
      <c r="AE46" s="14">
        <v>7358.0</v>
      </c>
      <c r="AF46" s="14">
        <v>209064.0</v>
      </c>
      <c r="AG46" s="14">
        <v>94788.0</v>
      </c>
      <c r="AH46" s="14">
        <v>58087.0</v>
      </c>
      <c r="AI46" s="14">
        <v>974581.0</v>
      </c>
      <c r="AJ46" s="14">
        <v>450990.0</v>
      </c>
      <c r="AK46" s="14">
        <v>279.0</v>
      </c>
      <c r="AL46" s="14">
        <v>1409082.0</v>
      </c>
      <c r="AM46" s="14">
        <v>69755.0</v>
      </c>
      <c r="AN46" s="14">
        <v>6519.0</v>
      </c>
      <c r="AO46" s="14">
        <v>24788.0</v>
      </c>
      <c r="AP46" s="14">
        <v>78448.0</v>
      </c>
      <c r="AQ46" s="14">
        <v>2.9820692E7</v>
      </c>
      <c r="AR46" s="14">
        <v>0.0</v>
      </c>
      <c r="AS46" s="14">
        <v>563352.0</v>
      </c>
      <c r="AT46" s="14">
        <v>5476.0</v>
      </c>
      <c r="AU46" s="14">
        <v>409592.0</v>
      </c>
      <c r="AV46" s="14">
        <v>9747258.0</v>
      </c>
      <c r="AW46" s="14">
        <v>299.0</v>
      </c>
      <c r="AX46" s="14">
        <v>4.844288E7</v>
      </c>
    </row>
    <row r="47">
      <c r="A47" s="14" t="s">
        <v>137</v>
      </c>
      <c r="B47" s="14">
        <v>4665.0</v>
      </c>
      <c r="C47" s="14">
        <v>81.0</v>
      </c>
      <c r="D47" s="14">
        <v>6723.0</v>
      </c>
      <c r="E47" s="14">
        <v>245525.0</v>
      </c>
      <c r="F47" s="14">
        <v>34168.0</v>
      </c>
      <c r="G47" s="14">
        <v>29156.0</v>
      </c>
      <c r="H47" s="14">
        <v>0.0</v>
      </c>
      <c r="I47" s="14">
        <v>5102.0</v>
      </c>
      <c r="J47" s="14">
        <v>0.0</v>
      </c>
      <c r="K47" s="14">
        <v>0.0</v>
      </c>
      <c r="L47" s="14">
        <v>12399.0</v>
      </c>
      <c r="M47" s="14">
        <v>815142.0</v>
      </c>
      <c r="N47" s="14">
        <v>5458154.0</v>
      </c>
      <c r="O47" s="14">
        <v>0.0</v>
      </c>
      <c r="P47" s="14">
        <v>108.0</v>
      </c>
      <c r="Q47" s="14">
        <v>0.0</v>
      </c>
      <c r="R47" s="14">
        <v>2.280087E7</v>
      </c>
      <c r="S47" s="14">
        <v>336.0</v>
      </c>
      <c r="T47" s="14">
        <v>40709.0</v>
      </c>
      <c r="U47" s="14">
        <v>184373.0</v>
      </c>
      <c r="V47" s="14">
        <v>0.0</v>
      </c>
      <c r="W47" s="14">
        <v>2242.0</v>
      </c>
      <c r="X47" s="14">
        <v>12014.0</v>
      </c>
      <c r="Y47" s="14">
        <v>0.0</v>
      </c>
      <c r="Z47" s="14">
        <v>0.0</v>
      </c>
      <c r="AA47" s="14">
        <v>0.0</v>
      </c>
      <c r="AB47" s="14">
        <v>7786.0</v>
      </c>
      <c r="AC47" s="14">
        <v>620671.0</v>
      </c>
      <c r="AD47" s="14">
        <v>16389.0</v>
      </c>
      <c r="AE47" s="14">
        <v>59858.0</v>
      </c>
      <c r="AF47" s="14">
        <v>319524.0</v>
      </c>
      <c r="AG47" s="14">
        <v>127936.0</v>
      </c>
      <c r="AH47" s="14">
        <v>431613.0</v>
      </c>
      <c r="AI47" s="14">
        <v>1475827.0</v>
      </c>
      <c r="AJ47" s="14">
        <v>463269.0</v>
      </c>
      <c r="AK47" s="14">
        <v>19168.0</v>
      </c>
      <c r="AL47" s="14">
        <v>116713.0</v>
      </c>
      <c r="AM47" s="14">
        <v>235125.0</v>
      </c>
      <c r="AN47" s="14">
        <v>1348.0</v>
      </c>
      <c r="AO47" s="14">
        <v>52174.0</v>
      </c>
      <c r="AP47" s="14">
        <v>84452.0</v>
      </c>
      <c r="AQ47" s="14">
        <v>1.4817347E7</v>
      </c>
      <c r="AR47" s="14">
        <v>0.0</v>
      </c>
      <c r="AS47" s="14">
        <v>59598.0</v>
      </c>
      <c r="AT47" s="14">
        <v>0.0</v>
      </c>
      <c r="AU47" s="14">
        <v>321312.0</v>
      </c>
      <c r="AV47" s="14">
        <v>6873283.0</v>
      </c>
      <c r="AW47" s="14">
        <v>1000.0</v>
      </c>
      <c r="AX47" s="14">
        <v>5.575616E7</v>
      </c>
    </row>
    <row r="48">
      <c r="A48" s="14" t="s">
        <v>141</v>
      </c>
      <c r="B48" s="14">
        <v>32809.0</v>
      </c>
      <c r="C48" s="14">
        <v>297277.0</v>
      </c>
      <c r="D48" s="14">
        <v>0.0</v>
      </c>
      <c r="E48" s="14">
        <v>95830.0</v>
      </c>
      <c r="F48" s="14">
        <v>9412.0</v>
      </c>
      <c r="G48" s="14">
        <v>1240.0</v>
      </c>
      <c r="H48" s="14">
        <v>0.0</v>
      </c>
      <c r="I48" s="14">
        <v>451.0</v>
      </c>
      <c r="J48" s="14">
        <v>0.0</v>
      </c>
      <c r="K48" s="14">
        <v>0.0</v>
      </c>
      <c r="L48" s="14">
        <v>54874.0</v>
      </c>
      <c r="M48" s="14">
        <v>693638.0</v>
      </c>
      <c r="N48" s="14">
        <v>2641887.0</v>
      </c>
      <c r="O48" s="14">
        <v>0.0</v>
      </c>
      <c r="P48" s="14">
        <v>0.0</v>
      </c>
      <c r="Q48" s="14">
        <v>246.0</v>
      </c>
      <c r="R48" s="14">
        <v>1325516.0</v>
      </c>
      <c r="S48" s="14">
        <v>0.0</v>
      </c>
      <c r="T48" s="14">
        <v>48691.0</v>
      </c>
      <c r="U48" s="14">
        <v>251336.0</v>
      </c>
      <c r="V48" s="14">
        <v>0.0</v>
      </c>
      <c r="W48" s="14">
        <v>11543.0</v>
      </c>
      <c r="X48" s="14">
        <v>53616.0</v>
      </c>
      <c r="Y48" s="14">
        <v>484465.0</v>
      </c>
      <c r="Z48" s="14">
        <v>0.0</v>
      </c>
      <c r="AA48" s="14">
        <v>474.0</v>
      </c>
      <c r="AB48" s="14">
        <v>289.0</v>
      </c>
      <c r="AC48" s="14">
        <v>4338199.0</v>
      </c>
      <c r="AD48" s="14">
        <v>30663.0</v>
      </c>
      <c r="AE48" s="14">
        <v>21998.0</v>
      </c>
      <c r="AF48" s="14">
        <v>1770980.0</v>
      </c>
      <c r="AG48" s="14">
        <v>110588.0</v>
      </c>
      <c r="AH48" s="14">
        <v>12162.0</v>
      </c>
      <c r="AI48" s="14">
        <v>1135788.0</v>
      </c>
      <c r="AJ48" s="14">
        <v>465515.0</v>
      </c>
      <c r="AK48" s="14">
        <v>23999.0</v>
      </c>
      <c r="AL48" s="14">
        <v>510118.0</v>
      </c>
      <c r="AM48" s="14">
        <v>111782.0</v>
      </c>
      <c r="AN48" s="14">
        <v>254311.0</v>
      </c>
      <c r="AO48" s="14">
        <v>36645.0</v>
      </c>
      <c r="AP48" s="14">
        <v>93585.0</v>
      </c>
      <c r="AQ48" s="14">
        <v>7632425.0</v>
      </c>
      <c r="AR48" s="14">
        <v>0.0</v>
      </c>
      <c r="AS48" s="14">
        <v>1240124.0</v>
      </c>
      <c r="AT48" s="14">
        <v>555.0</v>
      </c>
      <c r="AU48" s="14">
        <v>261779.0</v>
      </c>
      <c r="AV48" s="14">
        <v>3285990.0</v>
      </c>
      <c r="AW48" s="14">
        <v>0.0</v>
      </c>
      <c r="AX48" s="14">
        <v>2.73408E7</v>
      </c>
    </row>
    <row r="49">
      <c r="A49" s="14" t="s">
        <v>139</v>
      </c>
      <c r="B49" s="14">
        <v>927.0</v>
      </c>
      <c r="C49" s="14">
        <v>0.0</v>
      </c>
      <c r="D49" s="14">
        <v>16.0</v>
      </c>
      <c r="E49" s="14">
        <v>9372.0</v>
      </c>
      <c r="F49" s="14">
        <v>0.0</v>
      </c>
      <c r="G49" s="14">
        <v>0.0</v>
      </c>
      <c r="H49" s="14">
        <v>0.0</v>
      </c>
      <c r="I49" s="14">
        <v>2783.0</v>
      </c>
      <c r="J49" s="14">
        <v>0.0</v>
      </c>
      <c r="K49" s="14">
        <v>32715.0</v>
      </c>
      <c r="L49" s="14">
        <v>804952.0</v>
      </c>
      <c r="M49" s="14">
        <v>12573.0</v>
      </c>
      <c r="N49" s="14">
        <v>5715602.0</v>
      </c>
      <c r="O49" s="14">
        <v>0.0</v>
      </c>
      <c r="P49" s="14">
        <v>427.0</v>
      </c>
      <c r="Q49" s="14">
        <v>0.0</v>
      </c>
      <c r="R49" s="14">
        <v>1071262.0</v>
      </c>
      <c r="S49" s="14">
        <v>610.0</v>
      </c>
      <c r="T49" s="14">
        <v>57986.0</v>
      </c>
      <c r="U49" s="14">
        <v>1927913.0</v>
      </c>
      <c r="V49" s="14">
        <v>0.0</v>
      </c>
      <c r="W49" s="14">
        <v>4853.0</v>
      </c>
      <c r="X49" s="14">
        <v>2876301.0</v>
      </c>
      <c r="Y49" s="14">
        <v>8055.0</v>
      </c>
      <c r="Z49" s="14">
        <v>0.0</v>
      </c>
      <c r="AA49" s="14">
        <v>52695.0</v>
      </c>
      <c r="AB49" s="14">
        <v>417.0</v>
      </c>
      <c r="AC49" s="14">
        <v>6822407.0</v>
      </c>
      <c r="AD49" s="14">
        <v>24415.0</v>
      </c>
      <c r="AE49" s="14">
        <v>38096.0</v>
      </c>
      <c r="AF49" s="14">
        <v>174191.0</v>
      </c>
      <c r="AG49" s="14">
        <v>339044.0</v>
      </c>
      <c r="AH49" s="14">
        <v>73710.0</v>
      </c>
      <c r="AI49" s="14">
        <v>1805321.0</v>
      </c>
      <c r="AJ49" s="14">
        <v>541567.0</v>
      </c>
      <c r="AK49" s="14">
        <v>64326.0</v>
      </c>
      <c r="AL49" s="14">
        <v>3661209.0</v>
      </c>
      <c r="AM49" s="14">
        <v>36916.0</v>
      </c>
      <c r="AN49" s="14">
        <v>0.0</v>
      </c>
      <c r="AO49" s="14">
        <v>10164.0</v>
      </c>
      <c r="AP49" s="14">
        <v>83386.0</v>
      </c>
      <c r="AQ49" s="14">
        <v>7966303.0</v>
      </c>
      <c r="AR49" s="14">
        <v>0.0</v>
      </c>
      <c r="AS49" s="14">
        <v>676622.0</v>
      </c>
      <c r="AT49" s="14">
        <v>58201.0</v>
      </c>
      <c r="AU49" s="14">
        <v>165214.0</v>
      </c>
      <c r="AV49" s="14">
        <v>1.0974148E7</v>
      </c>
      <c r="AW49" s="14">
        <v>4501.0</v>
      </c>
      <c r="AX49" s="14">
        <v>4.60992E7</v>
      </c>
    </row>
    <row r="50">
      <c r="A50" s="14" t="s">
        <v>144</v>
      </c>
      <c r="B50" s="14">
        <v>100652.0</v>
      </c>
      <c r="C50" s="14">
        <v>343960.0</v>
      </c>
      <c r="D50" s="14">
        <v>19937.0</v>
      </c>
      <c r="E50" s="14">
        <v>624222.0</v>
      </c>
      <c r="F50" s="14">
        <v>43941.0</v>
      </c>
      <c r="G50" s="14">
        <v>106995.0</v>
      </c>
      <c r="H50" s="14">
        <v>0.0</v>
      </c>
      <c r="I50" s="14">
        <v>173509.0</v>
      </c>
      <c r="J50" s="14">
        <v>0.0</v>
      </c>
      <c r="K50" s="14">
        <v>54804.0</v>
      </c>
      <c r="L50" s="14">
        <v>1070492.0</v>
      </c>
      <c r="M50" s="14">
        <v>3556605.0</v>
      </c>
      <c r="N50" s="14">
        <v>2.8853048E7</v>
      </c>
      <c r="O50" s="14">
        <v>398432.0</v>
      </c>
      <c r="P50" s="14">
        <v>31237.0</v>
      </c>
      <c r="Q50" s="14">
        <v>27720.0</v>
      </c>
      <c r="R50" s="14">
        <v>4.7135814E7</v>
      </c>
      <c r="S50" s="14">
        <v>1034.0</v>
      </c>
      <c r="T50" s="14">
        <v>363692.0</v>
      </c>
      <c r="U50" s="14">
        <v>4073236.0</v>
      </c>
      <c r="V50" s="14">
        <v>24227.0</v>
      </c>
      <c r="W50" s="14">
        <v>52048.0</v>
      </c>
      <c r="X50" s="14">
        <v>9110330.0</v>
      </c>
      <c r="Y50" s="14">
        <v>1222442.0</v>
      </c>
      <c r="Z50" s="14">
        <v>0.0</v>
      </c>
      <c r="AA50" s="14">
        <v>174004.0</v>
      </c>
      <c r="AB50" s="14">
        <v>225018.0</v>
      </c>
      <c r="AC50" s="14">
        <v>1.5357498E7</v>
      </c>
      <c r="AD50" s="14">
        <v>872166.0</v>
      </c>
      <c r="AE50" s="14">
        <v>376507.0</v>
      </c>
      <c r="AF50" s="14">
        <v>4237053.0</v>
      </c>
      <c r="AG50" s="14">
        <v>1595525.0</v>
      </c>
      <c r="AH50" s="14">
        <v>2219919.0</v>
      </c>
      <c r="AI50" s="14">
        <v>1.3420537E7</v>
      </c>
      <c r="AJ50" s="14">
        <v>3267268.0</v>
      </c>
      <c r="AK50" s="14">
        <v>253430.0</v>
      </c>
      <c r="AL50" s="14">
        <v>1.0917341E7</v>
      </c>
      <c r="AM50" s="14">
        <v>851655.0</v>
      </c>
      <c r="AN50" s="14">
        <v>295908.0</v>
      </c>
      <c r="AO50" s="14">
        <v>169997.0</v>
      </c>
      <c r="AP50" s="14">
        <v>1105936.0</v>
      </c>
      <c r="AQ50" s="14">
        <v>1.19206807E8</v>
      </c>
      <c r="AR50" s="14">
        <v>35079.0</v>
      </c>
      <c r="AS50" s="14">
        <v>3539968.0</v>
      </c>
      <c r="AT50" s="14">
        <v>87144.0</v>
      </c>
      <c r="AU50" s="14">
        <v>2907139.0</v>
      </c>
      <c r="AV50" s="14">
        <v>9.4514522E7</v>
      </c>
      <c r="AW50" s="14">
        <v>17362.0</v>
      </c>
      <c r="AX50" s="14">
        <v>3.7303616E8</v>
      </c>
    </row>
    <row r="72">
      <c r="A72" s="14" t="s">
        <v>124</v>
      </c>
      <c r="B72" s="14">
        <v>3.0</v>
      </c>
      <c r="C72" s="14">
        <v>6.0</v>
      </c>
      <c r="D72" s="14">
        <v>9.0</v>
      </c>
      <c r="E72" s="14" t="s">
        <v>144</v>
      </c>
    </row>
    <row r="73">
      <c r="A73" s="14" t="s">
        <v>54</v>
      </c>
      <c r="B73" s="14">
        <v>70948.0</v>
      </c>
      <c r="C73" s="14">
        <v>0.0</v>
      </c>
      <c r="D73" s="14">
        <v>29704.0</v>
      </c>
      <c r="E73" s="14">
        <v>100652.0</v>
      </c>
    </row>
    <row r="74">
      <c r="A74" s="14" t="s">
        <v>55</v>
      </c>
      <c r="B74" s="14">
        <v>343960.0</v>
      </c>
      <c r="C74" s="14">
        <v>0.0</v>
      </c>
      <c r="D74" s="14">
        <v>0.0</v>
      </c>
      <c r="E74" s="14">
        <v>343960.0</v>
      </c>
    </row>
    <row r="75">
      <c r="A75" s="14" t="s">
        <v>56</v>
      </c>
      <c r="B75" s="14">
        <v>0.0</v>
      </c>
      <c r="C75" s="14">
        <v>11672.0</v>
      </c>
      <c r="D75" s="14">
        <v>8265.0</v>
      </c>
      <c r="E75" s="14">
        <v>19937.0</v>
      </c>
    </row>
    <row r="76">
      <c r="A76" s="14" t="s">
        <v>57</v>
      </c>
      <c r="B76" s="14">
        <v>9644.0</v>
      </c>
      <c r="C76" s="14">
        <v>15854.0</v>
      </c>
      <c r="D76" s="14">
        <v>598724.0</v>
      </c>
      <c r="E76" s="14">
        <v>624222.0</v>
      </c>
    </row>
    <row r="77">
      <c r="A77" s="14" t="s">
        <v>58</v>
      </c>
      <c r="B77" s="14">
        <v>34468.0</v>
      </c>
      <c r="C77" s="14">
        <v>0.0</v>
      </c>
      <c r="D77" s="14">
        <v>9473.0</v>
      </c>
      <c r="E77" s="14">
        <v>43941.0</v>
      </c>
    </row>
    <row r="78">
      <c r="A78" s="14" t="s">
        <v>59</v>
      </c>
      <c r="B78" s="14">
        <v>2502.0</v>
      </c>
      <c r="C78" s="14">
        <v>23697.0</v>
      </c>
      <c r="D78" s="14">
        <v>80796.0</v>
      </c>
      <c r="E78" s="14">
        <v>106995.0</v>
      </c>
    </row>
    <row r="79">
      <c r="A79" s="14" t="s">
        <v>60</v>
      </c>
      <c r="B79" s="14">
        <v>0.0</v>
      </c>
      <c r="C79" s="14">
        <v>0.0</v>
      </c>
      <c r="D79" s="14">
        <v>0.0</v>
      </c>
      <c r="E79" s="14">
        <v>0.0</v>
      </c>
    </row>
    <row r="80">
      <c r="A80" s="14" t="s">
        <v>61</v>
      </c>
      <c r="B80" s="14">
        <v>5710.0</v>
      </c>
      <c r="C80" s="14">
        <v>55949.0</v>
      </c>
      <c r="D80" s="14">
        <v>111850.0</v>
      </c>
      <c r="E80" s="14">
        <v>173509.0</v>
      </c>
    </row>
    <row r="81">
      <c r="A81" s="14" t="s">
        <v>62</v>
      </c>
      <c r="B81" s="14">
        <v>0.0</v>
      </c>
      <c r="C81" s="14">
        <v>0.0</v>
      </c>
      <c r="D81" s="14">
        <v>0.0</v>
      </c>
      <c r="E81" s="14">
        <v>0.0</v>
      </c>
    </row>
    <row r="82">
      <c r="A82" s="14" t="s">
        <v>63</v>
      </c>
      <c r="B82" s="14">
        <v>195.0</v>
      </c>
      <c r="C82" s="14">
        <v>54609.0</v>
      </c>
      <c r="D82" s="14">
        <v>0.0</v>
      </c>
      <c r="E82" s="14">
        <v>54804.0</v>
      </c>
    </row>
    <row r="83">
      <c r="A83" s="14" t="s">
        <v>64</v>
      </c>
      <c r="B83" s="14">
        <v>26856.0</v>
      </c>
      <c r="C83" s="14">
        <v>363003.0</v>
      </c>
      <c r="D83" s="14">
        <v>680633.0</v>
      </c>
      <c r="E83" s="14">
        <v>1070492.0</v>
      </c>
    </row>
    <row r="84">
      <c r="A84" s="14" t="s">
        <v>65</v>
      </c>
      <c r="B84" s="14">
        <v>1035043.0</v>
      </c>
      <c r="C84" s="14">
        <v>888806.0</v>
      </c>
      <c r="D84" s="14">
        <v>1632756.0</v>
      </c>
      <c r="E84" s="14">
        <v>3556605.0</v>
      </c>
    </row>
    <row r="85">
      <c r="A85" s="14" t="s">
        <v>66</v>
      </c>
      <c r="B85" s="14">
        <v>188518.0</v>
      </c>
      <c r="C85" s="14">
        <v>6542793.0</v>
      </c>
      <c r="D85" s="14">
        <v>2.2121737E7</v>
      </c>
      <c r="E85" s="14">
        <v>2.8853048E7</v>
      </c>
    </row>
    <row r="86">
      <c r="A86" s="14" t="s">
        <v>67</v>
      </c>
      <c r="B86" s="14">
        <v>7670.0</v>
      </c>
      <c r="C86" s="14">
        <v>3033.0</v>
      </c>
      <c r="D86" s="14">
        <v>387729.0</v>
      </c>
      <c r="E86" s="14">
        <v>398432.0</v>
      </c>
    </row>
    <row r="87">
      <c r="A87" s="14" t="s">
        <v>68</v>
      </c>
      <c r="B87" s="14">
        <v>3889.0</v>
      </c>
      <c r="C87" s="14">
        <v>26341.0</v>
      </c>
      <c r="D87" s="14">
        <v>1007.0</v>
      </c>
      <c r="E87" s="14">
        <v>31237.0</v>
      </c>
    </row>
    <row r="88">
      <c r="A88" s="14" t="s">
        <v>69</v>
      </c>
      <c r="B88" s="14">
        <v>27720.0</v>
      </c>
      <c r="C88" s="14">
        <v>0.0</v>
      </c>
      <c r="D88" s="14">
        <v>0.0</v>
      </c>
      <c r="E88" s="14">
        <v>27720.0</v>
      </c>
    </row>
    <row r="89">
      <c r="A89" s="14" t="s">
        <v>70</v>
      </c>
      <c r="B89" s="14">
        <v>1.296433E7</v>
      </c>
      <c r="C89" s="14">
        <v>9736938.0</v>
      </c>
      <c r="D89" s="14">
        <v>2.4434546E7</v>
      </c>
      <c r="E89" s="14">
        <v>4.7135814E7</v>
      </c>
    </row>
    <row r="90">
      <c r="A90" s="14" t="s">
        <v>71</v>
      </c>
      <c r="B90" s="14">
        <v>0.0</v>
      </c>
      <c r="C90" s="14">
        <v>132.0</v>
      </c>
      <c r="D90" s="14">
        <v>902.0</v>
      </c>
      <c r="E90" s="14">
        <v>1034.0</v>
      </c>
    </row>
    <row r="91">
      <c r="A91" s="14" t="s">
        <v>72</v>
      </c>
      <c r="B91" s="14">
        <v>168310.0</v>
      </c>
      <c r="C91" s="14">
        <v>179924.0</v>
      </c>
      <c r="D91" s="14">
        <v>15458.0</v>
      </c>
      <c r="E91" s="14">
        <v>363692.0</v>
      </c>
    </row>
    <row r="92">
      <c r="A92" s="14" t="s">
        <v>73</v>
      </c>
      <c r="B92" s="14">
        <v>2981286.0</v>
      </c>
      <c r="C92" s="14">
        <v>819934.0</v>
      </c>
      <c r="D92" s="14">
        <v>272016.0</v>
      </c>
      <c r="E92" s="14">
        <v>4073236.0</v>
      </c>
    </row>
    <row r="93">
      <c r="A93" s="14" t="s">
        <v>74</v>
      </c>
      <c r="B93" s="14">
        <v>0.0</v>
      </c>
      <c r="C93" s="14">
        <v>0.0</v>
      </c>
      <c r="D93" s="14">
        <v>24227.0</v>
      </c>
      <c r="E93" s="14">
        <v>24227.0</v>
      </c>
    </row>
    <row r="94">
      <c r="A94" s="14" t="s">
        <v>97</v>
      </c>
      <c r="B94" s="14">
        <v>11762.0</v>
      </c>
      <c r="C94" s="14">
        <v>3199.0</v>
      </c>
      <c r="D94" s="14">
        <v>37087.0</v>
      </c>
      <c r="E94" s="14">
        <v>52048.0</v>
      </c>
    </row>
    <row r="95">
      <c r="A95" s="14" t="s">
        <v>75</v>
      </c>
      <c r="B95" s="14">
        <v>2625399.0</v>
      </c>
      <c r="C95" s="14">
        <v>3558258.0</v>
      </c>
      <c r="D95" s="14">
        <v>2926673.0</v>
      </c>
      <c r="E95" s="14">
        <v>9110330.0</v>
      </c>
    </row>
    <row r="96">
      <c r="A96" s="14" t="s">
        <v>76</v>
      </c>
      <c r="B96" s="14">
        <v>436055.0</v>
      </c>
      <c r="C96" s="14">
        <v>178480.0</v>
      </c>
      <c r="D96" s="14">
        <v>607907.0</v>
      </c>
      <c r="E96" s="14">
        <v>1222442.0</v>
      </c>
    </row>
    <row r="97">
      <c r="A97" s="14" t="s">
        <v>77</v>
      </c>
      <c r="B97" s="14">
        <v>0.0</v>
      </c>
      <c r="C97" s="14">
        <v>0.0</v>
      </c>
      <c r="D97" s="14">
        <v>0.0</v>
      </c>
      <c r="E97" s="14">
        <v>0.0</v>
      </c>
    </row>
    <row r="98">
      <c r="A98" s="14" t="s">
        <v>78</v>
      </c>
      <c r="B98" s="14">
        <v>80747.0</v>
      </c>
      <c r="C98" s="14">
        <v>75848.0</v>
      </c>
      <c r="D98" s="14">
        <v>17409.0</v>
      </c>
      <c r="E98" s="14">
        <v>174004.0</v>
      </c>
    </row>
    <row r="99">
      <c r="A99" s="14" t="s">
        <v>79</v>
      </c>
      <c r="B99" s="14">
        <v>0.0</v>
      </c>
      <c r="C99" s="14">
        <v>0.0</v>
      </c>
      <c r="D99" s="14">
        <v>225018.0</v>
      </c>
      <c r="E99" s="14">
        <v>225018.0</v>
      </c>
    </row>
    <row r="100">
      <c r="A100" s="14" t="s">
        <v>80</v>
      </c>
      <c r="B100" s="14">
        <v>279275.0</v>
      </c>
      <c r="C100" s="14">
        <v>2909612.0</v>
      </c>
      <c r="D100" s="14">
        <v>1.2168611E7</v>
      </c>
      <c r="E100" s="14">
        <v>1.5357498E7</v>
      </c>
    </row>
    <row r="101">
      <c r="A101" s="14" t="s">
        <v>98</v>
      </c>
      <c r="B101" s="14">
        <v>0.0</v>
      </c>
      <c r="C101" s="14">
        <v>69847.0</v>
      </c>
      <c r="D101" s="14">
        <v>802319.0</v>
      </c>
      <c r="E101" s="14">
        <v>872166.0</v>
      </c>
    </row>
    <row r="102">
      <c r="A102" s="14" t="s">
        <v>81</v>
      </c>
      <c r="B102" s="14">
        <v>53611.0</v>
      </c>
      <c r="C102" s="14">
        <v>149816.0</v>
      </c>
      <c r="D102" s="14">
        <v>173080.0</v>
      </c>
      <c r="E102" s="14">
        <v>376507.0</v>
      </c>
    </row>
    <row r="103">
      <c r="A103" s="14" t="s">
        <v>82</v>
      </c>
      <c r="B103" s="14">
        <v>2659142.0</v>
      </c>
      <c r="C103" s="14">
        <v>840165.0</v>
      </c>
      <c r="D103" s="14">
        <v>737746.0</v>
      </c>
      <c r="E103" s="14">
        <v>4237053.0</v>
      </c>
    </row>
    <row r="104">
      <c r="A104" s="14" t="s">
        <v>83</v>
      </c>
      <c r="B104" s="14">
        <v>204749.0</v>
      </c>
      <c r="C104" s="14">
        <v>392080.0</v>
      </c>
      <c r="D104" s="14">
        <v>998696.0</v>
      </c>
      <c r="E104" s="14">
        <v>1595525.0</v>
      </c>
    </row>
    <row r="105">
      <c r="A105" s="14" t="s">
        <v>84</v>
      </c>
      <c r="B105" s="14">
        <v>35765.0</v>
      </c>
      <c r="C105" s="14">
        <v>1285451.0</v>
      </c>
      <c r="D105" s="14">
        <v>898703.0</v>
      </c>
      <c r="E105" s="14">
        <v>2219919.0</v>
      </c>
    </row>
    <row r="106">
      <c r="A106" s="14" t="s">
        <v>85</v>
      </c>
      <c r="B106" s="14">
        <v>984495.0</v>
      </c>
      <c r="C106" s="14">
        <v>5144684.0</v>
      </c>
      <c r="D106" s="14">
        <v>7291358.0</v>
      </c>
      <c r="E106" s="14">
        <v>1.3420537E7</v>
      </c>
    </row>
    <row r="107">
      <c r="A107" s="14" t="s">
        <v>86</v>
      </c>
      <c r="B107" s="14">
        <v>441880.0</v>
      </c>
      <c r="C107" s="14">
        <v>1360436.0</v>
      </c>
      <c r="D107" s="14">
        <v>1464952.0</v>
      </c>
      <c r="E107" s="14">
        <v>3267268.0</v>
      </c>
    </row>
    <row r="108">
      <c r="A108" s="14" t="s">
        <v>87</v>
      </c>
      <c r="B108" s="14">
        <v>169596.0</v>
      </c>
      <c r="C108" s="14">
        <v>37169.0</v>
      </c>
      <c r="D108" s="14">
        <v>46665.0</v>
      </c>
      <c r="E108" s="14">
        <v>253430.0</v>
      </c>
    </row>
    <row r="109">
      <c r="A109" s="14" t="s">
        <v>88</v>
      </c>
      <c r="B109" s="14">
        <v>2499867.0</v>
      </c>
      <c r="C109" s="14">
        <v>2511226.0</v>
      </c>
      <c r="D109" s="14">
        <v>5906248.0</v>
      </c>
      <c r="E109" s="14">
        <v>1.0917341E7</v>
      </c>
    </row>
    <row r="110">
      <c r="A110" s="14" t="s">
        <v>89</v>
      </c>
      <c r="B110" s="14">
        <v>330140.0</v>
      </c>
      <c r="C110" s="14">
        <v>181977.0</v>
      </c>
      <c r="D110" s="14">
        <v>339538.0</v>
      </c>
      <c r="E110" s="14">
        <v>851655.0</v>
      </c>
    </row>
    <row r="111">
      <c r="A111" s="14" t="s">
        <v>90</v>
      </c>
      <c r="B111" s="14">
        <v>275228.0</v>
      </c>
      <c r="C111" s="14">
        <v>13167.0</v>
      </c>
      <c r="D111" s="14">
        <v>7513.0</v>
      </c>
      <c r="E111" s="14">
        <v>295908.0</v>
      </c>
    </row>
    <row r="112">
      <c r="A112" s="14" t="s">
        <v>99</v>
      </c>
      <c r="B112" s="14">
        <v>69669.0</v>
      </c>
      <c r="C112" s="14">
        <v>55884.0</v>
      </c>
      <c r="D112" s="14">
        <v>44444.0</v>
      </c>
      <c r="E112" s="14">
        <v>169997.0</v>
      </c>
    </row>
    <row r="113">
      <c r="A113" s="14" t="s">
        <v>100</v>
      </c>
      <c r="B113" s="14">
        <v>202185.0</v>
      </c>
      <c r="C113" s="14">
        <v>171779.0</v>
      </c>
      <c r="D113" s="14">
        <v>731972.0</v>
      </c>
      <c r="E113" s="14">
        <v>1105936.0</v>
      </c>
    </row>
    <row r="114">
      <c r="A114" s="14" t="s">
        <v>91</v>
      </c>
      <c r="B114" s="14">
        <v>6.3713014E7</v>
      </c>
      <c r="C114" s="14">
        <v>3.367365E7</v>
      </c>
      <c r="D114" s="14">
        <v>2.1820143E7</v>
      </c>
      <c r="E114" s="14">
        <v>1.19206807E8</v>
      </c>
    </row>
    <row r="115">
      <c r="A115" s="14" t="s">
        <v>92</v>
      </c>
      <c r="B115" s="14">
        <v>35079.0</v>
      </c>
      <c r="C115" s="14">
        <v>0.0</v>
      </c>
      <c r="D115" s="14">
        <v>0.0</v>
      </c>
      <c r="E115" s="14">
        <v>35079.0</v>
      </c>
    </row>
    <row r="116">
      <c r="A116" s="14" t="s">
        <v>93</v>
      </c>
      <c r="B116" s="14">
        <v>1841182.0</v>
      </c>
      <c r="C116" s="14">
        <v>1189214.0</v>
      </c>
      <c r="D116" s="14">
        <v>509572.0</v>
      </c>
      <c r="E116" s="14">
        <v>3539968.0</v>
      </c>
    </row>
    <row r="117">
      <c r="A117" s="14" t="s">
        <v>94</v>
      </c>
      <c r="B117" s="14">
        <v>64299.0</v>
      </c>
      <c r="C117" s="14">
        <v>22845.0</v>
      </c>
      <c r="D117" s="14">
        <v>0.0</v>
      </c>
      <c r="E117" s="14">
        <v>87144.0</v>
      </c>
    </row>
    <row r="118">
      <c r="A118" s="14" t="s">
        <v>101</v>
      </c>
      <c r="B118" s="14">
        <v>883167.0</v>
      </c>
      <c r="C118" s="14">
        <v>897066.0</v>
      </c>
      <c r="D118" s="14">
        <v>1126906.0</v>
      </c>
      <c r="E118" s="14">
        <v>2907139.0</v>
      </c>
    </row>
    <row r="119">
      <c r="A119" s="14" t="s">
        <v>95</v>
      </c>
      <c r="B119" s="14">
        <v>2.6771525E7</v>
      </c>
      <c r="C119" s="14">
        <v>4.6245702E7</v>
      </c>
      <c r="D119" s="14">
        <v>2.1497295E7</v>
      </c>
      <c r="E119" s="14">
        <v>9.4514522E7</v>
      </c>
    </row>
    <row r="120">
      <c r="A120" s="14" t="s">
        <v>96</v>
      </c>
      <c r="B120" s="14">
        <v>0.0</v>
      </c>
      <c r="C120" s="14">
        <v>0.0</v>
      </c>
      <c r="D120" s="14">
        <v>17362.0</v>
      </c>
      <c r="E120" s="14">
        <v>17362.0</v>
      </c>
    </row>
    <row r="121">
      <c r="A121" s="14" t="s">
        <v>144</v>
      </c>
      <c r="B121" s="14">
        <v>1.2253888E8</v>
      </c>
      <c r="C121" s="14">
        <v>1.1969024E8</v>
      </c>
      <c r="D121" s="14">
        <v>1.3080704E8</v>
      </c>
      <c r="E121" s="14">
        <v>3.7303616E8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7">
      <c r="A177" s="8" t="s">
        <v>153</v>
      </c>
    </row>
    <row r="178">
      <c r="A178" s="14" t="s">
        <v>119</v>
      </c>
      <c r="B178" s="14" t="s">
        <v>114</v>
      </c>
      <c r="C178" s="14" t="s">
        <v>142</v>
      </c>
      <c r="D178" s="14" t="s">
        <v>138</v>
      </c>
      <c r="E178" s="14" t="s">
        <v>136</v>
      </c>
      <c r="F178" s="14" t="s">
        <v>140</v>
      </c>
      <c r="G178" s="14" t="s">
        <v>137</v>
      </c>
      <c r="H178" s="14" t="s">
        <v>141</v>
      </c>
      <c r="I178" s="14" t="s">
        <v>139</v>
      </c>
      <c r="J178" s="14" t="s">
        <v>144</v>
      </c>
    </row>
    <row r="179">
      <c r="A179" s="14" t="s">
        <v>127</v>
      </c>
      <c r="B179" s="14">
        <v>580888.0</v>
      </c>
      <c r="C179" s="14">
        <v>1.0497024E7</v>
      </c>
      <c r="D179" s="14">
        <v>2830578.0</v>
      </c>
      <c r="E179" s="14">
        <v>3175602.0</v>
      </c>
      <c r="F179" s="14">
        <v>3769857.0</v>
      </c>
      <c r="G179" s="14">
        <v>3550552.0</v>
      </c>
      <c r="H179" s="14">
        <v>8483922.0</v>
      </c>
      <c r="I179" s="14">
        <v>1.318365E7</v>
      </c>
      <c r="J179" s="14">
        <v>4.6072073E7</v>
      </c>
    </row>
    <row r="180">
      <c r="A180" s="14" t="s">
        <v>131</v>
      </c>
      <c r="B180" s="14">
        <v>13143.0</v>
      </c>
      <c r="C180" s="14">
        <v>1281520.0</v>
      </c>
      <c r="D180" s="14">
        <v>402109.0</v>
      </c>
      <c r="E180" s="14">
        <v>184963.0</v>
      </c>
      <c r="F180" s="14">
        <v>153517.0</v>
      </c>
      <c r="G180" s="14">
        <v>815142.0</v>
      </c>
      <c r="H180" s="14">
        <v>693638.0</v>
      </c>
      <c r="I180" s="14">
        <v>12573.0</v>
      </c>
      <c r="J180" s="14">
        <v>3556605.0</v>
      </c>
    </row>
    <row r="181">
      <c r="A181" s="14" t="s">
        <v>66</v>
      </c>
      <c r="B181" s="14">
        <v>5079127.0</v>
      </c>
      <c r="C181" s="14">
        <v>2700049.0</v>
      </c>
      <c r="D181" s="14">
        <v>1039233.0</v>
      </c>
      <c r="E181" s="14">
        <v>4711085.0</v>
      </c>
      <c r="F181" s="14">
        <v>1507911.0</v>
      </c>
      <c r="G181" s="14">
        <v>5458154.0</v>
      </c>
      <c r="H181" s="14">
        <v>2641887.0</v>
      </c>
      <c r="I181" s="14">
        <v>5715602.0</v>
      </c>
      <c r="J181" s="14">
        <v>2.8853048E7</v>
      </c>
    </row>
    <row r="182">
      <c r="A182" s="14" t="s">
        <v>133</v>
      </c>
      <c r="B182" s="14">
        <v>81895.0</v>
      </c>
      <c r="C182" s="14">
        <v>1515406.0</v>
      </c>
      <c r="D182" s="14">
        <v>53003.0</v>
      </c>
      <c r="E182" s="14">
        <v>112990.0</v>
      </c>
      <c r="F182" s="14">
        <v>209064.0</v>
      </c>
      <c r="G182" s="14">
        <v>319524.0</v>
      </c>
      <c r="H182" s="14">
        <v>1770980.0</v>
      </c>
      <c r="I182" s="14">
        <v>174191.0</v>
      </c>
      <c r="J182" s="14">
        <v>4237053.0</v>
      </c>
    </row>
    <row r="183">
      <c r="A183" s="14" t="s">
        <v>132</v>
      </c>
      <c r="B183" s="14">
        <v>6935006.0</v>
      </c>
      <c r="C183" s="14">
        <v>6516193.0</v>
      </c>
      <c r="D183" s="14">
        <v>5186404.0</v>
      </c>
      <c r="E183" s="14">
        <v>3391487.0</v>
      </c>
      <c r="F183" s="14">
        <v>855524.0</v>
      </c>
      <c r="G183" s="14">
        <v>2.2808656E7</v>
      </c>
      <c r="H183" s="14">
        <v>1810270.0</v>
      </c>
      <c r="I183" s="14">
        <v>1079734.0</v>
      </c>
      <c r="J183" s="14">
        <v>4.8583274E7</v>
      </c>
    </row>
    <row r="184">
      <c r="A184" s="14" t="s">
        <v>135</v>
      </c>
      <c r="B184" s="14">
        <v>960401.0</v>
      </c>
      <c r="C184" s="14">
        <v>1272317.0</v>
      </c>
      <c r="D184" s="14">
        <v>395620.0</v>
      </c>
      <c r="E184" s="14">
        <v>755004.0</v>
      </c>
      <c r="F184" s="14">
        <v>525128.0</v>
      </c>
      <c r="G184" s="14">
        <v>476569.0</v>
      </c>
      <c r="H184" s="14">
        <v>434215.0</v>
      </c>
      <c r="I184" s="14">
        <v>288032.0</v>
      </c>
      <c r="J184" s="14">
        <v>5107286.0</v>
      </c>
    </row>
    <row r="185">
      <c r="A185" s="14" t="s">
        <v>128</v>
      </c>
      <c r="B185" s="14">
        <v>11326.0</v>
      </c>
      <c r="C185" s="14">
        <v>45.0</v>
      </c>
      <c r="D185" s="14">
        <v>1497.0</v>
      </c>
      <c r="E185" s="14">
        <v>330.0</v>
      </c>
      <c r="F185" s="14">
        <v>0.0</v>
      </c>
      <c r="G185" s="14">
        <v>6723.0</v>
      </c>
      <c r="H185" s="14">
        <v>0.0</v>
      </c>
      <c r="I185" s="14">
        <v>16.0</v>
      </c>
      <c r="J185" s="14">
        <v>19937.0</v>
      </c>
    </row>
    <row r="186">
      <c r="A186" s="14" t="s">
        <v>91</v>
      </c>
      <c r="B186" s="14">
        <v>1.8480205E7</v>
      </c>
      <c r="C186" s="14">
        <v>6895286.0</v>
      </c>
      <c r="D186" s="14">
        <v>1.1208648E7</v>
      </c>
      <c r="E186" s="14">
        <v>2.2385901E7</v>
      </c>
      <c r="F186" s="14">
        <v>2.9820692E7</v>
      </c>
      <c r="G186" s="14">
        <v>1.4817347E7</v>
      </c>
      <c r="H186" s="14">
        <v>7632425.0</v>
      </c>
      <c r="I186" s="14">
        <v>7966303.0</v>
      </c>
      <c r="J186" s="14">
        <v>1.19206807E8</v>
      </c>
    </row>
    <row r="187">
      <c r="A187" s="14" t="s">
        <v>92</v>
      </c>
      <c r="B187" s="14">
        <v>35079.0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35079.0</v>
      </c>
    </row>
    <row r="188">
      <c r="A188" s="14" t="s">
        <v>130</v>
      </c>
      <c r="B188" s="14">
        <v>35586.0</v>
      </c>
      <c r="C188" s="14">
        <v>1.0051622E7</v>
      </c>
      <c r="D188" s="14">
        <v>622279.0</v>
      </c>
      <c r="E188" s="14">
        <v>376372.0</v>
      </c>
      <c r="F188" s="14">
        <v>1733930.0</v>
      </c>
      <c r="G188" s="14">
        <v>128727.0</v>
      </c>
      <c r="H188" s="14">
        <v>563734.0</v>
      </c>
      <c r="I188" s="14">
        <v>6570225.0</v>
      </c>
      <c r="J188" s="14">
        <v>2.0082475E7</v>
      </c>
    </row>
    <row r="189">
      <c r="A189" s="14" t="s">
        <v>129</v>
      </c>
      <c r="B189" s="14">
        <v>429715.0</v>
      </c>
      <c r="C189" s="14">
        <v>357891.0</v>
      </c>
      <c r="D189" s="14">
        <v>401822.0</v>
      </c>
      <c r="E189" s="14">
        <v>787064.0</v>
      </c>
      <c r="F189" s="14">
        <v>119700.0</v>
      </c>
      <c r="G189" s="14">
        <v>500483.0</v>
      </c>
      <c r="H189" s="14">
        <v>23739.0</v>
      </c>
      <c r="I189" s="14">
        <v>130225.0</v>
      </c>
      <c r="J189" s="14">
        <v>2750639.0</v>
      </c>
    </row>
    <row r="190">
      <c r="A190" s="14" t="s">
        <v>134</v>
      </c>
      <c r="B190" s="14">
        <v>2.1603987E7</v>
      </c>
      <c r="C190" s="14">
        <v>5799047.0</v>
      </c>
      <c r="D190" s="14">
        <v>1.9426807E7</v>
      </c>
      <c r="E190" s="14">
        <v>1.6804002E7</v>
      </c>
      <c r="F190" s="14">
        <v>9747258.0</v>
      </c>
      <c r="G190" s="14">
        <v>6873283.0</v>
      </c>
      <c r="H190" s="14">
        <v>3285990.0</v>
      </c>
      <c r="I190" s="14">
        <v>1.0974148E7</v>
      </c>
      <c r="J190" s="14">
        <v>9.4514522E7</v>
      </c>
    </row>
    <row r="191">
      <c r="A191" s="14" t="s">
        <v>96</v>
      </c>
      <c r="B191" s="14">
        <v>11562.0</v>
      </c>
      <c r="C191" s="14">
        <v>0.0</v>
      </c>
      <c r="D191" s="14">
        <v>0.0</v>
      </c>
      <c r="E191" s="14">
        <v>0.0</v>
      </c>
      <c r="F191" s="14">
        <v>299.0</v>
      </c>
      <c r="G191" s="14">
        <v>1000.0</v>
      </c>
      <c r="H191" s="14">
        <v>0.0</v>
      </c>
      <c r="I191" s="14">
        <v>4501.0</v>
      </c>
      <c r="J191" s="14">
        <v>17362.0</v>
      </c>
    </row>
    <row r="192">
      <c r="A192" s="14" t="s">
        <v>144</v>
      </c>
      <c r="B192" s="14">
        <v>5.425792E7</v>
      </c>
      <c r="C192" s="14">
        <v>4.68864E7</v>
      </c>
      <c r="D192" s="14">
        <v>4.1568E7</v>
      </c>
      <c r="E192" s="14">
        <v>5.26848E7</v>
      </c>
      <c r="F192" s="14">
        <v>4.844288E7</v>
      </c>
      <c r="G192" s="14">
        <v>5.575616E7</v>
      </c>
      <c r="H192" s="14">
        <v>2.73408E7</v>
      </c>
      <c r="I192" s="14">
        <v>4.60992E7</v>
      </c>
      <c r="J192" s="14">
        <v>3.7303616E8</v>
      </c>
    </row>
    <row r="199">
      <c r="D199" s="32" t="s">
        <v>107</v>
      </c>
      <c r="E199" s="32" t="s">
        <v>154</v>
      </c>
      <c r="F199" s="32" t="s">
        <v>53</v>
      </c>
      <c r="G199" s="8" t="s">
        <v>122</v>
      </c>
      <c r="I199" s="14" t="s">
        <v>119</v>
      </c>
      <c r="J199" s="8" t="s">
        <v>123</v>
      </c>
    </row>
    <row r="200">
      <c r="D200" s="32">
        <v>1.0</v>
      </c>
      <c r="E200" s="32" t="s">
        <v>91</v>
      </c>
      <c r="F200" s="36">
        <f t="shared" ref="F200:F212" si="1">G200/$B$213</f>
        <v>0.3195583157</v>
      </c>
      <c r="G200" s="14">
        <f t="array" ref="G200">Large($B$200:$B$212,1)</f>
        <v>119206807</v>
      </c>
      <c r="H200" s="14">
        <f>G200</f>
        <v>119206807</v>
      </c>
      <c r="I200" s="14" t="s">
        <v>91</v>
      </c>
      <c r="J200" s="58">
        <v>4.4569678400000006E7</v>
      </c>
    </row>
    <row r="201">
      <c r="D201" s="32">
        <v>2.0</v>
      </c>
      <c r="E201" s="32" t="s">
        <v>155</v>
      </c>
      <c r="F201" s="36">
        <f t="shared" si="1"/>
        <v>0.2533655772</v>
      </c>
      <c r="G201" s="14">
        <f t="array" ref="G201">Large($B$200:$B$212,2)</f>
        <v>94514522</v>
      </c>
      <c r="I201" s="14" t="s">
        <v>134</v>
      </c>
      <c r="J201" s="58">
        <v>3.4207218800000004E7</v>
      </c>
    </row>
    <row r="202">
      <c r="D202" s="32">
        <v>3.0</v>
      </c>
      <c r="E202" s="32" t="s">
        <v>132</v>
      </c>
      <c r="F202" s="36">
        <f t="shared" si="1"/>
        <v>0.1302374386</v>
      </c>
      <c r="G202" s="14">
        <f t="array" ref="G202">Large($B$200:$B$212,3)</f>
        <v>48583274</v>
      </c>
      <c r="I202" s="14" t="s">
        <v>132</v>
      </c>
      <c r="J202" s="58">
        <v>1.9433309600000005E7</v>
      </c>
    </row>
    <row r="203">
      <c r="D203" s="32">
        <v>4.0</v>
      </c>
      <c r="E203" s="32" t="s">
        <v>127</v>
      </c>
      <c r="F203" s="36">
        <f t="shared" si="1"/>
        <v>0.1235056489</v>
      </c>
      <c r="G203" s="14">
        <f t="array" ref="G203">Large($B$200:$B$212,4)</f>
        <v>46072073</v>
      </c>
      <c r="I203" s="14" t="s">
        <v>127</v>
      </c>
      <c r="J203" s="58">
        <v>1.837777439999999E7</v>
      </c>
    </row>
    <row r="204">
      <c r="D204" s="32">
        <v>5.0</v>
      </c>
      <c r="E204" s="32" t="s">
        <v>66</v>
      </c>
      <c r="F204" s="36">
        <f t="shared" si="1"/>
        <v>0.07734651783</v>
      </c>
      <c r="G204" s="14">
        <f t="array" ref="G204">Large($B$200:$B$212,5)</f>
        <v>28853048</v>
      </c>
      <c r="I204" s="14" t="s">
        <v>66</v>
      </c>
      <c r="J204" s="58">
        <v>1.1541194000000004E7</v>
      </c>
    </row>
    <row r="205">
      <c r="D205" s="32">
        <v>6.0</v>
      </c>
      <c r="E205" s="32" t="s">
        <v>156</v>
      </c>
      <c r="F205" s="36">
        <f t="shared" si="1"/>
        <v>0.05383519657</v>
      </c>
      <c r="G205" s="14">
        <f t="array" ref="G205">Large($B$200:$B$212,6)</f>
        <v>20082475</v>
      </c>
      <c r="I205" s="14" t="s">
        <v>130</v>
      </c>
      <c r="J205" s="58">
        <v>8032912.0</v>
      </c>
    </row>
    <row r="206">
      <c r="D206" s="32">
        <v>7.0</v>
      </c>
      <c r="E206" s="32" t="s">
        <v>135</v>
      </c>
      <c r="F206" s="36">
        <f t="shared" si="1"/>
        <v>0.0136911285</v>
      </c>
      <c r="G206" s="14">
        <f t="array" ref="G206">Large($B$200:$B$212,7)</f>
        <v>5107286</v>
      </c>
      <c r="I206" s="14" t="s">
        <v>135</v>
      </c>
      <c r="J206" s="58">
        <v>2016984.3999999997</v>
      </c>
    </row>
    <row r="207">
      <c r="D207" s="32">
        <v>8.0</v>
      </c>
      <c r="E207" s="32" t="s">
        <v>133</v>
      </c>
      <c r="F207" s="36">
        <f t="shared" si="1"/>
        <v>0.01135829031</v>
      </c>
      <c r="G207" s="14">
        <f t="array" ref="G207">Large($B$200:$B$212,8)</f>
        <v>4237053</v>
      </c>
      <c r="I207" s="14" t="s">
        <v>133</v>
      </c>
      <c r="J207" s="58">
        <v>1676017.2000000002</v>
      </c>
    </row>
    <row r="208">
      <c r="D208" s="32">
        <v>9.0</v>
      </c>
      <c r="E208" s="32" t="s">
        <v>131</v>
      </c>
      <c r="F208" s="36">
        <f t="shared" si="1"/>
        <v>0.009534209767</v>
      </c>
      <c r="G208" s="14">
        <f t="array" ref="G208">Large($B$200:$B$212,9)</f>
        <v>3556605</v>
      </c>
      <c r="I208" s="14" t="s">
        <v>131</v>
      </c>
      <c r="J208" s="58">
        <v>1422116.7999999998</v>
      </c>
    </row>
    <row r="209">
      <c r="D209" s="32">
        <v>10.0</v>
      </c>
      <c r="E209" s="32" t="s">
        <v>129</v>
      </c>
      <c r="F209" s="36">
        <f t="shared" si="1"/>
        <v>0.007373652463</v>
      </c>
      <c r="G209" s="14">
        <f t="array" ref="G209">Large($B$200:$B$212,10)</f>
        <v>2750639</v>
      </c>
      <c r="I209" s="14" t="s">
        <v>129</v>
      </c>
      <c r="J209" s="58">
        <v>1099784.0</v>
      </c>
    </row>
    <row r="210">
      <c r="D210" s="32">
        <v>11.0</v>
      </c>
      <c r="E210" s="32" t="s">
        <v>92</v>
      </c>
      <c r="F210" s="36">
        <f t="shared" si="1"/>
        <v>0.00009403646017</v>
      </c>
      <c r="G210" s="14">
        <f t="array" ref="G210">Large($B$200:$B$212,11)</f>
        <v>35079</v>
      </c>
      <c r="I210" s="14" t="s">
        <v>128</v>
      </c>
      <c r="J210" s="58">
        <v>7974.8</v>
      </c>
    </row>
    <row r="211">
      <c r="D211" s="32">
        <v>12.0</v>
      </c>
      <c r="E211" s="32" t="s">
        <v>128</v>
      </c>
      <c r="F211" s="36">
        <f t="shared" si="1"/>
        <v>0.00005344522097</v>
      </c>
      <c r="G211" s="14">
        <f t="array" ref="G211">Large($B$200:$B$212,12)</f>
        <v>19937</v>
      </c>
      <c r="I211" s="14" t="s">
        <v>96</v>
      </c>
      <c r="J211" s="58">
        <v>6944.800000000001</v>
      </c>
    </row>
    <row r="212">
      <c r="D212" s="32">
        <v>13.0</v>
      </c>
      <c r="E212" s="32" t="s">
        <v>96</v>
      </c>
      <c r="F212" s="36">
        <f t="shared" si="1"/>
        <v>0.0000465424049</v>
      </c>
      <c r="G212" s="14">
        <f t="array" ref="G212">Large($B$200:$B$212,13)</f>
        <v>17362</v>
      </c>
      <c r="I212" s="14" t="s">
        <v>92</v>
      </c>
      <c r="J212" s="58">
        <v>0.0</v>
      </c>
    </row>
    <row r="213"/>
    <row r="216">
      <c r="A216" s="8" t="s">
        <v>146</v>
      </c>
      <c r="B216" s="8" t="s">
        <v>122</v>
      </c>
      <c r="C216" s="8" t="s">
        <v>116</v>
      </c>
    </row>
    <row r="217">
      <c r="A217" s="14" t="s">
        <v>60</v>
      </c>
      <c r="B217" s="14">
        <v>0.0</v>
      </c>
      <c r="C217" s="15">
        <f t="shared" ref="C217:C236" si="2">B217/$B$237</f>
        <v>0</v>
      </c>
      <c r="D217" s="15">
        <f t="shared" ref="D217:D236" si="3">B217/$B$238</f>
        <v>0</v>
      </c>
    </row>
    <row r="218">
      <c r="A218" s="14" t="s">
        <v>74</v>
      </c>
      <c r="B218" s="14">
        <v>24227.0</v>
      </c>
      <c r="C218" s="15">
        <f t="shared" si="2"/>
        <v>0.000525850009</v>
      </c>
      <c r="D218" s="15">
        <f t="shared" si="3"/>
        <v>0.00006494544658</v>
      </c>
    </row>
    <row r="219">
      <c r="A219" s="14" t="s">
        <v>69</v>
      </c>
      <c r="B219" s="14">
        <v>27720.0</v>
      </c>
      <c r="C219" s="15">
        <f t="shared" si="2"/>
        <v>0.0006016660027</v>
      </c>
      <c r="D219" s="15">
        <f t="shared" si="3"/>
        <v>0.00007430915008</v>
      </c>
    </row>
    <row r="220">
      <c r="A220" s="14" t="s">
        <v>94</v>
      </c>
      <c r="B220" s="14">
        <v>87144.0</v>
      </c>
      <c r="C220" s="15">
        <f t="shared" si="2"/>
        <v>0.001891471217</v>
      </c>
      <c r="D220" s="15">
        <f t="shared" si="3"/>
        <v>0.00023360738</v>
      </c>
    </row>
    <row r="221">
      <c r="A221" s="14" t="s">
        <v>54</v>
      </c>
      <c r="B221" s="14">
        <v>100652.0</v>
      </c>
      <c r="C221" s="15">
        <f t="shared" si="2"/>
        <v>0.002184664015</v>
      </c>
      <c r="D221" s="15">
        <f t="shared" si="3"/>
        <v>0.0002698183468</v>
      </c>
    </row>
    <row r="222">
      <c r="A222" s="14" t="s">
        <v>87</v>
      </c>
      <c r="B222" s="14">
        <v>253430.0</v>
      </c>
      <c r="C222" s="15">
        <f t="shared" si="2"/>
        <v>0.00550072926</v>
      </c>
      <c r="D222" s="15">
        <f t="shared" si="3"/>
        <v>0.0006793711366</v>
      </c>
    </row>
    <row r="223">
      <c r="A223" s="14" t="s">
        <v>90</v>
      </c>
      <c r="B223" s="14">
        <v>295908.0</v>
      </c>
      <c r="C223" s="15">
        <f t="shared" si="2"/>
        <v>0.006422719464</v>
      </c>
      <c r="D223" s="15">
        <f t="shared" si="3"/>
        <v>0.000793242135</v>
      </c>
    </row>
    <row r="224">
      <c r="A224" s="14" t="s">
        <v>55</v>
      </c>
      <c r="B224" s="14">
        <v>343960.0</v>
      </c>
      <c r="C224" s="15">
        <f t="shared" si="2"/>
        <v>0.007465694022</v>
      </c>
      <c r="D224" s="15">
        <f t="shared" si="3"/>
        <v>0.0009220553847</v>
      </c>
    </row>
    <row r="225">
      <c r="A225" s="14" t="s">
        <v>72</v>
      </c>
      <c r="B225" s="14">
        <v>363692.0</v>
      </c>
      <c r="C225" s="15">
        <f t="shared" si="2"/>
        <v>0.007893979505</v>
      </c>
      <c r="D225" s="15">
        <f t="shared" si="3"/>
        <v>0.000974951061</v>
      </c>
    </row>
    <row r="226">
      <c r="A226" s="14" t="s">
        <v>81</v>
      </c>
      <c r="B226" s="14">
        <v>376507.0</v>
      </c>
      <c r="C226" s="15">
        <f t="shared" si="2"/>
        <v>0.008172130653</v>
      </c>
      <c r="D226" s="15">
        <f t="shared" si="3"/>
        <v>0.001009304299</v>
      </c>
    </row>
    <row r="227">
      <c r="A227" s="14" t="s">
        <v>67</v>
      </c>
      <c r="B227" s="14">
        <v>398432.0</v>
      </c>
      <c r="C227" s="15">
        <f t="shared" si="2"/>
        <v>0.008648015469</v>
      </c>
      <c r="D227" s="15">
        <f t="shared" si="3"/>
        <v>0.001068078762</v>
      </c>
    </row>
    <row r="228">
      <c r="A228" s="14" t="s">
        <v>57</v>
      </c>
      <c r="B228" s="14">
        <v>624222.0</v>
      </c>
      <c r="C228" s="15">
        <f t="shared" si="2"/>
        <v>0.01354881514</v>
      </c>
      <c r="D228" s="15">
        <f t="shared" si="3"/>
        <v>0.001673355205</v>
      </c>
    </row>
    <row r="229">
      <c r="A229" s="14" t="s">
        <v>89</v>
      </c>
      <c r="B229" s="14">
        <v>851655.0</v>
      </c>
      <c r="C229" s="15">
        <f t="shared" si="2"/>
        <v>0.01848527632</v>
      </c>
      <c r="D229" s="15">
        <f t="shared" si="3"/>
        <v>0.002283036047</v>
      </c>
    </row>
    <row r="230">
      <c r="A230" s="14" t="s">
        <v>64</v>
      </c>
      <c r="B230" s="14">
        <v>1070492.0</v>
      </c>
      <c r="C230" s="15">
        <f t="shared" si="2"/>
        <v>0.02323516027</v>
      </c>
      <c r="D230" s="15">
        <f t="shared" si="3"/>
        <v>0.002869673546</v>
      </c>
    </row>
    <row r="231">
      <c r="A231" s="14" t="s">
        <v>83</v>
      </c>
      <c r="B231" s="14">
        <v>1595525.0</v>
      </c>
      <c r="C231" s="15">
        <f t="shared" si="2"/>
        <v>0.03463106598</v>
      </c>
      <c r="D231" s="15">
        <f t="shared" si="3"/>
        <v>0.004277132276</v>
      </c>
    </row>
    <row r="232">
      <c r="A232" s="14" t="s">
        <v>86</v>
      </c>
      <c r="B232" s="14">
        <v>3267268.0</v>
      </c>
      <c r="C232" s="15">
        <f t="shared" si="2"/>
        <v>0.07091645301</v>
      </c>
      <c r="D232" s="15">
        <f t="shared" si="3"/>
        <v>0.008758582546</v>
      </c>
    </row>
    <row r="233">
      <c r="A233" s="14" t="s">
        <v>93</v>
      </c>
      <c r="B233" s="14">
        <v>3539968.0</v>
      </c>
      <c r="C233" s="15">
        <f t="shared" si="2"/>
        <v>0.07683543999</v>
      </c>
      <c r="D233" s="15">
        <f t="shared" si="3"/>
        <v>0.009489610873</v>
      </c>
    </row>
    <row r="234">
      <c r="A234" s="14" t="s">
        <v>73</v>
      </c>
      <c r="B234" s="14">
        <v>4073236.0</v>
      </c>
      <c r="C234" s="15">
        <f t="shared" si="2"/>
        <v>0.08841008739</v>
      </c>
      <c r="D234" s="15">
        <f t="shared" si="3"/>
        <v>0.01091914521</v>
      </c>
    </row>
    <row r="235">
      <c r="A235" s="14" t="s">
        <v>85</v>
      </c>
      <c r="B235" s="14">
        <v>1.3420537E7</v>
      </c>
      <c r="C235" s="15">
        <f t="shared" si="2"/>
        <v>0.291294403</v>
      </c>
      <c r="D235" s="15">
        <f t="shared" si="3"/>
        <v>0.03597650426</v>
      </c>
    </row>
    <row r="236">
      <c r="A236" s="14" t="s">
        <v>80</v>
      </c>
      <c r="B236" s="14">
        <v>1.5357498E7</v>
      </c>
      <c r="C236" s="15">
        <f t="shared" si="2"/>
        <v>0.3333363793</v>
      </c>
      <c r="D236" s="15">
        <f t="shared" si="3"/>
        <v>0.04116892582</v>
      </c>
    </row>
    <row r="237">
      <c r="A237" s="8" t="s">
        <v>157</v>
      </c>
      <c r="B237" s="14">
        <f>SUM(B217:B236)</f>
        <v>46072073</v>
      </c>
    </row>
    <row r="238">
      <c r="A238" s="8" t="s">
        <v>158</v>
      </c>
      <c r="B238" s="14">
        <v>3.7303616E8</v>
      </c>
    </row>
    <row r="241">
      <c r="A241" s="8" t="s">
        <v>159</v>
      </c>
    </row>
    <row r="242">
      <c r="A242" s="8" t="s">
        <v>160</v>
      </c>
      <c r="E242" s="8" t="s">
        <v>161</v>
      </c>
    </row>
    <row r="243">
      <c r="A243" s="14" t="s">
        <v>120</v>
      </c>
      <c r="B243" s="8" t="s">
        <v>122</v>
      </c>
      <c r="C243" s="8" t="s">
        <v>162</v>
      </c>
      <c r="E243" s="14" t="s">
        <v>120</v>
      </c>
      <c r="F243" s="8" t="s">
        <v>122</v>
      </c>
      <c r="G243" s="8" t="s">
        <v>162</v>
      </c>
      <c r="I243" s="8" t="s">
        <v>163</v>
      </c>
      <c r="J243" s="8" t="s">
        <v>162</v>
      </c>
      <c r="K243" s="8" t="s">
        <v>164</v>
      </c>
    </row>
    <row r="244">
      <c r="A244" s="14" t="s">
        <v>114</v>
      </c>
      <c r="B244" s="14">
        <v>580888.0</v>
      </c>
      <c r="C244" s="15">
        <f t="shared" ref="C244:C252" si="4">B244/$B$252</f>
        <v>0.01260824535</v>
      </c>
      <c r="E244" s="14" t="s">
        <v>114</v>
      </c>
      <c r="F244" s="14">
        <v>35586.0</v>
      </c>
      <c r="G244" s="15">
        <f t="shared" ref="G244:G251" si="5">F244/$F$252</f>
        <v>0.001771992745</v>
      </c>
      <c r="I244" s="14">
        <f t="shared" ref="I244:I252" si="6">B244+F244</f>
        <v>616474</v>
      </c>
      <c r="J244" s="15">
        <f t="shared" ref="J244:J251" si="7">I244/$I$252</f>
        <v>0.009318694158</v>
      </c>
      <c r="K244" s="14">
        <f t="shared" ref="K244:K251" si="8">I244*0.4</f>
        <v>246589.6</v>
      </c>
    </row>
    <row r="245">
      <c r="A245" s="41" t="s">
        <v>142</v>
      </c>
      <c r="B245" s="41">
        <v>1.0497024E7</v>
      </c>
      <c r="C245" s="67">
        <f t="shared" si="4"/>
        <v>0.2278391945</v>
      </c>
      <c r="E245" s="34" t="s">
        <v>142</v>
      </c>
      <c r="F245" s="34">
        <v>1.0051622E7</v>
      </c>
      <c r="G245" s="68">
        <f t="shared" si="5"/>
        <v>0.5005170926</v>
      </c>
      <c r="I245" s="14">
        <f t="shared" si="6"/>
        <v>20548646</v>
      </c>
      <c r="J245" s="15">
        <f t="shared" si="7"/>
        <v>0.310615772</v>
      </c>
      <c r="K245" s="14">
        <f t="shared" si="8"/>
        <v>8219458.4</v>
      </c>
    </row>
    <row r="246">
      <c r="A246" s="14" t="s">
        <v>138</v>
      </c>
      <c r="B246" s="14">
        <v>2830578.0</v>
      </c>
      <c r="C246" s="15">
        <f t="shared" si="4"/>
        <v>0.06143804296</v>
      </c>
      <c r="E246" s="14" t="s">
        <v>138</v>
      </c>
      <c r="F246" s="14">
        <v>622279.0</v>
      </c>
      <c r="G246" s="15">
        <f t="shared" si="5"/>
        <v>0.03098617078</v>
      </c>
      <c r="I246" s="14">
        <f t="shared" si="6"/>
        <v>3452857</v>
      </c>
      <c r="J246" s="15">
        <f t="shared" si="7"/>
        <v>0.05219379626</v>
      </c>
      <c r="K246" s="14">
        <f t="shared" si="8"/>
        <v>1381142.8</v>
      </c>
    </row>
    <row r="247">
      <c r="A247" s="14" t="s">
        <v>136</v>
      </c>
      <c r="B247" s="14">
        <v>3175602.0</v>
      </c>
      <c r="C247" s="15">
        <f t="shared" si="4"/>
        <v>0.06892683123</v>
      </c>
      <c r="E247" s="14" t="s">
        <v>136</v>
      </c>
      <c r="F247" s="14">
        <v>376372.0</v>
      </c>
      <c r="G247" s="15">
        <f t="shared" si="5"/>
        <v>0.0187413155</v>
      </c>
      <c r="I247" s="14">
        <f t="shared" si="6"/>
        <v>3551974</v>
      </c>
      <c r="J247" s="15">
        <f t="shared" si="7"/>
        <v>0.0536920606</v>
      </c>
      <c r="K247" s="14">
        <f t="shared" si="8"/>
        <v>1420789.6</v>
      </c>
    </row>
    <row r="248">
      <c r="A248" s="14" t="s">
        <v>140</v>
      </c>
      <c r="B248" s="14">
        <v>3769857.0</v>
      </c>
      <c r="C248" s="15">
        <f t="shared" si="4"/>
        <v>0.08182520895</v>
      </c>
      <c r="E248" s="42" t="s">
        <v>140</v>
      </c>
      <c r="F248" s="42">
        <v>1733930.0</v>
      </c>
      <c r="G248" s="69">
        <f t="shared" si="5"/>
        <v>0.08634045355</v>
      </c>
      <c r="I248" s="14">
        <f t="shared" si="6"/>
        <v>5503787</v>
      </c>
      <c r="J248" s="15">
        <f t="shared" si="7"/>
        <v>0.08319589758</v>
      </c>
      <c r="K248" s="14">
        <f t="shared" si="8"/>
        <v>2201514.8</v>
      </c>
    </row>
    <row r="249">
      <c r="A249" s="14" t="s">
        <v>137</v>
      </c>
      <c r="B249" s="14">
        <v>3550552.0</v>
      </c>
      <c r="C249" s="15">
        <f t="shared" si="4"/>
        <v>0.077065167</v>
      </c>
      <c r="E249" s="14" t="s">
        <v>137</v>
      </c>
      <c r="F249" s="14">
        <v>128727.0</v>
      </c>
      <c r="G249" s="15">
        <f t="shared" si="5"/>
        <v>0.006409917104</v>
      </c>
      <c r="I249" s="14">
        <f t="shared" si="6"/>
        <v>3679279</v>
      </c>
      <c r="J249" s="15">
        <f t="shared" si="7"/>
        <v>0.05561641809</v>
      </c>
      <c r="K249" s="14">
        <f t="shared" si="8"/>
        <v>1471711.6</v>
      </c>
    </row>
    <row r="250">
      <c r="A250" s="42" t="s">
        <v>141</v>
      </c>
      <c r="B250" s="42">
        <v>8483922.0</v>
      </c>
      <c r="C250" s="69">
        <f t="shared" si="4"/>
        <v>0.1841445684</v>
      </c>
      <c r="E250" s="14" t="s">
        <v>141</v>
      </c>
      <c r="F250" s="14">
        <v>563734.0</v>
      </c>
      <c r="G250" s="15">
        <f t="shared" si="5"/>
        <v>0.02807094245</v>
      </c>
      <c r="I250" s="14">
        <f t="shared" si="6"/>
        <v>9047656</v>
      </c>
      <c r="J250" s="15">
        <f t="shared" si="7"/>
        <v>0.136765442</v>
      </c>
      <c r="K250" s="14">
        <f t="shared" si="8"/>
        <v>3619062.4</v>
      </c>
    </row>
    <row r="251">
      <c r="A251" s="34" t="s">
        <v>139</v>
      </c>
      <c r="B251" s="34">
        <v>1.318365E7</v>
      </c>
      <c r="C251" s="68">
        <f t="shared" si="4"/>
        <v>0.2861527416</v>
      </c>
      <c r="E251" s="41" t="s">
        <v>139</v>
      </c>
      <c r="F251" s="41">
        <v>6570225.0</v>
      </c>
      <c r="G251" s="67">
        <f t="shared" si="5"/>
        <v>0.3271621152</v>
      </c>
      <c r="I251" s="14">
        <f t="shared" si="6"/>
        <v>19753875</v>
      </c>
      <c r="J251" s="15">
        <f t="shared" si="7"/>
        <v>0.2986019193</v>
      </c>
      <c r="K251" s="14">
        <f t="shared" si="8"/>
        <v>7901550</v>
      </c>
    </row>
    <row r="252">
      <c r="A252" s="8" t="s">
        <v>102</v>
      </c>
      <c r="B252" s="14">
        <f>SUM(B244:B251)</f>
        <v>46072073</v>
      </c>
      <c r="C252" s="15">
        <f t="shared" si="4"/>
        <v>1</v>
      </c>
      <c r="E252" s="8" t="s">
        <v>102</v>
      </c>
      <c r="F252" s="14">
        <f t="shared" ref="F252:G252" si="9">SUM(F244:F251)</f>
        <v>20082475</v>
      </c>
      <c r="G252" s="15">
        <f t="shared" si="9"/>
        <v>1</v>
      </c>
      <c r="I252" s="14">
        <f t="shared" si="6"/>
        <v>66154548</v>
      </c>
    </row>
    <row r="254">
      <c r="A254" s="8" t="s">
        <v>165</v>
      </c>
    </row>
    <row r="255">
      <c r="A255" s="14" t="s">
        <v>121</v>
      </c>
      <c r="B255" s="14" t="s">
        <v>127</v>
      </c>
      <c r="C255" s="14" t="s">
        <v>131</v>
      </c>
      <c r="D255" s="14" t="s">
        <v>66</v>
      </c>
      <c r="E255" s="14" t="s">
        <v>133</v>
      </c>
      <c r="F255" s="14" t="s">
        <v>132</v>
      </c>
      <c r="G255" s="14" t="s">
        <v>135</v>
      </c>
      <c r="H255" s="14" t="s">
        <v>128</v>
      </c>
      <c r="I255" s="14" t="s">
        <v>91</v>
      </c>
      <c r="J255" s="14" t="s">
        <v>92</v>
      </c>
      <c r="K255" s="14" t="s">
        <v>130</v>
      </c>
      <c r="L255" s="14" t="s">
        <v>129</v>
      </c>
      <c r="M255" s="14" t="s">
        <v>134</v>
      </c>
      <c r="N255" s="14" t="s">
        <v>96</v>
      </c>
      <c r="P255" s="8" t="s">
        <v>166</v>
      </c>
      <c r="Q255" s="8" t="s">
        <v>105</v>
      </c>
      <c r="R255" s="8" t="s">
        <v>167</v>
      </c>
    </row>
    <row r="256">
      <c r="A256" s="14">
        <v>3.0</v>
      </c>
      <c r="B256" s="59">
        <v>3261284.800000001</v>
      </c>
      <c r="C256" s="59">
        <v>413492.0</v>
      </c>
      <c r="D256" s="59">
        <v>75382.0</v>
      </c>
      <c r="E256" s="59">
        <v>1044852.8</v>
      </c>
      <c r="F256" s="59">
        <v>5360154.0</v>
      </c>
      <c r="G256" s="59">
        <v>440783.2</v>
      </c>
      <c r="H256" s="59">
        <v>0.0</v>
      </c>
      <c r="I256" s="59">
        <v>2.2372161200000003E7</v>
      </c>
      <c r="J256" s="59">
        <v>0.0</v>
      </c>
      <c r="K256" s="59">
        <v>2050106.4000000001</v>
      </c>
      <c r="L256" s="59">
        <v>64760.79999999999</v>
      </c>
      <c r="M256" s="59">
        <v>7110020.0</v>
      </c>
      <c r="N256" s="59">
        <v>0.0</v>
      </c>
      <c r="P256" s="70">
        <f t="shared" ref="P256:P258" si="10">large(B256:N256,1)</f>
        <v>22372161.2</v>
      </c>
      <c r="Q256" s="8" t="s">
        <v>91</v>
      </c>
      <c r="R256" s="70">
        <f t="shared" ref="R256:R258" si="11">large(B256:N256,2)</f>
        <v>7110020</v>
      </c>
      <c r="S256" s="8" t="s">
        <v>95</v>
      </c>
    </row>
    <row r="257">
      <c r="A257" s="14">
        <v>6.0</v>
      </c>
      <c r="B257" s="59">
        <v>5113099.200000001</v>
      </c>
      <c r="C257" s="59">
        <v>355522.4</v>
      </c>
      <c r="D257" s="59">
        <v>2617117.1999999997</v>
      </c>
      <c r="E257" s="59">
        <v>336066.0</v>
      </c>
      <c r="F257" s="59">
        <v>3966167.2000000007</v>
      </c>
      <c r="G257" s="59">
        <v>479110.0000000002</v>
      </c>
      <c r="H257" s="59">
        <v>4668.8</v>
      </c>
      <c r="I257" s="59">
        <v>1.3469459999999998E7</v>
      </c>
      <c r="J257" s="59">
        <v>0.0</v>
      </c>
      <c r="K257" s="59">
        <v>2449637.2</v>
      </c>
      <c r="L257" s="59">
        <v>586967.2000000001</v>
      </c>
      <c r="M257" s="59">
        <v>1.84982808E7</v>
      </c>
      <c r="N257" s="59">
        <v>0.0</v>
      </c>
      <c r="P257" s="70">
        <f t="shared" si="10"/>
        <v>18498280.8</v>
      </c>
      <c r="Q257" s="8" t="s">
        <v>134</v>
      </c>
      <c r="R257" s="70">
        <f t="shared" si="11"/>
        <v>13469460</v>
      </c>
      <c r="S257" s="8" t="s">
        <v>91</v>
      </c>
    </row>
    <row r="258">
      <c r="A258" s="14">
        <v>9.0</v>
      </c>
      <c r="B258" s="59">
        <v>1.00033904E7</v>
      </c>
      <c r="C258" s="59">
        <v>653102.4</v>
      </c>
      <c r="D258" s="59">
        <v>8848694.8</v>
      </c>
      <c r="E258" s="59">
        <v>295098.4</v>
      </c>
      <c r="F258" s="59">
        <v>1.0106988400000004E7</v>
      </c>
      <c r="G258" s="59">
        <v>1097091.1999999997</v>
      </c>
      <c r="H258" s="59">
        <v>3306.0000000000005</v>
      </c>
      <c r="I258" s="59">
        <v>8728057.200000001</v>
      </c>
      <c r="J258" s="59">
        <v>0.0</v>
      </c>
      <c r="K258" s="59">
        <v>3533168.4000000004</v>
      </c>
      <c r="L258" s="59">
        <v>448056.00000000006</v>
      </c>
      <c r="M258" s="59">
        <v>8598918.000000002</v>
      </c>
      <c r="N258" s="59">
        <v>6944.800000000001</v>
      </c>
      <c r="P258" s="70">
        <f t="shared" si="10"/>
        <v>10106988.4</v>
      </c>
      <c r="Q258" s="8" t="s">
        <v>132</v>
      </c>
      <c r="R258" s="70">
        <f t="shared" si="11"/>
        <v>10003390.4</v>
      </c>
      <c r="S258" s="8" t="s">
        <v>127</v>
      </c>
    </row>
    <row r="259">
      <c r="P259" s="70"/>
    </row>
    <row r="279">
      <c r="A279" s="8" t="s">
        <v>168</v>
      </c>
    </row>
    <row r="280">
      <c r="A280" s="14" t="s">
        <v>121</v>
      </c>
      <c r="B280" s="14" t="s">
        <v>54</v>
      </c>
      <c r="C280" s="14" t="s">
        <v>55</v>
      </c>
      <c r="D280" s="14" t="s">
        <v>57</v>
      </c>
      <c r="E280" s="14" t="s">
        <v>60</v>
      </c>
      <c r="F280" s="14" t="s">
        <v>64</v>
      </c>
      <c r="G280" s="14" t="s">
        <v>67</v>
      </c>
      <c r="H280" s="14" t="s">
        <v>69</v>
      </c>
      <c r="I280" s="14" t="s">
        <v>72</v>
      </c>
      <c r="J280" s="14" t="s">
        <v>73</v>
      </c>
      <c r="K280" s="14" t="s">
        <v>74</v>
      </c>
      <c r="L280" s="14" t="s">
        <v>80</v>
      </c>
      <c r="M280" s="14" t="s">
        <v>81</v>
      </c>
      <c r="N280" s="14" t="s">
        <v>83</v>
      </c>
      <c r="O280" s="14" t="s">
        <v>85</v>
      </c>
      <c r="P280" s="14" t="s">
        <v>86</v>
      </c>
      <c r="Q280" s="14" t="s">
        <v>87</v>
      </c>
      <c r="R280" s="14" t="s">
        <v>89</v>
      </c>
      <c r="S280" s="14" t="s">
        <v>90</v>
      </c>
      <c r="T280" s="14" t="s">
        <v>93</v>
      </c>
      <c r="U280" s="14" t="s">
        <v>94</v>
      </c>
      <c r="V280" s="14" t="s">
        <v>144</v>
      </c>
    </row>
    <row r="281">
      <c r="A281" s="14">
        <v>3.0</v>
      </c>
      <c r="B281" s="59">
        <v>28379.2</v>
      </c>
      <c r="C281" s="59">
        <v>137584.0</v>
      </c>
      <c r="D281" s="59">
        <v>0.0</v>
      </c>
      <c r="E281" s="59">
        <v>0.0</v>
      </c>
      <c r="F281" s="59">
        <v>10742.400000000001</v>
      </c>
      <c r="G281" s="59">
        <v>3068.0</v>
      </c>
      <c r="H281" s="59">
        <v>11088.0</v>
      </c>
      <c r="I281" s="59">
        <v>60580.4</v>
      </c>
      <c r="J281" s="59">
        <v>1174056.4000000001</v>
      </c>
      <c r="K281" s="59">
        <v>0.0</v>
      </c>
      <c r="L281" s="59">
        <v>111434.8</v>
      </c>
      <c r="M281" s="59">
        <v>6527.6</v>
      </c>
      <c r="N281" s="59">
        <v>81896.8</v>
      </c>
      <c r="O281" s="59">
        <v>393739.2</v>
      </c>
      <c r="P281" s="14">
        <v>176128.8</v>
      </c>
      <c r="Q281" s="14">
        <v>67838.4</v>
      </c>
      <c r="R281" s="14">
        <v>125964.0</v>
      </c>
      <c r="S281" s="14">
        <v>110091.20000000001</v>
      </c>
      <c r="T281" s="14">
        <v>736472.7999999999</v>
      </c>
      <c r="U281" s="14">
        <v>25692.800000000003</v>
      </c>
      <c r="V281" s="14">
        <v>3261284.800000001</v>
      </c>
    </row>
    <row r="282">
      <c r="A282" s="14">
        <v>6.0</v>
      </c>
      <c r="B282" s="59">
        <v>0.0</v>
      </c>
      <c r="C282" s="59">
        <v>0.0</v>
      </c>
      <c r="D282" s="59">
        <v>6341.6</v>
      </c>
      <c r="E282" s="59">
        <v>0.0</v>
      </c>
      <c r="F282" s="59">
        <v>145201.2</v>
      </c>
      <c r="G282" s="59">
        <v>1213.2</v>
      </c>
      <c r="H282" s="59">
        <v>0.0</v>
      </c>
      <c r="I282" s="59">
        <v>71969.6</v>
      </c>
      <c r="J282" s="59">
        <v>327973.60000000003</v>
      </c>
      <c r="K282" s="59">
        <v>0.0</v>
      </c>
      <c r="L282" s="59">
        <v>1163844.8</v>
      </c>
      <c r="M282" s="59">
        <v>59926.4</v>
      </c>
      <c r="N282" s="59">
        <v>156832.0</v>
      </c>
      <c r="O282" s="59">
        <v>2057873.6000000003</v>
      </c>
      <c r="P282" s="57">
        <v>544174.4</v>
      </c>
      <c r="Q282" s="57">
        <v>14867.6</v>
      </c>
      <c r="R282" s="57">
        <v>72790.8</v>
      </c>
      <c r="S282" s="57">
        <v>5266.800000000001</v>
      </c>
      <c r="T282" s="57">
        <v>475685.60000000003</v>
      </c>
      <c r="U282" s="57">
        <v>9138.0</v>
      </c>
      <c r="V282" s="57">
        <v>5113099.200000001</v>
      </c>
    </row>
    <row r="283">
      <c r="A283" s="14">
        <v>9.0</v>
      </c>
      <c r="B283" s="59">
        <v>11881.600000000002</v>
      </c>
      <c r="C283" s="59">
        <v>0.0</v>
      </c>
      <c r="D283" s="59">
        <v>239489.6</v>
      </c>
      <c r="E283" s="59">
        <v>0.0</v>
      </c>
      <c r="F283" s="59">
        <v>272253.2</v>
      </c>
      <c r="G283" s="59">
        <v>155091.6</v>
      </c>
      <c r="H283" s="59">
        <v>0.0</v>
      </c>
      <c r="I283" s="59">
        <v>6183.2</v>
      </c>
      <c r="J283" s="59">
        <v>108806.40000000001</v>
      </c>
      <c r="K283" s="59">
        <v>9690.800000000001</v>
      </c>
      <c r="L283" s="59">
        <v>4867444.4</v>
      </c>
      <c r="M283" s="59">
        <v>69232.0</v>
      </c>
      <c r="N283" s="59">
        <v>399478.4</v>
      </c>
      <c r="O283" s="59">
        <v>2916543.2</v>
      </c>
      <c r="P283" s="57">
        <v>585980.8000000002</v>
      </c>
      <c r="Q283" s="57">
        <v>18666.0</v>
      </c>
      <c r="R283" s="57">
        <v>135815.2</v>
      </c>
      <c r="S283" s="57">
        <v>3005.2000000000003</v>
      </c>
      <c r="T283" s="57">
        <v>203828.80000000002</v>
      </c>
      <c r="U283" s="57">
        <v>0.0</v>
      </c>
      <c r="V283" s="57">
        <v>1.00033904E7</v>
      </c>
    </row>
    <row r="284">
      <c r="A284" s="14" t="s">
        <v>144</v>
      </c>
      <c r="B284" s="14">
        <v>40260.8</v>
      </c>
      <c r="C284" s="14">
        <v>137584.0</v>
      </c>
      <c r="D284" s="14">
        <v>245831.19999999998</v>
      </c>
      <c r="E284" s="14">
        <v>0.0</v>
      </c>
      <c r="F284" s="14">
        <v>428196.80000000005</v>
      </c>
      <c r="G284" s="14">
        <v>159372.80000000002</v>
      </c>
      <c r="H284" s="14">
        <v>11088.0</v>
      </c>
      <c r="I284" s="14">
        <v>138733.2</v>
      </c>
      <c r="J284" s="14">
        <v>1610836.4000000004</v>
      </c>
      <c r="K284" s="14">
        <v>9690.800000000001</v>
      </c>
      <c r="L284" s="14">
        <v>6142724.000000001</v>
      </c>
      <c r="M284" s="14">
        <v>135686.0</v>
      </c>
      <c r="N284" s="14">
        <v>638207.2</v>
      </c>
      <c r="O284" s="14">
        <v>5368156.000000001</v>
      </c>
      <c r="P284" s="14">
        <v>1306284.0</v>
      </c>
      <c r="Q284" s="14">
        <v>101371.99999999999</v>
      </c>
      <c r="R284" s="14">
        <v>334570.0</v>
      </c>
      <c r="S284" s="14">
        <v>118363.2</v>
      </c>
      <c r="T284" s="14">
        <v>1415987.2000000002</v>
      </c>
      <c r="U284" s="14">
        <v>34830.8</v>
      </c>
      <c r="V284" s="14">
        <v>1.837777439999999E7</v>
      </c>
    </row>
    <row r="286">
      <c r="A286" s="71" t="s">
        <v>169</v>
      </c>
      <c r="B286" s="72">
        <v>3.0</v>
      </c>
      <c r="C286" s="72">
        <v>6.0</v>
      </c>
      <c r="D286" s="72">
        <v>9.0</v>
      </c>
      <c r="E286" s="8" t="s">
        <v>102</v>
      </c>
    </row>
    <row r="287">
      <c r="A287" s="73" t="s">
        <v>54</v>
      </c>
      <c r="B287" s="74">
        <v>28379.2</v>
      </c>
      <c r="C287" s="74">
        <v>0.0</v>
      </c>
      <c r="D287" s="74">
        <v>11881.600000000002</v>
      </c>
      <c r="E287" s="59">
        <f t="shared" ref="E287:E306" si="12">SUM(B287:D287)</f>
        <v>40260.8</v>
      </c>
    </row>
    <row r="288">
      <c r="A288" s="73" t="s">
        <v>55</v>
      </c>
      <c r="B288" s="74">
        <v>137584.0</v>
      </c>
      <c r="C288" s="74">
        <v>0.0</v>
      </c>
      <c r="D288" s="74">
        <v>0.0</v>
      </c>
      <c r="E288" s="59">
        <f t="shared" si="12"/>
        <v>137584</v>
      </c>
    </row>
    <row r="289">
      <c r="A289" s="73" t="s">
        <v>57</v>
      </c>
      <c r="B289" s="74">
        <v>0.0</v>
      </c>
      <c r="C289" s="74">
        <v>6341.6</v>
      </c>
      <c r="D289" s="74">
        <v>239489.6</v>
      </c>
      <c r="E289" s="59">
        <f t="shared" si="12"/>
        <v>245831.2</v>
      </c>
    </row>
    <row r="290">
      <c r="A290" s="73" t="s">
        <v>60</v>
      </c>
      <c r="B290" s="74">
        <v>0.0</v>
      </c>
      <c r="C290" s="74">
        <v>0.0</v>
      </c>
      <c r="D290" s="74">
        <v>0.0</v>
      </c>
      <c r="E290" s="59">
        <f t="shared" si="12"/>
        <v>0</v>
      </c>
    </row>
    <row r="291">
      <c r="A291" s="73" t="s">
        <v>64</v>
      </c>
      <c r="B291" s="74">
        <v>10742.400000000001</v>
      </c>
      <c r="C291" s="74">
        <v>145201.2</v>
      </c>
      <c r="D291" s="74">
        <v>272253.2</v>
      </c>
      <c r="E291" s="59">
        <f t="shared" si="12"/>
        <v>428196.8</v>
      </c>
    </row>
    <row r="292">
      <c r="A292" s="73" t="s">
        <v>67</v>
      </c>
      <c r="B292" s="74">
        <v>3068.0</v>
      </c>
      <c r="C292" s="74">
        <v>1213.2</v>
      </c>
      <c r="D292" s="74">
        <v>155091.6</v>
      </c>
      <c r="E292" s="59">
        <f t="shared" si="12"/>
        <v>159372.8</v>
      </c>
    </row>
    <row r="293">
      <c r="A293" s="73" t="s">
        <v>69</v>
      </c>
      <c r="B293" s="74">
        <v>11088.0</v>
      </c>
      <c r="C293" s="74">
        <v>0.0</v>
      </c>
      <c r="D293" s="74">
        <v>0.0</v>
      </c>
      <c r="E293" s="59">
        <f t="shared" si="12"/>
        <v>11088</v>
      </c>
    </row>
    <row r="294">
      <c r="A294" s="73" t="s">
        <v>72</v>
      </c>
      <c r="B294" s="74">
        <v>60580.4</v>
      </c>
      <c r="C294" s="74">
        <v>71969.6</v>
      </c>
      <c r="D294" s="74">
        <v>6183.2</v>
      </c>
      <c r="E294" s="59">
        <f t="shared" si="12"/>
        <v>138733.2</v>
      </c>
    </row>
    <row r="295">
      <c r="A295" s="73" t="s">
        <v>73</v>
      </c>
      <c r="B295" s="74">
        <v>1174056.4000000001</v>
      </c>
      <c r="C295" s="74">
        <v>327973.60000000003</v>
      </c>
      <c r="D295" s="74">
        <v>108806.40000000001</v>
      </c>
      <c r="E295" s="59">
        <f t="shared" si="12"/>
        <v>1610836.4</v>
      </c>
    </row>
    <row r="296">
      <c r="A296" s="73" t="s">
        <v>74</v>
      </c>
      <c r="B296" s="74">
        <v>0.0</v>
      </c>
      <c r="C296" s="74">
        <v>0.0</v>
      </c>
      <c r="D296" s="74">
        <v>9690.800000000001</v>
      </c>
      <c r="E296" s="59">
        <f t="shared" si="12"/>
        <v>9690.8</v>
      </c>
    </row>
    <row r="297">
      <c r="A297" s="72" t="s">
        <v>80</v>
      </c>
      <c r="B297" s="74">
        <v>111434.8</v>
      </c>
      <c r="C297" s="74">
        <v>1163844.8</v>
      </c>
      <c r="D297" s="74">
        <v>4867444.4</v>
      </c>
      <c r="E297" s="75">
        <f t="shared" si="12"/>
        <v>6142724</v>
      </c>
    </row>
    <row r="298">
      <c r="A298" s="73" t="s">
        <v>81</v>
      </c>
      <c r="B298" s="74">
        <v>6527.6</v>
      </c>
      <c r="C298" s="74">
        <v>59926.4</v>
      </c>
      <c r="D298" s="74">
        <v>69232.0</v>
      </c>
      <c r="E298" s="59">
        <f t="shared" si="12"/>
        <v>135686</v>
      </c>
    </row>
    <row r="299">
      <c r="A299" s="73" t="s">
        <v>83</v>
      </c>
      <c r="B299" s="74">
        <v>81896.8</v>
      </c>
      <c r="C299" s="74">
        <v>156832.0</v>
      </c>
      <c r="D299" s="74">
        <v>399478.4</v>
      </c>
      <c r="E299" s="59">
        <f t="shared" si="12"/>
        <v>638207.2</v>
      </c>
    </row>
    <row r="300">
      <c r="A300" s="72" t="s">
        <v>85</v>
      </c>
      <c r="B300" s="74">
        <v>393739.2</v>
      </c>
      <c r="C300" s="74">
        <v>2057873.6000000003</v>
      </c>
      <c r="D300" s="74">
        <v>2916543.2</v>
      </c>
      <c r="E300" s="75">
        <f t="shared" si="12"/>
        <v>5368156</v>
      </c>
    </row>
    <row r="301">
      <c r="A301" s="73" t="s">
        <v>86</v>
      </c>
      <c r="B301" s="74">
        <v>176128.8</v>
      </c>
      <c r="C301" s="74">
        <v>544174.4</v>
      </c>
      <c r="D301" s="74">
        <v>585980.8000000002</v>
      </c>
      <c r="E301" s="59">
        <f t="shared" si="12"/>
        <v>1306284</v>
      </c>
    </row>
    <row r="302">
      <c r="A302" s="73" t="s">
        <v>87</v>
      </c>
      <c r="B302" s="74">
        <v>67838.4</v>
      </c>
      <c r="C302" s="74">
        <v>14867.6</v>
      </c>
      <c r="D302" s="74">
        <v>18666.0</v>
      </c>
      <c r="E302" s="59">
        <f t="shared" si="12"/>
        <v>101372</v>
      </c>
    </row>
    <row r="303">
      <c r="A303" s="73" t="s">
        <v>89</v>
      </c>
      <c r="B303" s="74">
        <v>125964.0</v>
      </c>
      <c r="C303" s="74">
        <v>72790.8</v>
      </c>
      <c r="D303" s="74">
        <v>135815.2</v>
      </c>
      <c r="E303" s="59">
        <f t="shared" si="12"/>
        <v>334570</v>
      </c>
    </row>
    <row r="304">
      <c r="A304" s="73" t="s">
        <v>90</v>
      </c>
      <c r="B304" s="74">
        <v>110091.20000000001</v>
      </c>
      <c r="C304" s="74">
        <v>5266.800000000001</v>
      </c>
      <c r="D304" s="74">
        <v>3005.2000000000003</v>
      </c>
      <c r="E304" s="59">
        <f t="shared" si="12"/>
        <v>118363.2</v>
      </c>
    </row>
    <row r="305">
      <c r="A305" s="73" t="s">
        <v>93</v>
      </c>
      <c r="B305" s="74">
        <v>736472.7999999999</v>
      </c>
      <c r="C305" s="74">
        <v>475685.60000000003</v>
      </c>
      <c r="D305" s="74">
        <v>203828.80000000002</v>
      </c>
      <c r="E305" s="59">
        <f t="shared" si="12"/>
        <v>1415987.2</v>
      </c>
    </row>
    <row r="306">
      <c r="A306" s="73" t="s">
        <v>94</v>
      </c>
      <c r="B306" s="74">
        <v>25692.800000000003</v>
      </c>
      <c r="C306" s="74">
        <v>9138.0</v>
      </c>
      <c r="D306" s="74">
        <v>0.0</v>
      </c>
      <c r="E306" s="59">
        <f t="shared" si="12"/>
        <v>34830.8</v>
      </c>
    </row>
    <row r="307">
      <c r="B307" s="8" t="s">
        <v>170</v>
      </c>
      <c r="C307" s="59">
        <f>min(B287:D305)</f>
        <v>0</v>
      </c>
      <c r="D307" s="59">
        <f>SUM(B287:D306)</f>
        <v>18377774.4</v>
      </c>
      <c r="E307" s="14">
        <f t="array" ref="E307">large(E287:E306,1)</f>
        <v>6142724</v>
      </c>
    </row>
    <row r="308">
      <c r="B308" s="8" t="s">
        <v>171</v>
      </c>
      <c r="C308" s="76">
        <f>MAX(B287:D305)</f>
        <v>4867444.4</v>
      </c>
      <c r="E308" s="14">
        <f t="array" ref="E308">large(E287:E306,2)</f>
        <v>5368156</v>
      </c>
    </row>
    <row r="309">
      <c r="B309" s="8" t="s">
        <v>172</v>
      </c>
      <c r="C309" s="59">
        <f>AVERAGE(B287:D306)</f>
        <v>306296.24</v>
      </c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 t="s">
        <v>173</v>
      </c>
      <c r="B316" s="8" t="s">
        <v>174</v>
      </c>
    </row>
    <row r="317">
      <c r="A317" s="8">
        <v>3.0</v>
      </c>
      <c r="B317" s="8">
        <v>17.0</v>
      </c>
    </row>
    <row r="318">
      <c r="A318" s="8">
        <v>6.0</v>
      </c>
      <c r="B318" s="8">
        <v>15.0</v>
      </c>
    </row>
    <row r="319">
      <c r="A319" s="8">
        <v>9.0</v>
      </c>
      <c r="B319" s="8">
        <v>16.0</v>
      </c>
    </row>
    <row r="322">
      <c r="A322" s="71" t="s">
        <v>169</v>
      </c>
      <c r="B322" s="71" t="s">
        <v>175</v>
      </c>
      <c r="C322" s="71" t="s">
        <v>176</v>
      </c>
      <c r="D322" s="71" t="s">
        <v>177</v>
      </c>
    </row>
    <row r="323">
      <c r="A323" s="73" t="s">
        <v>54</v>
      </c>
      <c r="B323" s="36">
        <f t="shared" ref="B323:D323" si="13">B287/$D$307</f>
        <v>0.001544213101</v>
      </c>
      <c r="C323" s="36">
        <f t="shared" si="13"/>
        <v>0</v>
      </c>
      <c r="D323" s="36">
        <f t="shared" si="13"/>
        <v>0.0006465200705</v>
      </c>
      <c r="E323" s="15">
        <f t="shared" ref="E323:E343" si="15">SUM(B323:D323)</f>
        <v>0.002190733172</v>
      </c>
    </row>
    <row r="324">
      <c r="A324" s="73" t="s">
        <v>55</v>
      </c>
      <c r="B324" s="36">
        <f t="shared" ref="B324:D324" si="14">B288/$D$307</f>
        <v>0.007486434266</v>
      </c>
      <c r="C324" s="36">
        <f t="shared" si="14"/>
        <v>0</v>
      </c>
      <c r="D324" s="36">
        <f t="shared" si="14"/>
        <v>0</v>
      </c>
      <c r="E324" s="15">
        <f t="shared" si="15"/>
        <v>0.007486434266</v>
      </c>
    </row>
    <row r="325">
      <c r="A325" s="73" t="s">
        <v>57</v>
      </c>
      <c r="B325" s="36">
        <f t="shared" ref="B325:D325" si="16">B289/$D$307</f>
        <v>0</v>
      </c>
      <c r="C325" s="36">
        <f t="shared" si="16"/>
        <v>0.0003450689872</v>
      </c>
      <c r="D325" s="36">
        <f t="shared" si="16"/>
        <v>0.01303148003</v>
      </c>
      <c r="E325" s="15">
        <f t="shared" si="15"/>
        <v>0.01337654901</v>
      </c>
    </row>
    <row r="326">
      <c r="A326" s="73" t="s">
        <v>60</v>
      </c>
      <c r="B326" s="36">
        <f t="shared" ref="B326:D326" si="17">B290/$D$307</f>
        <v>0</v>
      </c>
      <c r="C326" s="36">
        <f t="shared" si="17"/>
        <v>0</v>
      </c>
      <c r="D326" s="36">
        <f t="shared" si="17"/>
        <v>0</v>
      </c>
      <c r="E326" s="15">
        <f t="shared" si="15"/>
        <v>0</v>
      </c>
    </row>
    <row r="327">
      <c r="A327" s="73" t="s">
        <v>64</v>
      </c>
      <c r="B327" s="36">
        <f t="shared" ref="B327:D327" si="18">B291/$D$307</f>
        <v>0.000584532151</v>
      </c>
      <c r="C327" s="36">
        <f t="shared" si="18"/>
        <v>0.007900913181</v>
      </c>
      <c r="D327" s="36">
        <f t="shared" si="18"/>
        <v>0.01481426391</v>
      </c>
      <c r="E327" s="15">
        <f t="shared" si="15"/>
        <v>0.02329970924</v>
      </c>
    </row>
    <row r="328">
      <c r="A328" s="73" t="s">
        <v>67</v>
      </c>
      <c r="B328" s="36">
        <f t="shared" ref="B328:D328" si="19">B292/$D$307</f>
        <v>0.0001669407804</v>
      </c>
      <c r="C328" s="36">
        <f t="shared" si="19"/>
        <v>0.00006601452241</v>
      </c>
      <c r="D328" s="36">
        <f t="shared" si="19"/>
        <v>0.008439084985</v>
      </c>
      <c r="E328" s="15">
        <f t="shared" si="15"/>
        <v>0.008672040288</v>
      </c>
    </row>
    <row r="329">
      <c r="A329" s="73" t="s">
        <v>69</v>
      </c>
      <c r="B329" s="36">
        <f t="shared" ref="B329:D329" si="20">B293/$D$307</f>
        <v>0.0006033374749</v>
      </c>
      <c r="C329" s="36">
        <f t="shared" si="20"/>
        <v>0</v>
      </c>
      <c r="D329" s="36">
        <f t="shared" si="20"/>
        <v>0</v>
      </c>
      <c r="E329" s="15">
        <f t="shared" si="15"/>
        <v>0.0006033374749</v>
      </c>
    </row>
    <row r="330">
      <c r="A330" s="73" t="s">
        <v>72</v>
      </c>
      <c r="B330" s="36">
        <f t="shared" ref="B330:D330" si="21">B294/$D$307</f>
        <v>0.003296394802</v>
      </c>
      <c r="C330" s="36">
        <f t="shared" si="21"/>
        <v>0.003916121639</v>
      </c>
      <c r="D330" s="36">
        <f t="shared" si="21"/>
        <v>0.0003364498805</v>
      </c>
      <c r="E330" s="15">
        <f t="shared" si="15"/>
        <v>0.007548966321</v>
      </c>
    </row>
    <row r="331">
      <c r="A331" s="73" t="s">
        <v>73</v>
      </c>
      <c r="B331" s="36">
        <f t="shared" ref="B331:D331" si="22">B295/$D$307</f>
        <v>0.06388458006</v>
      </c>
      <c r="C331" s="36">
        <f t="shared" si="22"/>
        <v>0.01784620884</v>
      </c>
      <c r="D331" s="36">
        <f t="shared" si="22"/>
        <v>0.005920542805</v>
      </c>
      <c r="E331" s="15">
        <f t="shared" si="15"/>
        <v>0.08765133171</v>
      </c>
    </row>
    <row r="332">
      <c r="A332" s="73" t="s">
        <v>74</v>
      </c>
      <c r="B332" s="36">
        <f t="shared" ref="B332:D332" si="23">B296/$D$307</f>
        <v>0</v>
      </c>
      <c r="C332" s="36">
        <f t="shared" si="23"/>
        <v>0</v>
      </c>
      <c r="D332" s="36">
        <f t="shared" si="23"/>
        <v>0.0005273108587</v>
      </c>
      <c r="E332" s="15">
        <f t="shared" si="15"/>
        <v>0.0005273108587</v>
      </c>
    </row>
    <row r="333">
      <c r="A333" s="72" t="s">
        <v>80</v>
      </c>
      <c r="B333" s="77">
        <f t="shared" ref="B333:D333" si="24">B297/$D$307</f>
        <v>0.006063563388</v>
      </c>
      <c r="C333" s="77">
        <f t="shared" si="24"/>
        <v>0.06332893062</v>
      </c>
      <c r="D333" s="77">
        <f t="shared" si="24"/>
        <v>0.2648549435</v>
      </c>
      <c r="E333" s="78">
        <f t="shared" si="15"/>
        <v>0.3342474375</v>
      </c>
    </row>
    <row r="334">
      <c r="A334" s="73" t="s">
        <v>81</v>
      </c>
      <c r="B334" s="36">
        <f t="shared" ref="B334:D334" si="25">B298/$D$307</f>
        <v>0.0003551899081</v>
      </c>
      <c r="C334" s="36">
        <f t="shared" si="25"/>
        <v>0.003260808338</v>
      </c>
      <c r="D334" s="36">
        <f t="shared" si="25"/>
        <v>0.003767159096</v>
      </c>
      <c r="E334" s="15">
        <f t="shared" si="15"/>
        <v>0.007383157342</v>
      </c>
    </row>
    <row r="335">
      <c r="A335" s="73" t="s">
        <v>83</v>
      </c>
      <c r="B335" s="36">
        <f t="shared" ref="B335:D335" si="26">B299/$D$307</f>
        <v>0.004456295861</v>
      </c>
      <c r="C335" s="36">
        <f t="shared" si="26"/>
        <v>0.008533786333</v>
      </c>
      <c r="D335" s="36">
        <f t="shared" si="26"/>
        <v>0.02173703906</v>
      </c>
      <c r="E335" s="15">
        <f t="shared" si="15"/>
        <v>0.03472712126</v>
      </c>
    </row>
    <row r="336">
      <c r="A336" s="72" t="s">
        <v>85</v>
      </c>
      <c r="B336" s="77">
        <f t="shared" ref="B336:D336" si="27">B300/$D$307</f>
        <v>0.0214247488</v>
      </c>
      <c r="C336" s="77">
        <f t="shared" si="27"/>
        <v>0.1119762141</v>
      </c>
      <c r="D336" s="77">
        <f t="shared" si="27"/>
        <v>0.1586994778</v>
      </c>
      <c r="E336" s="78">
        <f t="shared" si="15"/>
        <v>0.2921004406</v>
      </c>
    </row>
    <row r="337">
      <c r="A337" s="73" t="s">
        <v>86</v>
      </c>
      <c r="B337" s="36">
        <f t="shared" ref="B337:D337" si="28">B301/$D$307</f>
        <v>0.009583793781</v>
      </c>
      <c r="C337" s="36">
        <f t="shared" si="28"/>
        <v>0.02961046252</v>
      </c>
      <c r="D337" s="36">
        <f t="shared" si="28"/>
        <v>0.03188529728</v>
      </c>
      <c r="E337" s="15">
        <f t="shared" si="15"/>
        <v>0.07107955357</v>
      </c>
    </row>
    <row r="338">
      <c r="A338" s="73" t="s">
        <v>87</v>
      </c>
      <c r="B338" s="36">
        <f t="shared" ref="B338:D338" si="29">B302/$D$307</f>
        <v>0.003691328369</v>
      </c>
      <c r="C338" s="36">
        <f t="shared" si="29"/>
        <v>0.0008089989395</v>
      </c>
      <c r="D338" s="36">
        <f t="shared" si="29"/>
        <v>0.001015683379</v>
      </c>
      <c r="E338" s="15">
        <f t="shared" si="15"/>
        <v>0.005516010687</v>
      </c>
    </row>
    <row r="339">
      <c r="A339" s="73" t="s">
        <v>89</v>
      </c>
      <c r="B339" s="36">
        <f t="shared" ref="B339:D339" si="30">B303/$D$307</f>
        <v>0.006854148781</v>
      </c>
      <c r="C339" s="36">
        <f t="shared" si="30"/>
        <v>0.003960806048</v>
      </c>
      <c r="D339" s="36">
        <f t="shared" si="30"/>
        <v>0.007390187574</v>
      </c>
      <c r="E339" s="15">
        <f t="shared" si="15"/>
        <v>0.0182051424</v>
      </c>
    </row>
    <row r="340">
      <c r="A340" s="73" t="s">
        <v>90</v>
      </c>
      <c r="B340" s="36">
        <f t="shared" ref="B340:D340" si="31">B304/$D$307</f>
        <v>0.005990453338</v>
      </c>
      <c r="C340" s="36">
        <f t="shared" si="31"/>
        <v>0.0002865853006</v>
      </c>
      <c r="D340" s="36">
        <f t="shared" si="31"/>
        <v>0.0001635236093</v>
      </c>
      <c r="E340" s="15">
        <f t="shared" si="15"/>
        <v>0.006440562248</v>
      </c>
    </row>
    <row r="341">
      <c r="A341" s="73" t="s">
        <v>93</v>
      </c>
      <c r="B341" s="36">
        <f t="shared" ref="B341:D341" si="32">B305/$D$307</f>
        <v>0.04007410168</v>
      </c>
      <c r="C341" s="36">
        <f t="shared" si="32"/>
        <v>0.02588374357</v>
      </c>
      <c r="D341" s="36">
        <f t="shared" si="32"/>
        <v>0.0110910492</v>
      </c>
      <c r="E341" s="15">
        <f t="shared" si="15"/>
        <v>0.07704889445</v>
      </c>
    </row>
    <row r="342">
      <c r="A342" s="73" t="s">
        <v>94</v>
      </c>
      <c r="B342" s="36">
        <f t="shared" ref="B342:D342" si="33">B306/$D$307</f>
        <v>0.001398036533</v>
      </c>
      <c r="C342" s="36">
        <f t="shared" si="33"/>
        <v>0.0004972310466</v>
      </c>
      <c r="D342" s="36">
        <f t="shared" si="33"/>
        <v>0</v>
      </c>
      <c r="E342" s="15">
        <f t="shared" si="15"/>
        <v>0.001895267579</v>
      </c>
    </row>
    <row r="343">
      <c r="B343" s="15">
        <f t="shared" ref="B343:D343" si="34">SUM(B323:B342)</f>
        <v>0.1774580931</v>
      </c>
      <c r="C343" s="15">
        <f t="shared" si="34"/>
        <v>0.2782218939</v>
      </c>
      <c r="D343" s="15">
        <f t="shared" si="34"/>
        <v>0.544320013</v>
      </c>
      <c r="E343" s="15">
        <f t="shared" si="15"/>
        <v>1</v>
      </c>
      <c r="F343" s="15">
        <f t="array" ref="F343">small(E323:E342,4)</f>
        <v>0.001895267579</v>
      </c>
    </row>
    <row r="346">
      <c r="A346" s="8" t="s">
        <v>178</v>
      </c>
      <c r="J346" s="8" t="s">
        <v>85</v>
      </c>
      <c r="S346" s="8" t="s">
        <v>73</v>
      </c>
    </row>
    <row r="347">
      <c r="A347" s="14" t="s">
        <v>121</v>
      </c>
      <c r="B347" s="14" t="s">
        <v>120</v>
      </c>
      <c r="C347" s="14" t="s">
        <v>179</v>
      </c>
      <c r="D347" s="8" t="s">
        <v>116</v>
      </c>
      <c r="G347" s="14" t="s">
        <v>121</v>
      </c>
      <c r="H347" s="8" t="s">
        <v>53</v>
      </c>
      <c r="J347" s="14" t="s">
        <v>121</v>
      </c>
      <c r="K347" s="14" t="s">
        <v>120</v>
      </c>
      <c r="L347" s="14" t="s">
        <v>179</v>
      </c>
      <c r="M347" s="8" t="s">
        <v>53</v>
      </c>
      <c r="O347" s="14" t="s">
        <v>121</v>
      </c>
      <c r="P347" s="13" t="s">
        <v>53</v>
      </c>
      <c r="S347" s="14" t="s">
        <v>121</v>
      </c>
      <c r="T347" s="14" t="s">
        <v>120</v>
      </c>
      <c r="U347" s="14" t="s">
        <v>179</v>
      </c>
      <c r="X347" s="14" t="s">
        <v>121</v>
      </c>
      <c r="Y347" s="8" t="s">
        <v>53</v>
      </c>
    </row>
    <row r="348">
      <c r="A348" s="14">
        <v>3.0</v>
      </c>
      <c r="B348" s="15" t="s">
        <v>114</v>
      </c>
      <c r="C348" s="14">
        <v>0.0</v>
      </c>
      <c r="D348" s="15">
        <f t="shared" ref="D348:D371" si="35">C348/$C$371</f>
        <v>0</v>
      </c>
      <c r="G348" s="14">
        <v>3.0</v>
      </c>
      <c r="H348" s="15">
        <v>0.0</v>
      </c>
      <c r="I348" s="15"/>
      <c r="J348" s="14">
        <v>3.0</v>
      </c>
      <c r="K348" s="14" t="s">
        <v>114</v>
      </c>
      <c r="L348" s="14">
        <v>0.0</v>
      </c>
      <c r="M348" s="15">
        <f t="shared" ref="M348:M370" si="36">L348/$L$371</f>
        <v>0</v>
      </c>
      <c r="O348" s="14">
        <v>3.0</v>
      </c>
      <c r="P348" s="15">
        <v>0.0</v>
      </c>
      <c r="S348" s="14">
        <v>3.0</v>
      </c>
      <c r="T348" s="14" t="s">
        <v>114</v>
      </c>
      <c r="U348" s="14">
        <v>0.0</v>
      </c>
      <c r="V348" s="15">
        <f t="shared" ref="V348:V370" si="37">U348/$U$371</f>
        <v>0</v>
      </c>
      <c r="X348" s="14">
        <v>3.0</v>
      </c>
      <c r="Y348" s="15">
        <v>0.0</v>
      </c>
    </row>
    <row r="349">
      <c r="A349" s="14">
        <v>3.0</v>
      </c>
      <c r="B349" s="15" t="s">
        <v>142</v>
      </c>
      <c r="C349" s="14">
        <v>0.0</v>
      </c>
      <c r="D349" s="15">
        <f t="shared" si="35"/>
        <v>0</v>
      </c>
      <c r="G349" s="14">
        <v>3.0</v>
      </c>
      <c r="H349" s="15">
        <v>0.0</v>
      </c>
      <c r="I349" s="15"/>
      <c r="K349" s="14" t="s">
        <v>142</v>
      </c>
      <c r="L349" s="14">
        <v>5778.0</v>
      </c>
      <c r="M349" s="15">
        <f t="shared" si="36"/>
        <v>0.00107634726</v>
      </c>
      <c r="O349" s="14">
        <v>3.0</v>
      </c>
      <c r="P349" s="15">
        <v>0.0010763472596548981</v>
      </c>
      <c r="T349" s="14" t="s">
        <v>142</v>
      </c>
      <c r="U349" s="14">
        <v>80547.6</v>
      </c>
      <c r="V349" s="15">
        <f t="shared" si="37"/>
        <v>0.0500035882</v>
      </c>
      <c r="X349" s="14">
        <v>3.0</v>
      </c>
      <c r="Y349" s="15">
        <v>0.05000358819803178</v>
      </c>
    </row>
    <row r="350">
      <c r="A350" s="14">
        <v>3.0</v>
      </c>
      <c r="B350" s="15" t="s">
        <v>138</v>
      </c>
      <c r="C350" s="14">
        <v>0.0</v>
      </c>
      <c r="D350" s="15">
        <f t="shared" si="35"/>
        <v>0</v>
      </c>
      <c r="G350" s="14">
        <v>3.0</v>
      </c>
      <c r="H350" s="15">
        <v>0.0</v>
      </c>
      <c r="I350" s="15"/>
      <c r="K350" s="14" t="s">
        <v>138</v>
      </c>
      <c r="L350" s="14">
        <v>3205.2000000000003</v>
      </c>
      <c r="M350" s="15">
        <f t="shared" si="36"/>
        <v>0.000597076538</v>
      </c>
      <c r="O350" s="14">
        <v>3.0</v>
      </c>
      <c r="P350" s="15">
        <v>5.97076538014171E-4</v>
      </c>
      <c r="T350" s="14" t="s">
        <v>138</v>
      </c>
      <c r="U350" s="14">
        <v>107491.20000000001</v>
      </c>
      <c r="V350" s="15">
        <f t="shared" si="37"/>
        <v>0.06673005403</v>
      </c>
      <c r="X350" s="14">
        <v>3.0</v>
      </c>
      <c r="Y350" s="15">
        <v>0.0667300540265914</v>
      </c>
    </row>
    <row r="351">
      <c r="A351" s="14">
        <v>3.0</v>
      </c>
      <c r="B351" s="14" t="s">
        <v>136</v>
      </c>
      <c r="C351" s="14">
        <v>22.400000000000002</v>
      </c>
      <c r="D351" s="15">
        <f t="shared" si="35"/>
        <v>0.000003646590666</v>
      </c>
      <c r="G351" s="14">
        <v>3.0</v>
      </c>
      <c r="H351" s="15">
        <v>3.646590665639544E-6</v>
      </c>
      <c r="I351" s="15"/>
      <c r="K351" s="14" t="s">
        <v>136</v>
      </c>
      <c r="L351" s="14">
        <v>62338.0</v>
      </c>
      <c r="M351" s="15">
        <f t="shared" si="36"/>
        <v>0.01161255373</v>
      </c>
      <c r="O351" s="14">
        <v>3.0</v>
      </c>
      <c r="P351" s="15">
        <v>0.011612553733535312</v>
      </c>
      <c r="T351" s="14" t="s">
        <v>136</v>
      </c>
      <c r="U351" s="14">
        <v>83374.40000000001</v>
      </c>
      <c r="V351" s="15">
        <f t="shared" si="37"/>
        <v>0.05175845294</v>
      </c>
      <c r="X351" s="14">
        <v>3.0</v>
      </c>
      <c r="Y351" s="15">
        <v>0.051758452937865074</v>
      </c>
    </row>
    <row r="352">
      <c r="A352" s="14">
        <v>3.0</v>
      </c>
      <c r="B352" s="14" t="s">
        <v>140</v>
      </c>
      <c r="C352" s="14">
        <v>4442.400000000001</v>
      </c>
      <c r="D352" s="15">
        <f t="shared" si="35"/>
        <v>0.0007231970702</v>
      </c>
      <c r="G352" s="14">
        <v>3.0</v>
      </c>
      <c r="H352" s="15">
        <v>7.23197070224871E-4</v>
      </c>
      <c r="I352" s="15"/>
      <c r="K352" s="14" t="s">
        <v>140</v>
      </c>
      <c r="L352" s="14">
        <v>25349.600000000002</v>
      </c>
      <c r="M352" s="15">
        <f t="shared" si="36"/>
        <v>0.004722217462</v>
      </c>
      <c r="O352" s="14">
        <v>3.0</v>
      </c>
      <c r="P352" s="15">
        <v>0.004722217461638596</v>
      </c>
      <c r="T352" s="14" t="s">
        <v>140</v>
      </c>
      <c r="U352" s="14">
        <v>73877.6</v>
      </c>
      <c r="V352" s="15">
        <f t="shared" si="37"/>
        <v>0.04586288216</v>
      </c>
      <c r="X352" s="14">
        <v>3.0</v>
      </c>
      <c r="Y352" s="15">
        <v>0.04586288216481823</v>
      </c>
    </row>
    <row r="353">
      <c r="A353" s="14">
        <v>3.0</v>
      </c>
      <c r="B353" s="14" t="s">
        <v>137</v>
      </c>
      <c r="C353" s="14">
        <v>8.4</v>
      </c>
      <c r="D353" s="15">
        <f t="shared" si="35"/>
        <v>0.0000013674715</v>
      </c>
      <c r="G353" s="14">
        <v>3.0</v>
      </c>
      <c r="H353" s="15">
        <v>1.367471499614829E-6</v>
      </c>
      <c r="I353" s="15"/>
      <c r="K353" s="14" t="s">
        <v>137</v>
      </c>
      <c r="L353" s="14">
        <v>2.4000000000000004</v>
      </c>
      <c r="M353" s="15">
        <f t="shared" si="36"/>
        <v>0.0000004470808971</v>
      </c>
      <c r="O353" s="14">
        <v>3.0</v>
      </c>
      <c r="P353" s="15">
        <v>4.4708089705291725E-7</v>
      </c>
      <c r="T353" s="14" t="s">
        <v>137</v>
      </c>
      <c r="U353" s="14">
        <v>71154.40000000001</v>
      </c>
      <c r="V353" s="15">
        <f t="shared" si="37"/>
        <v>0.04417233184</v>
      </c>
      <c r="X353" s="14">
        <v>3.0</v>
      </c>
      <c r="Y353" s="15">
        <v>0.0441723318395338</v>
      </c>
    </row>
    <row r="354">
      <c r="A354" s="14">
        <v>3.0</v>
      </c>
      <c r="B354" s="14" t="s">
        <v>141</v>
      </c>
      <c r="C354" s="14">
        <v>0.0</v>
      </c>
      <c r="D354" s="15">
        <f t="shared" si="35"/>
        <v>0</v>
      </c>
      <c r="G354" s="14">
        <v>3.0</v>
      </c>
      <c r="H354" s="15">
        <v>0.0</v>
      </c>
      <c r="I354" s="15"/>
      <c r="K354" s="14" t="s">
        <v>141</v>
      </c>
      <c r="L354" s="14">
        <v>144082.0</v>
      </c>
      <c r="M354" s="15">
        <f t="shared" si="36"/>
        <v>0.02684012909</v>
      </c>
      <c r="O354" s="14">
        <v>3.0</v>
      </c>
      <c r="P354" s="15">
        <v>0.02684012908715767</v>
      </c>
      <c r="T354" s="14" t="s">
        <v>141</v>
      </c>
      <c r="U354" s="14">
        <v>99128.8</v>
      </c>
      <c r="V354" s="15">
        <f t="shared" si="37"/>
        <v>0.06153871368</v>
      </c>
      <c r="X354" s="14">
        <v>3.0</v>
      </c>
      <c r="Y354" s="15">
        <v>0.06153871367694447</v>
      </c>
    </row>
    <row r="355">
      <c r="A355" s="14">
        <v>3.0</v>
      </c>
      <c r="B355" s="14" t="s">
        <v>139</v>
      </c>
      <c r="C355" s="14">
        <v>106961.6</v>
      </c>
      <c r="D355" s="15">
        <f t="shared" si="35"/>
        <v>0.0174127309</v>
      </c>
      <c r="G355" s="14">
        <v>3.0</v>
      </c>
      <c r="H355" s="15">
        <v>0.017412730899190654</v>
      </c>
      <c r="I355" s="15"/>
      <c r="K355" s="14" t="s">
        <v>139</v>
      </c>
      <c r="L355" s="14">
        <v>152984.0</v>
      </c>
      <c r="M355" s="15">
        <f t="shared" si="36"/>
        <v>0.02849842665</v>
      </c>
      <c r="O355" s="14">
        <v>3.0</v>
      </c>
      <c r="P355" s="15">
        <v>0.028498426647809782</v>
      </c>
      <c r="T355" s="14" t="s">
        <v>139</v>
      </c>
      <c r="U355" s="14">
        <v>658482.4</v>
      </c>
      <c r="V355" s="15">
        <f t="shared" si="37"/>
        <v>0.4087829155</v>
      </c>
      <c r="X355" s="14">
        <v>3.0</v>
      </c>
      <c r="Y355" s="15">
        <v>0.4087829155089865</v>
      </c>
    </row>
    <row r="356">
      <c r="A356" s="14">
        <v>6.0</v>
      </c>
      <c r="B356" s="14" t="s">
        <v>114</v>
      </c>
      <c r="C356" s="14">
        <v>1209.2</v>
      </c>
      <c r="D356" s="15">
        <f t="shared" si="35"/>
        <v>0.0001968507783</v>
      </c>
      <c r="G356" s="14">
        <v>6.0</v>
      </c>
      <c r="H356" s="15">
        <v>1.9685077825407752E-4</v>
      </c>
      <c r="I356" s="15"/>
      <c r="J356" s="14">
        <v>6.0</v>
      </c>
      <c r="K356" s="14" t="s">
        <v>114</v>
      </c>
      <c r="L356" s="14">
        <v>3856.4</v>
      </c>
      <c r="M356" s="15">
        <f t="shared" si="36"/>
        <v>0.0007183844881</v>
      </c>
      <c r="O356" s="14">
        <v>6.0</v>
      </c>
      <c r="P356" s="15">
        <v>7.183844880811958E-4</v>
      </c>
      <c r="S356" s="14">
        <v>6.0</v>
      </c>
      <c r="T356" s="14" t="s">
        <v>114</v>
      </c>
      <c r="U356" s="14">
        <v>31710.800000000003</v>
      </c>
      <c r="V356" s="15">
        <f t="shared" si="37"/>
        <v>0.01968592217</v>
      </c>
      <c r="X356" s="14">
        <v>6.0</v>
      </c>
      <c r="Y356" s="15">
        <v>0.01968592217061894</v>
      </c>
    </row>
    <row r="357">
      <c r="A357" s="14">
        <v>6.0</v>
      </c>
      <c r="B357" s="14" t="s">
        <v>142</v>
      </c>
      <c r="C357" s="14">
        <v>123248.40000000001</v>
      </c>
      <c r="D357" s="15">
        <f t="shared" si="35"/>
        <v>0.0200641279</v>
      </c>
      <c r="G357" s="14">
        <v>6.0</v>
      </c>
      <c r="H357" s="15">
        <v>0.02006412790156289</v>
      </c>
      <c r="I357" s="15"/>
      <c r="K357" s="14" t="s">
        <v>142</v>
      </c>
      <c r="L357" s="14">
        <v>653371.6000000001</v>
      </c>
      <c r="M357" s="15">
        <f t="shared" si="36"/>
        <v>0.1217124838</v>
      </c>
      <c r="O357" s="14">
        <v>6.0</v>
      </c>
      <c r="P357" s="15">
        <v>0.12171248376537493</v>
      </c>
      <c r="T357" s="14" t="s">
        <v>142</v>
      </c>
      <c r="U357" s="14">
        <v>111161.6</v>
      </c>
      <c r="V357" s="15">
        <f t="shared" si="37"/>
        <v>0.06900862186</v>
      </c>
      <c r="X357" s="14">
        <v>6.0</v>
      </c>
      <c r="Y357" s="15">
        <v>0.06900862185632259</v>
      </c>
    </row>
    <row r="358">
      <c r="A358" s="14">
        <v>6.0</v>
      </c>
      <c r="B358" s="14" t="s">
        <v>138</v>
      </c>
      <c r="C358" s="14">
        <v>182.4</v>
      </c>
      <c r="D358" s="15">
        <f t="shared" si="35"/>
        <v>0.00002969366685</v>
      </c>
      <c r="G358" s="14">
        <v>6.0</v>
      </c>
      <c r="H358" s="15">
        <v>2.9693666848779143E-5</v>
      </c>
      <c r="I358" s="15"/>
      <c r="K358" s="14" t="s">
        <v>138</v>
      </c>
      <c r="L358" s="14">
        <v>177347.2</v>
      </c>
      <c r="M358" s="15">
        <f t="shared" si="36"/>
        <v>0.03303689386</v>
      </c>
      <c r="O358" s="14">
        <v>6.0</v>
      </c>
      <c r="P358" s="15">
        <v>0.033036893860759635</v>
      </c>
      <c r="T358" s="14" t="s">
        <v>138</v>
      </c>
      <c r="U358" s="14">
        <v>42342.8</v>
      </c>
      <c r="V358" s="15">
        <f t="shared" si="37"/>
        <v>0.02628622</v>
      </c>
      <c r="X358" s="14">
        <v>6.0</v>
      </c>
      <c r="Y358" s="15">
        <v>0.02628622000347149</v>
      </c>
    </row>
    <row r="359">
      <c r="A359" s="14">
        <v>6.0</v>
      </c>
      <c r="B359" s="14" t="s">
        <v>136</v>
      </c>
      <c r="C359" s="14">
        <v>1173.6000000000001</v>
      </c>
      <c r="D359" s="15">
        <f t="shared" si="35"/>
        <v>0.0001910553038</v>
      </c>
      <c r="G359" s="14">
        <v>6.0</v>
      </c>
      <c r="H359" s="15">
        <v>1.9105530380332896E-4</v>
      </c>
      <c r="I359" s="15"/>
      <c r="K359" s="14" t="s">
        <v>136</v>
      </c>
      <c r="L359" s="14">
        <v>401272.80000000005</v>
      </c>
      <c r="M359" s="15">
        <f t="shared" si="36"/>
        <v>0.07475058474</v>
      </c>
      <c r="O359" s="14">
        <v>6.0</v>
      </c>
      <c r="P359" s="15">
        <v>0.0747505847445566</v>
      </c>
      <c r="T359" s="14" t="s">
        <v>136</v>
      </c>
      <c r="U359" s="14">
        <v>5005.200000000001</v>
      </c>
      <c r="V359" s="15">
        <f t="shared" si="37"/>
        <v>0.003107205673</v>
      </c>
      <c r="X359" s="14">
        <v>6.0</v>
      </c>
      <c r="Y359" s="15">
        <v>0.0031072056727796814</v>
      </c>
    </row>
    <row r="360">
      <c r="A360" s="14">
        <v>6.0</v>
      </c>
      <c r="B360" s="14" t="s">
        <v>140</v>
      </c>
      <c r="C360" s="14">
        <v>214415.2</v>
      </c>
      <c r="D360" s="15">
        <f t="shared" si="35"/>
        <v>0.03490555656</v>
      </c>
      <c r="G360" s="14">
        <v>6.0</v>
      </c>
      <c r="H360" s="15">
        <v>0.03490555655764446</v>
      </c>
      <c r="I360" s="15"/>
      <c r="K360" s="14" t="s">
        <v>140</v>
      </c>
      <c r="L360" s="14">
        <v>256195.6</v>
      </c>
      <c r="M360" s="15">
        <f t="shared" si="36"/>
        <v>0.04772506611</v>
      </c>
      <c r="O360" s="14">
        <v>6.0</v>
      </c>
      <c r="P360" s="15">
        <v>0.04772506611208764</v>
      </c>
      <c r="T360" s="14" t="s">
        <v>140</v>
      </c>
      <c r="U360" s="14">
        <v>46025.200000000004</v>
      </c>
      <c r="V360" s="15">
        <f t="shared" si="37"/>
        <v>0.02857223738</v>
      </c>
      <c r="X360" s="14">
        <v>6.0</v>
      </c>
      <c r="Y360" s="15">
        <v>0.028572237379289416</v>
      </c>
    </row>
    <row r="361">
      <c r="A361" s="14">
        <v>6.0</v>
      </c>
      <c r="B361" s="14" t="s">
        <v>137</v>
      </c>
      <c r="C361" s="14">
        <v>26919.2</v>
      </c>
      <c r="D361" s="15">
        <f t="shared" si="35"/>
        <v>0.004382290332</v>
      </c>
      <c r="G361" s="14">
        <v>6.0</v>
      </c>
      <c r="H361" s="15">
        <v>0.004382290332432322</v>
      </c>
      <c r="I361" s="15"/>
      <c r="K361" s="14" t="s">
        <v>137</v>
      </c>
      <c r="L361" s="14">
        <v>118897.20000000001</v>
      </c>
      <c r="M361" s="15">
        <f t="shared" si="36"/>
        <v>0.02214861118</v>
      </c>
      <c r="O361" s="14">
        <v>6.0</v>
      </c>
      <c r="P361" s="15">
        <v>0.022148611180450046</v>
      </c>
      <c r="T361" s="14" t="s">
        <v>137</v>
      </c>
      <c r="U361" s="14">
        <v>2306.8</v>
      </c>
      <c r="V361" s="15">
        <f t="shared" si="37"/>
        <v>0.001432051076</v>
      </c>
      <c r="X361" s="14">
        <v>6.0</v>
      </c>
      <c r="Y361" s="15">
        <v>0.0014320510760745162</v>
      </c>
    </row>
    <row r="362">
      <c r="A362" s="14">
        <v>6.0</v>
      </c>
      <c r="B362" s="14" t="s">
        <v>139</v>
      </c>
      <c r="C362" s="14">
        <v>796696.8</v>
      </c>
      <c r="D362" s="15">
        <f t="shared" si="35"/>
        <v>0.129697639</v>
      </c>
      <c r="G362" s="14">
        <v>6.0</v>
      </c>
      <c r="H362" s="15">
        <v>0.12969763902789708</v>
      </c>
      <c r="I362" s="15"/>
      <c r="K362" s="14" t="s">
        <v>139</v>
      </c>
      <c r="L362" s="14">
        <v>446932.80000000005</v>
      </c>
      <c r="M362" s="15">
        <f t="shared" si="36"/>
        <v>0.08325629881</v>
      </c>
      <c r="O362" s="14">
        <v>6.0</v>
      </c>
      <c r="P362" s="15">
        <v>0.08325629881098835</v>
      </c>
      <c r="T362" s="14" t="s">
        <v>139</v>
      </c>
      <c r="U362" s="14">
        <v>89421.20000000001</v>
      </c>
      <c r="V362" s="15">
        <f t="shared" si="37"/>
        <v>0.05551227921</v>
      </c>
      <c r="X362" s="14">
        <v>6.0</v>
      </c>
      <c r="Y362" s="15">
        <v>0.05551227921097388</v>
      </c>
    </row>
    <row r="363">
      <c r="A363" s="14">
        <v>9.0</v>
      </c>
      <c r="B363" s="14" t="s">
        <v>114</v>
      </c>
      <c r="C363" s="14">
        <v>460.40000000000003</v>
      </c>
      <c r="D363" s="15">
        <f t="shared" si="35"/>
        <v>0.00007495046172</v>
      </c>
      <c r="G363" s="14">
        <v>9.0</v>
      </c>
      <c r="H363" s="15">
        <v>7.495046171698419E-5</v>
      </c>
      <c r="I363" s="15"/>
      <c r="J363" s="14">
        <v>9.0</v>
      </c>
      <c r="K363" s="14" t="s">
        <v>114</v>
      </c>
      <c r="L363" s="14">
        <v>30695.600000000002</v>
      </c>
      <c r="M363" s="15">
        <f t="shared" si="36"/>
        <v>0.00571809016</v>
      </c>
      <c r="O363" s="14">
        <v>9.0</v>
      </c>
      <c r="P363" s="15">
        <v>0.005718090159823969</v>
      </c>
      <c r="S363" s="14">
        <v>9.0</v>
      </c>
      <c r="T363" s="14" t="s">
        <v>114</v>
      </c>
      <c r="U363" s="14">
        <v>2653.2000000000003</v>
      </c>
      <c r="V363" s="15">
        <f t="shared" si="37"/>
        <v>0.00164709464</v>
      </c>
      <c r="X363" s="14">
        <v>9.0</v>
      </c>
      <c r="Y363" s="15">
        <v>0.0016470946397784405</v>
      </c>
    </row>
    <row r="364">
      <c r="A364" s="14">
        <v>9.0</v>
      </c>
      <c r="B364" s="14" t="s">
        <v>142</v>
      </c>
      <c r="C364" s="14">
        <v>834342.0</v>
      </c>
      <c r="D364" s="15">
        <f t="shared" si="35"/>
        <v>0.1358260602</v>
      </c>
      <c r="G364" s="14">
        <v>9.0</v>
      </c>
      <c r="H364" s="15">
        <v>0.1358260602299566</v>
      </c>
      <c r="I364" s="15"/>
      <c r="K364" s="14" t="s">
        <v>142</v>
      </c>
      <c r="L364" s="14">
        <v>1100812.8</v>
      </c>
      <c r="M364" s="15">
        <f t="shared" si="36"/>
        <v>0.2050634892</v>
      </c>
      <c r="O364" s="14">
        <v>9.0</v>
      </c>
      <c r="P364" s="15">
        <v>0.20506348921305562</v>
      </c>
      <c r="T364" s="14" t="s">
        <v>142</v>
      </c>
      <c r="U364" s="14">
        <v>59625.200000000004</v>
      </c>
      <c r="V364" s="15">
        <f t="shared" si="37"/>
        <v>0.03701505628</v>
      </c>
      <c r="X364" s="14">
        <v>9.0</v>
      </c>
      <c r="Y364" s="15">
        <v>0.03701505627759591</v>
      </c>
    </row>
    <row r="365">
      <c r="A365" s="14">
        <v>9.0</v>
      </c>
      <c r="B365" s="14" t="s">
        <v>138</v>
      </c>
      <c r="C365" s="14">
        <v>9251.6</v>
      </c>
      <c r="D365" s="15">
        <f t="shared" si="35"/>
        <v>0.001506107063</v>
      </c>
      <c r="G365" s="14">
        <v>9.0</v>
      </c>
      <c r="H365" s="15">
        <v>0.0015061070625995894</v>
      </c>
      <c r="I365" s="15"/>
      <c r="K365" s="14" t="s">
        <v>138</v>
      </c>
      <c r="L365" s="14">
        <v>552817.2000000001</v>
      </c>
      <c r="M365" s="15">
        <f t="shared" si="36"/>
        <v>0.1029808374</v>
      </c>
      <c r="O365" s="14">
        <v>9.0</v>
      </c>
      <c r="P365" s="15">
        <v>0.10298083736761748</v>
      </c>
      <c r="T365" s="14" t="s">
        <v>138</v>
      </c>
      <c r="U365" s="14">
        <v>3185.2000000000003</v>
      </c>
      <c r="V365" s="15">
        <f t="shared" si="37"/>
        <v>0.00197735785</v>
      </c>
      <c r="X365" s="14">
        <v>9.0</v>
      </c>
      <c r="Y365" s="15">
        <v>0.001977357849623959</v>
      </c>
    </row>
    <row r="366">
      <c r="A366" s="14">
        <v>9.0</v>
      </c>
      <c r="B366" s="14" t="s">
        <v>136</v>
      </c>
      <c r="C366" s="14">
        <v>4372.400000000001</v>
      </c>
      <c r="D366" s="15">
        <f t="shared" si="35"/>
        <v>0.0007118014744</v>
      </c>
      <c r="G366" s="14">
        <v>9.0</v>
      </c>
      <c r="H366" s="15">
        <v>7.118014743947474E-4</v>
      </c>
      <c r="I366" s="15"/>
      <c r="K366" s="14" t="s">
        <v>136</v>
      </c>
      <c r="L366" s="14">
        <v>220054.40000000002</v>
      </c>
      <c r="M366" s="15">
        <f t="shared" si="36"/>
        <v>0.0409925494</v>
      </c>
      <c r="O366" s="14">
        <v>9.0</v>
      </c>
      <c r="P366" s="15">
        <v>0.04099254939685061</v>
      </c>
      <c r="T366" s="14" t="s">
        <v>136</v>
      </c>
      <c r="U366" s="14">
        <v>3806.4</v>
      </c>
      <c r="V366" s="15">
        <f t="shared" si="37"/>
        <v>0.002362996019</v>
      </c>
      <c r="X366" s="14">
        <v>9.0</v>
      </c>
      <c r="Y366" s="15">
        <v>0.002362996018714253</v>
      </c>
    </row>
    <row r="367">
      <c r="A367" s="14">
        <v>9.0</v>
      </c>
      <c r="B367" s="14" t="s">
        <v>140</v>
      </c>
      <c r="C367" s="14">
        <v>237093.2</v>
      </c>
      <c r="D367" s="15">
        <f t="shared" si="35"/>
        <v>0.03859740402</v>
      </c>
      <c r="G367" s="14">
        <v>9.0</v>
      </c>
      <c r="H367" s="15">
        <v>0.03859740401815221</v>
      </c>
      <c r="I367" s="15"/>
      <c r="K367" s="14" t="s">
        <v>140</v>
      </c>
      <c r="L367" s="14">
        <v>108287.20000000001</v>
      </c>
      <c r="M367" s="15">
        <f t="shared" si="36"/>
        <v>0.02017214105</v>
      </c>
      <c r="O367" s="14">
        <v>9.0</v>
      </c>
      <c r="P367" s="15">
        <v>0.02017214104806194</v>
      </c>
      <c r="T367" s="14" t="s">
        <v>140</v>
      </c>
      <c r="U367" s="14">
        <v>14581.2</v>
      </c>
      <c r="V367" s="15">
        <f t="shared" si="37"/>
        <v>0.00905194345</v>
      </c>
      <c r="X367" s="14">
        <v>9.0</v>
      </c>
      <c r="Y367" s="15">
        <v>0.009051943449999019</v>
      </c>
    </row>
    <row r="368">
      <c r="A368" s="14">
        <v>9.0</v>
      </c>
      <c r="B368" s="14" t="s">
        <v>137</v>
      </c>
      <c r="C368" s="14">
        <v>221340.80000000002</v>
      </c>
      <c r="D368" s="15">
        <f t="shared" si="35"/>
        <v>0.03603300425</v>
      </c>
      <c r="G368" s="14">
        <v>9.0</v>
      </c>
      <c r="H368" s="15">
        <v>0.03603300425023166</v>
      </c>
      <c r="I368" s="15"/>
      <c r="K368" s="14" t="s">
        <v>137</v>
      </c>
      <c r="L368" s="14">
        <v>471431.2</v>
      </c>
      <c r="M368" s="15">
        <f t="shared" si="36"/>
        <v>0.08781995158</v>
      </c>
      <c r="O368" s="14">
        <v>9.0</v>
      </c>
      <c r="P368" s="15">
        <v>0.08781995158113884</v>
      </c>
      <c r="T368" s="14" t="s">
        <v>137</v>
      </c>
      <c r="U368" s="14">
        <v>288.0</v>
      </c>
      <c r="V368" s="15">
        <f t="shared" si="37"/>
        <v>0.0001787891061</v>
      </c>
      <c r="X368" s="14">
        <v>9.0</v>
      </c>
      <c r="Y368" s="15">
        <v>1.7878910608178458E-4</v>
      </c>
    </row>
    <row r="369">
      <c r="A369" s="14">
        <v>9.0</v>
      </c>
      <c r="B369" s="14" t="s">
        <v>141</v>
      </c>
      <c r="C369" s="14">
        <v>1735279.6</v>
      </c>
      <c r="D369" s="15">
        <f t="shared" si="35"/>
        <v>0.2824934996</v>
      </c>
      <c r="G369" s="14">
        <v>9.0</v>
      </c>
      <c r="H369" s="15">
        <v>0.28249349962655007</v>
      </c>
      <c r="I369" s="15"/>
      <c r="K369" s="14" t="s">
        <v>141</v>
      </c>
      <c r="L369" s="14">
        <v>310233.2</v>
      </c>
      <c r="M369" s="15">
        <f t="shared" si="36"/>
        <v>0.05779139056</v>
      </c>
      <c r="O369" s="14">
        <v>9.0</v>
      </c>
      <c r="P369" s="15">
        <v>0.05779139056316544</v>
      </c>
      <c r="T369" s="14" t="s">
        <v>141</v>
      </c>
      <c r="U369" s="14">
        <v>1405.6000000000001</v>
      </c>
      <c r="V369" s="15">
        <f t="shared" si="37"/>
        <v>0.000872590165</v>
      </c>
      <c r="X369" s="14">
        <v>9.0</v>
      </c>
      <c r="Y369" s="15">
        <v>8.725901649602654E-4</v>
      </c>
    </row>
    <row r="370">
      <c r="A370" s="14">
        <v>9.0</v>
      </c>
      <c r="B370" s="14" t="s">
        <v>139</v>
      </c>
      <c r="C370" s="14">
        <v>1825304.4000000001</v>
      </c>
      <c r="D370" s="15">
        <f t="shared" si="35"/>
        <v>0.2971490173</v>
      </c>
      <c r="G370" s="14">
        <v>9.0</v>
      </c>
      <c r="H370" s="15">
        <v>0.2971490172763745</v>
      </c>
      <c r="I370" s="15"/>
      <c r="K370" s="14" t="s">
        <v>139</v>
      </c>
      <c r="L370" s="14">
        <v>122211.6</v>
      </c>
      <c r="M370" s="15">
        <f t="shared" si="36"/>
        <v>0.0227660299</v>
      </c>
      <c r="O370" s="14">
        <v>9.0</v>
      </c>
      <c r="P370" s="15">
        <v>0.022766029899280123</v>
      </c>
      <c r="T370" s="14" t="s">
        <v>139</v>
      </c>
      <c r="U370" s="14">
        <v>23261.600000000002</v>
      </c>
      <c r="V370" s="15">
        <f t="shared" si="37"/>
        <v>0.01444069677</v>
      </c>
      <c r="X370" s="14">
        <v>9.0</v>
      </c>
      <c r="Y370" s="15">
        <v>0.014440696770944585</v>
      </c>
    </row>
    <row r="371">
      <c r="C371" s="14">
        <f>sum(C348:C370)</f>
        <v>6142724</v>
      </c>
      <c r="D371" s="15">
        <f t="shared" si="35"/>
        <v>1</v>
      </c>
      <c r="H371" s="15">
        <v>1.0</v>
      </c>
      <c r="I371" s="15"/>
      <c r="L371" s="14">
        <f t="shared" ref="L371:M371" si="38">SUM(L348:L370)</f>
        <v>5368156</v>
      </c>
      <c r="M371" s="15">
        <f t="shared" si="38"/>
        <v>1</v>
      </c>
      <c r="P371" s="15">
        <v>0.9999999999999998</v>
      </c>
      <c r="U371" s="14">
        <f>SUM(U348:U370)</f>
        <v>1610836.4</v>
      </c>
      <c r="V371" s="15">
        <f>SUM(V347:V370)</f>
        <v>1</v>
      </c>
    </row>
    <row r="374">
      <c r="J374" s="14" t="s">
        <v>144</v>
      </c>
      <c r="L374" s="14">
        <v>5368156.000000001</v>
      </c>
    </row>
    <row r="393">
      <c r="A393" s="32" t="s">
        <v>146</v>
      </c>
      <c r="B393" s="32" t="s">
        <v>180</v>
      </c>
    </row>
    <row r="394">
      <c r="A394" s="49" t="s">
        <v>80</v>
      </c>
      <c r="B394" s="79">
        <v>6142724.000000001</v>
      </c>
    </row>
    <row r="395">
      <c r="A395" s="49" t="s">
        <v>85</v>
      </c>
      <c r="B395" s="79">
        <v>5368156.000000001</v>
      </c>
    </row>
    <row r="396">
      <c r="A396" s="49" t="s">
        <v>73</v>
      </c>
      <c r="B396" s="79">
        <v>1610836.4000000004</v>
      </c>
    </row>
    <row r="397">
      <c r="A397" s="49" t="s">
        <v>93</v>
      </c>
      <c r="B397" s="79">
        <v>1415987.2000000002</v>
      </c>
    </row>
    <row r="398">
      <c r="A398" s="49" t="s">
        <v>86</v>
      </c>
      <c r="B398" s="79">
        <v>1306284.0</v>
      </c>
    </row>
    <row r="399">
      <c r="A399" s="49" t="s">
        <v>83</v>
      </c>
      <c r="B399" s="79">
        <v>638207.2</v>
      </c>
    </row>
    <row r="400">
      <c r="A400" s="49" t="s">
        <v>64</v>
      </c>
      <c r="B400" s="79">
        <v>428196.80000000005</v>
      </c>
    </row>
    <row r="401">
      <c r="A401" s="49" t="s">
        <v>89</v>
      </c>
      <c r="B401" s="79">
        <v>334570.0</v>
      </c>
    </row>
    <row r="402">
      <c r="A402" s="49" t="s">
        <v>57</v>
      </c>
      <c r="B402" s="79">
        <v>245831.19999999998</v>
      </c>
    </row>
    <row r="403">
      <c r="A403" s="49" t="s">
        <v>67</v>
      </c>
      <c r="B403" s="79">
        <v>159372.80000000002</v>
      </c>
    </row>
    <row r="404">
      <c r="A404" s="49" t="s">
        <v>72</v>
      </c>
      <c r="B404" s="79">
        <v>138733.2</v>
      </c>
    </row>
    <row r="405">
      <c r="A405" s="49" t="s">
        <v>55</v>
      </c>
      <c r="B405" s="79">
        <v>137584.0</v>
      </c>
    </row>
    <row r="406">
      <c r="A406" s="49" t="s">
        <v>81</v>
      </c>
      <c r="B406" s="79">
        <v>135686.0</v>
      </c>
    </row>
    <row r="407">
      <c r="A407" s="49" t="s">
        <v>90</v>
      </c>
      <c r="B407" s="79">
        <v>118363.2</v>
      </c>
    </row>
    <row r="408">
      <c r="A408" s="49" t="s">
        <v>87</v>
      </c>
      <c r="B408" s="79">
        <v>101371.99999999999</v>
      </c>
    </row>
    <row r="409">
      <c r="A409" s="49" t="s">
        <v>54</v>
      </c>
      <c r="B409" s="79">
        <v>40260.8</v>
      </c>
    </row>
    <row r="410">
      <c r="A410" s="49" t="s">
        <v>94</v>
      </c>
      <c r="B410" s="79">
        <v>34830.8</v>
      </c>
    </row>
    <row r="411">
      <c r="A411" s="49" t="s">
        <v>69</v>
      </c>
      <c r="B411" s="79">
        <v>11088.0</v>
      </c>
    </row>
    <row r="412">
      <c r="A412" s="49" t="s">
        <v>74</v>
      </c>
      <c r="B412" s="79">
        <v>9690.800000000001</v>
      </c>
    </row>
    <row r="413">
      <c r="A413" s="49" t="s">
        <v>60</v>
      </c>
      <c r="B413" s="79">
        <v>0.0</v>
      </c>
    </row>
    <row r="414">
      <c r="A414" s="49" t="s">
        <v>144</v>
      </c>
      <c r="B414" s="79">
        <v>1.837777439999999E7</v>
      </c>
    </row>
    <row r="421">
      <c r="A421" s="8" t="s">
        <v>181</v>
      </c>
    </row>
    <row r="422">
      <c r="A422" s="8" t="s">
        <v>151</v>
      </c>
      <c r="B422" s="8" t="s">
        <v>180</v>
      </c>
      <c r="C422" s="8" t="s">
        <v>120</v>
      </c>
      <c r="G422" s="14" t="s">
        <v>137</v>
      </c>
      <c r="H422" s="14" t="s">
        <v>141</v>
      </c>
      <c r="I422" s="14" t="s">
        <v>139</v>
      </c>
    </row>
    <row r="423">
      <c r="A423" s="14" t="s">
        <v>54</v>
      </c>
      <c r="B423" s="14">
        <v>0.0</v>
      </c>
      <c r="C423" s="8" t="s">
        <v>114</v>
      </c>
    </row>
    <row r="424">
      <c r="A424" s="14" t="s">
        <v>55</v>
      </c>
      <c r="B424" s="14">
        <v>0.0</v>
      </c>
      <c r="C424" s="8" t="s">
        <v>114</v>
      </c>
    </row>
    <row r="425">
      <c r="A425" s="14" t="s">
        <v>57</v>
      </c>
      <c r="B425" s="14">
        <v>1819.6000000000001</v>
      </c>
      <c r="C425" s="8" t="s">
        <v>114</v>
      </c>
    </row>
    <row r="426">
      <c r="A426" s="14" t="s">
        <v>60</v>
      </c>
      <c r="B426" s="14">
        <v>0.0</v>
      </c>
      <c r="C426" s="8" t="s">
        <v>114</v>
      </c>
    </row>
    <row r="427">
      <c r="A427" s="14" t="s">
        <v>64</v>
      </c>
      <c r="B427" s="14">
        <v>6937.200000000001</v>
      </c>
      <c r="C427" s="8" t="s">
        <v>114</v>
      </c>
    </row>
    <row r="428">
      <c r="A428" s="14" t="s">
        <v>67</v>
      </c>
      <c r="B428" s="14">
        <v>1213.2</v>
      </c>
      <c r="C428" s="8" t="s">
        <v>114</v>
      </c>
    </row>
    <row r="429">
      <c r="A429" s="14" t="s">
        <v>69</v>
      </c>
      <c r="B429" s="14">
        <v>0.0</v>
      </c>
      <c r="C429" s="8" t="s">
        <v>114</v>
      </c>
    </row>
    <row r="430">
      <c r="A430" s="14" t="s">
        <v>72</v>
      </c>
      <c r="B430" s="14">
        <v>8722.000000000002</v>
      </c>
      <c r="C430" s="8" t="s">
        <v>114</v>
      </c>
    </row>
    <row r="431">
      <c r="A431" s="14" t="s">
        <v>73</v>
      </c>
      <c r="B431" s="14">
        <v>34364.0</v>
      </c>
      <c r="C431" s="8" t="s">
        <v>114</v>
      </c>
    </row>
    <row r="432">
      <c r="A432" s="14" t="s">
        <v>74</v>
      </c>
      <c r="B432" s="14">
        <v>0.0</v>
      </c>
      <c r="C432" s="8" t="s">
        <v>114</v>
      </c>
    </row>
    <row r="433">
      <c r="A433" s="14" t="s">
        <v>80</v>
      </c>
      <c r="B433" s="14">
        <v>1669.6000000000001</v>
      </c>
      <c r="C433" s="8" t="s">
        <v>114</v>
      </c>
    </row>
    <row r="434">
      <c r="A434" s="14" t="s">
        <v>81</v>
      </c>
      <c r="B434" s="14">
        <v>38690.0</v>
      </c>
      <c r="C434" s="8" t="s">
        <v>114</v>
      </c>
    </row>
    <row r="435">
      <c r="A435" s="14" t="s">
        <v>83</v>
      </c>
      <c r="B435" s="14">
        <v>4640.4</v>
      </c>
      <c r="C435" s="8" t="s">
        <v>114</v>
      </c>
    </row>
    <row r="436">
      <c r="A436" s="14" t="s">
        <v>85</v>
      </c>
      <c r="B436" s="14">
        <v>34552.0</v>
      </c>
      <c r="C436" s="8" t="s">
        <v>114</v>
      </c>
    </row>
    <row r="437">
      <c r="A437" s="14" t="s">
        <v>86</v>
      </c>
      <c r="B437" s="14">
        <v>8760.0</v>
      </c>
      <c r="C437" s="8" t="s">
        <v>114</v>
      </c>
    </row>
    <row r="438">
      <c r="A438" s="14" t="s">
        <v>87</v>
      </c>
      <c r="B438" s="14">
        <v>0.0</v>
      </c>
      <c r="C438" s="8" t="s">
        <v>114</v>
      </c>
    </row>
    <row r="439">
      <c r="A439" s="14" t="s">
        <v>89</v>
      </c>
      <c r="B439" s="14">
        <v>13624.8</v>
      </c>
      <c r="C439" s="8" t="s">
        <v>114</v>
      </c>
    </row>
    <row r="440">
      <c r="A440" s="14" t="s">
        <v>90</v>
      </c>
      <c r="B440" s="14">
        <v>0.0</v>
      </c>
      <c r="C440" s="8" t="s">
        <v>114</v>
      </c>
    </row>
    <row r="441">
      <c r="A441" s="14" t="s">
        <v>93</v>
      </c>
      <c r="B441" s="14">
        <v>26307.600000000002</v>
      </c>
      <c r="C441" s="8" t="s">
        <v>114</v>
      </c>
    </row>
    <row r="442">
      <c r="A442" s="14" t="s">
        <v>94</v>
      </c>
      <c r="B442" s="14">
        <v>0.0</v>
      </c>
      <c r="C442" s="8" t="s">
        <v>114</v>
      </c>
    </row>
    <row r="443">
      <c r="A443" s="14" t="s">
        <v>54</v>
      </c>
      <c r="B443" s="14">
        <v>12447.600000000002</v>
      </c>
      <c r="C443" s="8" t="s">
        <v>142</v>
      </c>
    </row>
    <row r="444">
      <c r="A444" s="14" t="s">
        <v>55</v>
      </c>
      <c r="B444" s="14">
        <v>16207.2</v>
      </c>
      <c r="C444" s="8" t="s">
        <v>142</v>
      </c>
    </row>
    <row r="445">
      <c r="A445" s="14" t="s">
        <v>57</v>
      </c>
      <c r="B445" s="14">
        <v>26305.600000000002</v>
      </c>
      <c r="C445" s="8" t="s">
        <v>142</v>
      </c>
    </row>
    <row r="446">
      <c r="A446" s="14" t="s">
        <v>60</v>
      </c>
      <c r="B446" s="14">
        <v>0.0</v>
      </c>
      <c r="C446" s="8" t="s">
        <v>142</v>
      </c>
    </row>
    <row r="447">
      <c r="A447" s="14" t="s">
        <v>64</v>
      </c>
      <c r="B447" s="14">
        <v>49839.200000000004</v>
      </c>
      <c r="C447" s="8" t="s">
        <v>142</v>
      </c>
    </row>
    <row r="448">
      <c r="A448" s="14" t="s">
        <v>67</v>
      </c>
      <c r="B448" s="14">
        <v>155091.6</v>
      </c>
      <c r="C448" s="8" t="s">
        <v>142</v>
      </c>
    </row>
    <row r="449">
      <c r="A449" s="14" t="s">
        <v>69</v>
      </c>
      <c r="B449" s="14">
        <v>0.0</v>
      </c>
      <c r="C449" s="8" t="s">
        <v>142</v>
      </c>
    </row>
    <row r="450">
      <c r="A450" s="14" t="s">
        <v>72</v>
      </c>
      <c r="B450" s="14">
        <v>11737.2</v>
      </c>
      <c r="C450" s="8" t="s">
        <v>142</v>
      </c>
    </row>
    <row r="451">
      <c r="A451" s="14" t="s">
        <v>73</v>
      </c>
      <c r="B451" s="14">
        <v>251334.40000000002</v>
      </c>
      <c r="C451" s="8" t="s">
        <v>142</v>
      </c>
    </row>
    <row r="452">
      <c r="A452" s="14" t="s">
        <v>74</v>
      </c>
      <c r="B452" s="14">
        <v>0.0</v>
      </c>
      <c r="C452" s="8" t="s">
        <v>142</v>
      </c>
    </row>
    <row r="453">
      <c r="A453" s="14" t="s">
        <v>80</v>
      </c>
      <c r="B453" s="14">
        <v>957590.4</v>
      </c>
      <c r="C453" s="8" t="s">
        <v>142</v>
      </c>
    </row>
    <row r="454">
      <c r="A454" s="14" t="s">
        <v>81</v>
      </c>
      <c r="B454" s="14">
        <v>30474.4</v>
      </c>
      <c r="C454" s="8" t="s">
        <v>142</v>
      </c>
    </row>
    <row r="455">
      <c r="A455" s="14" t="s">
        <v>83</v>
      </c>
      <c r="B455" s="14">
        <v>195288.40000000002</v>
      </c>
      <c r="C455" s="8" t="s">
        <v>142</v>
      </c>
    </row>
    <row r="456">
      <c r="A456" s="14" t="s">
        <v>85</v>
      </c>
      <c r="B456" s="14">
        <v>1759962.4000000001</v>
      </c>
      <c r="C456" s="8" t="s">
        <v>142</v>
      </c>
    </row>
    <row r="457">
      <c r="A457" s="14" t="s">
        <v>86</v>
      </c>
      <c r="B457" s="14">
        <v>313265.6</v>
      </c>
      <c r="C457" s="8" t="s">
        <v>142</v>
      </c>
    </row>
    <row r="458">
      <c r="A458" s="14" t="s">
        <v>87</v>
      </c>
      <c r="B458" s="14">
        <v>57026.399999999994</v>
      </c>
      <c r="C458" s="8" t="s">
        <v>142</v>
      </c>
    </row>
    <row r="459">
      <c r="A459" s="14" t="s">
        <v>89</v>
      </c>
      <c r="B459" s="14">
        <v>53201.2</v>
      </c>
      <c r="C459" s="8" t="s">
        <v>142</v>
      </c>
    </row>
    <row r="460">
      <c r="A460" s="14" t="s">
        <v>90</v>
      </c>
      <c r="B460" s="14">
        <v>10346.400000000001</v>
      </c>
      <c r="C460" s="8" t="s">
        <v>142</v>
      </c>
    </row>
    <row r="461">
      <c r="A461" s="14" t="s">
        <v>93</v>
      </c>
      <c r="B461" s="14">
        <v>298691.60000000003</v>
      </c>
      <c r="C461" s="8" t="s">
        <v>142</v>
      </c>
    </row>
    <row r="462">
      <c r="A462" s="14" t="s">
        <v>94</v>
      </c>
      <c r="B462" s="14">
        <v>0.0</v>
      </c>
      <c r="C462" s="8" t="s">
        <v>142</v>
      </c>
    </row>
    <row r="463">
      <c r="A463" s="14" t="s">
        <v>54</v>
      </c>
      <c r="B463" s="14">
        <v>0.0</v>
      </c>
      <c r="C463" s="8" t="s">
        <v>138</v>
      </c>
    </row>
    <row r="464">
      <c r="A464" s="14" t="s">
        <v>55</v>
      </c>
      <c r="B464" s="14">
        <v>0.0</v>
      </c>
      <c r="C464" s="8" t="s">
        <v>138</v>
      </c>
    </row>
    <row r="465">
      <c r="A465" s="14" t="s">
        <v>57</v>
      </c>
      <c r="B465" s="14">
        <v>27920.0</v>
      </c>
      <c r="C465" s="8" t="s">
        <v>138</v>
      </c>
    </row>
    <row r="466">
      <c r="A466" s="14" t="s">
        <v>60</v>
      </c>
      <c r="B466" s="14">
        <v>0.0</v>
      </c>
      <c r="C466" s="8" t="s">
        <v>138</v>
      </c>
    </row>
    <row r="467">
      <c r="A467" s="14" t="s">
        <v>64</v>
      </c>
      <c r="B467" s="14">
        <v>47.2</v>
      </c>
      <c r="C467" s="8" t="s">
        <v>138</v>
      </c>
    </row>
    <row r="468">
      <c r="A468" s="14" t="s">
        <v>67</v>
      </c>
      <c r="B468" s="14">
        <v>0.0</v>
      </c>
      <c r="C468" s="8" t="s">
        <v>138</v>
      </c>
    </row>
    <row r="469">
      <c r="A469" s="14" t="s">
        <v>69</v>
      </c>
      <c r="B469" s="14">
        <v>0.0</v>
      </c>
      <c r="C469" s="8" t="s">
        <v>138</v>
      </c>
    </row>
    <row r="470">
      <c r="A470" s="14" t="s">
        <v>72</v>
      </c>
      <c r="B470" s="14">
        <v>36984.4</v>
      </c>
      <c r="C470" s="8" t="s">
        <v>138</v>
      </c>
    </row>
    <row r="471">
      <c r="A471" s="14" t="s">
        <v>73</v>
      </c>
      <c r="B471" s="14">
        <v>153019.2</v>
      </c>
      <c r="C471" s="8" t="s">
        <v>138</v>
      </c>
    </row>
    <row r="472">
      <c r="A472" s="14" t="s">
        <v>74</v>
      </c>
      <c r="B472" s="14">
        <v>0.0</v>
      </c>
      <c r="C472" s="8" t="s">
        <v>138</v>
      </c>
    </row>
    <row r="473">
      <c r="A473" s="14" t="s">
        <v>80</v>
      </c>
      <c r="B473" s="14">
        <v>9434.0</v>
      </c>
      <c r="C473" s="8" t="s">
        <v>138</v>
      </c>
    </row>
    <row r="474">
      <c r="A474" s="14" t="s">
        <v>81</v>
      </c>
      <c r="B474" s="14">
        <v>467.6</v>
      </c>
      <c r="C474" s="8" t="s">
        <v>138</v>
      </c>
    </row>
    <row r="475">
      <c r="A475" s="14" t="s">
        <v>83</v>
      </c>
      <c r="B475" s="14">
        <v>26179.2</v>
      </c>
      <c r="C475" s="8" t="s">
        <v>138</v>
      </c>
    </row>
    <row r="476">
      <c r="A476" s="14" t="s">
        <v>85</v>
      </c>
      <c r="B476" s="14">
        <v>733369.6000000001</v>
      </c>
      <c r="C476" s="8" t="s">
        <v>138</v>
      </c>
    </row>
    <row r="477">
      <c r="A477" s="14" t="s">
        <v>86</v>
      </c>
      <c r="B477" s="14">
        <v>93403.6</v>
      </c>
      <c r="C477" s="8" t="s">
        <v>138</v>
      </c>
    </row>
    <row r="478">
      <c r="A478" s="14" t="s">
        <v>87</v>
      </c>
      <c r="B478" s="14">
        <v>0.0</v>
      </c>
      <c r="C478" s="8" t="s">
        <v>138</v>
      </c>
    </row>
    <row r="479">
      <c r="A479" s="14" t="s">
        <v>89</v>
      </c>
      <c r="B479" s="14">
        <v>43438.8</v>
      </c>
      <c r="C479" s="8" t="s">
        <v>138</v>
      </c>
    </row>
    <row r="480">
      <c r="A480" s="14" t="s">
        <v>90</v>
      </c>
      <c r="B480" s="14">
        <v>48.800000000000004</v>
      </c>
      <c r="C480" s="8" t="s">
        <v>138</v>
      </c>
    </row>
    <row r="481">
      <c r="A481" s="14" t="s">
        <v>93</v>
      </c>
      <c r="B481" s="14">
        <v>7918.8</v>
      </c>
      <c r="C481" s="8" t="s">
        <v>138</v>
      </c>
    </row>
    <row r="482">
      <c r="A482" s="14" t="s">
        <v>94</v>
      </c>
      <c r="B482" s="14">
        <v>0.0</v>
      </c>
      <c r="C482" s="8" t="s">
        <v>138</v>
      </c>
    </row>
    <row r="483">
      <c r="A483" s="14" t="s">
        <v>54</v>
      </c>
      <c r="B483" s="14">
        <v>3.6</v>
      </c>
      <c r="C483" s="8" t="s">
        <v>136</v>
      </c>
    </row>
    <row r="484">
      <c r="A484" s="14" t="s">
        <v>55</v>
      </c>
      <c r="B484" s="14">
        <v>0.0</v>
      </c>
      <c r="C484" s="8" t="s">
        <v>136</v>
      </c>
    </row>
    <row r="485">
      <c r="A485" s="14" t="s">
        <v>57</v>
      </c>
      <c r="B485" s="14">
        <v>42397.200000000004</v>
      </c>
      <c r="C485" s="8" t="s">
        <v>136</v>
      </c>
    </row>
    <row r="486">
      <c r="A486" s="14" t="s">
        <v>60</v>
      </c>
      <c r="B486" s="14">
        <v>0.0</v>
      </c>
      <c r="C486" s="8" t="s">
        <v>136</v>
      </c>
    </row>
    <row r="487">
      <c r="A487" s="14" t="s">
        <v>64</v>
      </c>
      <c r="B487" s="14">
        <v>19882.800000000003</v>
      </c>
      <c r="C487" s="8" t="s">
        <v>136</v>
      </c>
    </row>
    <row r="488">
      <c r="A488" s="14" t="s">
        <v>67</v>
      </c>
      <c r="B488" s="14">
        <v>0.0</v>
      </c>
      <c r="C488" s="8" t="s">
        <v>136</v>
      </c>
    </row>
    <row r="489">
      <c r="A489" s="14" t="s">
        <v>69</v>
      </c>
      <c r="B489" s="14">
        <v>10989.6</v>
      </c>
      <c r="C489" s="8" t="s">
        <v>136</v>
      </c>
    </row>
    <row r="490">
      <c r="A490" s="14" t="s">
        <v>72</v>
      </c>
      <c r="B490" s="14">
        <v>1715.6000000000001</v>
      </c>
      <c r="C490" s="8" t="s">
        <v>136</v>
      </c>
    </row>
    <row r="491">
      <c r="A491" s="14" t="s">
        <v>73</v>
      </c>
      <c r="B491" s="14">
        <v>92186.0</v>
      </c>
      <c r="C491" s="8" t="s">
        <v>136</v>
      </c>
    </row>
    <row r="492">
      <c r="A492" s="14" t="s">
        <v>74</v>
      </c>
      <c r="B492" s="14">
        <v>9690.800000000001</v>
      </c>
      <c r="C492" s="8" t="s">
        <v>136</v>
      </c>
    </row>
    <row r="493">
      <c r="A493" s="14" t="s">
        <v>80</v>
      </c>
      <c r="B493" s="14">
        <v>5568.400000000001</v>
      </c>
      <c r="C493" s="8" t="s">
        <v>136</v>
      </c>
    </row>
    <row r="494">
      <c r="A494" s="14" t="s">
        <v>81</v>
      </c>
      <c r="B494" s="14">
        <v>15130.000000000002</v>
      </c>
      <c r="C494" s="8" t="s">
        <v>136</v>
      </c>
    </row>
    <row r="495">
      <c r="A495" s="14" t="s">
        <v>83</v>
      </c>
      <c r="B495" s="14">
        <v>143156.80000000002</v>
      </c>
      <c r="C495" s="8" t="s">
        <v>136</v>
      </c>
    </row>
    <row r="496">
      <c r="A496" s="14" t="s">
        <v>85</v>
      </c>
      <c r="B496" s="14">
        <v>683665.2000000001</v>
      </c>
      <c r="C496" s="8" t="s">
        <v>136</v>
      </c>
    </row>
    <row r="497">
      <c r="A497" s="14" t="s">
        <v>86</v>
      </c>
      <c r="B497" s="14">
        <v>122318.4</v>
      </c>
      <c r="C497" s="8" t="s">
        <v>136</v>
      </c>
    </row>
    <row r="498">
      <c r="A498" s="14" t="s">
        <v>87</v>
      </c>
      <c r="B498" s="14">
        <v>1236.8000000000002</v>
      </c>
      <c r="C498" s="8" t="s">
        <v>136</v>
      </c>
    </row>
    <row r="499">
      <c r="A499" s="14" t="s">
        <v>89</v>
      </c>
      <c r="B499" s="14">
        <v>42874.0</v>
      </c>
      <c r="C499" s="8" t="s">
        <v>136</v>
      </c>
    </row>
    <row r="500">
      <c r="A500" s="14" t="s">
        <v>90</v>
      </c>
      <c r="B500" s="14">
        <v>3096.8</v>
      </c>
      <c r="C500" s="8" t="s">
        <v>136</v>
      </c>
    </row>
    <row r="501">
      <c r="A501" s="14" t="s">
        <v>93</v>
      </c>
      <c r="B501" s="14">
        <v>67190.8</v>
      </c>
      <c r="C501" s="8" t="s">
        <v>136</v>
      </c>
    </row>
    <row r="502">
      <c r="A502" s="14" t="s">
        <v>94</v>
      </c>
      <c r="B502" s="14">
        <v>9138.0</v>
      </c>
      <c r="C502" s="8" t="s">
        <v>136</v>
      </c>
    </row>
    <row r="503">
      <c r="A503" s="14" t="s">
        <v>54</v>
      </c>
      <c r="B503" s="14">
        <v>12449.2</v>
      </c>
      <c r="C503" s="8" t="s">
        <v>140</v>
      </c>
    </row>
    <row r="504">
      <c r="A504" s="14" t="s">
        <v>55</v>
      </c>
      <c r="B504" s="14">
        <v>2433.6</v>
      </c>
      <c r="C504" s="8" t="s">
        <v>140</v>
      </c>
    </row>
    <row r="505">
      <c r="A505" s="14" t="s">
        <v>57</v>
      </c>
      <c r="B505" s="14">
        <v>7098.0</v>
      </c>
      <c r="C505" s="8" t="s">
        <v>140</v>
      </c>
    </row>
    <row r="506">
      <c r="A506" s="14" t="s">
        <v>60</v>
      </c>
      <c r="B506" s="14">
        <v>0.0</v>
      </c>
      <c r="C506" s="8" t="s">
        <v>140</v>
      </c>
    </row>
    <row r="507">
      <c r="A507" s="14" t="s">
        <v>64</v>
      </c>
      <c r="B507" s="14">
        <v>2600.4</v>
      </c>
      <c r="C507" s="8" t="s">
        <v>140</v>
      </c>
    </row>
    <row r="508">
      <c r="A508" s="14" t="s">
        <v>67</v>
      </c>
      <c r="B508" s="14">
        <v>3068.0</v>
      </c>
      <c r="C508" s="8" t="s">
        <v>140</v>
      </c>
    </row>
    <row r="509">
      <c r="A509" s="14" t="s">
        <v>69</v>
      </c>
      <c r="B509" s="14">
        <v>0.0</v>
      </c>
      <c r="C509" s="8" t="s">
        <v>140</v>
      </c>
    </row>
    <row r="510">
      <c r="A510" s="14" t="s">
        <v>72</v>
      </c>
      <c r="B510" s="14">
        <v>20619.6</v>
      </c>
      <c r="C510" s="8" t="s">
        <v>140</v>
      </c>
    </row>
    <row r="511">
      <c r="A511" s="14" t="s">
        <v>73</v>
      </c>
      <c r="B511" s="14">
        <v>134484.00000000003</v>
      </c>
      <c r="C511" s="8" t="s">
        <v>140</v>
      </c>
    </row>
    <row r="512">
      <c r="A512" s="14" t="s">
        <v>74</v>
      </c>
      <c r="B512" s="14">
        <v>0.0</v>
      </c>
      <c r="C512" s="8" t="s">
        <v>140</v>
      </c>
    </row>
    <row r="513">
      <c r="A513" s="14" t="s">
        <v>80</v>
      </c>
      <c r="B513" s="14">
        <v>455950.80000000005</v>
      </c>
      <c r="C513" s="8" t="s">
        <v>140</v>
      </c>
    </row>
    <row r="514">
      <c r="A514" s="14" t="s">
        <v>81</v>
      </c>
      <c r="B514" s="14">
        <v>2943.2000000000003</v>
      </c>
      <c r="C514" s="8" t="s">
        <v>140</v>
      </c>
    </row>
    <row r="515">
      <c r="A515" s="14" t="s">
        <v>83</v>
      </c>
      <c r="B515" s="14">
        <v>37915.2</v>
      </c>
      <c r="C515" s="8" t="s">
        <v>140</v>
      </c>
    </row>
    <row r="516">
      <c r="A516" s="14" t="s">
        <v>85</v>
      </c>
      <c r="B516" s="14">
        <v>389832.4</v>
      </c>
      <c r="C516" s="8" t="s">
        <v>140</v>
      </c>
    </row>
    <row r="517">
      <c r="A517" s="14" t="s">
        <v>86</v>
      </c>
      <c r="B517" s="14">
        <v>180396.0</v>
      </c>
      <c r="C517" s="8" t="s">
        <v>140</v>
      </c>
    </row>
    <row r="518">
      <c r="A518" s="14" t="s">
        <v>87</v>
      </c>
      <c r="B518" s="14">
        <v>111.6</v>
      </c>
      <c r="C518" s="8" t="s">
        <v>140</v>
      </c>
    </row>
    <row r="519">
      <c r="A519" s="14" t="s">
        <v>89</v>
      </c>
      <c r="B519" s="14">
        <v>27902.000000000004</v>
      </c>
      <c r="C519" s="8" t="s">
        <v>140</v>
      </c>
    </row>
    <row r="520">
      <c r="A520" s="14" t="s">
        <v>90</v>
      </c>
      <c r="B520" s="14">
        <v>2607.6000000000004</v>
      </c>
      <c r="C520" s="8" t="s">
        <v>140</v>
      </c>
    </row>
    <row r="521">
      <c r="A521" s="14" t="s">
        <v>93</v>
      </c>
      <c r="B521" s="14">
        <v>225340.8</v>
      </c>
      <c r="C521" s="8" t="s">
        <v>140</v>
      </c>
    </row>
    <row r="522">
      <c r="A522" s="14" t="s">
        <v>94</v>
      </c>
      <c r="B522" s="14">
        <v>2190.4</v>
      </c>
      <c r="C522" s="8" t="s">
        <v>140</v>
      </c>
    </row>
    <row r="523">
      <c r="A523" s="14" t="s">
        <v>54</v>
      </c>
      <c r="B523" s="14">
        <v>1866.0</v>
      </c>
      <c r="C523" s="8" t="s">
        <v>137</v>
      </c>
    </row>
    <row r="524">
      <c r="A524" s="14" t="s">
        <v>55</v>
      </c>
      <c r="B524" s="14">
        <v>32.4</v>
      </c>
      <c r="C524" s="8" t="s">
        <v>137</v>
      </c>
    </row>
    <row r="525">
      <c r="A525" s="14" t="s">
        <v>57</v>
      </c>
      <c r="B525" s="14">
        <v>98210.0</v>
      </c>
      <c r="C525" s="8" t="s">
        <v>137</v>
      </c>
    </row>
    <row r="526">
      <c r="A526" s="14" t="s">
        <v>60</v>
      </c>
      <c r="B526" s="14">
        <v>0.0</v>
      </c>
      <c r="C526" s="8" t="s">
        <v>137</v>
      </c>
    </row>
    <row r="527">
      <c r="A527" s="14" t="s">
        <v>64</v>
      </c>
      <c r="B527" s="14">
        <v>4959.6</v>
      </c>
      <c r="C527" s="8" t="s">
        <v>137</v>
      </c>
    </row>
    <row r="528">
      <c r="A528" s="14" t="s">
        <v>67</v>
      </c>
      <c r="B528" s="14">
        <v>0.0</v>
      </c>
      <c r="C528" s="8" t="s">
        <v>137</v>
      </c>
    </row>
    <row r="529">
      <c r="A529" s="14" t="s">
        <v>69</v>
      </c>
      <c r="B529" s="14">
        <v>0.0</v>
      </c>
      <c r="C529" s="8" t="s">
        <v>137</v>
      </c>
    </row>
    <row r="530">
      <c r="A530" s="14" t="s">
        <v>72</v>
      </c>
      <c r="B530" s="14">
        <v>16283.6</v>
      </c>
      <c r="C530" s="8" t="s">
        <v>137</v>
      </c>
    </row>
    <row r="531">
      <c r="A531" s="14" t="s">
        <v>73</v>
      </c>
      <c r="B531" s="14">
        <v>73749.20000000001</v>
      </c>
      <c r="C531" s="8" t="s">
        <v>137</v>
      </c>
    </row>
    <row r="532">
      <c r="A532" s="14" t="s">
        <v>74</v>
      </c>
      <c r="B532" s="14">
        <v>0.0</v>
      </c>
      <c r="C532" s="8" t="s">
        <v>137</v>
      </c>
    </row>
    <row r="533">
      <c r="A533" s="14" t="s">
        <v>80</v>
      </c>
      <c r="B533" s="14">
        <v>248268.40000000002</v>
      </c>
      <c r="C533" s="8" t="s">
        <v>137</v>
      </c>
    </row>
    <row r="534">
      <c r="A534" s="14" t="s">
        <v>81</v>
      </c>
      <c r="B534" s="14">
        <v>23943.2</v>
      </c>
      <c r="C534" s="8" t="s">
        <v>137</v>
      </c>
    </row>
    <row r="535">
      <c r="A535" s="14" t="s">
        <v>83</v>
      </c>
      <c r="B535" s="14">
        <v>51174.40000000001</v>
      </c>
      <c r="C535" s="8" t="s">
        <v>137</v>
      </c>
    </row>
    <row r="536">
      <c r="A536" s="14" t="s">
        <v>85</v>
      </c>
      <c r="B536" s="14">
        <v>590330.8</v>
      </c>
      <c r="C536" s="8" t="s">
        <v>137</v>
      </c>
    </row>
    <row r="537">
      <c r="A537" s="14" t="s">
        <v>86</v>
      </c>
      <c r="B537" s="14">
        <v>185307.6</v>
      </c>
      <c r="C537" s="8" t="s">
        <v>137</v>
      </c>
    </row>
    <row r="538">
      <c r="A538" s="14" t="s">
        <v>87</v>
      </c>
      <c r="B538" s="14">
        <v>7667.2</v>
      </c>
      <c r="C538" s="8" t="s">
        <v>137</v>
      </c>
    </row>
    <row r="539">
      <c r="A539" s="14" t="s">
        <v>89</v>
      </c>
      <c r="B539" s="14">
        <v>94050.0</v>
      </c>
      <c r="C539" s="8" t="s">
        <v>137</v>
      </c>
    </row>
    <row r="540">
      <c r="A540" s="14" t="s">
        <v>90</v>
      </c>
      <c r="B540" s="14">
        <v>539.2</v>
      </c>
      <c r="C540" s="8" t="s">
        <v>137</v>
      </c>
    </row>
    <row r="541">
      <c r="A541" s="14" t="s">
        <v>93</v>
      </c>
      <c r="B541" s="14">
        <v>23839.2</v>
      </c>
      <c r="C541" s="8" t="s">
        <v>137</v>
      </c>
    </row>
    <row r="542">
      <c r="A542" s="14" t="s">
        <v>94</v>
      </c>
      <c r="B542" s="14">
        <v>0.0</v>
      </c>
      <c r="C542" s="8" t="s">
        <v>137</v>
      </c>
    </row>
    <row r="543">
      <c r="A543" s="14" t="s">
        <v>54</v>
      </c>
      <c r="B543" s="14">
        <v>13123.600000000002</v>
      </c>
      <c r="C543" s="8" t="s">
        <v>141</v>
      </c>
    </row>
    <row r="544">
      <c r="A544" s="14" t="s">
        <v>55</v>
      </c>
      <c r="B544" s="14">
        <v>118910.8</v>
      </c>
      <c r="C544" s="8" t="s">
        <v>141</v>
      </c>
    </row>
    <row r="545">
      <c r="A545" s="14" t="s">
        <v>57</v>
      </c>
      <c r="B545" s="14">
        <v>38332.0</v>
      </c>
      <c r="C545" s="8" t="s">
        <v>141</v>
      </c>
    </row>
    <row r="546">
      <c r="A546" s="14" t="s">
        <v>60</v>
      </c>
      <c r="B546" s="14">
        <v>0.0</v>
      </c>
      <c r="C546" s="8" t="s">
        <v>141</v>
      </c>
    </row>
    <row r="547">
      <c r="A547" s="14" t="s">
        <v>64</v>
      </c>
      <c r="B547" s="14">
        <v>21949.600000000002</v>
      </c>
      <c r="C547" s="8" t="s">
        <v>141</v>
      </c>
    </row>
    <row r="548">
      <c r="A548" s="14" t="s">
        <v>67</v>
      </c>
      <c r="B548" s="14">
        <v>0.0</v>
      </c>
      <c r="C548" s="8" t="s">
        <v>141</v>
      </c>
    </row>
    <row r="549">
      <c r="A549" s="14" t="s">
        <v>69</v>
      </c>
      <c r="B549" s="14">
        <v>98.4</v>
      </c>
      <c r="C549" s="8" t="s">
        <v>141</v>
      </c>
    </row>
    <row r="550">
      <c r="A550" s="14" t="s">
        <v>72</v>
      </c>
      <c r="B550" s="14">
        <v>19476.4</v>
      </c>
      <c r="C550" s="8" t="s">
        <v>141</v>
      </c>
    </row>
    <row r="551">
      <c r="A551" s="14" t="s">
        <v>73</v>
      </c>
      <c r="B551" s="14">
        <v>100534.40000000001</v>
      </c>
      <c r="C551" s="8" t="s">
        <v>141</v>
      </c>
    </row>
    <row r="552">
      <c r="A552" s="14" t="s">
        <v>74</v>
      </c>
      <c r="B552" s="14">
        <v>0.0</v>
      </c>
      <c r="C552" s="8" t="s">
        <v>141</v>
      </c>
    </row>
    <row r="553">
      <c r="A553" s="14" t="s">
        <v>80</v>
      </c>
      <c r="B553" s="14">
        <v>1735279.6</v>
      </c>
      <c r="C553" s="8" t="s">
        <v>141</v>
      </c>
    </row>
    <row r="554">
      <c r="A554" s="14" t="s">
        <v>81</v>
      </c>
      <c r="B554" s="14">
        <v>8799.2</v>
      </c>
      <c r="C554" s="8" t="s">
        <v>141</v>
      </c>
    </row>
    <row r="555">
      <c r="A555" s="14" t="s">
        <v>83</v>
      </c>
      <c r="B555" s="14">
        <v>44235.200000000004</v>
      </c>
      <c r="C555" s="8" t="s">
        <v>141</v>
      </c>
    </row>
    <row r="556">
      <c r="A556" s="14" t="s">
        <v>85</v>
      </c>
      <c r="B556" s="14">
        <v>454315.2</v>
      </c>
      <c r="C556" s="8" t="s">
        <v>141</v>
      </c>
    </row>
    <row r="557">
      <c r="A557" s="14" t="s">
        <v>86</v>
      </c>
      <c r="B557" s="14">
        <v>186206.00000000003</v>
      </c>
      <c r="C557" s="8" t="s">
        <v>141</v>
      </c>
    </row>
    <row r="558">
      <c r="A558" s="14" t="s">
        <v>87</v>
      </c>
      <c r="B558" s="14">
        <v>9599.6</v>
      </c>
      <c r="C558" s="8" t="s">
        <v>141</v>
      </c>
    </row>
    <row r="559">
      <c r="A559" s="14" t="s">
        <v>89</v>
      </c>
      <c r="B559" s="14">
        <v>44712.8</v>
      </c>
      <c r="C559" s="8" t="s">
        <v>141</v>
      </c>
    </row>
    <row r="560">
      <c r="A560" s="14" t="s">
        <v>90</v>
      </c>
      <c r="B560" s="14">
        <v>101724.40000000001</v>
      </c>
      <c r="C560" s="8" t="s">
        <v>141</v>
      </c>
    </row>
    <row r="561">
      <c r="A561" s="14" t="s">
        <v>93</v>
      </c>
      <c r="B561" s="14">
        <v>496049.60000000003</v>
      </c>
      <c r="C561" s="8" t="s">
        <v>141</v>
      </c>
    </row>
    <row r="562">
      <c r="A562" s="14" t="s">
        <v>94</v>
      </c>
      <c r="B562" s="14">
        <v>222.0</v>
      </c>
      <c r="C562" s="8" t="s">
        <v>141</v>
      </c>
    </row>
    <row r="563">
      <c r="A563" s="14" t="s">
        <v>54</v>
      </c>
      <c r="B563" s="14">
        <v>370.8</v>
      </c>
      <c r="C563" s="8" t="s">
        <v>139</v>
      </c>
    </row>
    <row r="564">
      <c r="A564" s="14" t="s">
        <v>55</v>
      </c>
      <c r="B564" s="14">
        <v>0.0</v>
      </c>
      <c r="C564" s="8" t="s">
        <v>139</v>
      </c>
    </row>
    <row r="565">
      <c r="A565" s="14" t="s">
        <v>57</v>
      </c>
      <c r="B565" s="14">
        <v>3748.8</v>
      </c>
      <c r="C565" s="8" t="s">
        <v>139</v>
      </c>
    </row>
    <row r="566">
      <c r="A566" s="14" t="s">
        <v>60</v>
      </c>
      <c r="B566" s="14">
        <v>0.0</v>
      </c>
      <c r="C566" s="8" t="s">
        <v>139</v>
      </c>
    </row>
    <row r="567">
      <c r="A567" s="14" t="s">
        <v>64</v>
      </c>
      <c r="B567" s="14">
        <v>321980.80000000005</v>
      </c>
      <c r="C567" s="8" t="s">
        <v>139</v>
      </c>
    </row>
    <row r="568">
      <c r="A568" s="14" t="s">
        <v>67</v>
      </c>
      <c r="B568" s="14">
        <v>0.0</v>
      </c>
      <c r="C568" s="8" t="s">
        <v>139</v>
      </c>
    </row>
    <row r="569">
      <c r="A569" s="14" t="s">
        <v>69</v>
      </c>
      <c r="B569" s="14">
        <v>0.0</v>
      </c>
      <c r="C569" s="8" t="s">
        <v>139</v>
      </c>
    </row>
    <row r="570">
      <c r="A570" s="14" t="s">
        <v>72</v>
      </c>
      <c r="B570" s="14">
        <v>23194.400000000005</v>
      </c>
      <c r="C570" s="8" t="s">
        <v>139</v>
      </c>
    </row>
    <row r="571">
      <c r="A571" s="14" t="s">
        <v>73</v>
      </c>
      <c r="B571" s="14">
        <v>771165.2000000001</v>
      </c>
      <c r="C571" s="8" t="s">
        <v>139</v>
      </c>
    </row>
    <row r="572">
      <c r="A572" s="14" t="s">
        <v>74</v>
      </c>
      <c r="B572" s="14">
        <v>0.0</v>
      </c>
      <c r="C572" s="8" t="s">
        <v>139</v>
      </c>
    </row>
    <row r="573">
      <c r="A573" s="14" t="s">
        <v>80</v>
      </c>
      <c r="B573" s="14">
        <v>2728962.8000000003</v>
      </c>
      <c r="C573" s="8" t="s">
        <v>139</v>
      </c>
    </row>
    <row r="574">
      <c r="A574" s="14" t="s">
        <v>81</v>
      </c>
      <c r="B574" s="14">
        <v>15238.400000000001</v>
      </c>
      <c r="C574" s="8" t="s">
        <v>139</v>
      </c>
    </row>
    <row r="575">
      <c r="A575" s="14" t="s">
        <v>83</v>
      </c>
      <c r="B575" s="14">
        <v>135617.6</v>
      </c>
      <c r="C575" s="8" t="s">
        <v>139</v>
      </c>
    </row>
    <row r="576">
      <c r="A576" s="14" t="s">
        <v>85</v>
      </c>
      <c r="B576" s="14">
        <v>722128.4</v>
      </c>
      <c r="C576" s="8" t="s">
        <v>139</v>
      </c>
    </row>
    <row r="577">
      <c r="A577" s="14" t="s">
        <v>86</v>
      </c>
      <c r="B577" s="14">
        <v>216626.80000000002</v>
      </c>
      <c r="C577" s="8" t="s">
        <v>139</v>
      </c>
    </row>
    <row r="578">
      <c r="A578" s="14" t="s">
        <v>87</v>
      </c>
      <c r="B578" s="14">
        <v>25730.399999999998</v>
      </c>
      <c r="C578" s="8" t="s">
        <v>139</v>
      </c>
    </row>
    <row r="579">
      <c r="A579" s="14" t="s">
        <v>89</v>
      </c>
      <c r="B579" s="14">
        <v>14766.4</v>
      </c>
      <c r="C579" s="8" t="s">
        <v>139</v>
      </c>
    </row>
    <row r="580">
      <c r="A580" s="14" t="s">
        <v>90</v>
      </c>
      <c r="B580" s="14">
        <v>0.0</v>
      </c>
      <c r="C580" s="8" t="s">
        <v>139</v>
      </c>
    </row>
    <row r="581">
      <c r="A581" s="14" t="s">
        <v>93</v>
      </c>
      <c r="B581" s="14">
        <v>270648.8</v>
      </c>
      <c r="C581" s="8" t="s">
        <v>139</v>
      </c>
    </row>
    <row r="582">
      <c r="A582" s="14" t="s">
        <v>94</v>
      </c>
      <c r="B582" s="14">
        <v>23280.4</v>
      </c>
      <c r="C582" s="8" t="s">
        <v>139</v>
      </c>
    </row>
  </sheetData>
  <conditionalFormatting sqref="B287:D306 B323:D34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23:D342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23:D342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6.75"/>
  </cols>
  <sheetData>
    <row r="1">
      <c r="A1" s="80"/>
      <c r="B1" s="80"/>
    </row>
    <row r="2">
      <c r="A2" s="81" t="s">
        <v>182</v>
      </c>
      <c r="B2" s="81" t="s">
        <v>183</v>
      </c>
      <c r="C2" s="82" t="s">
        <v>184</v>
      </c>
      <c r="D2" s="82" t="s">
        <v>185</v>
      </c>
    </row>
    <row r="3">
      <c r="A3" s="81" t="s">
        <v>186</v>
      </c>
      <c r="B3" s="81" t="s">
        <v>28</v>
      </c>
      <c r="C3" s="82" t="s">
        <v>29</v>
      </c>
      <c r="D3" s="82" t="s">
        <v>30</v>
      </c>
    </row>
    <row r="4">
      <c r="A4" s="81" t="s">
        <v>187</v>
      </c>
      <c r="B4" s="81" t="s">
        <v>31</v>
      </c>
      <c r="C4" s="82" t="s">
        <v>32</v>
      </c>
      <c r="D4" s="82" t="s">
        <v>33</v>
      </c>
    </row>
    <row r="5">
      <c r="A5" s="81" t="s">
        <v>188</v>
      </c>
      <c r="B5" s="81" t="s">
        <v>34</v>
      </c>
      <c r="C5" s="82" t="s">
        <v>35</v>
      </c>
      <c r="D5" s="82" t="s">
        <v>36</v>
      </c>
    </row>
    <row r="6">
      <c r="A6" s="81" t="s">
        <v>189</v>
      </c>
      <c r="B6" s="81" t="s">
        <v>37</v>
      </c>
      <c r="C6" s="82" t="s">
        <v>38</v>
      </c>
      <c r="D6" s="82" t="s">
        <v>39</v>
      </c>
    </row>
    <row r="7">
      <c r="A7" s="81" t="s">
        <v>190</v>
      </c>
      <c r="B7" s="81" t="s">
        <v>40</v>
      </c>
      <c r="C7" s="82" t="s">
        <v>41</v>
      </c>
      <c r="D7" s="82" t="s">
        <v>42</v>
      </c>
    </row>
    <row r="8">
      <c r="A8" s="81" t="s">
        <v>191</v>
      </c>
      <c r="B8" s="81" t="s">
        <v>43</v>
      </c>
      <c r="C8" s="82" t="s">
        <v>44</v>
      </c>
      <c r="D8" s="82" t="s">
        <v>45</v>
      </c>
    </row>
    <row r="9">
      <c r="A9" s="81" t="s">
        <v>192</v>
      </c>
      <c r="B9" s="81" t="s">
        <v>46</v>
      </c>
      <c r="C9" s="83"/>
      <c r="D9" s="82" t="s">
        <v>47</v>
      </c>
    </row>
    <row r="10">
      <c r="A10" s="81" t="s">
        <v>193</v>
      </c>
      <c r="B10" s="81" t="s">
        <v>48</v>
      </c>
      <c r="C10" s="82" t="s">
        <v>49</v>
      </c>
      <c r="D10" s="82" t="s">
        <v>50</v>
      </c>
    </row>
    <row r="11">
      <c r="A11" s="80"/>
      <c r="B11" s="80"/>
    </row>
    <row r="12">
      <c r="A12" s="80"/>
      <c r="B12" s="80"/>
    </row>
    <row r="13">
      <c r="A13" s="84" t="s">
        <v>194</v>
      </c>
      <c r="B13" s="84" t="s">
        <v>195</v>
      </c>
      <c r="D13" s="8" t="s">
        <v>196</v>
      </c>
      <c r="E13" s="8" t="s">
        <v>57</v>
      </c>
      <c r="F13" s="8" t="s">
        <v>197</v>
      </c>
      <c r="G13" s="8" t="s">
        <v>61</v>
      </c>
      <c r="H13" s="8" t="s">
        <v>198</v>
      </c>
      <c r="I13" s="8" t="s">
        <v>199</v>
      </c>
      <c r="J13" s="8" t="s">
        <v>66</v>
      </c>
      <c r="K13" s="8" t="s">
        <v>72</v>
      </c>
      <c r="L13" s="8" t="s">
        <v>73</v>
      </c>
      <c r="M13" s="8" t="s">
        <v>74</v>
      </c>
      <c r="N13" s="8" t="s">
        <v>75</v>
      </c>
      <c r="O13" s="8" t="s">
        <v>76</v>
      </c>
      <c r="P13" s="8" t="s">
        <v>78</v>
      </c>
      <c r="Q13" s="8" t="s">
        <v>81</v>
      </c>
      <c r="R13" s="8" t="s">
        <v>82</v>
      </c>
      <c r="S13" s="8" t="s">
        <v>89</v>
      </c>
      <c r="T13" s="8" t="s">
        <v>91</v>
      </c>
      <c r="U13" s="8" t="s">
        <v>93</v>
      </c>
      <c r="V13" s="8" t="s">
        <v>94</v>
      </c>
      <c r="W13" s="8" t="s">
        <v>95</v>
      </c>
      <c r="X13" s="8" t="s">
        <v>200</v>
      </c>
      <c r="Y13" s="8" t="s">
        <v>201</v>
      </c>
      <c r="Z13" s="8" t="s">
        <v>64</v>
      </c>
      <c r="AA13" s="8" t="s">
        <v>68</v>
      </c>
      <c r="AB13" s="8" t="s">
        <v>70</v>
      </c>
      <c r="AC13" s="8" t="s">
        <v>202</v>
      </c>
      <c r="AD13" s="8" t="s">
        <v>84</v>
      </c>
      <c r="AE13" s="8" t="s">
        <v>62</v>
      </c>
      <c r="AF13" s="8" t="s">
        <v>79</v>
      </c>
      <c r="AG13" s="8" t="s">
        <v>83</v>
      </c>
      <c r="AH13" s="8" t="s">
        <v>96</v>
      </c>
      <c r="AI13" s="8" t="s">
        <v>97</v>
      </c>
      <c r="AJ13" s="8" t="s">
        <v>98</v>
      </c>
      <c r="AK13" s="8" t="s">
        <v>100</v>
      </c>
      <c r="AL13" s="8" t="s">
        <v>69</v>
      </c>
      <c r="AM13" s="8" t="s">
        <v>203</v>
      </c>
      <c r="AN13" s="8" t="s">
        <v>86</v>
      </c>
      <c r="AO13" s="8" t="s">
        <v>88</v>
      </c>
      <c r="AP13" s="8" t="s">
        <v>90</v>
      </c>
      <c r="AQ13" s="8" t="s">
        <v>204</v>
      </c>
    </row>
    <row r="14">
      <c r="A14" s="81" t="s">
        <v>186</v>
      </c>
      <c r="B14" s="81" t="s">
        <v>28</v>
      </c>
      <c r="C14" s="8">
        <v>3.0</v>
      </c>
      <c r="D14" s="8">
        <f t="shared" ref="D14:D25" si="1">sum(E14:BE14)</f>
        <v>15</v>
      </c>
      <c r="E14" s="8">
        <v>1.0</v>
      </c>
      <c r="F14" s="8"/>
      <c r="G14" s="8">
        <v>1.0</v>
      </c>
      <c r="H14" s="8">
        <v>1.0</v>
      </c>
      <c r="I14" s="8">
        <v>1.0</v>
      </c>
      <c r="K14" s="8">
        <v>1.0</v>
      </c>
      <c r="L14" s="8">
        <v>1.0</v>
      </c>
      <c r="M14" s="8"/>
      <c r="N14" s="8"/>
      <c r="O14" s="8">
        <v>1.0</v>
      </c>
      <c r="Q14" s="8">
        <v>1.0</v>
      </c>
      <c r="R14" s="8">
        <v>1.0</v>
      </c>
      <c r="S14" s="8">
        <v>1.0</v>
      </c>
      <c r="T14" s="8">
        <v>1.0</v>
      </c>
      <c r="U14" s="8">
        <v>1.0</v>
      </c>
      <c r="V14" s="8"/>
      <c r="W14" s="8">
        <v>1.0</v>
      </c>
      <c r="X14" s="8">
        <v>1.0</v>
      </c>
      <c r="Y14" s="8">
        <v>1.0</v>
      </c>
    </row>
    <row r="15">
      <c r="A15" s="80"/>
      <c r="B15" s="81" t="s">
        <v>29</v>
      </c>
      <c r="C15" s="8">
        <v>6.0</v>
      </c>
      <c r="D15" s="8">
        <f t="shared" si="1"/>
        <v>18</v>
      </c>
      <c r="H15" s="8">
        <v>1.0</v>
      </c>
      <c r="K15" s="8">
        <v>1.0</v>
      </c>
      <c r="L15" s="8">
        <v>1.0</v>
      </c>
      <c r="M15" s="8"/>
      <c r="N15" s="8"/>
      <c r="O15" s="8">
        <v>1.0</v>
      </c>
      <c r="P15" s="8">
        <v>1.0</v>
      </c>
      <c r="Q15" s="8">
        <v>1.0</v>
      </c>
      <c r="R15" s="8">
        <v>1.0</v>
      </c>
      <c r="S15" s="8">
        <v>1.0</v>
      </c>
      <c r="T15" s="8">
        <v>1.0</v>
      </c>
      <c r="U15" s="8">
        <v>1.0</v>
      </c>
      <c r="V15" s="8"/>
      <c r="W15" s="8">
        <v>1.0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</row>
    <row r="16">
      <c r="A16" s="80"/>
      <c r="B16" s="81" t="s">
        <v>30</v>
      </c>
      <c r="C16" s="8">
        <v>9.0</v>
      </c>
      <c r="D16" s="8">
        <f t="shared" si="1"/>
        <v>23</v>
      </c>
      <c r="E16" s="8">
        <v>1.0</v>
      </c>
      <c r="F16" s="8"/>
      <c r="G16" s="8">
        <v>1.0</v>
      </c>
      <c r="H16" s="8">
        <v>1.0</v>
      </c>
      <c r="I16" s="8">
        <v>1.0</v>
      </c>
      <c r="J16" s="8">
        <v>1.0</v>
      </c>
      <c r="K16" s="8">
        <v>1.0</v>
      </c>
      <c r="L16" s="8">
        <v>1.0</v>
      </c>
      <c r="M16" s="8"/>
      <c r="N16" s="8"/>
      <c r="O16" s="8">
        <v>1.0</v>
      </c>
      <c r="Q16" s="8">
        <v>1.0</v>
      </c>
      <c r="T16" s="8">
        <v>1.0</v>
      </c>
      <c r="U16" s="8">
        <v>1.0</v>
      </c>
      <c r="V16" s="8"/>
      <c r="W16" s="8">
        <v>1.0</v>
      </c>
      <c r="X16" s="8">
        <v>1.0</v>
      </c>
      <c r="Y16" s="8">
        <v>1.0</v>
      </c>
      <c r="AB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</row>
    <row r="17">
      <c r="A17" s="81" t="s">
        <v>187</v>
      </c>
      <c r="B17" s="81" t="s">
        <v>31</v>
      </c>
      <c r="C17" s="8">
        <v>3.0</v>
      </c>
      <c r="D17" s="8">
        <f t="shared" si="1"/>
        <v>18</v>
      </c>
      <c r="H17" s="8">
        <v>1.0</v>
      </c>
      <c r="I17" s="8">
        <v>1.0</v>
      </c>
      <c r="J17" s="8">
        <v>1.0</v>
      </c>
      <c r="L17" s="8">
        <v>1.0</v>
      </c>
      <c r="R17" s="8">
        <v>1.0</v>
      </c>
      <c r="S17" s="8">
        <v>1.0</v>
      </c>
      <c r="T17" s="8">
        <v>1.0</v>
      </c>
      <c r="V17" s="8"/>
      <c r="W17" s="8">
        <v>1.0</v>
      </c>
      <c r="X17" s="8">
        <v>1.0</v>
      </c>
      <c r="Y17" s="8">
        <v>1.0</v>
      </c>
      <c r="AA17" s="8">
        <v>1.0</v>
      </c>
      <c r="AB17" s="8">
        <v>1.0</v>
      </c>
      <c r="AG17" s="8">
        <v>1.0</v>
      </c>
      <c r="AI17" s="8">
        <v>1.0</v>
      </c>
      <c r="AL17" s="8">
        <v>1.0</v>
      </c>
      <c r="AM17" s="8">
        <v>1.0</v>
      </c>
      <c r="AN17" s="8"/>
      <c r="AO17" s="8">
        <v>1.0</v>
      </c>
      <c r="AP17" s="8">
        <v>1.0</v>
      </c>
    </row>
    <row r="18">
      <c r="A18" s="80"/>
      <c r="B18" s="81" t="s">
        <v>32</v>
      </c>
      <c r="C18" s="8">
        <v>6.0</v>
      </c>
      <c r="D18" s="8">
        <f t="shared" si="1"/>
        <v>19</v>
      </c>
      <c r="E18" s="8">
        <v>1.0</v>
      </c>
      <c r="F18" s="8">
        <v>1.0</v>
      </c>
      <c r="H18" s="8">
        <v>1.0</v>
      </c>
      <c r="I18" s="8">
        <v>1.0</v>
      </c>
      <c r="J18" s="8">
        <v>1.0</v>
      </c>
      <c r="L18" s="8">
        <v>1.0</v>
      </c>
      <c r="P18" s="8">
        <v>1.0</v>
      </c>
      <c r="R18" s="8">
        <v>1.0</v>
      </c>
      <c r="S18" s="8">
        <v>1.0</v>
      </c>
      <c r="T18" s="8">
        <v>1.0</v>
      </c>
      <c r="U18" s="8">
        <v>1.0</v>
      </c>
      <c r="V18" s="8">
        <v>1.0</v>
      </c>
      <c r="W18" s="8">
        <v>1.0</v>
      </c>
      <c r="X18" s="8">
        <v>1.0</v>
      </c>
      <c r="Y18" s="8">
        <v>1.0</v>
      </c>
      <c r="AD18" s="8">
        <v>1.0</v>
      </c>
      <c r="AG18" s="8">
        <v>1.0</v>
      </c>
      <c r="AM18" s="8">
        <v>1.0</v>
      </c>
      <c r="AN18" s="8">
        <v>1.0</v>
      </c>
    </row>
    <row r="19">
      <c r="A19" s="80"/>
      <c r="B19" s="81" t="s">
        <v>33</v>
      </c>
      <c r="C19" s="8">
        <v>9.0</v>
      </c>
      <c r="D19" s="8">
        <f t="shared" si="1"/>
        <v>24</v>
      </c>
      <c r="E19" s="8">
        <v>1.0</v>
      </c>
      <c r="F19" s="8">
        <v>1.0</v>
      </c>
      <c r="G19" s="8">
        <v>1.0</v>
      </c>
      <c r="J19" s="8">
        <v>1.0</v>
      </c>
      <c r="K19" s="8">
        <v>1.0</v>
      </c>
      <c r="L19" s="8">
        <v>1.0</v>
      </c>
      <c r="M19" s="8">
        <v>1.0</v>
      </c>
      <c r="N19" s="8">
        <v>1.0</v>
      </c>
      <c r="Q19" s="8">
        <v>1.0</v>
      </c>
      <c r="R19" s="8">
        <v>1.0</v>
      </c>
      <c r="S19" s="8">
        <v>1.0</v>
      </c>
      <c r="T19" s="8">
        <v>1.0</v>
      </c>
      <c r="U19" s="8">
        <v>1.0</v>
      </c>
      <c r="W19" s="8">
        <v>1.0</v>
      </c>
      <c r="X19" s="8">
        <v>1.0</v>
      </c>
      <c r="Y19" s="8">
        <v>1.0</v>
      </c>
      <c r="Z19" s="8">
        <v>1.0</v>
      </c>
      <c r="AB19" s="8">
        <v>1.0</v>
      </c>
      <c r="AD19" s="8">
        <v>1.0</v>
      </c>
      <c r="AG19" s="8">
        <v>1.0</v>
      </c>
      <c r="AI19" s="8">
        <v>1.0</v>
      </c>
      <c r="AN19" s="8">
        <v>1.0</v>
      </c>
      <c r="AO19" s="8">
        <v>1.0</v>
      </c>
      <c r="AP19" s="8"/>
      <c r="AQ19" s="8">
        <v>1.0</v>
      </c>
    </row>
    <row r="20">
      <c r="A20" s="81" t="s">
        <v>188</v>
      </c>
      <c r="B20" s="81" t="s">
        <v>34</v>
      </c>
      <c r="C20" s="8">
        <v>3.0</v>
      </c>
      <c r="D20" s="8">
        <f t="shared" si="1"/>
        <v>0</v>
      </c>
    </row>
    <row r="21">
      <c r="A21" s="80"/>
      <c r="B21" s="81" t="s">
        <v>35</v>
      </c>
      <c r="C21" s="8">
        <v>6.0</v>
      </c>
      <c r="D21" s="8">
        <f t="shared" si="1"/>
        <v>0</v>
      </c>
    </row>
    <row r="22">
      <c r="A22" s="80"/>
      <c r="B22" s="81" t="s">
        <v>36</v>
      </c>
      <c r="C22" s="8">
        <v>9.0</v>
      </c>
      <c r="D22" s="8">
        <f t="shared" si="1"/>
        <v>0</v>
      </c>
    </row>
    <row r="23">
      <c r="A23" s="81" t="s">
        <v>189</v>
      </c>
      <c r="B23" s="81" t="s">
        <v>37</v>
      </c>
      <c r="C23" s="8">
        <v>3.0</v>
      </c>
      <c r="D23" s="8">
        <f t="shared" si="1"/>
        <v>0</v>
      </c>
    </row>
    <row r="24">
      <c r="A24" s="80"/>
      <c r="B24" s="81" t="s">
        <v>38</v>
      </c>
      <c r="C24" s="8">
        <v>6.0</v>
      </c>
      <c r="D24" s="8">
        <f t="shared" si="1"/>
        <v>0</v>
      </c>
    </row>
    <row r="25">
      <c r="A25" s="80"/>
      <c r="B25" s="81" t="s">
        <v>39</v>
      </c>
      <c r="C25" s="8">
        <v>9.0</v>
      </c>
      <c r="D25" s="8">
        <f t="shared" si="1"/>
        <v>0</v>
      </c>
    </row>
    <row r="26">
      <c r="A26" s="81" t="s">
        <v>190</v>
      </c>
      <c r="B26" s="81" t="s">
        <v>40</v>
      </c>
      <c r="C26" s="8">
        <v>3.0</v>
      </c>
    </row>
    <row r="27">
      <c r="A27" s="80"/>
      <c r="B27" s="81" t="s">
        <v>41</v>
      </c>
      <c r="C27" s="8">
        <v>6.0</v>
      </c>
    </row>
    <row r="28">
      <c r="A28" s="80"/>
      <c r="B28" s="81" t="s">
        <v>42</v>
      </c>
      <c r="C28" s="8">
        <v>9.0</v>
      </c>
    </row>
    <row r="29">
      <c r="A29" s="81" t="s">
        <v>191</v>
      </c>
      <c r="B29" s="81" t="s">
        <v>43</v>
      </c>
      <c r="C29" s="8">
        <v>3.0</v>
      </c>
    </row>
    <row r="30">
      <c r="A30" s="80"/>
      <c r="B30" s="81" t="s">
        <v>44</v>
      </c>
      <c r="C30" s="8">
        <v>6.0</v>
      </c>
    </row>
    <row r="31">
      <c r="A31" s="80"/>
      <c r="B31" s="81" t="s">
        <v>45</v>
      </c>
      <c r="C31" s="8">
        <v>9.0</v>
      </c>
    </row>
    <row r="32">
      <c r="A32" s="81" t="s">
        <v>192</v>
      </c>
      <c r="B32" s="81" t="s">
        <v>46</v>
      </c>
      <c r="C32" s="8">
        <v>3.0</v>
      </c>
    </row>
    <row r="33">
      <c r="A33" s="80"/>
      <c r="B33" s="85"/>
      <c r="C33" s="8">
        <v>6.0</v>
      </c>
    </row>
    <row r="34">
      <c r="A34" s="80"/>
      <c r="B34" s="81" t="s">
        <v>47</v>
      </c>
      <c r="C34" s="8">
        <v>9.0</v>
      </c>
    </row>
    <row r="35">
      <c r="A35" s="81" t="s">
        <v>193</v>
      </c>
      <c r="B35" s="81" t="s">
        <v>48</v>
      </c>
      <c r="C35" s="8">
        <v>3.0</v>
      </c>
    </row>
    <row r="36">
      <c r="A36" s="80"/>
      <c r="B36" s="81" t="s">
        <v>49</v>
      </c>
      <c r="C36" s="8">
        <v>6.0</v>
      </c>
    </row>
    <row r="37">
      <c r="A37" s="80"/>
      <c r="B37" s="81" t="s">
        <v>50</v>
      </c>
      <c r="C37" s="8">
        <v>9.0</v>
      </c>
    </row>
    <row r="38">
      <c r="A38" s="80"/>
      <c r="B38" s="80"/>
    </row>
    <row r="39">
      <c r="A39" s="80"/>
      <c r="B39" s="80"/>
    </row>
    <row r="40">
      <c r="A40" s="80"/>
      <c r="B40" s="80"/>
    </row>
    <row r="41">
      <c r="A41" s="80"/>
      <c r="B41" s="80"/>
    </row>
    <row r="42">
      <c r="A42" s="80"/>
      <c r="B42" s="80"/>
    </row>
    <row r="43">
      <c r="A43" s="80"/>
      <c r="B43" s="80"/>
    </row>
    <row r="44">
      <c r="A44" s="80"/>
      <c r="B44" s="80"/>
    </row>
    <row r="45">
      <c r="A45" s="80"/>
      <c r="B45" s="80"/>
    </row>
    <row r="46">
      <c r="A46" s="80"/>
      <c r="B46" s="80"/>
    </row>
    <row r="47">
      <c r="A47" s="80"/>
      <c r="B47" s="80"/>
    </row>
    <row r="48">
      <c r="A48" s="80"/>
      <c r="B48" s="80"/>
    </row>
    <row r="49">
      <c r="A49" s="80"/>
      <c r="B49" s="80"/>
    </row>
    <row r="50">
      <c r="A50" s="80"/>
      <c r="B50" s="80"/>
    </row>
    <row r="51">
      <c r="A51" s="80"/>
      <c r="B51" s="80"/>
    </row>
    <row r="52">
      <c r="A52" s="80"/>
      <c r="B52" s="80"/>
    </row>
    <row r="53">
      <c r="A53" s="80"/>
      <c r="B53" s="80"/>
    </row>
    <row r="54">
      <c r="A54" s="80"/>
      <c r="B54" s="80"/>
    </row>
    <row r="55">
      <c r="A55" s="80"/>
      <c r="B55" s="80"/>
    </row>
    <row r="56">
      <c r="A56" s="80"/>
      <c r="B56" s="80"/>
    </row>
    <row r="57">
      <c r="A57" s="80"/>
      <c r="B57" s="80"/>
    </row>
    <row r="58">
      <c r="A58" s="80"/>
      <c r="B58" s="80"/>
    </row>
    <row r="59">
      <c r="A59" s="80"/>
      <c r="B59" s="80"/>
    </row>
    <row r="60">
      <c r="A60" s="80"/>
      <c r="B60" s="80"/>
    </row>
    <row r="61">
      <c r="A61" s="80"/>
      <c r="B61" s="80"/>
    </row>
    <row r="62">
      <c r="A62" s="80"/>
      <c r="B62" s="80"/>
    </row>
    <row r="63">
      <c r="A63" s="80"/>
      <c r="B63" s="80"/>
    </row>
    <row r="64">
      <c r="A64" s="80"/>
      <c r="B64" s="80"/>
    </row>
    <row r="65">
      <c r="A65" s="80"/>
      <c r="B65" s="80"/>
    </row>
    <row r="66">
      <c r="A66" s="80"/>
      <c r="B66" s="80"/>
    </row>
    <row r="67">
      <c r="A67" s="80"/>
      <c r="B67" s="80"/>
    </row>
    <row r="68">
      <c r="A68" s="80"/>
      <c r="B68" s="80"/>
    </row>
    <row r="69">
      <c r="A69" s="80"/>
      <c r="B69" s="80"/>
    </row>
    <row r="70">
      <c r="A70" s="80"/>
      <c r="B70" s="80"/>
    </row>
    <row r="71">
      <c r="A71" s="80"/>
      <c r="B71" s="80"/>
    </row>
    <row r="72">
      <c r="A72" s="80"/>
      <c r="B72" s="80"/>
    </row>
    <row r="73">
      <c r="A73" s="80"/>
      <c r="B73" s="80"/>
    </row>
    <row r="74">
      <c r="A74" s="80"/>
      <c r="B74" s="80"/>
    </row>
    <row r="75">
      <c r="A75" s="80"/>
      <c r="B75" s="80"/>
    </row>
    <row r="76">
      <c r="A76" s="80"/>
      <c r="B76" s="80"/>
    </row>
    <row r="77">
      <c r="A77" s="80"/>
      <c r="B77" s="80"/>
    </row>
    <row r="78">
      <c r="A78" s="80"/>
      <c r="B78" s="80"/>
    </row>
    <row r="79">
      <c r="A79" s="80"/>
      <c r="B79" s="80"/>
    </row>
    <row r="80">
      <c r="A80" s="80"/>
      <c r="B80" s="80"/>
    </row>
    <row r="81">
      <c r="A81" s="80"/>
      <c r="B81" s="80"/>
    </row>
    <row r="82">
      <c r="A82" s="80"/>
      <c r="B82" s="80"/>
    </row>
    <row r="83">
      <c r="A83" s="80"/>
      <c r="B83" s="80"/>
    </row>
    <row r="84">
      <c r="A84" s="80"/>
      <c r="B84" s="80"/>
    </row>
    <row r="85">
      <c r="A85" s="80"/>
      <c r="B85" s="80"/>
    </row>
    <row r="86">
      <c r="A86" s="80"/>
      <c r="B86" s="80"/>
    </row>
    <row r="87">
      <c r="A87" s="80"/>
      <c r="B87" s="80"/>
    </row>
    <row r="88">
      <c r="A88" s="80"/>
      <c r="B88" s="80"/>
    </row>
    <row r="89">
      <c r="A89" s="80"/>
      <c r="B89" s="80"/>
    </row>
    <row r="90">
      <c r="A90" s="80"/>
      <c r="B90" s="80"/>
    </row>
    <row r="91">
      <c r="A91" s="80"/>
      <c r="B91" s="80"/>
    </row>
    <row r="92">
      <c r="A92" s="80"/>
      <c r="B92" s="80"/>
    </row>
    <row r="93">
      <c r="A93" s="80"/>
      <c r="B93" s="80"/>
    </row>
    <row r="94">
      <c r="A94" s="80"/>
      <c r="B94" s="80"/>
    </row>
    <row r="95">
      <c r="A95" s="80"/>
      <c r="B95" s="80"/>
    </row>
    <row r="96">
      <c r="A96" s="80"/>
      <c r="B96" s="80"/>
    </row>
    <row r="97">
      <c r="A97" s="80"/>
      <c r="B97" s="80"/>
    </row>
    <row r="98">
      <c r="A98" s="80"/>
      <c r="B98" s="80"/>
    </row>
    <row r="99">
      <c r="A99" s="80"/>
      <c r="B99" s="80"/>
    </row>
    <row r="100">
      <c r="A100" s="80"/>
      <c r="B100" s="80"/>
    </row>
    <row r="101">
      <c r="A101" s="80"/>
      <c r="B101" s="80"/>
    </row>
    <row r="102">
      <c r="A102" s="80"/>
      <c r="B102" s="80"/>
    </row>
    <row r="103">
      <c r="A103" s="80"/>
      <c r="B103" s="80"/>
    </row>
    <row r="104">
      <c r="A104" s="80"/>
      <c r="B104" s="80"/>
    </row>
    <row r="105">
      <c r="A105" s="80"/>
      <c r="B105" s="80"/>
    </row>
    <row r="106">
      <c r="A106" s="80"/>
      <c r="B106" s="80"/>
    </row>
    <row r="107">
      <c r="A107" s="80"/>
      <c r="B107" s="80"/>
    </row>
    <row r="108">
      <c r="A108" s="80"/>
      <c r="B108" s="80"/>
    </row>
    <row r="109">
      <c r="A109" s="80"/>
      <c r="B109" s="80"/>
    </row>
    <row r="110">
      <c r="A110" s="80"/>
      <c r="B110" s="80"/>
    </row>
    <row r="111">
      <c r="A111" s="80"/>
      <c r="B111" s="80"/>
    </row>
    <row r="112">
      <c r="A112" s="80"/>
      <c r="B112" s="80"/>
    </row>
    <row r="113">
      <c r="A113" s="80"/>
      <c r="B113" s="80"/>
    </row>
    <row r="114">
      <c r="A114" s="80"/>
      <c r="B114" s="80"/>
    </row>
    <row r="115">
      <c r="A115" s="80"/>
      <c r="B115" s="80"/>
    </row>
    <row r="116">
      <c r="A116" s="80"/>
      <c r="B116" s="80"/>
    </row>
    <row r="117">
      <c r="A117" s="80"/>
      <c r="B117" s="80"/>
    </row>
    <row r="118">
      <c r="A118" s="80"/>
      <c r="B118" s="80"/>
    </row>
    <row r="119">
      <c r="A119" s="80"/>
      <c r="B119" s="80"/>
    </row>
    <row r="120">
      <c r="A120" s="80"/>
      <c r="B120" s="80"/>
    </row>
    <row r="121">
      <c r="A121" s="80"/>
      <c r="B121" s="80"/>
    </row>
    <row r="122">
      <c r="A122" s="80"/>
      <c r="B122" s="80"/>
    </row>
    <row r="123">
      <c r="A123" s="80"/>
      <c r="B123" s="80"/>
    </row>
    <row r="124">
      <c r="A124" s="80"/>
      <c r="B124" s="80"/>
    </row>
    <row r="125">
      <c r="A125" s="80"/>
      <c r="B125" s="80"/>
    </row>
    <row r="126">
      <c r="A126" s="80"/>
      <c r="B126" s="80"/>
    </row>
    <row r="127">
      <c r="A127" s="80"/>
      <c r="B127" s="80"/>
    </row>
    <row r="128">
      <c r="A128" s="80"/>
      <c r="B128" s="80"/>
    </row>
    <row r="129">
      <c r="A129" s="80"/>
      <c r="B129" s="80"/>
    </row>
    <row r="130">
      <c r="A130" s="80"/>
      <c r="B130" s="80"/>
    </row>
    <row r="131">
      <c r="A131" s="80"/>
      <c r="B131" s="80"/>
    </row>
    <row r="132">
      <c r="A132" s="80"/>
      <c r="B132" s="80"/>
    </row>
    <row r="133">
      <c r="A133" s="80"/>
      <c r="B133" s="80"/>
    </row>
    <row r="134">
      <c r="A134" s="80"/>
      <c r="B134" s="80"/>
    </row>
    <row r="135">
      <c r="A135" s="80"/>
      <c r="B135" s="80"/>
    </row>
    <row r="136">
      <c r="A136" s="80"/>
      <c r="B136" s="80"/>
    </row>
    <row r="137">
      <c r="A137" s="80"/>
      <c r="B137" s="80"/>
    </row>
    <row r="138">
      <c r="A138" s="80"/>
      <c r="B138" s="80"/>
    </row>
    <row r="139">
      <c r="A139" s="80"/>
      <c r="B139" s="80"/>
    </row>
    <row r="140">
      <c r="A140" s="80"/>
      <c r="B140" s="80"/>
    </row>
    <row r="141">
      <c r="A141" s="80"/>
      <c r="B141" s="80"/>
    </row>
    <row r="142">
      <c r="A142" s="80"/>
      <c r="B142" s="80"/>
    </row>
    <row r="143">
      <c r="A143" s="80"/>
      <c r="B143" s="80"/>
    </row>
    <row r="144">
      <c r="A144" s="80"/>
      <c r="B144" s="80"/>
    </row>
    <row r="145">
      <c r="A145" s="80"/>
      <c r="B145" s="80"/>
    </row>
    <row r="146">
      <c r="A146" s="80"/>
      <c r="B146" s="80"/>
    </row>
    <row r="147">
      <c r="A147" s="80"/>
      <c r="B147" s="80"/>
    </row>
    <row r="148">
      <c r="A148" s="80"/>
      <c r="B148" s="80"/>
    </row>
    <row r="149">
      <c r="A149" s="80"/>
      <c r="B149" s="80"/>
    </row>
    <row r="150">
      <c r="A150" s="80"/>
      <c r="B150" s="80"/>
    </row>
    <row r="151">
      <c r="A151" s="80"/>
      <c r="B151" s="80"/>
    </row>
    <row r="152">
      <c r="A152" s="80"/>
      <c r="B152" s="80"/>
    </row>
    <row r="153">
      <c r="A153" s="80"/>
      <c r="B153" s="80"/>
    </row>
    <row r="154">
      <c r="A154" s="80"/>
      <c r="B154" s="80"/>
    </row>
    <row r="155">
      <c r="A155" s="80"/>
      <c r="B155" s="80"/>
    </row>
    <row r="156">
      <c r="A156" s="80"/>
      <c r="B156" s="80"/>
    </row>
    <row r="157">
      <c r="A157" s="80"/>
      <c r="B157" s="80"/>
    </row>
    <row r="158">
      <c r="A158" s="80"/>
      <c r="B158" s="80"/>
    </row>
    <row r="159">
      <c r="A159" s="80"/>
      <c r="B159" s="80"/>
    </row>
    <row r="160">
      <c r="A160" s="80"/>
      <c r="B160" s="80"/>
    </row>
    <row r="161">
      <c r="A161" s="80"/>
      <c r="B161" s="80"/>
    </row>
    <row r="162">
      <c r="A162" s="80"/>
      <c r="B162" s="80"/>
    </row>
    <row r="163">
      <c r="A163" s="80"/>
      <c r="B163" s="80"/>
    </row>
    <row r="164">
      <c r="A164" s="80"/>
      <c r="B164" s="80"/>
    </row>
    <row r="165">
      <c r="A165" s="80"/>
      <c r="B165" s="80"/>
    </row>
    <row r="166">
      <c r="A166" s="80"/>
      <c r="B166" s="80"/>
    </row>
    <row r="167">
      <c r="A167" s="80"/>
      <c r="B167" s="80"/>
    </row>
    <row r="168">
      <c r="A168" s="80"/>
      <c r="B168" s="80"/>
    </row>
    <row r="169">
      <c r="A169" s="80"/>
      <c r="B169" s="80"/>
    </row>
    <row r="170">
      <c r="A170" s="80"/>
      <c r="B170" s="80"/>
    </row>
    <row r="171">
      <c r="A171" s="80"/>
      <c r="B171" s="80"/>
    </row>
    <row r="172">
      <c r="A172" s="80"/>
      <c r="B172" s="80"/>
    </row>
    <row r="173">
      <c r="A173" s="80"/>
      <c r="B173" s="80"/>
    </row>
    <row r="174">
      <c r="A174" s="80"/>
      <c r="B174" s="80"/>
    </row>
    <row r="175">
      <c r="A175" s="80"/>
      <c r="B175" s="80"/>
    </row>
    <row r="176">
      <c r="A176" s="80"/>
      <c r="B176" s="80"/>
    </row>
    <row r="177">
      <c r="A177" s="80"/>
      <c r="B177" s="80"/>
    </row>
    <row r="178">
      <c r="A178" s="80"/>
      <c r="B178" s="80"/>
    </row>
    <row r="179">
      <c r="A179" s="80"/>
      <c r="B179" s="80"/>
    </row>
    <row r="180">
      <c r="A180" s="80"/>
      <c r="B180" s="80"/>
    </row>
    <row r="181">
      <c r="A181" s="80"/>
      <c r="B181" s="80"/>
    </row>
    <row r="182">
      <c r="A182" s="80"/>
      <c r="B182" s="80"/>
    </row>
    <row r="183">
      <c r="A183" s="80"/>
      <c r="B183" s="80"/>
    </row>
    <row r="184">
      <c r="A184" s="80"/>
      <c r="B184" s="80"/>
    </row>
    <row r="185">
      <c r="A185" s="80"/>
      <c r="B185" s="80"/>
    </row>
    <row r="186">
      <c r="A186" s="80"/>
      <c r="B186" s="80"/>
    </row>
    <row r="187">
      <c r="A187" s="80"/>
      <c r="B187" s="80"/>
    </row>
    <row r="188">
      <c r="A188" s="80"/>
      <c r="B188" s="80"/>
    </row>
    <row r="189">
      <c r="A189" s="80"/>
      <c r="B189" s="80"/>
    </row>
    <row r="190">
      <c r="A190" s="80"/>
      <c r="B190" s="80"/>
    </row>
    <row r="191">
      <c r="A191" s="80"/>
      <c r="B191" s="80"/>
    </row>
    <row r="192">
      <c r="A192" s="80"/>
      <c r="B192" s="80"/>
    </row>
    <row r="193">
      <c r="A193" s="80"/>
      <c r="B193" s="80"/>
    </row>
    <row r="194">
      <c r="A194" s="80"/>
      <c r="B194" s="80"/>
    </row>
    <row r="195">
      <c r="A195" s="80"/>
      <c r="B195" s="80"/>
    </row>
    <row r="196">
      <c r="A196" s="80"/>
      <c r="B196" s="80"/>
    </row>
    <row r="197">
      <c r="A197" s="80"/>
      <c r="B197" s="80"/>
    </row>
    <row r="198">
      <c r="A198" s="80"/>
      <c r="B198" s="80"/>
    </row>
    <row r="199">
      <c r="A199" s="80"/>
      <c r="B199" s="80"/>
    </row>
    <row r="200">
      <c r="A200" s="80"/>
      <c r="B200" s="80"/>
    </row>
    <row r="201">
      <c r="A201" s="80"/>
      <c r="B201" s="80"/>
    </row>
    <row r="202">
      <c r="A202" s="80"/>
      <c r="B202" s="80"/>
    </row>
    <row r="203">
      <c r="A203" s="80"/>
      <c r="B203" s="80"/>
    </row>
    <row r="204">
      <c r="A204" s="80"/>
      <c r="B204" s="80"/>
    </row>
    <row r="205">
      <c r="A205" s="80"/>
      <c r="B205" s="80"/>
    </row>
    <row r="206">
      <c r="A206" s="80"/>
      <c r="B206" s="80"/>
    </row>
    <row r="207">
      <c r="A207" s="80"/>
      <c r="B207" s="80"/>
    </row>
    <row r="208">
      <c r="A208" s="80"/>
      <c r="B208" s="80"/>
    </row>
    <row r="209">
      <c r="A209" s="80"/>
      <c r="B209" s="80"/>
    </row>
    <row r="210">
      <c r="A210" s="80"/>
      <c r="B210" s="80"/>
    </row>
    <row r="211">
      <c r="A211" s="80"/>
      <c r="B211" s="80"/>
    </row>
    <row r="212">
      <c r="A212" s="80"/>
      <c r="B212" s="80"/>
    </row>
    <row r="213">
      <c r="A213" s="80"/>
      <c r="B213" s="80"/>
    </row>
    <row r="214">
      <c r="A214" s="80"/>
      <c r="B214" s="80"/>
    </row>
    <row r="215">
      <c r="A215" s="80"/>
      <c r="B215" s="80"/>
    </row>
    <row r="216">
      <c r="A216" s="80"/>
      <c r="B216" s="80"/>
    </row>
    <row r="217">
      <c r="A217" s="80"/>
      <c r="B217" s="80"/>
    </row>
    <row r="218">
      <c r="A218" s="80"/>
      <c r="B218" s="80"/>
    </row>
    <row r="219">
      <c r="A219" s="80"/>
      <c r="B219" s="80"/>
    </row>
    <row r="220">
      <c r="A220" s="80"/>
      <c r="B220" s="80"/>
    </row>
    <row r="221">
      <c r="A221" s="80"/>
      <c r="B221" s="80"/>
    </row>
    <row r="222">
      <c r="A222" s="80"/>
      <c r="B222" s="80"/>
    </row>
    <row r="223">
      <c r="A223" s="80"/>
      <c r="B223" s="80"/>
    </row>
    <row r="224">
      <c r="A224" s="80"/>
      <c r="B224" s="80"/>
    </row>
    <row r="225">
      <c r="A225" s="80"/>
      <c r="B225" s="80"/>
    </row>
    <row r="226">
      <c r="A226" s="80"/>
      <c r="B226" s="80"/>
    </row>
    <row r="227">
      <c r="A227" s="80"/>
      <c r="B227" s="80"/>
    </row>
    <row r="228">
      <c r="A228" s="80"/>
      <c r="B228" s="80"/>
    </row>
    <row r="229">
      <c r="A229" s="80"/>
      <c r="B229" s="80"/>
    </row>
    <row r="230">
      <c r="A230" s="80"/>
      <c r="B230" s="80"/>
    </row>
    <row r="231">
      <c r="A231" s="80"/>
      <c r="B231" s="80"/>
    </row>
    <row r="232">
      <c r="A232" s="80"/>
      <c r="B232" s="80"/>
    </row>
    <row r="233">
      <c r="A233" s="80"/>
      <c r="B233" s="80"/>
    </row>
    <row r="234">
      <c r="A234" s="80"/>
      <c r="B234" s="80"/>
    </row>
    <row r="235">
      <c r="A235" s="80"/>
      <c r="B235" s="80"/>
    </row>
    <row r="236">
      <c r="A236" s="80"/>
      <c r="B236" s="80"/>
    </row>
    <row r="237">
      <c r="A237" s="80"/>
      <c r="B237" s="80"/>
    </row>
    <row r="238">
      <c r="A238" s="80"/>
      <c r="B238" s="80"/>
    </row>
    <row r="239">
      <c r="A239" s="80"/>
      <c r="B239" s="80"/>
    </row>
    <row r="240">
      <c r="A240" s="80"/>
      <c r="B240" s="80"/>
    </row>
    <row r="241">
      <c r="A241" s="80"/>
      <c r="B241" s="80"/>
    </row>
    <row r="242">
      <c r="A242" s="80"/>
      <c r="B242" s="80"/>
    </row>
    <row r="243">
      <c r="A243" s="80"/>
      <c r="B243" s="80"/>
    </row>
    <row r="244">
      <c r="A244" s="80"/>
      <c r="B244" s="80"/>
    </row>
    <row r="245">
      <c r="A245" s="80"/>
      <c r="B245" s="80"/>
    </row>
    <row r="246">
      <c r="A246" s="80"/>
      <c r="B246" s="80"/>
    </row>
    <row r="247">
      <c r="A247" s="80"/>
      <c r="B247" s="80"/>
    </row>
    <row r="248">
      <c r="A248" s="80"/>
      <c r="B248" s="80"/>
    </row>
    <row r="249">
      <c r="A249" s="80"/>
      <c r="B249" s="80"/>
    </row>
    <row r="250">
      <c r="A250" s="80"/>
      <c r="B250" s="80"/>
    </row>
    <row r="251">
      <c r="A251" s="80"/>
      <c r="B251" s="80"/>
    </row>
    <row r="252">
      <c r="A252" s="80"/>
      <c r="B252" s="80"/>
    </row>
    <row r="253">
      <c r="A253" s="80"/>
      <c r="B253" s="80"/>
    </row>
    <row r="254">
      <c r="A254" s="80"/>
      <c r="B254" s="80"/>
    </row>
    <row r="255">
      <c r="A255" s="80"/>
      <c r="B255" s="80"/>
    </row>
    <row r="256">
      <c r="A256" s="80"/>
      <c r="B256" s="80"/>
    </row>
    <row r="257">
      <c r="A257" s="80"/>
      <c r="B257" s="80"/>
    </row>
    <row r="258">
      <c r="A258" s="80"/>
      <c r="B258" s="80"/>
    </row>
    <row r="259">
      <c r="A259" s="80"/>
      <c r="B259" s="80"/>
    </row>
    <row r="260">
      <c r="A260" s="80"/>
      <c r="B260" s="80"/>
    </row>
    <row r="261">
      <c r="A261" s="80"/>
      <c r="B261" s="80"/>
    </row>
    <row r="262">
      <c r="A262" s="80"/>
      <c r="B262" s="80"/>
    </row>
    <row r="263">
      <c r="A263" s="80"/>
      <c r="B263" s="80"/>
    </row>
    <row r="264">
      <c r="A264" s="80"/>
      <c r="B264" s="80"/>
    </row>
    <row r="265">
      <c r="A265" s="80"/>
      <c r="B265" s="80"/>
    </row>
    <row r="266">
      <c r="A266" s="80"/>
      <c r="B266" s="80"/>
    </row>
    <row r="267">
      <c r="A267" s="80"/>
      <c r="B267" s="80"/>
    </row>
    <row r="268">
      <c r="A268" s="80"/>
      <c r="B268" s="80"/>
    </row>
    <row r="269">
      <c r="A269" s="80"/>
      <c r="B269" s="80"/>
    </row>
    <row r="270">
      <c r="A270" s="80"/>
      <c r="B270" s="80"/>
    </row>
    <row r="271">
      <c r="A271" s="80"/>
      <c r="B271" s="80"/>
    </row>
    <row r="272">
      <c r="A272" s="80"/>
      <c r="B272" s="80"/>
    </row>
    <row r="273">
      <c r="A273" s="80"/>
      <c r="B273" s="80"/>
    </row>
    <row r="274">
      <c r="A274" s="80"/>
      <c r="B274" s="80"/>
    </row>
    <row r="275">
      <c r="A275" s="80"/>
      <c r="B275" s="80"/>
    </row>
    <row r="276">
      <c r="A276" s="80"/>
      <c r="B276" s="80"/>
    </row>
    <row r="277">
      <c r="A277" s="80"/>
      <c r="B277" s="80"/>
    </row>
    <row r="278">
      <c r="A278" s="80"/>
      <c r="B278" s="80"/>
    </row>
    <row r="279">
      <c r="A279" s="80"/>
      <c r="B279" s="80"/>
    </row>
    <row r="280">
      <c r="A280" s="80"/>
      <c r="B280" s="80"/>
    </row>
    <row r="281">
      <c r="A281" s="80"/>
      <c r="B281" s="80"/>
    </row>
    <row r="282">
      <c r="A282" s="80"/>
      <c r="B282" s="80"/>
    </row>
    <row r="283">
      <c r="A283" s="80"/>
      <c r="B283" s="80"/>
    </row>
    <row r="284">
      <c r="A284" s="80"/>
      <c r="B284" s="80"/>
    </row>
    <row r="285">
      <c r="A285" s="80"/>
      <c r="B285" s="80"/>
    </row>
    <row r="286">
      <c r="A286" s="80"/>
      <c r="B286" s="80"/>
    </row>
    <row r="287">
      <c r="A287" s="80"/>
      <c r="B287" s="80"/>
    </row>
    <row r="288">
      <c r="A288" s="80"/>
      <c r="B288" s="80"/>
    </row>
    <row r="289">
      <c r="A289" s="80"/>
      <c r="B289" s="80"/>
    </row>
    <row r="290">
      <c r="A290" s="80"/>
      <c r="B290" s="80"/>
    </row>
    <row r="291">
      <c r="A291" s="80"/>
      <c r="B291" s="80"/>
    </row>
    <row r="292">
      <c r="A292" s="80"/>
      <c r="B292" s="80"/>
    </row>
    <row r="293">
      <c r="A293" s="80"/>
      <c r="B293" s="80"/>
    </row>
    <row r="294">
      <c r="A294" s="80"/>
      <c r="B294" s="80"/>
    </row>
    <row r="295">
      <c r="A295" s="80"/>
      <c r="B295" s="80"/>
    </row>
    <row r="296">
      <c r="A296" s="80"/>
      <c r="B296" s="80"/>
    </row>
    <row r="297">
      <c r="A297" s="80"/>
      <c r="B297" s="80"/>
    </row>
    <row r="298">
      <c r="A298" s="80"/>
      <c r="B298" s="80"/>
    </row>
    <row r="299">
      <c r="A299" s="80"/>
      <c r="B299" s="80"/>
    </row>
    <row r="300">
      <c r="A300" s="80"/>
      <c r="B300" s="80"/>
    </row>
    <row r="301">
      <c r="A301" s="80"/>
      <c r="B301" s="80"/>
    </row>
    <row r="302">
      <c r="A302" s="80"/>
      <c r="B302" s="80"/>
    </row>
    <row r="303">
      <c r="A303" s="80"/>
      <c r="B303" s="80"/>
    </row>
    <row r="304">
      <c r="A304" s="80"/>
      <c r="B304" s="80"/>
    </row>
    <row r="305">
      <c r="A305" s="80"/>
      <c r="B305" s="80"/>
    </row>
    <row r="306">
      <c r="A306" s="80"/>
      <c r="B306" s="80"/>
    </row>
    <row r="307">
      <c r="A307" s="80"/>
      <c r="B307" s="80"/>
    </row>
    <row r="308">
      <c r="A308" s="80"/>
      <c r="B308" s="80"/>
    </row>
    <row r="309">
      <c r="A309" s="80"/>
      <c r="B309" s="80"/>
    </row>
    <row r="310">
      <c r="A310" s="80"/>
      <c r="B310" s="80"/>
    </row>
    <row r="311">
      <c r="A311" s="80"/>
      <c r="B311" s="80"/>
    </row>
    <row r="312">
      <c r="A312" s="80"/>
      <c r="B312" s="80"/>
    </row>
    <row r="313">
      <c r="A313" s="80"/>
      <c r="B313" s="80"/>
    </row>
    <row r="314">
      <c r="A314" s="80"/>
      <c r="B314" s="80"/>
    </row>
    <row r="315">
      <c r="A315" s="80"/>
      <c r="B315" s="80"/>
    </row>
    <row r="316">
      <c r="A316" s="80"/>
      <c r="B316" s="80"/>
    </row>
    <row r="317">
      <c r="A317" s="80"/>
      <c r="B317" s="80"/>
    </row>
    <row r="318">
      <c r="A318" s="80"/>
      <c r="B318" s="80"/>
    </row>
    <row r="319">
      <c r="A319" s="80"/>
      <c r="B319" s="80"/>
    </row>
    <row r="320">
      <c r="A320" s="80"/>
      <c r="B320" s="80"/>
    </row>
    <row r="321">
      <c r="A321" s="80"/>
      <c r="B321" s="80"/>
    </row>
    <row r="322">
      <c r="A322" s="80"/>
      <c r="B322" s="80"/>
    </row>
    <row r="323">
      <c r="A323" s="80"/>
      <c r="B323" s="80"/>
    </row>
    <row r="324">
      <c r="A324" s="80"/>
      <c r="B324" s="80"/>
    </row>
    <row r="325">
      <c r="A325" s="80"/>
      <c r="B325" s="80"/>
    </row>
    <row r="326">
      <c r="A326" s="80"/>
      <c r="B326" s="80"/>
    </row>
    <row r="327">
      <c r="A327" s="80"/>
      <c r="B327" s="80"/>
    </row>
    <row r="328">
      <c r="A328" s="80"/>
      <c r="B328" s="80"/>
    </row>
    <row r="329">
      <c r="A329" s="80"/>
      <c r="B329" s="80"/>
    </row>
    <row r="330">
      <c r="A330" s="80"/>
      <c r="B330" s="80"/>
    </row>
    <row r="331">
      <c r="A331" s="80"/>
      <c r="B331" s="80"/>
    </row>
    <row r="332">
      <c r="A332" s="80"/>
      <c r="B332" s="80"/>
    </row>
    <row r="333">
      <c r="A333" s="80"/>
      <c r="B333" s="80"/>
    </row>
    <row r="334">
      <c r="A334" s="80"/>
      <c r="B334" s="80"/>
    </row>
    <row r="335">
      <c r="A335" s="80"/>
      <c r="B335" s="80"/>
    </row>
    <row r="336">
      <c r="A336" s="80"/>
      <c r="B336" s="80"/>
    </row>
    <row r="337">
      <c r="A337" s="80"/>
      <c r="B337" s="80"/>
    </row>
    <row r="338">
      <c r="A338" s="80"/>
      <c r="B338" s="80"/>
    </row>
    <row r="339">
      <c r="A339" s="80"/>
      <c r="B339" s="80"/>
    </row>
    <row r="340">
      <c r="A340" s="80"/>
      <c r="B340" s="80"/>
    </row>
    <row r="341">
      <c r="A341" s="80"/>
      <c r="B341" s="80"/>
    </row>
    <row r="342">
      <c r="A342" s="80"/>
      <c r="B342" s="80"/>
    </row>
    <row r="343">
      <c r="A343" s="80"/>
      <c r="B343" s="80"/>
    </row>
    <row r="344">
      <c r="A344" s="80"/>
      <c r="B344" s="80"/>
    </row>
    <row r="345">
      <c r="A345" s="80"/>
      <c r="B345" s="80"/>
    </row>
    <row r="346">
      <c r="A346" s="80"/>
      <c r="B346" s="80"/>
    </row>
    <row r="347">
      <c r="A347" s="80"/>
      <c r="B347" s="80"/>
    </row>
    <row r="348">
      <c r="A348" s="80"/>
      <c r="B348" s="80"/>
    </row>
    <row r="349">
      <c r="A349" s="80"/>
      <c r="B349" s="80"/>
    </row>
    <row r="350">
      <c r="A350" s="80"/>
      <c r="B350" s="80"/>
    </row>
    <row r="351">
      <c r="A351" s="80"/>
      <c r="B351" s="80"/>
    </row>
    <row r="352">
      <c r="A352" s="80"/>
      <c r="B352" s="80"/>
    </row>
    <row r="353">
      <c r="A353" s="80"/>
      <c r="B353" s="80"/>
    </row>
    <row r="354">
      <c r="A354" s="80"/>
      <c r="B354" s="80"/>
    </row>
    <row r="355">
      <c r="A355" s="80"/>
      <c r="B355" s="80"/>
    </row>
    <row r="356">
      <c r="A356" s="80"/>
      <c r="B356" s="80"/>
    </row>
    <row r="357">
      <c r="A357" s="80"/>
      <c r="B357" s="80"/>
    </row>
    <row r="358">
      <c r="A358" s="80"/>
      <c r="B358" s="80"/>
    </row>
    <row r="359">
      <c r="A359" s="80"/>
      <c r="B359" s="80"/>
    </row>
    <row r="360">
      <c r="A360" s="80"/>
      <c r="B360" s="80"/>
    </row>
    <row r="361">
      <c r="A361" s="80"/>
      <c r="B361" s="80"/>
    </row>
    <row r="362">
      <c r="A362" s="80"/>
      <c r="B362" s="80"/>
    </row>
    <row r="363">
      <c r="A363" s="80"/>
      <c r="B363" s="80"/>
    </row>
    <row r="364">
      <c r="A364" s="80"/>
      <c r="B364" s="80"/>
    </row>
    <row r="365">
      <c r="A365" s="80"/>
      <c r="B365" s="80"/>
    </row>
    <row r="366">
      <c r="A366" s="80"/>
      <c r="B366" s="80"/>
    </row>
    <row r="367">
      <c r="A367" s="80"/>
      <c r="B367" s="80"/>
    </row>
    <row r="368">
      <c r="A368" s="80"/>
      <c r="B368" s="80"/>
    </row>
    <row r="369">
      <c r="A369" s="80"/>
      <c r="B369" s="80"/>
    </row>
    <row r="370">
      <c r="A370" s="80"/>
      <c r="B370" s="80"/>
    </row>
    <row r="371">
      <c r="A371" s="80"/>
      <c r="B371" s="80"/>
    </row>
    <row r="372">
      <c r="A372" s="80"/>
      <c r="B372" s="80"/>
    </row>
    <row r="373">
      <c r="A373" s="80"/>
      <c r="B373" s="80"/>
    </row>
    <row r="374">
      <c r="A374" s="80"/>
      <c r="B374" s="80"/>
    </row>
    <row r="375">
      <c r="A375" s="80"/>
      <c r="B375" s="80"/>
    </row>
    <row r="376">
      <c r="A376" s="80"/>
      <c r="B376" s="80"/>
    </row>
    <row r="377">
      <c r="A377" s="80"/>
      <c r="B377" s="80"/>
    </row>
    <row r="378">
      <c r="A378" s="80"/>
      <c r="B378" s="80"/>
    </row>
    <row r="379">
      <c r="A379" s="80"/>
      <c r="B379" s="80"/>
    </row>
    <row r="380">
      <c r="A380" s="80"/>
      <c r="B380" s="80"/>
    </row>
    <row r="381">
      <c r="A381" s="80"/>
      <c r="B381" s="80"/>
    </row>
    <row r="382">
      <c r="A382" s="80"/>
      <c r="B382" s="80"/>
    </row>
    <row r="383">
      <c r="A383" s="80"/>
      <c r="B383" s="80"/>
    </row>
    <row r="384">
      <c r="A384" s="80"/>
      <c r="B384" s="80"/>
    </row>
    <row r="385">
      <c r="A385" s="80"/>
      <c r="B385" s="80"/>
    </row>
    <row r="386">
      <c r="A386" s="80"/>
      <c r="B386" s="80"/>
    </row>
    <row r="387">
      <c r="A387" s="80"/>
      <c r="B387" s="80"/>
    </row>
    <row r="388">
      <c r="A388" s="80"/>
      <c r="B388" s="80"/>
    </row>
    <row r="389">
      <c r="A389" s="80"/>
      <c r="B389" s="80"/>
    </row>
    <row r="390">
      <c r="A390" s="80"/>
      <c r="B390" s="80"/>
    </row>
    <row r="391">
      <c r="A391" s="80"/>
      <c r="B391" s="80"/>
    </row>
    <row r="392">
      <c r="A392" s="80"/>
      <c r="B392" s="80"/>
    </row>
    <row r="393">
      <c r="A393" s="80"/>
      <c r="B393" s="80"/>
    </row>
    <row r="394">
      <c r="A394" s="80"/>
      <c r="B394" s="80"/>
    </row>
    <row r="395">
      <c r="A395" s="80"/>
      <c r="B395" s="80"/>
    </row>
    <row r="396">
      <c r="A396" s="80"/>
      <c r="B396" s="80"/>
    </row>
    <row r="397">
      <c r="A397" s="80"/>
      <c r="B397" s="80"/>
    </row>
    <row r="398">
      <c r="A398" s="80"/>
      <c r="B398" s="80"/>
    </row>
    <row r="399">
      <c r="A399" s="80"/>
      <c r="B399" s="80"/>
    </row>
    <row r="400">
      <c r="A400" s="80"/>
      <c r="B400" s="80"/>
    </row>
    <row r="401">
      <c r="A401" s="80"/>
      <c r="B401" s="80"/>
    </row>
    <row r="402">
      <c r="A402" s="80"/>
      <c r="B402" s="80"/>
    </row>
    <row r="403">
      <c r="A403" s="80"/>
      <c r="B403" s="80"/>
    </row>
    <row r="404">
      <c r="A404" s="80"/>
      <c r="B404" s="80"/>
    </row>
    <row r="405">
      <c r="A405" s="80"/>
      <c r="B405" s="80"/>
    </row>
    <row r="406">
      <c r="A406" s="80"/>
      <c r="B406" s="80"/>
    </row>
    <row r="407">
      <c r="A407" s="80"/>
      <c r="B407" s="80"/>
    </row>
    <row r="408">
      <c r="A408" s="80"/>
      <c r="B408" s="80"/>
    </row>
    <row r="409">
      <c r="A409" s="80"/>
      <c r="B409" s="80"/>
    </row>
    <row r="410">
      <c r="A410" s="80"/>
      <c r="B410" s="80"/>
    </row>
    <row r="411">
      <c r="A411" s="80"/>
      <c r="B411" s="80"/>
    </row>
    <row r="412">
      <c r="A412" s="80"/>
      <c r="B412" s="80"/>
    </row>
    <row r="413">
      <c r="A413" s="80"/>
      <c r="B413" s="80"/>
    </row>
    <row r="414">
      <c r="A414" s="80"/>
      <c r="B414" s="80"/>
    </row>
    <row r="415">
      <c r="A415" s="80"/>
      <c r="B415" s="80"/>
    </row>
    <row r="416">
      <c r="A416" s="80"/>
      <c r="B416" s="80"/>
    </row>
    <row r="417">
      <c r="A417" s="80"/>
      <c r="B417" s="80"/>
    </row>
    <row r="418">
      <c r="A418" s="80"/>
      <c r="B418" s="80"/>
    </row>
    <row r="419">
      <c r="A419" s="80"/>
      <c r="B419" s="80"/>
    </row>
    <row r="420">
      <c r="A420" s="80"/>
      <c r="B420" s="80"/>
    </row>
    <row r="421">
      <c r="A421" s="80"/>
      <c r="B421" s="80"/>
    </row>
    <row r="422">
      <c r="A422" s="80"/>
      <c r="B422" s="80"/>
    </row>
    <row r="423">
      <c r="A423" s="80"/>
      <c r="B423" s="80"/>
    </row>
    <row r="424">
      <c r="A424" s="80"/>
      <c r="B424" s="80"/>
    </row>
    <row r="425">
      <c r="A425" s="80"/>
      <c r="B425" s="80"/>
    </row>
    <row r="426">
      <c r="A426" s="80"/>
      <c r="B426" s="80"/>
    </row>
    <row r="427">
      <c r="A427" s="80"/>
      <c r="B427" s="80"/>
    </row>
    <row r="428">
      <c r="A428" s="80"/>
      <c r="B428" s="80"/>
    </row>
    <row r="429">
      <c r="A429" s="80"/>
      <c r="B429" s="80"/>
    </row>
    <row r="430">
      <c r="A430" s="80"/>
      <c r="B430" s="80"/>
    </row>
    <row r="431">
      <c r="A431" s="80"/>
      <c r="B431" s="80"/>
    </row>
    <row r="432">
      <c r="A432" s="80"/>
      <c r="B432" s="80"/>
    </row>
    <row r="433">
      <c r="A433" s="80"/>
      <c r="B433" s="80"/>
    </row>
    <row r="434">
      <c r="A434" s="80"/>
      <c r="B434" s="80"/>
    </row>
    <row r="435">
      <c r="A435" s="80"/>
      <c r="B435" s="80"/>
    </row>
    <row r="436">
      <c r="A436" s="80"/>
      <c r="B436" s="80"/>
    </row>
    <row r="437">
      <c r="A437" s="80"/>
      <c r="B437" s="80"/>
    </row>
    <row r="438">
      <c r="A438" s="80"/>
      <c r="B438" s="80"/>
    </row>
    <row r="439">
      <c r="A439" s="80"/>
      <c r="B439" s="80"/>
    </row>
    <row r="440">
      <c r="A440" s="80"/>
      <c r="B440" s="80"/>
    </row>
    <row r="441">
      <c r="A441" s="80"/>
      <c r="B441" s="80"/>
    </row>
    <row r="442">
      <c r="A442" s="80"/>
      <c r="B442" s="80"/>
    </row>
    <row r="443">
      <c r="A443" s="80"/>
      <c r="B443" s="80"/>
    </row>
    <row r="444">
      <c r="A444" s="80"/>
      <c r="B444" s="80"/>
    </row>
    <row r="445">
      <c r="A445" s="80"/>
      <c r="B445" s="80"/>
    </row>
    <row r="446">
      <c r="A446" s="80"/>
      <c r="B446" s="80"/>
    </row>
    <row r="447">
      <c r="A447" s="80"/>
      <c r="B447" s="80"/>
    </row>
    <row r="448">
      <c r="A448" s="80"/>
      <c r="B448" s="80"/>
    </row>
    <row r="449">
      <c r="A449" s="80"/>
      <c r="B449" s="80"/>
    </row>
    <row r="450">
      <c r="A450" s="80"/>
      <c r="B450" s="80"/>
    </row>
    <row r="451">
      <c r="A451" s="80"/>
      <c r="B451" s="80"/>
    </row>
    <row r="452">
      <c r="A452" s="80"/>
      <c r="B452" s="80"/>
    </row>
    <row r="453">
      <c r="A453" s="80"/>
      <c r="B453" s="80"/>
    </row>
    <row r="454">
      <c r="A454" s="80"/>
      <c r="B454" s="80"/>
    </row>
    <row r="455">
      <c r="A455" s="80"/>
      <c r="B455" s="80"/>
    </row>
    <row r="456">
      <c r="A456" s="80"/>
      <c r="B456" s="80"/>
    </row>
    <row r="457">
      <c r="A457" s="80"/>
      <c r="B457" s="80"/>
    </row>
    <row r="458">
      <c r="A458" s="80"/>
      <c r="B458" s="80"/>
    </row>
    <row r="459">
      <c r="A459" s="80"/>
      <c r="B459" s="80"/>
    </row>
    <row r="460">
      <c r="A460" s="80"/>
      <c r="B460" s="80"/>
    </row>
    <row r="461">
      <c r="A461" s="80"/>
      <c r="B461" s="80"/>
    </row>
    <row r="462">
      <c r="A462" s="80"/>
      <c r="B462" s="80"/>
    </row>
    <row r="463">
      <c r="A463" s="80"/>
      <c r="B463" s="80"/>
    </row>
    <row r="464">
      <c r="A464" s="80"/>
      <c r="B464" s="80"/>
    </row>
    <row r="465">
      <c r="A465" s="80"/>
      <c r="B465" s="80"/>
    </row>
    <row r="466">
      <c r="A466" s="80"/>
      <c r="B466" s="80"/>
    </row>
    <row r="467">
      <c r="A467" s="80"/>
      <c r="B467" s="80"/>
    </row>
    <row r="468">
      <c r="A468" s="80"/>
      <c r="B468" s="80"/>
    </row>
    <row r="469">
      <c r="A469" s="80"/>
      <c r="B469" s="80"/>
    </row>
    <row r="470">
      <c r="A470" s="80"/>
      <c r="B470" s="80"/>
    </row>
    <row r="471">
      <c r="A471" s="80"/>
      <c r="B471" s="80"/>
    </row>
    <row r="472">
      <c r="A472" s="80"/>
      <c r="B472" s="80"/>
    </row>
    <row r="473">
      <c r="A473" s="80"/>
      <c r="B473" s="80"/>
    </row>
    <row r="474">
      <c r="A474" s="80"/>
      <c r="B474" s="80"/>
    </row>
    <row r="475">
      <c r="A475" s="80"/>
      <c r="B475" s="80"/>
    </row>
    <row r="476">
      <c r="A476" s="80"/>
      <c r="B476" s="80"/>
    </row>
    <row r="477">
      <c r="A477" s="80"/>
      <c r="B477" s="80"/>
    </row>
    <row r="478">
      <c r="A478" s="80"/>
      <c r="B478" s="80"/>
    </row>
    <row r="479">
      <c r="A479" s="80"/>
      <c r="B479" s="80"/>
    </row>
    <row r="480">
      <c r="A480" s="80"/>
      <c r="B480" s="80"/>
    </row>
    <row r="481">
      <c r="A481" s="80"/>
      <c r="B481" s="80"/>
    </row>
    <row r="482">
      <c r="A482" s="80"/>
      <c r="B482" s="80"/>
    </row>
    <row r="483">
      <c r="A483" s="80"/>
      <c r="B483" s="80"/>
    </row>
    <row r="484">
      <c r="A484" s="80"/>
      <c r="B484" s="80"/>
    </row>
    <row r="485">
      <c r="A485" s="80"/>
      <c r="B485" s="80"/>
    </row>
    <row r="486">
      <c r="A486" s="80"/>
      <c r="B486" s="80"/>
    </row>
    <row r="487">
      <c r="A487" s="80"/>
      <c r="B487" s="80"/>
    </row>
    <row r="488">
      <c r="A488" s="80"/>
      <c r="B488" s="80"/>
    </row>
    <row r="489">
      <c r="A489" s="80"/>
      <c r="B489" s="80"/>
    </row>
    <row r="490">
      <c r="A490" s="80"/>
      <c r="B490" s="80"/>
    </row>
    <row r="491">
      <c r="A491" s="80"/>
      <c r="B491" s="80"/>
    </row>
    <row r="492">
      <c r="A492" s="80"/>
      <c r="B492" s="80"/>
    </row>
    <row r="493">
      <c r="A493" s="80"/>
      <c r="B493" s="80"/>
    </row>
    <row r="494">
      <c r="A494" s="80"/>
      <c r="B494" s="80"/>
    </row>
    <row r="495">
      <c r="A495" s="80"/>
      <c r="B495" s="80"/>
    </row>
    <row r="496">
      <c r="A496" s="80"/>
      <c r="B496" s="80"/>
    </row>
    <row r="497">
      <c r="A497" s="80"/>
      <c r="B497" s="80"/>
    </row>
    <row r="498">
      <c r="A498" s="80"/>
      <c r="B498" s="80"/>
    </row>
    <row r="499">
      <c r="A499" s="80"/>
      <c r="B499" s="80"/>
    </row>
    <row r="500">
      <c r="A500" s="80"/>
      <c r="B500" s="80"/>
    </row>
    <row r="501">
      <c r="A501" s="80"/>
      <c r="B501" s="80"/>
    </row>
    <row r="502">
      <c r="A502" s="80"/>
      <c r="B502" s="80"/>
    </row>
    <row r="503">
      <c r="A503" s="80"/>
      <c r="B503" s="80"/>
    </row>
    <row r="504">
      <c r="A504" s="80"/>
      <c r="B504" s="80"/>
    </row>
    <row r="505">
      <c r="A505" s="80"/>
      <c r="B505" s="80"/>
    </row>
    <row r="506">
      <c r="A506" s="80"/>
      <c r="B506" s="80"/>
    </row>
    <row r="507">
      <c r="A507" s="80"/>
      <c r="B507" s="80"/>
    </row>
    <row r="508">
      <c r="A508" s="80"/>
      <c r="B508" s="80"/>
    </row>
    <row r="509">
      <c r="A509" s="80"/>
      <c r="B509" s="80"/>
    </row>
    <row r="510">
      <c r="A510" s="80"/>
      <c r="B510" s="80"/>
    </row>
    <row r="511">
      <c r="A511" s="80"/>
      <c r="B511" s="80"/>
    </row>
    <row r="512">
      <c r="A512" s="80"/>
      <c r="B512" s="80"/>
    </row>
    <row r="513">
      <c r="A513" s="80"/>
      <c r="B513" s="80"/>
    </row>
    <row r="514">
      <c r="A514" s="80"/>
      <c r="B514" s="80"/>
    </row>
    <row r="515">
      <c r="A515" s="80"/>
      <c r="B515" s="80"/>
    </row>
    <row r="516">
      <c r="A516" s="80"/>
      <c r="B516" s="80"/>
    </row>
    <row r="517">
      <c r="A517" s="80"/>
      <c r="B517" s="80"/>
    </row>
    <row r="518">
      <c r="A518" s="80"/>
      <c r="B518" s="80"/>
    </row>
    <row r="519">
      <c r="A519" s="80"/>
      <c r="B519" s="80"/>
    </row>
    <row r="520">
      <c r="A520" s="80"/>
      <c r="B520" s="80"/>
    </row>
    <row r="521">
      <c r="A521" s="80"/>
      <c r="B521" s="80"/>
    </row>
    <row r="522">
      <c r="A522" s="80"/>
      <c r="B522" s="80"/>
    </row>
    <row r="523">
      <c r="A523" s="80"/>
      <c r="B523" s="80"/>
    </row>
    <row r="524">
      <c r="A524" s="80"/>
      <c r="B524" s="80"/>
    </row>
    <row r="525">
      <c r="A525" s="80"/>
      <c r="B525" s="80"/>
    </row>
    <row r="526">
      <c r="A526" s="80"/>
      <c r="B526" s="80"/>
    </row>
    <row r="527">
      <c r="A527" s="80"/>
      <c r="B527" s="80"/>
    </row>
    <row r="528">
      <c r="A528" s="80"/>
      <c r="B528" s="80"/>
    </row>
    <row r="529">
      <c r="A529" s="80"/>
      <c r="B529" s="80"/>
    </row>
    <row r="530">
      <c r="A530" s="80"/>
      <c r="B530" s="80"/>
    </row>
    <row r="531">
      <c r="A531" s="80"/>
      <c r="B531" s="80"/>
    </row>
    <row r="532">
      <c r="A532" s="80"/>
      <c r="B532" s="80"/>
    </row>
    <row r="533">
      <c r="A533" s="80"/>
      <c r="B533" s="80"/>
    </row>
    <row r="534">
      <c r="A534" s="80"/>
      <c r="B534" s="80"/>
    </row>
    <row r="535">
      <c r="A535" s="80"/>
      <c r="B535" s="80"/>
    </row>
    <row r="536">
      <c r="A536" s="80"/>
      <c r="B536" s="80"/>
    </row>
    <row r="537">
      <c r="A537" s="80"/>
      <c r="B537" s="80"/>
    </row>
    <row r="538">
      <c r="A538" s="80"/>
      <c r="B538" s="80"/>
    </row>
    <row r="539">
      <c r="A539" s="80"/>
      <c r="B539" s="80"/>
    </row>
    <row r="540">
      <c r="A540" s="80"/>
      <c r="B540" s="80"/>
    </row>
    <row r="541">
      <c r="A541" s="80"/>
      <c r="B541" s="80"/>
    </row>
    <row r="542">
      <c r="A542" s="80"/>
      <c r="B542" s="80"/>
    </row>
    <row r="543">
      <c r="A543" s="80"/>
      <c r="B543" s="80"/>
    </row>
    <row r="544">
      <c r="A544" s="80"/>
      <c r="B544" s="80"/>
    </row>
    <row r="545">
      <c r="A545" s="80"/>
      <c r="B545" s="80"/>
    </row>
    <row r="546">
      <c r="A546" s="80"/>
      <c r="B546" s="80"/>
    </row>
    <row r="547">
      <c r="A547" s="80"/>
      <c r="B547" s="80"/>
    </row>
    <row r="548">
      <c r="A548" s="80"/>
      <c r="B548" s="80"/>
    </row>
    <row r="549">
      <c r="A549" s="80"/>
      <c r="B549" s="80"/>
    </row>
    <row r="550">
      <c r="A550" s="80"/>
      <c r="B550" s="80"/>
    </row>
    <row r="551">
      <c r="A551" s="80"/>
      <c r="B551" s="80"/>
    </row>
    <row r="552">
      <c r="A552" s="80"/>
      <c r="B552" s="80"/>
    </row>
    <row r="553">
      <c r="A553" s="80"/>
      <c r="B553" s="80"/>
    </row>
    <row r="554">
      <c r="A554" s="80"/>
      <c r="B554" s="80"/>
    </row>
    <row r="555">
      <c r="A555" s="80"/>
      <c r="B555" s="80"/>
    </row>
    <row r="556">
      <c r="A556" s="80"/>
      <c r="B556" s="80"/>
    </row>
    <row r="557">
      <c r="A557" s="80"/>
      <c r="B557" s="80"/>
    </row>
    <row r="558">
      <c r="A558" s="80"/>
      <c r="B558" s="80"/>
    </row>
    <row r="559">
      <c r="A559" s="80"/>
      <c r="B559" s="80"/>
    </row>
    <row r="560">
      <c r="A560" s="80"/>
      <c r="B560" s="80"/>
    </row>
    <row r="561">
      <c r="A561" s="80"/>
      <c r="B561" s="80"/>
    </row>
    <row r="562">
      <c r="A562" s="80"/>
      <c r="B562" s="80"/>
    </row>
    <row r="563">
      <c r="A563" s="80"/>
      <c r="B563" s="80"/>
    </row>
    <row r="564">
      <c r="A564" s="80"/>
      <c r="B564" s="80"/>
    </row>
    <row r="565">
      <c r="A565" s="80"/>
      <c r="B565" s="80"/>
    </row>
    <row r="566">
      <c r="A566" s="80"/>
      <c r="B566" s="80"/>
    </row>
    <row r="567">
      <c r="A567" s="80"/>
      <c r="B567" s="80"/>
    </row>
    <row r="568">
      <c r="A568" s="80"/>
      <c r="B568" s="80"/>
    </row>
    <row r="569">
      <c r="A569" s="80"/>
      <c r="B569" s="80"/>
    </row>
    <row r="570">
      <c r="A570" s="80"/>
      <c r="B570" s="80"/>
    </row>
    <row r="571">
      <c r="A571" s="80"/>
      <c r="B571" s="80"/>
    </row>
    <row r="572">
      <c r="A572" s="80"/>
      <c r="B572" s="80"/>
    </row>
    <row r="573">
      <c r="A573" s="80"/>
      <c r="B573" s="80"/>
    </row>
    <row r="574">
      <c r="A574" s="80"/>
      <c r="B574" s="80"/>
    </row>
    <row r="575">
      <c r="A575" s="80"/>
      <c r="B575" s="80"/>
    </row>
    <row r="576">
      <c r="A576" s="80"/>
      <c r="B576" s="80"/>
    </row>
    <row r="577">
      <c r="A577" s="80"/>
      <c r="B577" s="80"/>
    </row>
    <row r="578">
      <c r="A578" s="80"/>
      <c r="B578" s="80"/>
    </row>
    <row r="579">
      <c r="A579" s="80"/>
      <c r="B579" s="80"/>
    </row>
    <row r="580">
      <c r="A580" s="80"/>
      <c r="B580" s="80"/>
    </row>
    <row r="581">
      <c r="A581" s="80"/>
      <c r="B581" s="80"/>
    </row>
    <row r="582">
      <c r="A582" s="80"/>
      <c r="B582" s="80"/>
    </row>
    <row r="583">
      <c r="A583" s="80"/>
      <c r="B583" s="80"/>
    </row>
    <row r="584">
      <c r="A584" s="80"/>
      <c r="B584" s="80"/>
    </row>
    <row r="585">
      <c r="A585" s="80"/>
      <c r="B585" s="80"/>
    </row>
    <row r="586">
      <c r="A586" s="80"/>
      <c r="B586" s="80"/>
    </row>
    <row r="587">
      <c r="A587" s="80"/>
      <c r="B587" s="80"/>
    </row>
    <row r="588">
      <c r="A588" s="80"/>
      <c r="B588" s="80"/>
    </row>
    <row r="589">
      <c r="A589" s="80"/>
      <c r="B589" s="80"/>
    </row>
    <row r="590">
      <c r="A590" s="80"/>
      <c r="B590" s="80"/>
    </row>
    <row r="591">
      <c r="A591" s="80"/>
      <c r="B591" s="80"/>
    </row>
    <row r="592">
      <c r="A592" s="80"/>
      <c r="B592" s="80"/>
    </row>
    <row r="593">
      <c r="A593" s="80"/>
      <c r="B593" s="80"/>
    </row>
    <row r="594">
      <c r="A594" s="80"/>
      <c r="B594" s="80"/>
    </row>
    <row r="595">
      <c r="A595" s="80"/>
      <c r="B595" s="80"/>
    </row>
    <row r="596">
      <c r="A596" s="80"/>
      <c r="B596" s="80"/>
    </row>
    <row r="597">
      <c r="A597" s="80"/>
      <c r="B597" s="80"/>
    </row>
    <row r="598">
      <c r="A598" s="80"/>
      <c r="B598" s="80"/>
    </row>
    <row r="599">
      <c r="A599" s="80"/>
      <c r="B599" s="80"/>
    </row>
    <row r="600">
      <c r="A600" s="80"/>
      <c r="B600" s="80"/>
    </row>
    <row r="601">
      <c r="A601" s="80"/>
      <c r="B601" s="80"/>
    </row>
    <row r="602">
      <c r="A602" s="80"/>
      <c r="B602" s="80"/>
    </row>
    <row r="603">
      <c r="A603" s="80"/>
      <c r="B603" s="80"/>
    </row>
    <row r="604">
      <c r="A604" s="80"/>
      <c r="B604" s="80"/>
    </row>
    <row r="605">
      <c r="A605" s="80"/>
      <c r="B605" s="80"/>
    </row>
    <row r="606">
      <c r="A606" s="80"/>
      <c r="B606" s="80"/>
    </row>
    <row r="607">
      <c r="A607" s="80"/>
      <c r="B607" s="80"/>
    </row>
    <row r="608">
      <c r="A608" s="80"/>
      <c r="B608" s="80"/>
    </row>
    <row r="609">
      <c r="A609" s="80"/>
      <c r="B609" s="80"/>
    </row>
    <row r="610">
      <c r="A610" s="80"/>
      <c r="B610" s="80"/>
    </row>
    <row r="611">
      <c r="A611" s="80"/>
      <c r="B611" s="80"/>
    </row>
    <row r="612">
      <c r="A612" s="80"/>
      <c r="B612" s="80"/>
    </row>
    <row r="613">
      <c r="A613" s="80"/>
      <c r="B613" s="80"/>
    </row>
    <row r="614">
      <c r="A614" s="80"/>
      <c r="B614" s="80"/>
    </row>
    <row r="615">
      <c r="A615" s="80"/>
      <c r="B615" s="80"/>
    </row>
    <row r="616">
      <c r="A616" s="80"/>
      <c r="B616" s="80"/>
    </row>
    <row r="617">
      <c r="A617" s="80"/>
      <c r="B617" s="80"/>
    </row>
    <row r="618">
      <c r="A618" s="80"/>
      <c r="B618" s="80"/>
    </row>
    <row r="619">
      <c r="A619" s="80"/>
      <c r="B619" s="80"/>
    </row>
    <row r="620">
      <c r="A620" s="80"/>
      <c r="B620" s="80"/>
    </row>
    <row r="621">
      <c r="A621" s="80"/>
      <c r="B621" s="80"/>
    </row>
    <row r="622">
      <c r="A622" s="80"/>
      <c r="B622" s="80"/>
    </row>
    <row r="623">
      <c r="A623" s="80"/>
      <c r="B623" s="80"/>
    </row>
    <row r="624">
      <c r="A624" s="80"/>
      <c r="B624" s="80"/>
    </row>
    <row r="625">
      <c r="A625" s="80"/>
      <c r="B625" s="80"/>
    </row>
    <row r="626">
      <c r="A626" s="80"/>
      <c r="B626" s="80"/>
    </row>
    <row r="627">
      <c r="A627" s="80"/>
      <c r="B627" s="80"/>
    </row>
    <row r="628">
      <c r="A628" s="80"/>
      <c r="B628" s="80"/>
    </row>
    <row r="629">
      <c r="A629" s="80"/>
      <c r="B629" s="80"/>
    </row>
    <row r="630">
      <c r="A630" s="80"/>
      <c r="B630" s="80"/>
    </row>
    <row r="631">
      <c r="A631" s="80"/>
      <c r="B631" s="80"/>
    </row>
    <row r="632">
      <c r="A632" s="80"/>
      <c r="B632" s="80"/>
    </row>
    <row r="633">
      <c r="A633" s="80"/>
      <c r="B633" s="80"/>
    </row>
    <row r="634">
      <c r="A634" s="80"/>
      <c r="B634" s="80"/>
    </row>
    <row r="635">
      <c r="A635" s="80"/>
      <c r="B635" s="80"/>
    </row>
    <row r="636">
      <c r="A636" s="80"/>
      <c r="B636" s="80"/>
    </row>
    <row r="637">
      <c r="A637" s="80"/>
      <c r="B637" s="80"/>
    </row>
    <row r="638">
      <c r="A638" s="80"/>
      <c r="B638" s="80"/>
    </row>
    <row r="639">
      <c r="A639" s="80"/>
      <c r="B639" s="80"/>
    </row>
    <row r="640">
      <c r="A640" s="80"/>
      <c r="B640" s="80"/>
    </row>
    <row r="641">
      <c r="A641" s="80"/>
      <c r="B641" s="80"/>
    </row>
    <row r="642">
      <c r="A642" s="80"/>
      <c r="B642" s="80"/>
    </row>
    <row r="643">
      <c r="A643" s="80"/>
      <c r="B643" s="80"/>
    </row>
    <row r="644">
      <c r="A644" s="80"/>
      <c r="B644" s="80"/>
    </row>
    <row r="645">
      <c r="A645" s="80"/>
      <c r="B645" s="80"/>
    </row>
    <row r="646">
      <c r="A646" s="80"/>
      <c r="B646" s="80"/>
    </row>
    <row r="647">
      <c r="A647" s="80"/>
      <c r="B647" s="80"/>
    </row>
    <row r="648">
      <c r="A648" s="80"/>
      <c r="B648" s="80"/>
    </row>
    <row r="649">
      <c r="A649" s="80"/>
      <c r="B649" s="80"/>
    </row>
    <row r="650">
      <c r="A650" s="80"/>
      <c r="B650" s="80"/>
    </row>
    <row r="651">
      <c r="A651" s="80"/>
      <c r="B651" s="80"/>
    </row>
    <row r="652">
      <c r="A652" s="80"/>
      <c r="B652" s="80"/>
    </row>
    <row r="653">
      <c r="A653" s="80"/>
      <c r="B653" s="80"/>
    </row>
    <row r="654">
      <c r="A654" s="80"/>
      <c r="B654" s="80"/>
    </row>
    <row r="655">
      <c r="A655" s="80"/>
      <c r="B655" s="80"/>
    </row>
    <row r="656">
      <c r="A656" s="80"/>
      <c r="B656" s="80"/>
    </row>
    <row r="657">
      <c r="A657" s="80"/>
      <c r="B657" s="80"/>
    </row>
    <row r="658">
      <c r="A658" s="80"/>
      <c r="B658" s="80"/>
    </row>
    <row r="659">
      <c r="A659" s="80"/>
      <c r="B659" s="80"/>
    </row>
    <row r="660">
      <c r="A660" s="80"/>
      <c r="B660" s="80"/>
    </row>
    <row r="661">
      <c r="A661" s="80"/>
      <c r="B661" s="80"/>
    </row>
    <row r="662">
      <c r="A662" s="80"/>
      <c r="B662" s="80"/>
    </row>
    <row r="663">
      <c r="A663" s="80"/>
      <c r="B663" s="80"/>
    </row>
    <row r="664">
      <c r="A664" s="80"/>
      <c r="B664" s="80"/>
    </row>
    <row r="665">
      <c r="A665" s="80"/>
      <c r="B665" s="80"/>
    </row>
    <row r="666">
      <c r="A666" s="80"/>
      <c r="B666" s="80"/>
    </row>
    <row r="667">
      <c r="A667" s="80"/>
      <c r="B667" s="80"/>
    </row>
    <row r="668">
      <c r="A668" s="80"/>
      <c r="B668" s="80"/>
    </row>
    <row r="669">
      <c r="A669" s="80"/>
      <c r="B669" s="80"/>
    </row>
    <row r="670">
      <c r="A670" s="80"/>
      <c r="B670" s="80"/>
    </row>
    <row r="671">
      <c r="A671" s="80"/>
      <c r="B671" s="80"/>
    </row>
    <row r="672">
      <c r="A672" s="80"/>
      <c r="B672" s="80"/>
    </row>
    <row r="673">
      <c r="A673" s="80"/>
      <c r="B673" s="80"/>
    </row>
    <row r="674">
      <c r="A674" s="80"/>
      <c r="B674" s="80"/>
    </row>
    <row r="675">
      <c r="A675" s="80"/>
      <c r="B675" s="80"/>
    </row>
    <row r="676">
      <c r="A676" s="80"/>
      <c r="B676" s="80"/>
    </row>
    <row r="677">
      <c r="A677" s="80"/>
      <c r="B677" s="80"/>
    </row>
    <row r="678">
      <c r="A678" s="80"/>
      <c r="B678" s="80"/>
    </row>
    <row r="679">
      <c r="A679" s="80"/>
      <c r="B679" s="80"/>
    </row>
    <row r="680">
      <c r="A680" s="80"/>
      <c r="B680" s="80"/>
    </row>
    <row r="681">
      <c r="A681" s="80"/>
      <c r="B681" s="80"/>
    </row>
    <row r="682">
      <c r="A682" s="80"/>
      <c r="B682" s="80"/>
    </row>
    <row r="683">
      <c r="A683" s="80"/>
      <c r="B683" s="80"/>
    </row>
    <row r="684">
      <c r="A684" s="80"/>
      <c r="B684" s="80"/>
    </row>
    <row r="685">
      <c r="A685" s="80"/>
      <c r="B685" s="80"/>
    </row>
    <row r="686">
      <c r="A686" s="80"/>
      <c r="B686" s="80"/>
    </row>
    <row r="687">
      <c r="A687" s="80"/>
      <c r="B687" s="80"/>
    </row>
    <row r="688">
      <c r="A688" s="80"/>
      <c r="B688" s="80"/>
    </row>
    <row r="689">
      <c r="A689" s="80"/>
      <c r="B689" s="80"/>
    </row>
    <row r="690">
      <c r="A690" s="80"/>
      <c r="B690" s="80"/>
    </row>
    <row r="691">
      <c r="A691" s="80"/>
      <c r="B691" s="80"/>
    </row>
    <row r="692">
      <c r="A692" s="80"/>
      <c r="B692" s="80"/>
    </row>
    <row r="693">
      <c r="A693" s="80"/>
      <c r="B693" s="80"/>
    </row>
    <row r="694">
      <c r="A694" s="80"/>
      <c r="B694" s="80"/>
    </row>
    <row r="695">
      <c r="A695" s="80"/>
      <c r="B695" s="80"/>
    </row>
    <row r="696">
      <c r="A696" s="80"/>
      <c r="B696" s="80"/>
    </row>
    <row r="697">
      <c r="A697" s="80"/>
      <c r="B697" s="80"/>
    </row>
    <row r="698">
      <c r="A698" s="80"/>
      <c r="B698" s="80"/>
    </row>
    <row r="699">
      <c r="A699" s="80"/>
      <c r="B699" s="80"/>
    </row>
    <row r="700">
      <c r="A700" s="80"/>
      <c r="B700" s="80"/>
    </row>
    <row r="701">
      <c r="A701" s="80"/>
      <c r="B701" s="80"/>
    </row>
    <row r="702">
      <c r="A702" s="80"/>
      <c r="B702" s="80"/>
    </row>
    <row r="703">
      <c r="A703" s="80"/>
      <c r="B703" s="80"/>
    </row>
    <row r="704">
      <c r="A704" s="80"/>
      <c r="B704" s="80"/>
    </row>
    <row r="705">
      <c r="A705" s="80"/>
      <c r="B705" s="80"/>
    </row>
    <row r="706">
      <c r="A706" s="80"/>
      <c r="B706" s="80"/>
    </row>
    <row r="707">
      <c r="A707" s="80"/>
      <c r="B707" s="80"/>
    </row>
    <row r="708">
      <c r="A708" s="80"/>
      <c r="B708" s="80"/>
    </row>
    <row r="709">
      <c r="A709" s="80"/>
      <c r="B709" s="80"/>
    </row>
    <row r="710">
      <c r="A710" s="80"/>
      <c r="B710" s="80"/>
    </row>
    <row r="711">
      <c r="A711" s="80"/>
      <c r="B711" s="80"/>
    </row>
    <row r="712">
      <c r="A712" s="80"/>
      <c r="B712" s="80"/>
    </row>
    <row r="713">
      <c r="A713" s="80"/>
      <c r="B713" s="80"/>
    </row>
    <row r="714">
      <c r="A714" s="80"/>
      <c r="B714" s="80"/>
    </row>
    <row r="715">
      <c r="A715" s="80"/>
      <c r="B715" s="80"/>
    </row>
    <row r="716">
      <c r="A716" s="80"/>
      <c r="B716" s="80"/>
    </row>
    <row r="717">
      <c r="A717" s="80"/>
      <c r="B717" s="80"/>
    </row>
    <row r="718">
      <c r="A718" s="80"/>
      <c r="B718" s="80"/>
    </row>
    <row r="719">
      <c r="A719" s="80"/>
      <c r="B719" s="80"/>
    </row>
    <row r="720">
      <c r="A720" s="80"/>
      <c r="B720" s="80"/>
    </row>
    <row r="721">
      <c r="A721" s="80"/>
      <c r="B721" s="80"/>
    </row>
    <row r="722">
      <c r="A722" s="80"/>
      <c r="B722" s="80"/>
    </row>
    <row r="723">
      <c r="A723" s="80"/>
      <c r="B723" s="80"/>
    </row>
    <row r="724">
      <c r="A724" s="80"/>
      <c r="B724" s="80"/>
    </row>
    <row r="725">
      <c r="A725" s="80"/>
      <c r="B725" s="80"/>
    </row>
    <row r="726">
      <c r="A726" s="80"/>
      <c r="B726" s="80"/>
    </row>
    <row r="727">
      <c r="A727" s="80"/>
      <c r="B727" s="80"/>
    </row>
    <row r="728">
      <c r="A728" s="80"/>
      <c r="B728" s="80"/>
    </row>
    <row r="729">
      <c r="A729" s="80"/>
      <c r="B729" s="80"/>
    </row>
    <row r="730">
      <c r="A730" s="80"/>
      <c r="B730" s="80"/>
    </row>
    <row r="731">
      <c r="A731" s="80"/>
      <c r="B731" s="80"/>
    </row>
    <row r="732">
      <c r="A732" s="80"/>
      <c r="B732" s="80"/>
    </row>
    <row r="733">
      <c r="A733" s="80"/>
      <c r="B733" s="80"/>
    </row>
    <row r="734">
      <c r="A734" s="80"/>
      <c r="B734" s="80"/>
    </row>
    <row r="735">
      <c r="A735" s="80"/>
      <c r="B735" s="80"/>
    </row>
    <row r="736">
      <c r="A736" s="80"/>
      <c r="B736" s="80"/>
    </row>
    <row r="737">
      <c r="A737" s="80"/>
      <c r="B737" s="80"/>
    </row>
    <row r="738">
      <c r="A738" s="80"/>
      <c r="B738" s="80"/>
    </row>
    <row r="739">
      <c r="A739" s="80"/>
      <c r="B739" s="80"/>
    </row>
    <row r="740">
      <c r="A740" s="80"/>
      <c r="B740" s="80"/>
    </row>
    <row r="741">
      <c r="A741" s="80"/>
      <c r="B741" s="80"/>
    </row>
    <row r="742">
      <c r="A742" s="80"/>
      <c r="B742" s="80"/>
    </row>
    <row r="743">
      <c r="A743" s="80"/>
      <c r="B743" s="80"/>
    </row>
    <row r="744">
      <c r="A744" s="80"/>
      <c r="B744" s="80"/>
    </row>
    <row r="745">
      <c r="A745" s="80"/>
      <c r="B745" s="80"/>
    </row>
    <row r="746">
      <c r="A746" s="80"/>
      <c r="B746" s="80"/>
    </row>
    <row r="747">
      <c r="A747" s="80"/>
      <c r="B747" s="80"/>
    </row>
    <row r="748">
      <c r="A748" s="80"/>
      <c r="B748" s="80"/>
    </row>
    <row r="749">
      <c r="A749" s="80"/>
      <c r="B749" s="80"/>
    </row>
    <row r="750">
      <c r="A750" s="80"/>
      <c r="B750" s="80"/>
    </row>
    <row r="751">
      <c r="A751" s="80"/>
      <c r="B751" s="80"/>
    </row>
    <row r="752">
      <c r="A752" s="80"/>
      <c r="B752" s="80"/>
    </row>
    <row r="753">
      <c r="A753" s="80"/>
      <c r="B753" s="80"/>
    </row>
    <row r="754">
      <c r="A754" s="80"/>
      <c r="B754" s="80"/>
    </row>
    <row r="755">
      <c r="A755" s="80"/>
      <c r="B755" s="80"/>
    </row>
    <row r="756">
      <c r="A756" s="80"/>
      <c r="B756" s="80"/>
    </row>
    <row r="757">
      <c r="A757" s="80"/>
      <c r="B757" s="80"/>
    </row>
    <row r="758">
      <c r="A758" s="80"/>
      <c r="B758" s="80"/>
    </row>
    <row r="759">
      <c r="A759" s="80"/>
      <c r="B759" s="80"/>
    </row>
    <row r="760">
      <c r="A760" s="80"/>
      <c r="B760" s="80"/>
    </row>
    <row r="761">
      <c r="A761" s="80"/>
      <c r="B761" s="80"/>
    </row>
    <row r="762">
      <c r="A762" s="80"/>
      <c r="B762" s="80"/>
    </row>
    <row r="763">
      <c r="A763" s="80"/>
      <c r="B763" s="80"/>
    </row>
    <row r="764">
      <c r="A764" s="80"/>
      <c r="B764" s="80"/>
    </row>
    <row r="765">
      <c r="A765" s="80"/>
      <c r="B765" s="80"/>
    </row>
    <row r="766">
      <c r="A766" s="80"/>
      <c r="B766" s="80"/>
    </row>
    <row r="767">
      <c r="A767" s="80"/>
      <c r="B767" s="80"/>
    </row>
    <row r="768">
      <c r="A768" s="80"/>
      <c r="B768" s="80"/>
    </row>
    <row r="769">
      <c r="A769" s="80"/>
      <c r="B769" s="80"/>
    </row>
    <row r="770">
      <c r="A770" s="80"/>
      <c r="B770" s="80"/>
    </row>
    <row r="771">
      <c r="A771" s="80"/>
      <c r="B771" s="80"/>
    </row>
    <row r="772">
      <c r="A772" s="80"/>
      <c r="B772" s="80"/>
    </row>
    <row r="773">
      <c r="A773" s="80"/>
      <c r="B773" s="80"/>
    </row>
    <row r="774">
      <c r="A774" s="80"/>
      <c r="B774" s="80"/>
    </row>
    <row r="775">
      <c r="A775" s="80"/>
      <c r="B775" s="80"/>
    </row>
    <row r="776">
      <c r="A776" s="80"/>
      <c r="B776" s="80"/>
    </row>
    <row r="777">
      <c r="A777" s="80"/>
      <c r="B777" s="80"/>
    </row>
    <row r="778">
      <c r="A778" s="80"/>
      <c r="B778" s="80"/>
    </row>
    <row r="779">
      <c r="A779" s="80"/>
      <c r="B779" s="80"/>
    </row>
    <row r="780">
      <c r="A780" s="80"/>
      <c r="B780" s="80"/>
    </row>
    <row r="781">
      <c r="A781" s="80"/>
      <c r="B781" s="80"/>
    </row>
    <row r="782">
      <c r="A782" s="80"/>
      <c r="B782" s="80"/>
    </row>
    <row r="783">
      <c r="A783" s="80"/>
      <c r="B783" s="80"/>
    </row>
    <row r="784">
      <c r="A784" s="80"/>
      <c r="B784" s="80"/>
    </row>
    <row r="785">
      <c r="A785" s="80"/>
      <c r="B785" s="80"/>
    </row>
    <row r="786">
      <c r="A786" s="80"/>
      <c r="B786" s="80"/>
    </row>
    <row r="787">
      <c r="A787" s="80"/>
      <c r="B787" s="80"/>
    </row>
    <row r="788">
      <c r="A788" s="80"/>
      <c r="B788" s="80"/>
    </row>
    <row r="789">
      <c r="A789" s="80"/>
      <c r="B789" s="80"/>
    </row>
    <row r="790">
      <c r="A790" s="80"/>
      <c r="B790" s="80"/>
    </row>
    <row r="791">
      <c r="A791" s="80"/>
      <c r="B791" s="80"/>
    </row>
    <row r="792">
      <c r="A792" s="80"/>
      <c r="B792" s="80"/>
    </row>
    <row r="793">
      <c r="A793" s="80"/>
      <c r="B793" s="80"/>
    </row>
    <row r="794">
      <c r="A794" s="80"/>
      <c r="B794" s="80"/>
    </row>
    <row r="795">
      <c r="A795" s="80"/>
      <c r="B795" s="80"/>
    </row>
    <row r="796">
      <c r="A796" s="80"/>
      <c r="B796" s="80"/>
    </row>
    <row r="797">
      <c r="A797" s="80"/>
      <c r="B797" s="80"/>
    </row>
    <row r="798">
      <c r="A798" s="80"/>
      <c r="B798" s="80"/>
    </row>
    <row r="799">
      <c r="A799" s="80"/>
      <c r="B799" s="80"/>
    </row>
    <row r="800">
      <c r="A800" s="80"/>
      <c r="B800" s="80"/>
    </row>
    <row r="801">
      <c r="A801" s="80"/>
      <c r="B801" s="80"/>
    </row>
    <row r="802">
      <c r="A802" s="80"/>
      <c r="B802" s="80"/>
    </row>
    <row r="803">
      <c r="A803" s="80"/>
      <c r="B803" s="80"/>
    </row>
    <row r="804">
      <c r="A804" s="80"/>
      <c r="B804" s="80"/>
    </row>
    <row r="805">
      <c r="A805" s="80"/>
      <c r="B805" s="80"/>
    </row>
    <row r="806">
      <c r="A806" s="80"/>
      <c r="B806" s="80"/>
    </row>
    <row r="807">
      <c r="A807" s="80"/>
      <c r="B807" s="80"/>
    </row>
    <row r="808">
      <c r="A808" s="80"/>
      <c r="B808" s="80"/>
    </row>
    <row r="809">
      <c r="A809" s="80"/>
      <c r="B809" s="80"/>
    </row>
    <row r="810">
      <c r="A810" s="80"/>
      <c r="B810" s="80"/>
    </row>
    <row r="811">
      <c r="A811" s="80"/>
      <c r="B811" s="80"/>
    </row>
    <row r="812">
      <c r="A812" s="80"/>
      <c r="B812" s="80"/>
    </row>
    <row r="813">
      <c r="A813" s="80"/>
      <c r="B813" s="80"/>
    </row>
    <row r="814">
      <c r="A814" s="80"/>
      <c r="B814" s="80"/>
    </row>
    <row r="815">
      <c r="A815" s="80"/>
      <c r="B815" s="80"/>
    </row>
    <row r="816">
      <c r="A816" s="80"/>
      <c r="B816" s="80"/>
    </row>
    <row r="817">
      <c r="A817" s="80"/>
      <c r="B817" s="80"/>
    </row>
    <row r="818">
      <c r="A818" s="80"/>
      <c r="B818" s="80"/>
    </row>
    <row r="819">
      <c r="A819" s="80"/>
      <c r="B819" s="80"/>
    </row>
    <row r="820">
      <c r="A820" s="80"/>
      <c r="B820" s="80"/>
    </row>
    <row r="821">
      <c r="A821" s="80"/>
      <c r="B821" s="80"/>
    </row>
    <row r="822">
      <c r="A822" s="80"/>
      <c r="B822" s="80"/>
    </row>
    <row r="823">
      <c r="A823" s="80"/>
      <c r="B823" s="80"/>
    </row>
    <row r="824">
      <c r="A824" s="80"/>
      <c r="B824" s="80"/>
    </row>
    <row r="825">
      <c r="A825" s="80"/>
      <c r="B825" s="80"/>
    </row>
    <row r="826">
      <c r="A826" s="80"/>
      <c r="B826" s="80"/>
    </row>
    <row r="827">
      <c r="A827" s="80"/>
      <c r="B827" s="80"/>
    </row>
    <row r="828">
      <c r="A828" s="80"/>
      <c r="B828" s="80"/>
    </row>
    <row r="829">
      <c r="A829" s="80"/>
      <c r="B829" s="80"/>
    </row>
    <row r="830">
      <c r="A830" s="80"/>
      <c r="B830" s="80"/>
    </row>
    <row r="831">
      <c r="A831" s="80"/>
      <c r="B831" s="80"/>
    </row>
    <row r="832">
      <c r="A832" s="80"/>
      <c r="B832" s="80"/>
    </row>
    <row r="833">
      <c r="A833" s="80"/>
      <c r="B833" s="80"/>
    </row>
    <row r="834">
      <c r="A834" s="80"/>
      <c r="B834" s="80"/>
    </row>
    <row r="835">
      <c r="A835" s="80"/>
      <c r="B835" s="80"/>
    </row>
    <row r="836">
      <c r="A836" s="80"/>
      <c r="B836" s="80"/>
    </row>
    <row r="837">
      <c r="A837" s="80"/>
      <c r="B837" s="80"/>
    </row>
    <row r="838">
      <c r="A838" s="80"/>
      <c r="B838" s="80"/>
    </row>
    <row r="839">
      <c r="A839" s="80"/>
      <c r="B839" s="80"/>
    </row>
    <row r="840">
      <c r="A840" s="80"/>
      <c r="B840" s="80"/>
    </row>
    <row r="841">
      <c r="A841" s="80"/>
      <c r="B841" s="80"/>
    </row>
    <row r="842">
      <c r="A842" s="80"/>
      <c r="B842" s="80"/>
    </row>
    <row r="843">
      <c r="A843" s="80"/>
      <c r="B843" s="80"/>
    </row>
    <row r="844">
      <c r="A844" s="80"/>
      <c r="B844" s="80"/>
    </row>
    <row r="845">
      <c r="A845" s="80"/>
      <c r="B845" s="80"/>
    </row>
    <row r="846">
      <c r="A846" s="80"/>
      <c r="B846" s="80"/>
    </row>
    <row r="847">
      <c r="A847" s="80"/>
      <c r="B847" s="80"/>
    </row>
    <row r="848">
      <c r="A848" s="80"/>
      <c r="B848" s="80"/>
    </row>
    <row r="849">
      <c r="A849" s="80"/>
      <c r="B849" s="80"/>
    </row>
    <row r="850">
      <c r="A850" s="80"/>
      <c r="B850" s="80"/>
    </row>
    <row r="851">
      <c r="A851" s="80"/>
      <c r="B851" s="80"/>
    </row>
    <row r="852">
      <c r="A852" s="80"/>
      <c r="B852" s="80"/>
    </row>
    <row r="853">
      <c r="A853" s="80"/>
      <c r="B853" s="80"/>
    </row>
    <row r="854">
      <c r="A854" s="80"/>
      <c r="B854" s="80"/>
    </row>
    <row r="855">
      <c r="A855" s="80"/>
      <c r="B855" s="80"/>
    </row>
    <row r="856">
      <c r="A856" s="80"/>
      <c r="B856" s="80"/>
    </row>
    <row r="857">
      <c r="A857" s="80"/>
      <c r="B857" s="80"/>
    </row>
    <row r="858">
      <c r="A858" s="80"/>
      <c r="B858" s="80"/>
    </row>
    <row r="859">
      <c r="A859" s="80"/>
      <c r="B859" s="80"/>
    </row>
    <row r="860">
      <c r="A860" s="80"/>
      <c r="B860" s="80"/>
    </row>
    <row r="861">
      <c r="A861" s="80"/>
      <c r="B861" s="80"/>
    </row>
    <row r="862">
      <c r="A862" s="80"/>
      <c r="B862" s="80"/>
    </row>
    <row r="863">
      <c r="A863" s="80"/>
      <c r="B863" s="80"/>
    </row>
    <row r="864">
      <c r="A864" s="80"/>
      <c r="B864" s="80"/>
    </row>
    <row r="865">
      <c r="A865" s="80"/>
      <c r="B865" s="80"/>
    </row>
    <row r="866">
      <c r="A866" s="80"/>
      <c r="B866" s="80"/>
    </row>
    <row r="867">
      <c r="A867" s="80"/>
      <c r="B867" s="80"/>
    </row>
    <row r="868">
      <c r="A868" s="80"/>
      <c r="B868" s="80"/>
    </row>
    <row r="869">
      <c r="A869" s="80"/>
      <c r="B869" s="80"/>
    </row>
    <row r="870">
      <c r="A870" s="80"/>
      <c r="B870" s="80"/>
    </row>
    <row r="871">
      <c r="A871" s="80"/>
      <c r="B871" s="80"/>
    </row>
    <row r="872">
      <c r="A872" s="80"/>
      <c r="B872" s="80"/>
    </row>
    <row r="873">
      <c r="A873" s="80"/>
      <c r="B873" s="80"/>
    </row>
    <row r="874">
      <c r="A874" s="80"/>
      <c r="B874" s="80"/>
    </row>
    <row r="875">
      <c r="A875" s="80"/>
      <c r="B875" s="80"/>
    </row>
    <row r="876">
      <c r="A876" s="80"/>
      <c r="B876" s="80"/>
    </row>
    <row r="877">
      <c r="A877" s="80"/>
      <c r="B877" s="80"/>
    </row>
    <row r="878">
      <c r="A878" s="80"/>
      <c r="B878" s="80"/>
    </row>
    <row r="879">
      <c r="A879" s="80"/>
      <c r="B879" s="80"/>
    </row>
    <row r="880">
      <c r="A880" s="80"/>
      <c r="B880" s="80"/>
    </row>
    <row r="881">
      <c r="A881" s="80"/>
      <c r="B881" s="80"/>
    </row>
    <row r="882">
      <c r="A882" s="80"/>
      <c r="B882" s="80"/>
    </row>
    <row r="883">
      <c r="A883" s="80"/>
      <c r="B883" s="80"/>
    </row>
    <row r="884">
      <c r="A884" s="80"/>
      <c r="B884" s="80"/>
    </row>
    <row r="885">
      <c r="A885" s="80"/>
      <c r="B885" s="80"/>
    </row>
    <row r="886">
      <c r="A886" s="80"/>
      <c r="B886" s="80"/>
    </row>
    <row r="887">
      <c r="A887" s="80"/>
      <c r="B887" s="80"/>
    </row>
    <row r="888">
      <c r="A888" s="80"/>
      <c r="B888" s="80"/>
    </row>
    <row r="889">
      <c r="A889" s="80"/>
      <c r="B889" s="80"/>
    </row>
    <row r="890">
      <c r="A890" s="80"/>
      <c r="B890" s="80"/>
    </row>
    <row r="891">
      <c r="A891" s="80"/>
      <c r="B891" s="80"/>
    </row>
    <row r="892">
      <c r="A892" s="80"/>
      <c r="B892" s="80"/>
    </row>
    <row r="893">
      <c r="A893" s="80"/>
      <c r="B893" s="80"/>
    </row>
    <row r="894">
      <c r="A894" s="80"/>
      <c r="B894" s="80"/>
    </row>
    <row r="895">
      <c r="A895" s="80"/>
      <c r="B895" s="80"/>
    </row>
    <row r="896">
      <c r="A896" s="80"/>
      <c r="B896" s="80"/>
    </row>
    <row r="897">
      <c r="A897" s="80"/>
      <c r="B897" s="80"/>
    </row>
    <row r="898">
      <c r="A898" s="80"/>
      <c r="B898" s="80"/>
    </row>
    <row r="899">
      <c r="A899" s="80"/>
      <c r="B899" s="80"/>
    </row>
    <row r="900">
      <c r="A900" s="80"/>
      <c r="B900" s="80"/>
    </row>
    <row r="901">
      <c r="A901" s="80"/>
      <c r="B901" s="80"/>
    </row>
    <row r="902">
      <c r="A902" s="80"/>
      <c r="B902" s="80"/>
    </row>
    <row r="903">
      <c r="A903" s="80"/>
      <c r="B903" s="80"/>
    </row>
    <row r="904">
      <c r="A904" s="80"/>
      <c r="B904" s="80"/>
    </row>
    <row r="905">
      <c r="A905" s="80"/>
      <c r="B905" s="80"/>
    </row>
    <row r="906">
      <c r="A906" s="80"/>
      <c r="B906" s="80"/>
    </row>
    <row r="907">
      <c r="A907" s="80"/>
      <c r="B907" s="80"/>
    </row>
    <row r="908">
      <c r="A908" s="80"/>
      <c r="B908" s="80"/>
    </row>
    <row r="909">
      <c r="A909" s="80"/>
      <c r="B909" s="80"/>
    </row>
    <row r="910">
      <c r="A910" s="80"/>
      <c r="B910" s="80"/>
    </row>
    <row r="911">
      <c r="A911" s="80"/>
      <c r="B911" s="80"/>
    </row>
    <row r="912">
      <c r="A912" s="80"/>
      <c r="B912" s="80"/>
    </row>
    <row r="913">
      <c r="A913" s="80"/>
      <c r="B913" s="80"/>
    </row>
    <row r="914">
      <c r="A914" s="80"/>
      <c r="B914" s="80"/>
    </row>
    <row r="915">
      <c r="A915" s="80"/>
      <c r="B915" s="80"/>
    </row>
    <row r="916">
      <c r="A916" s="80"/>
      <c r="B916" s="80"/>
    </row>
    <row r="917">
      <c r="A917" s="80"/>
      <c r="B917" s="80"/>
    </row>
    <row r="918">
      <c r="A918" s="80"/>
      <c r="B918" s="80"/>
    </row>
    <row r="919">
      <c r="A919" s="80"/>
      <c r="B919" s="80"/>
    </row>
    <row r="920">
      <c r="A920" s="80"/>
      <c r="B920" s="80"/>
    </row>
    <row r="921">
      <c r="A921" s="80"/>
      <c r="B921" s="80"/>
    </row>
    <row r="922">
      <c r="A922" s="80"/>
      <c r="B922" s="80"/>
    </row>
    <row r="923">
      <c r="A923" s="80"/>
      <c r="B923" s="80"/>
    </row>
    <row r="924">
      <c r="A924" s="80"/>
      <c r="B924" s="80"/>
    </row>
    <row r="925">
      <c r="A925" s="80"/>
      <c r="B925" s="80"/>
    </row>
    <row r="926">
      <c r="A926" s="80"/>
      <c r="B926" s="80"/>
    </row>
    <row r="927">
      <c r="A927" s="80"/>
      <c r="B927" s="80"/>
    </row>
    <row r="928">
      <c r="A928" s="80"/>
      <c r="B928" s="80"/>
    </row>
    <row r="929">
      <c r="A929" s="80"/>
      <c r="B929" s="80"/>
    </row>
    <row r="930">
      <c r="A930" s="80"/>
      <c r="B930" s="80"/>
    </row>
    <row r="931">
      <c r="A931" s="80"/>
      <c r="B931" s="80"/>
    </row>
    <row r="932">
      <c r="A932" s="80"/>
      <c r="B932" s="80"/>
    </row>
    <row r="933">
      <c r="A933" s="80"/>
      <c r="B933" s="80"/>
    </row>
    <row r="934">
      <c r="A934" s="80"/>
      <c r="B934" s="80"/>
    </row>
    <row r="935">
      <c r="A935" s="80"/>
      <c r="B935" s="80"/>
    </row>
    <row r="936">
      <c r="A936" s="80"/>
      <c r="B936" s="80"/>
    </row>
    <row r="937">
      <c r="A937" s="80"/>
      <c r="B937" s="80"/>
    </row>
    <row r="938">
      <c r="A938" s="80"/>
      <c r="B938" s="80"/>
    </row>
    <row r="939">
      <c r="A939" s="80"/>
      <c r="B939" s="80"/>
    </row>
    <row r="940">
      <c r="A940" s="80"/>
      <c r="B940" s="80"/>
    </row>
    <row r="941">
      <c r="A941" s="80"/>
      <c r="B941" s="80"/>
    </row>
    <row r="942">
      <c r="A942" s="80"/>
      <c r="B942" s="80"/>
    </row>
    <row r="943">
      <c r="A943" s="80"/>
      <c r="B943" s="80"/>
    </row>
    <row r="944">
      <c r="A944" s="80"/>
      <c r="B944" s="80"/>
    </row>
    <row r="945">
      <c r="A945" s="80"/>
      <c r="B945" s="80"/>
    </row>
    <row r="946">
      <c r="A946" s="80"/>
      <c r="B946" s="80"/>
    </row>
    <row r="947">
      <c r="A947" s="80"/>
      <c r="B947" s="80"/>
    </row>
    <row r="948">
      <c r="A948" s="80"/>
      <c r="B948" s="80"/>
    </row>
    <row r="949">
      <c r="A949" s="80"/>
      <c r="B949" s="80"/>
    </row>
    <row r="950">
      <c r="A950" s="80"/>
      <c r="B950" s="80"/>
    </row>
    <row r="951">
      <c r="A951" s="80"/>
      <c r="B951" s="80"/>
    </row>
    <row r="952">
      <c r="A952" s="80"/>
      <c r="B952" s="80"/>
    </row>
    <row r="953">
      <c r="A953" s="80"/>
      <c r="B953" s="80"/>
    </row>
    <row r="954">
      <c r="A954" s="80"/>
      <c r="B954" s="80"/>
    </row>
    <row r="955">
      <c r="A955" s="80"/>
      <c r="B955" s="80"/>
    </row>
    <row r="956">
      <c r="A956" s="80"/>
      <c r="B956" s="80"/>
    </row>
    <row r="957">
      <c r="A957" s="80"/>
      <c r="B957" s="80"/>
    </row>
    <row r="958">
      <c r="A958" s="80"/>
      <c r="B958" s="80"/>
    </row>
    <row r="959">
      <c r="A959" s="80"/>
      <c r="B959" s="80"/>
    </row>
    <row r="960">
      <c r="A960" s="80"/>
      <c r="B960" s="80"/>
    </row>
    <row r="961">
      <c r="A961" s="80"/>
      <c r="B961" s="80"/>
    </row>
    <row r="962">
      <c r="A962" s="80"/>
      <c r="B962" s="80"/>
    </row>
    <row r="963">
      <c r="A963" s="80"/>
      <c r="B963" s="80"/>
    </row>
    <row r="964">
      <c r="A964" s="80"/>
      <c r="B964" s="80"/>
    </row>
    <row r="965">
      <c r="A965" s="80"/>
      <c r="B965" s="80"/>
    </row>
    <row r="966">
      <c r="A966" s="80"/>
      <c r="B966" s="80"/>
    </row>
    <row r="967">
      <c r="A967" s="80"/>
      <c r="B967" s="80"/>
    </row>
    <row r="968">
      <c r="A968" s="80"/>
      <c r="B968" s="80"/>
    </row>
    <row r="969">
      <c r="A969" s="80"/>
      <c r="B969" s="80"/>
    </row>
    <row r="970">
      <c r="A970" s="80"/>
      <c r="B970" s="80"/>
    </row>
    <row r="971">
      <c r="A971" s="80"/>
      <c r="B971" s="80"/>
    </row>
    <row r="972">
      <c r="A972" s="80"/>
      <c r="B972" s="80"/>
    </row>
    <row r="973">
      <c r="A973" s="80"/>
      <c r="B973" s="80"/>
    </row>
    <row r="974">
      <c r="A974" s="80"/>
      <c r="B974" s="80"/>
    </row>
    <row r="975">
      <c r="A975" s="80"/>
      <c r="B975" s="80"/>
    </row>
    <row r="976">
      <c r="A976" s="80"/>
      <c r="B976" s="80"/>
    </row>
    <row r="977">
      <c r="A977" s="80"/>
      <c r="B977" s="80"/>
    </row>
    <row r="978">
      <c r="A978" s="80"/>
      <c r="B978" s="80"/>
    </row>
    <row r="979">
      <c r="A979" s="80"/>
      <c r="B979" s="80"/>
    </row>
    <row r="980">
      <c r="A980" s="80"/>
      <c r="B980" s="80"/>
    </row>
    <row r="981">
      <c r="A981" s="80"/>
      <c r="B981" s="80"/>
    </row>
    <row r="982">
      <c r="A982" s="80"/>
      <c r="B982" s="80"/>
    </row>
    <row r="983">
      <c r="A983" s="80"/>
      <c r="B983" s="80"/>
    </row>
    <row r="984">
      <c r="A984" s="80"/>
      <c r="B984" s="80"/>
    </row>
    <row r="985">
      <c r="A985" s="80"/>
      <c r="B985" s="80"/>
    </row>
    <row r="986">
      <c r="A986" s="80"/>
      <c r="B986" s="80"/>
    </row>
    <row r="987">
      <c r="A987" s="80"/>
      <c r="B987" s="80"/>
    </row>
    <row r="988">
      <c r="A988" s="80"/>
      <c r="B988" s="80"/>
    </row>
    <row r="989">
      <c r="A989" s="80"/>
      <c r="B989" s="80"/>
    </row>
    <row r="990">
      <c r="A990" s="80"/>
      <c r="B990" s="80"/>
    </row>
    <row r="991">
      <c r="A991" s="80"/>
      <c r="B991" s="80"/>
    </row>
    <row r="992">
      <c r="A992" s="80"/>
      <c r="B992" s="80"/>
    </row>
    <row r="993">
      <c r="A993" s="80"/>
      <c r="B993" s="80"/>
    </row>
    <row r="994">
      <c r="A994" s="80"/>
      <c r="B994" s="80"/>
    </row>
    <row r="995">
      <c r="A995" s="80"/>
      <c r="B995" s="80"/>
    </row>
    <row r="996">
      <c r="A996" s="80"/>
      <c r="B996" s="80"/>
    </row>
    <row r="997">
      <c r="A997" s="80"/>
      <c r="B997" s="80"/>
    </row>
    <row r="998">
      <c r="A998" s="80"/>
      <c r="B998" s="80"/>
    </row>
    <row r="999">
      <c r="A999" s="80"/>
      <c r="B999" s="80"/>
    </row>
    <row r="1000">
      <c r="A1000" s="80"/>
      <c r="B1000" s="8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86" t="s">
        <v>28</v>
      </c>
    </row>
    <row r="2">
      <c r="A2" s="8"/>
      <c r="B2" s="8"/>
      <c r="C2" s="8" t="s">
        <v>51</v>
      </c>
      <c r="D2" s="8" t="s">
        <v>52</v>
      </c>
    </row>
    <row r="3">
      <c r="A3" s="11" t="s">
        <v>54</v>
      </c>
      <c r="B3" s="8">
        <v>1.0</v>
      </c>
      <c r="C3" s="15">
        <f t="shared" ref="C3:C50" si="1">D3/17500800</f>
        <v>0</v>
      </c>
      <c r="D3" s="8"/>
    </row>
    <row r="4">
      <c r="A4" s="11" t="s">
        <v>55</v>
      </c>
      <c r="B4" s="8">
        <v>2.0</v>
      </c>
      <c r="C4" s="15">
        <f t="shared" si="1"/>
        <v>0</v>
      </c>
      <c r="D4" s="8"/>
    </row>
    <row r="5">
      <c r="A5" s="11" t="s">
        <v>56</v>
      </c>
      <c r="B5" s="8">
        <v>20.0</v>
      </c>
      <c r="C5" s="15">
        <f t="shared" si="1"/>
        <v>0</v>
      </c>
      <c r="D5" s="8"/>
    </row>
    <row r="6">
      <c r="A6" s="11" t="s">
        <v>57</v>
      </c>
      <c r="B6" s="8">
        <v>3.0</v>
      </c>
      <c r="C6" s="15">
        <f t="shared" si="1"/>
        <v>0.0005510605229</v>
      </c>
      <c r="D6" s="8">
        <v>9644.0</v>
      </c>
    </row>
    <row r="7">
      <c r="A7" s="11" t="s">
        <v>58</v>
      </c>
      <c r="B7" s="8">
        <v>27.0</v>
      </c>
      <c r="C7" s="15">
        <f t="shared" si="1"/>
        <v>0.0000007999634302</v>
      </c>
      <c r="D7" s="8">
        <v>14.0</v>
      </c>
    </row>
    <row r="8">
      <c r="A8" s="11" t="s">
        <v>59</v>
      </c>
      <c r="B8" s="8">
        <v>28.0</v>
      </c>
      <c r="C8" s="15">
        <f t="shared" si="1"/>
        <v>0</v>
      </c>
      <c r="D8" s="8"/>
    </row>
    <row r="9">
      <c r="A9" s="11" t="s">
        <v>60</v>
      </c>
      <c r="B9" s="8">
        <v>25.0</v>
      </c>
      <c r="C9" s="15">
        <f t="shared" si="1"/>
        <v>0</v>
      </c>
      <c r="D9" s="8"/>
    </row>
    <row r="10">
      <c r="A10" s="11" t="s">
        <v>61</v>
      </c>
      <c r="B10" s="8">
        <v>29.0</v>
      </c>
      <c r="C10" s="15">
        <f t="shared" si="1"/>
        <v>0.0000257702505</v>
      </c>
      <c r="D10" s="8">
        <v>451.0</v>
      </c>
    </row>
    <row r="11">
      <c r="A11" s="11" t="s">
        <v>62</v>
      </c>
      <c r="B11" s="8">
        <v>30.0</v>
      </c>
      <c r="C11" s="15">
        <f t="shared" si="1"/>
        <v>0</v>
      </c>
      <c r="D11" s="8"/>
    </row>
    <row r="12">
      <c r="A12" s="11" t="s">
        <v>63</v>
      </c>
      <c r="B12" s="8">
        <v>22.0</v>
      </c>
      <c r="C12" s="15">
        <f t="shared" si="1"/>
        <v>0.00001114234778</v>
      </c>
      <c r="D12" s="8">
        <v>195.0</v>
      </c>
    </row>
    <row r="13">
      <c r="A13" s="11" t="s">
        <v>64</v>
      </c>
      <c r="B13" s="8">
        <v>4.0</v>
      </c>
      <c r="C13" s="15">
        <f t="shared" si="1"/>
        <v>0</v>
      </c>
      <c r="D13" s="8"/>
    </row>
    <row r="14">
      <c r="A14" s="11" t="s">
        <v>65</v>
      </c>
      <c r="B14" s="8">
        <v>36.0</v>
      </c>
      <c r="C14" s="15">
        <f t="shared" si="1"/>
        <v>0.00007502514171</v>
      </c>
      <c r="D14" s="8">
        <v>1313.0</v>
      </c>
    </row>
    <row r="15">
      <c r="A15" s="11" t="s">
        <v>66</v>
      </c>
      <c r="B15" s="8">
        <v>41.0</v>
      </c>
      <c r="C15" s="15">
        <f t="shared" si="1"/>
        <v>0.000003599835436</v>
      </c>
      <c r="D15" s="8">
        <v>63.0</v>
      </c>
    </row>
    <row r="16">
      <c r="A16" s="11" t="s">
        <v>67</v>
      </c>
      <c r="B16" s="8">
        <v>5.0</v>
      </c>
      <c r="C16" s="15">
        <f t="shared" si="1"/>
        <v>0</v>
      </c>
      <c r="D16" s="8"/>
    </row>
    <row r="17">
      <c r="A17" s="11" t="s">
        <v>68</v>
      </c>
      <c r="B17" s="8">
        <v>31.0</v>
      </c>
      <c r="C17" s="15">
        <f t="shared" si="1"/>
        <v>0.00004079813494</v>
      </c>
      <c r="D17" s="8">
        <v>714.0</v>
      </c>
    </row>
    <row r="18">
      <c r="A18" s="11" t="s">
        <v>69</v>
      </c>
      <c r="B18" s="8">
        <v>6.0</v>
      </c>
      <c r="C18" s="15">
        <f t="shared" si="1"/>
        <v>0</v>
      </c>
      <c r="D18" s="8"/>
    </row>
    <row r="19">
      <c r="A19" s="11" t="s">
        <v>70</v>
      </c>
      <c r="B19" s="8">
        <v>37.0</v>
      </c>
      <c r="C19" s="15">
        <f t="shared" si="1"/>
        <v>0.001559700128</v>
      </c>
      <c r="D19" s="8">
        <v>27296.0</v>
      </c>
    </row>
    <row r="20">
      <c r="A20" s="11" t="s">
        <v>71</v>
      </c>
      <c r="B20" s="8">
        <v>32.0</v>
      </c>
      <c r="C20" s="15">
        <f t="shared" si="1"/>
        <v>0</v>
      </c>
      <c r="D20" s="8"/>
    </row>
    <row r="21">
      <c r="A21" s="11" t="s">
        <v>72</v>
      </c>
      <c r="B21" s="8">
        <v>7.0</v>
      </c>
      <c r="C21" s="15">
        <f t="shared" si="1"/>
        <v>0.0009633273907</v>
      </c>
      <c r="D21" s="8">
        <v>16859.0</v>
      </c>
    </row>
    <row r="22">
      <c r="A22" s="11" t="s">
        <v>73</v>
      </c>
      <c r="B22" s="8">
        <v>8.0</v>
      </c>
      <c r="C22" s="15">
        <f t="shared" si="1"/>
        <v>0.002636736606</v>
      </c>
      <c r="D22" s="8">
        <v>46145.0</v>
      </c>
    </row>
    <row r="23">
      <c r="A23" s="11" t="s">
        <v>74</v>
      </c>
      <c r="B23" s="8">
        <v>9.0</v>
      </c>
      <c r="C23" s="15">
        <f t="shared" si="1"/>
        <v>0</v>
      </c>
      <c r="D23" s="8"/>
    </row>
    <row r="24">
      <c r="A24" s="11" t="s">
        <v>75</v>
      </c>
      <c r="B24" s="8">
        <v>23.0</v>
      </c>
      <c r="C24" s="15">
        <f t="shared" si="1"/>
        <v>0</v>
      </c>
      <c r="D24" s="8"/>
    </row>
    <row r="25">
      <c r="A25" s="11" t="s">
        <v>76</v>
      </c>
      <c r="B25" s="8">
        <v>39.0</v>
      </c>
      <c r="C25" s="15">
        <f t="shared" si="1"/>
        <v>0.02383416758</v>
      </c>
      <c r="D25" s="8">
        <v>417117.0</v>
      </c>
    </row>
    <row r="26">
      <c r="A26" s="11" t="s">
        <v>77</v>
      </c>
      <c r="B26" s="8">
        <v>33.0</v>
      </c>
      <c r="C26" s="15">
        <f t="shared" si="1"/>
        <v>0</v>
      </c>
      <c r="D26" s="8"/>
    </row>
    <row r="27">
      <c r="A27" s="11" t="s">
        <v>78</v>
      </c>
      <c r="B27" s="8">
        <v>34.0</v>
      </c>
      <c r="C27" s="15">
        <f t="shared" si="1"/>
        <v>0</v>
      </c>
      <c r="D27" s="8"/>
    </row>
    <row r="28">
      <c r="A28" s="11" t="s">
        <v>79</v>
      </c>
      <c r="B28" s="8">
        <v>38.0</v>
      </c>
      <c r="C28" s="15">
        <f t="shared" si="1"/>
        <v>0</v>
      </c>
      <c r="D28" s="8"/>
    </row>
    <row r="29">
      <c r="A29" s="11" t="s">
        <v>80</v>
      </c>
      <c r="B29" s="8">
        <v>10.0</v>
      </c>
      <c r="C29" s="15">
        <f t="shared" si="1"/>
        <v>0.00003931248857</v>
      </c>
      <c r="D29" s="8">
        <v>688.0</v>
      </c>
    </row>
    <row r="30">
      <c r="A30" s="11" t="s">
        <v>81</v>
      </c>
      <c r="B30" s="8">
        <v>11.0</v>
      </c>
      <c r="C30" s="15">
        <f t="shared" si="1"/>
        <v>0.002130874017</v>
      </c>
      <c r="D30" s="8">
        <v>37292.0</v>
      </c>
    </row>
    <row r="31">
      <c r="A31" s="11" t="s">
        <v>82</v>
      </c>
      <c r="B31" s="8">
        <v>21.0</v>
      </c>
      <c r="C31" s="15">
        <f t="shared" si="1"/>
        <v>0.002686162918</v>
      </c>
      <c r="D31" s="8">
        <v>47010.0</v>
      </c>
    </row>
    <row r="32">
      <c r="A32" s="11" t="s">
        <v>83</v>
      </c>
      <c r="B32" s="8">
        <v>12.0</v>
      </c>
      <c r="C32" s="15">
        <f t="shared" si="1"/>
        <v>0.0000003999817151</v>
      </c>
      <c r="D32" s="8">
        <v>7.0</v>
      </c>
    </row>
    <row r="33">
      <c r="A33" s="11" t="s">
        <v>84</v>
      </c>
      <c r="B33" s="8">
        <v>35.0</v>
      </c>
      <c r="C33" s="15">
        <f t="shared" si="1"/>
        <v>0</v>
      </c>
      <c r="D33" s="8"/>
    </row>
    <row r="34">
      <c r="A34" s="11" t="s">
        <v>85</v>
      </c>
      <c r="B34" s="8">
        <v>13.0</v>
      </c>
      <c r="C34" s="15">
        <f t="shared" si="1"/>
        <v>0.000008399616018</v>
      </c>
      <c r="D34" s="8">
        <v>147.0</v>
      </c>
    </row>
    <row r="35">
      <c r="A35" s="11" t="s">
        <v>86</v>
      </c>
      <c r="B35" s="8">
        <v>14.0</v>
      </c>
      <c r="C35" s="15">
        <f t="shared" si="1"/>
        <v>0.00008902450174</v>
      </c>
      <c r="D35" s="8">
        <v>1558.0</v>
      </c>
    </row>
    <row r="36">
      <c r="A36" s="11" t="s">
        <v>87</v>
      </c>
      <c r="B36" s="8">
        <v>15.0</v>
      </c>
      <c r="C36" s="15">
        <f t="shared" si="1"/>
        <v>0</v>
      </c>
      <c r="D36" s="8"/>
    </row>
    <row r="37">
      <c r="A37" s="11" t="s">
        <v>88</v>
      </c>
      <c r="B37" s="8">
        <v>24.0</v>
      </c>
      <c r="C37" s="15">
        <f t="shared" si="1"/>
        <v>0</v>
      </c>
      <c r="D37" s="8"/>
    </row>
    <row r="38">
      <c r="A38" s="11" t="s">
        <v>89</v>
      </c>
      <c r="B38" s="8">
        <v>16.0</v>
      </c>
      <c r="C38" s="15">
        <f t="shared" si="1"/>
        <v>0.0008702459316</v>
      </c>
      <c r="D38" s="8">
        <v>15230.0</v>
      </c>
    </row>
    <row r="39">
      <c r="A39" s="11" t="s">
        <v>90</v>
      </c>
      <c r="B39" s="8">
        <v>17.0</v>
      </c>
      <c r="C39" s="15">
        <f t="shared" si="1"/>
        <v>0</v>
      </c>
      <c r="D39" s="8"/>
    </row>
    <row r="40">
      <c r="A40" s="11" t="s">
        <v>91</v>
      </c>
      <c r="B40" s="8">
        <v>42.0</v>
      </c>
      <c r="C40" s="78">
        <f t="shared" si="1"/>
        <v>0.4447002994</v>
      </c>
      <c r="D40" s="8">
        <v>7782611.0</v>
      </c>
    </row>
    <row r="41">
      <c r="A41" s="11" t="s">
        <v>92</v>
      </c>
      <c r="B41" s="8">
        <v>43.0</v>
      </c>
      <c r="C41" s="15">
        <f t="shared" si="1"/>
        <v>0.002004422655</v>
      </c>
      <c r="D41" s="8">
        <v>35079.0</v>
      </c>
    </row>
    <row r="42">
      <c r="A42" s="11" t="s">
        <v>93</v>
      </c>
      <c r="B42" s="8">
        <v>18.0</v>
      </c>
      <c r="C42" s="15">
        <f t="shared" si="1"/>
        <v>0</v>
      </c>
      <c r="D42" s="8"/>
    </row>
    <row r="43">
      <c r="A43" s="11" t="s">
        <v>94</v>
      </c>
      <c r="B43" s="8">
        <v>19.0</v>
      </c>
      <c r="C43" s="15">
        <f t="shared" si="1"/>
        <v>0.000003828396416</v>
      </c>
      <c r="D43" s="8">
        <v>67.0</v>
      </c>
    </row>
    <row r="44">
      <c r="A44" s="11" t="s">
        <v>95</v>
      </c>
      <c r="B44" s="8">
        <v>40.0</v>
      </c>
      <c r="C44" s="78">
        <f t="shared" si="1"/>
        <v>0.5140607858</v>
      </c>
      <c r="D44" s="8">
        <v>8996475.0</v>
      </c>
    </row>
    <row r="45">
      <c r="A45" s="11" t="s">
        <v>96</v>
      </c>
      <c r="B45" s="8">
        <v>26.0</v>
      </c>
      <c r="C45" s="15">
        <f t="shared" si="1"/>
        <v>0</v>
      </c>
      <c r="D45" s="8"/>
    </row>
    <row r="46">
      <c r="A46" s="11" t="s">
        <v>97</v>
      </c>
      <c r="B46" s="8">
        <v>44.0</v>
      </c>
      <c r="C46" s="15">
        <f t="shared" si="1"/>
        <v>0.00003765542147</v>
      </c>
      <c r="D46" s="8">
        <v>659.0</v>
      </c>
    </row>
    <row r="47">
      <c r="A47" s="11" t="s">
        <v>98</v>
      </c>
      <c r="B47" s="8">
        <v>45.0</v>
      </c>
      <c r="C47" s="15">
        <f t="shared" si="1"/>
        <v>0</v>
      </c>
      <c r="D47" s="8"/>
    </row>
    <row r="48">
      <c r="A48" s="11" t="s">
        <v>99</v>
      </c>
      <c r="B48" s="8">
        <v>46.0</v>
      </c>
      <c r="C48" s="15">
        <f t="shared" si="1"/>
        <v>0.00002537026879</v>
      </c>
      <c r="D48" s="8">
        <v>444.0</v>
      </c>
    </row>
    <row r="49">
      <c r="A49" s="11" t="s">
        <v>100</v>
      </c>
      <c r="B49" s="8">
        <v>47.0</v>
      </c>
      <c r="C49" s="15">
        <f t="shared" si="1"/>
        <v>0.001951053666</v>
      </c>
      <c r="D49" s="8">
        <v>34145.0</v>
      </c>
    </row>
    <row r="50">
      <c r="A50" s="11" t="s">
        <v>101</v>
      </c>
      <c r="B50" s="8">
        <v>48.0</v>
      </c>
      <c r="C50" s="15">
        <f t="shared" si="1"/>
        <v>0.001690037027</v>
      </c>
      <c r="D50" s="8">
        <v>29577.0</v>
      </c>
    </row>
    <row r="51">
      <c r="A51" s="8" t="s">
        <v>102</v>
      </c>
      <c r="C51" s="15">
        <f t="shared" ref="C51:D51" si="2">SUM(C1:C50)</f>
        <v>1</v>
      </c>
      <c r="D51" s="14">
        <f t="shared" si="2"/>
        <v>17500800</v>
      </c>
    </row>
  </sheetData>
  <mergeCells count="1">
    <mergeCell ref="C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205</v>
      </c>
      <c r="B2" s="5" t="s">
        <v>206</v>
      </c>
      <c r="C2" s="5" t="s">
        <v>120</v>
      </c>
      <c r="D2" s="5" t="s">
        <v>121</v>
      </c>
      <c r="E2" s="5" t="s">
        <v>195</v>
      </c>
      <c r="G2" s="87" t="s">
        <v>120</v>
      </c>
      <c r="H2" s="87">
        <v>3.0</v>
      </c>
      <c r="I2" s="87">
        <v>6.0</v>
      </c>
      <c r="J2" s="87">
        <v>9.0</v>
      </c>
      <c r="K2" s="88" t="s">
        <v>144</v>
      </c>
    </row>
    <row r="3">
      <c r="A3" s="14">
        <v>0.5140607857926495</v>
      </c>
      <c r="B3" s="8" t="s">
        <v>207</v>
      </c>
      <c r="C3" s="8" t="s">
        <v>114</v>
      </c>
      <c r="D3" s="8">
        <v>3.0</v>
      </c>
      <c r="E3" s="13" t="s">
        <v>28</v>
      </c>
      <c r="G3" s="49" t="s">
        <v>114</v>
      </c>
      <c r="H3" s="49">
        <v>8996475.0</v>
      </c>
      <c r="I3" s="49">
        <v>1.1188724E7</v>
      </c>
      <c r="J3" s="49">
        <v>1418788.0</v>
      </c>
      <c r="K3" s="89">
        <v>2.1603987E7</v>
      </c>
    </row>
    <row r="4">
      <c r="A4" s="13">
        <v>8996475.0</v>
      </c>
      <c r="B4" s="8" t="s">
        <v>208</v>
      </c>
      <c r="C4" s="8" t="s">
        <v>114</v>
      </c>
      <c r="D4" s="13">
        <f>D3</f>
        <v>3</v>
      </c>
      <c r="E4" s="13" t="s">
        <v>28</v>
      </c>
      <c r="G4" s="49" t="s">
        <v>142</v>
      </c>
      <c r="H4" s="49">
        <v>1615581.0</v>
      </c>
      <c r="I4" s="49">
        <v>2445262.0</v>
      </c>
      <c r="J4" s="49">
        <v>1738204.0</v>
      </c>
      <c r="K4" s="89">
        <v>5799047.0</v>
      </c>
    </row>
    <row r="5">
      <c r="A5" s="13">
        <v>0.4961652121470129</v>
      </c>
      <c r="B5" s="8" t="s">
        <v>207</v>
      </c>
      <c r="C5" s="8" t="s">
        <v>114</v>
      </c>
      <c r="D5" s="8">
        <v>6.0</v>
      </c>
      <c r="E5" s="13" t="s">
        <v>29</v>
      </c>
      <c r="G5" s="49" t="s">
        <v>138</v>
      </c>
      <c r="H5" s="49">
        <v>5311355.0</v>
      </c>
      <c r="I5" s="49">
        <v>8212507.0</v>
      </c>
      <c r="J5" s="49">
        <v>5902945.0</v>
      </c>
      <c r="K5" s="89">
        <v>1.9426807E7</v>
      </c>
    </row>
    <row r="6">
      <c r="A6" s="13">
        <v>1.1188724E7</v>
      </c>
      <c r="B6" s="8" t="s">
        <v>208</v>
      </c>
      <c r="C6" s="8" t="s">
        <v>114</v>
      </c>
      <c r="D6" s="13">
        <f>D5</f>
        <v>6</v>
      </c>
      <c r="E6" s="13" t="s">
        <v>29</v>
      </c>
      <c r="G6" s="49" t="s">
        <v>136</v>
      </c>
      <c r="H6" s="49">
        <v>1454125.0</v>
      </c>
      <c r="I6" s="49">
        <v>8951706.0</v>
      </c>
      <c r="J6" s="49">
        <v>6398171.0</v>
      </c>
      <c r="K6" s="89">
        <v>1.6804002E7</v>
      </c>
    </row>
    <row r="7">
      <c r="A7" s="13">
        <v>0.09986738670150463</v>
      </c>
      <c r="B7" s="8" t="s">
        <v>207</v>
      </c>
      <c r="C7" s="8" t="s">
        <v>114</v>
      </c>
      <c r="D7" s="8">
        <v>9.0</v>
      </c>
      <c r="E7" s="13" t="s">
        <v>30</v>
      </c>
      <c r="G7" s="49" t="s">
        <v>209</v>
      </c>
      <c r="H7" s="49">
        <v>388594.0</v>
      </c>
      <c r="I7" s="49">
        <v>5733408.0</v>
      </c>
      <c r="J7" s="49">
        <v>3625256.0</v>
      </c>
      <c r="K7" s="89">
        <v>9747258.0</v>
      </c>
    </row>
    <row r="8">
      <c r="A8" s="13">
        <v>1418788.0</v>
      </c>
      <c r="B8" s="8" t="s">
        <v>208</v>
      </c>
      <c r="C8" s="8" t="s">
        <v>114</v>
      </c>
      <c r="D8" s="13">
        <f>D7</f>
        <v>9</v>
      </c>
      <c r="E8" s="13" t="s">
        <v>30</v>
      </c>
      <c r="G8" s="49" t="s">
        <v>210</v>
      </c>
      <c r="H8" s="49">
        <v>118424.0</v>
      </c>
      <c r="I8" s="49">
        <v>5654206.0</v>
      </c>
      <c r="J8" s="49">
        <v>1100653.0</v>
      </c>
      <c r="K8" s="89">
        <v>6873283.0</v>
      </c>
    </row>
    <row r="9">
      <c r="A9" s="13">
        <v>0.09623338892418466</v>
      </c>
      <c r="B9" s="8" t="s">
        <v>207</v>
      </c>
      <c r="C9" s="8" t="s">
        <v>136</v>
      </c>
      <c r="D9" s="8">
        <v>3.0</v>
      </c>
      <c r="E9" s="13" t="s">
        <v>31</v>
      </c>
      <c r="G9" s="49" t="s">
        <v>211</v>
      </c>
      <c r="H9" s="49">
        <v>2239129.0</v>
      </c>
      <c r="I9" s="49"/>
      <c r="J9" s="49">
        <v>1046861.0</v>
      </c>
      <c r="K9" s="89">
        <v>3285990.0</v>
      </c>
    </row>
    <row r="10">
      <c r="A10" s="13">
        <v>1454125.0</v>
      </c>
      <c r="B10" s="8" t="s">
        <v>208</v>
      </c>
      <c r="C10" s="8" t="s">
        <v>136</v>
      </c>
      <c r="D10" s="13">
        <f>D9</f>
        <v>3</v>
      </c>
      <c r="E10" s="13" t="s">
        <v>31</v>
      </c>
      <c r="G10" s="49" t="s">
        <v>212</v>
      </c>
      <c r="H10" s="49">
        <v>6647842.0</v>
      </c>
      <c r="I10" s="49">
        <v>4059889.0</v>
      </c>
      <c r="J10" s="49">
        <v>266417.0</v>
      </c>
      <c r="K10" s="89">
        <v>1.0974148E7</v>
      </c>
    </row>
    <row r="11">
      <c r="A11" s="13">
        <v>0.47023165658093796</v>
      </c>
      <c r="B11" s="8" t="s">
        <v>207</v>
      </c>
      <c r="C11" s="8" t="s">
        <v>136</v>
      </c>
      <c r="D11" s="8">
        <v>6.0</v>
      </c>
      <c r="E11" s="13" t="s">
        <v>32</v>
      </c>
      <c r="G11" s="88" t="s">
        <v>144</v>
      </c>
      <c r="H11" s="88">
        <v>2.6771525E7</v>
      </c>
      <c r="I11" s="88">
        <v>4.6245702E7</v>
      </c>
      <c r="J11" s="88">
        <v>2.1497295E7</v>
      </c>
      <c r="K11" s="88">
        <v>9.4514522E7</v>
      </c>
    </row>
    <row r="12">
      <c r="A12" s="13">
        <v>8951706.0</v>
      </c>
      <c r="B12" s="8" t="s">
        <v>208</v>
      </c>
      <c r="C12" s="8" t="s">
        <v>136</v>
      </c>
      <c r="D12" s="13">
        <f>D11</f>
        <v>6</v>
      </c>
      <c r="E12" s="13" t="s">
        <v>32</v>
      </c>
    </row>
    <row r="13">
      <c r="A13" s="13">
        <v>0.34514559597790434</v>
      </c>
      <c r="B13" s="8" t="s">
        <v>207</v>
      </c>
      <c r="C13" s="8" t="s">
        <v>136</v>
      </c>
      <c r="D13" s="8">
        <v>9.0</v>
      </c>
      <c r="E13" s="14" t="str">
        <f>E14</f>
        <v>Transect 024</v>
      </c>
    </row>
    <row r="14">
      <c r="A14" s="13">
        <v>6398171.0</v>
      </c>
      <c r="B14" s="8" t="s">
        <v>208</v>
      </c>
      <c r="C14" s="8" t="s">
        <v>136</v>
      </c>
      <c r="D14" s="13">
        <f>D13</f>
        <v>9</v>
      </c>
      <c r="E14" s="13" t="s">
        <v>33</v>
      </c>
    </row>
    <row r="15">
      <c r="A15" s="13">
        <v>0.006689956252937561</v>
      </c>
      <c r="B15" s="8" t="s">
        <v>207</v>
      </c>
      <c r="C15" s="8" t="s">
        <v>210</v>
      </c>
      <c r="D15" s="8">
        <v>3.0</v>
      </c>
      <c r="E15" s="14" t="str">
        <f>E16</f>
        <v>Transect 054</v>
      </c>
    </row>
    <row r="16">
      <c r="A16" s="13">
        <v>118424.0</v>
      </c>
      <c r="B16" s="8" t="s">
        <v>208</v>
      </c>
      <c r="C16" s="8" t="s">
        <v>210</v>
      </c>
      <c r="D16" s="13">
        <f>D15</f>
        <v>3</v>
      </c>
      <c r="E16" s="13" t="s">
        <v>34</v>
      </c>
    </row>
    <row r="17">
      <c r="A17" s="13">
        <v>0.3101526022467966</v>
      </c>
      <c r="B17" s="8" t="s">
        <v>207</v>
      </c>
      <c r="C17" s="8" t="s">
        <v>210</v>
      </c>
      <c r="D17" s="8">
        <v>6.0</v>
      </c>
      <c r="E17" s="14" t="str">
        <f>E18</f>
        <v>Transect 044</v>
      </c>
    </row>
    <row r="18">
      <c r="A18" s="13">
        <v>5654206.0</v>
      </c>
      <c r="B18" s="8" t="s">
        <v>208</v>
      </c>
      <c r="C18" s="8" t="s">
        <v>210</v>
      </c>
      <c r="D18" s="13">
        <f>D17</f>
        <v>6</v>
      </c>
      <c r="E18" s="13" t="s">
        <v>35</v>
      </c>
    </row>
    <row r="19">
      <c r="A19" s="13">
        <v>0.055521236884584345</v>
      </c>
      <c r="B19" s="8" t="s">
        <v>207</v>
      </c>
      <c r="C19" s="8" t="s">
        <v>210</v>
      </c>
      <c r="D19" s="8">
        <v>9.0</v>
      </c>
      <c r="E19" s="14" t="str">
        <f>E20</f>
        <v>Transect 043</v>
      </c>
    </row>
    <row r="20">
      <c r="A20" s="13">
        <v>1100653.0</v>
      </c>
      <c r="B20" s="8" t="s">
        <v>208</v>
      </c>
      <c r="C20" s="8" t="s">
        <v>210</v>
      </c>
      <c r="D20" s="13">
        <f>D19</f>
        <v>9</v>
      </c>
      <c r="E20" s="13" t="s">
        <v>36</v>
      </c>
    </row>
    <row r="21">
      <c r="A21" s="13">
        <v>0.382883145905421</v>
      </c>
      <c r="B21" s="8" t="s">
        <v>207</v>
      </c>
      <c r="C21" s="8" t="s">
        <v>138</v>
      </c>
      <c r="D21" s="8">
        <v>3.0</v>
      </c>
      <c r="E21" s="14" t="str">
        <f>E22</f>
        <v>Transect 081</v>
      </c>
    </row>
    <row r="22">
      <c r="A22" s="13">
        <v>5311355.0</v>
      </c>
      <c r="B22" s="8" t="s">
        <v>208</v>
      </c>
      <c r="C22" s="8" t="s">
        <v>138</v>
      </c>
      <c r="D22" s="13">
        <f>D21</f>
        <v>3</v>
      </c>
      <c r="E22" s="13" t="s">
        <v>37</v>
      </c>
    </row>
    <row r="23">
      <c r="A23" s="13">
        <v>0.5855369467259868</v>
      </c>
      <c r="B23" s="8" t="s">
        <v>207</v>
      </c>
      <c r="C23" s="8" t="s">
        <v>138</v>
      </c>
      <c r="D23" s="8">
        <v>6.0</v>
      </c>
      <c r="E23" s="14" t="str">
        <f>E24</f>
        <v>Transect 080</v>
      </c>
    </row>
    <row r="24">
      <c r="A24" s="13">
        <v>8212507.0</v>
      </c>
      <c r="B24" s="8" t="s">
        <v>208</v>
      </c>
      <c r="C24" s="8" t="s">
        <v>138</v>
      </c>
      <c r="D24" s="13">
        <f>D23</f>
        <v>6</v>
      </c>
      <c r="E24" s="13" t="s">
        <v>38</v>
      </c>
    </row>
    <row r="25">
      <c r="A25" s="13">
        <v>0.43180484843164796</v>
      </c>
      <c r="B25" s="8" t="s">
        <v>207</v>
      </c>
      <c r="C25" s="8" t="s">
        <v>138</v>
      </c>
      <c r="D25" s="8">
        <v>9.0</v>
      </c>
      <c r="E25" s="14" t="str">
        <f>E26</f>
        <v>Transect 084</v>
      </c>
    </row>
    <row r="26">
      <c r="A26" s="13">
        <v>5902945.0</v>
      </c>
      <c r="B26" s="8" t="s">
        <v>208</v>
      </c>
      <c r="C26" s="8" t="s">
        <v>138</v>
      </c>
      <c r="D26" s="13">
        <f>D25</f>
        <v>9</v>
      </c>
      <c r="E26" s="13" t="s">
        <v>39</v>
      </c>
    </row>
    <row r="27">
      <c r="A27" s="13">
        <v>0.496403972520908</v>
      </c>
      <c r="B27" s="8" t="s">
        <v>207</v>
      </c>
      <c r="C27" s="8" t="s">
        <v>212</v>
      </c>
      <c r="D27" s="8">
        <v>3.0</v>
      </c>
      <c r="E27" s="14" t="str">
        <f>E28</f>
        <v>Transect 091</v>
      </c>
    </row>
    <row r="28">
      <c r="A28" s="13">
        <v>6647842.0</v>
      </c>
      <c r="B28" s="8" t="s">
        <v>208</v>
      </c>
      <c r="C28" s="8" t="s">
        <v>212</v>
      </c>
      <c r="D28" s="13">
        <f>D27</f>
        <v>3</v>
      </c>
      <c r="E28" s="13" t="s">
        <v>40</v>
      </c>
    </row>
    <row r="29">
      <c r="A29" s="13">
        <v>0.272490402169244</v>
      </c>
      <c r="B29" s="8" t="s">
        <v>207</v>
      </c>
      <c r="C29" s="8" t="s">
        <v>212</v>
      </c>
      <c r="D29" s="8">
        <v>6.0</v>
      </c>
      <c r="E29" s="14" t="str">
        <f>E30</f>
        <v>Transect 086</v>
      </c>
    </row>
    <row r="30">
      <c r="A30" s="13">
        <v>4059889.0</v>
      </c>
      <c r="B30" s="8" t="s">
        <v>208</v>
      </c>
      <c r="C30" s="8" t="s">
        <v>212</v>
      </c>
      <c r="D30" s="13">
        <f>D29</f>
        <v>6</v>
      </c>
      <c r="E30" s="13" t="s">
        <v>41</v>
      </c>
    </row>
    <row r="31">
      <c r="A31" s="13">
        <v>0.014960523360287512</v>
      </c>
      <c r="B31" s="8" t="s">
        <v>207</v>
      </c>
      <c r="C31" s="8" t="s">
        <v>212</v>
      </c>
      <c r="D31" s="8">
        <v>9.0</v>
      </c>
      <c r="E31" s="14" t="str">
        <f>E32</f>
        <v>Transect 085</v>
      </c>
    </row>
    <row r="32">
      <c r="A32" s="13">
        <v>266417.0</v>
      </c>
      <c r="B32" s="8" t="s">
        <v>208</v>
      </c>
      <c r="C32" s="8" t="s">
        <v>212</v>
      </c>
      <c r="D32" s="13">
        <f>D31</f>
        <v>9</v>
      </c>
      <c r="E32" s="13" t="s">
        <v>42</v>
      </c>
    </row>
    <row r="33">
      <c r="A33" s="13">
        <v>0.02281423780716916</v>
      </c>
      <c r="B33" s="8" t="s">
        <v>207</v>
      </c>
      <c r="C33" s="8" t="s">
        <v>209</v>
      </c>
      <c r="D33" s="8">
        <v>3.0</v>
      </c>
      <c r="E33" s="14" t="str">
        <f>E34</f>
        <v>Transect 102</v>
      </c>
    </row>
    <row r="34">
      <c r="A34" s="13">
        <v>388594.0</v>
      </c>
      <c r="B34" s="8" t="s">
        <v>208</v>
      </c>
      <c r="C34" s="8" t="s">
        <v>209</v>
      </c>
      <c r="D34" s="13">
        <f>D33</f>
        <v>3</v>
      </c>
      <c r="E34" s="13" t="s">
        <v>43</v>
      </c>
    </row>
    <row r="35">
      <c r="A35" s="13">
        <v>0.3464479078041612</v>
      </c>
      <c r="B35" s="8" t="s">
        <v>207</v>
      </c>
      <c r="C35" s="8" t="s">
        <v>209</v>
      </c>
      <c r="D35" s="8">
        <v>6.0</v>
      </c>
      <c r="E35" s="14" t="str">
        <f>E36</f>
        <v>Transect 097</v>
      </c>
    </row>
    <row r="36">
      <c r="A36" s="13">
        <v>5733408.0</v>
      </c>
      <c r="B36" s="8" t="s">
        <v>208</v>
      </c>
      <c r="C36" s="8" t="s">
        <v>209</v>
      </c>
      <c r="D36" s="13">
        <f>D35</f>
        <v>6</v>
      </c>
      <c r="E36" s="13" t="s">
        <v>44</v>
      </c>
    </row>
    <row r="37">
      <c r="A37" s="13">
        <v>0.2439475667527993</v>
      </c>
      <c r="B37" s="8" t="s">
        <v>207</v>
      </c>
      <c r="C37" s="8" t="s">
        <v>209</v>
      </c>
      <c r="D37" s="8">
        <v>9.0</v>
      </c>
      <c r="E37" s="14" t="str">
        <f>E38</f>
        <v>Transect 095</v>
      </c>
    </row>
    <row r="38">
      <c r="A38" s="13">
        <v>3625256.0</v>
      </c>
      <c r="B38" s="8" t="s">
        <v>208</v>
      </c>
      <c r="C38" s="8" t="s">
        <v>209</v>
      </c>
      <c r="D38" s="13">
        <f>D37</f>
        <v>9</v>
      </c>
      <c r="E38" s="13" t="s">
        <v>45</v>
      </c>
    </row>
    <row r="39">
      <c r="A39" s="13">
        <v>0.1561474186601803</v>
      </c>
      <c r="B39" s="8" t="s">
        <v>207</v>
      </c>
      <c r="C39" s="8" t="s">
        <v>211</v>
      </c>
      <c r="D39" s="8">
        <v>3.0</v>
      </c>
      <c r="E39" s="14" t="str">
        <f>E40</f>
        <v>Transect 118</v>
      </c>
    </row>
    <row r="40">
      <c r="A40" s="13">
        <v>2239129.0</v>
      </c>
      <c r="B40" s="8" t="s">
        <v>208</v>
      </c>
      <c r="C40" s="8" t="s">
        <v>211</v>
      </c>
      <c r="D40" s="13">
        <f>D39</f>
        <v>3</v>
      </c>
      <c r="E40" s="13" t="s">
        <v>46</v>
      </c>
    </row>
    <row r="41">
      <c r="A41" s="13">
        <v>0.08052182300383971</v>
      </c>
      <c r="B41" s="8" t="s">
        <v>207</v>
      </c>
      <c r="C41" s="8" t="s">
        <v>211</v>
      </c>
      <c r="D41" s="8">
        <v>9.0</v>
      </c>
      <c r="E41" s="14" t="str">
        <f>E42</f>
        <v>Transect 114</v>
      </c>
    </row>
    <row r="42">
      <c r="A42" s="13">
        <v>1046861.0</v>
      </c>
      <c r="B42" s="8" t="s">
        <v>208</v>
      </c>
      <c r="C42" s="8" t="s">
        <v>211</v>
      </c>
      <c r="D42" s="13">
        <f>D41</f>
        <v>9</v>
      </c>
      <c r="E42" s="13" t="s">
        <v>47</v>
      </c>
    </row>
    <row r="43">
      <c r="A43" s="13">
        <v>0.11888783085291763</v>
      </c>
      <c r="B43" s="8" t="s">
        <v>207</v>
      </c>
      <c r="C43" s="8" t="s">
        <v>142</v>
      </c>
      <c r="D43" s="8">
        <v>3.0</v>
      </c>
      <c r="E43" s="14" t="str">
        <f>E44</f>
        <v>Transect 134</v>
      </c>
    </row>
    <row r="44">
      <c r="A44" s="13">
        <v>1615581.0</v>
      </c>
      <c r="B44" s="8" t="s">
        <v>208</v>
      </c>
      <c r="C44" s="8" t="s">
        <v>142</v>
      </c>
      <c r="D44" s="13">
        <f>D43</f>
        <v>3</v>
      </c>
      <c r="E44" s="13" t="s">
        <v>48</v>
      </c>
    </row>
    <row r="45">
      <c r="A45" s="13">
        <v>0.16982495666281447</v>
      </c>
      <c r="B45" s="8" t="s">
        <v>207</v>
      </c>
      <c r="C45" s="8" t="s">
        <v>142</v>
      </c>
      <c r="D45" s="8">
        <v>6.0</v>
      </c>
      <c r="E45" s="14" t="str">
        <f>E46</f>
        <v>Transect 130</v>
      </c>
    </row>
    <row r="46">
      <c r="A46" s="13">
        <v>2445262.0</v>
      </c>
      <c r="B46" s="8" t="s">
        <v>208</v>
      </c>
      <c r="C46" s="8" t="s">
        <v>142</v>
      </c>
      <c r="D46" s="13">
        <f>D45</f>
        <v>6</v>
      </c>
      <c r="E46" s="13" t="s">
        <v>49</v>
      </c>
    </row>
    <row r="47">
      <c r="A47" s="13">
        <v>0.0919754732635714</v>
      </c>
      <c r="B47" s="8" t="s">
        <v>207</v>
      </c>
      <c r="C47" s="8" t="s">
        <v>142</v>
      </c>
      <c r="D47" s="8">
        <v>9.0</v>
      </c>
      <c r="E47" s="14" t="str">
        <f>E48</f>
        <v>Transect 129</v>
      </c>
    </row>
    <row r="48">
      <c r="A48" s="13">
        <v>1738204.0</v>
      </c>
      <c r="B48" s="8" t="s">
        <v>208</v>
      </c>
      <c r="C48" s="8" t="s">
        <v>142</v>
      </c>
      <c r="D48" s="13">
        <f>D47</f>
        <v>9</v>
      </c>
      <c r="E48" s="13" t="s">
        <v>50</v>
      </c>
    </row>
    <row r="49">
      <c r="E49" s="14" t="str">
        <f>E50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