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ijz\Documents\Git\Mestra\Documentation\"/>
    </mc:Choice>
  </mc:AlternateContent>
  <bookViews>
    <workbookView xWindow="0" yWindow="0" windowWidth="7860" windowHeight="4512" tabRatio="854" activeTab="7" xr2:uid="{00000000-000D-0000-FFFF-FFFF00000000}"/>
  </bookViews>
  <sheets>
    <sheet name="Hours" sheetId="1" r:id="rId1"/>
    <sheet name="PCFile" sheetId="2" r:id="rId2"/>
    <sheet name="SDFile" sheetId="3" r:id="rId3"/>
    <sheet name="SDFile2" sheetId="10" r:id="rId4"/>
    <sheet name="Mem" sheetId="8" r:id="rId5"/>
    <sheet name="CPU M" sheetId="11" r:id="rId6"/>
    <sheet name="Tr" sheetId="5" r:id="rId7"/>
    <sheet name="Ins" sheetId="7" r:id="rId8"/>
    <sheet name="DMX" sheetId="12" r:id="rId9"/>
    <sheet name="Pl" sheetId="6" r:id="rId10"/>
    <sheet name="Li" sheetId="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2" l="1"/>
  <c r="J56" i="12"/>
  <c r="I57" i="12"/>
  <c r="J57" i="12"/>
  <c r="I58" i="12"/>
  <c r="J58" i="12"/>
  <c r="I59" i="12"/>
  <c r="I60" i="12"/>
  <c r="J60" i="12" s="1"/>
  <c r="I61" i="12"/>
  <c r="J61" i="12"/>
  <c r="I54" i="12"/>
  <c r="J54" i="12" s="1"/>
  <c r="I55" i="12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/>
  <c r="I19" i="12"/>
  <c r="J19" i="12" s="1"/>
  <c r="I20" i="12"/>
  <c r="J20" i="12" s="1"/>
  <c r="J8" i="12"/>
  <c r="I8" i="12"/>
  <c r="L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M41" i="4"/>
  <c r="M40" i="4"/>
  <c r="M39" i="4"/>
  <c r="M38" i="4"/>
  <c r="M37" i="4"/>
  <c r="M36" i="4"/>
  <c r="M35" i="4"/>
  <c r="M34" i="4"/>
  <c r="N41" i="4"/>
  <c r="N40" i="4"/>
  <c r="N39" i="4"/>
  <c r="N38" i="4"/>
  <c r="N37" i="4"/>
  <c r="N35" i="4"/>
  <c r="N34" i="4"/>
  <c r="N36" i="4"/>
  <c r="I62" i="12" l="1"/>
  <c r="J59" i="12"/>
  <c r="J62" i="12" s="1"/>
  <c r="J55" i="12"/>
  <c r="J45" i="12"/>
  <c r="J39" i="12"/>
  <c r="I39" i="12"/>
  <c r="J26" i="12"/>
  <c r="J21" i="12"/>
  <c r="I21" i="12"/>
  <c r="M58" i="4"/>
  <c r="N58" i="4"/>
  <c r="N42" i="4"/>
  <c r="M42" i="4"/>
  <c r="L42" i="4"/>
  <c r="I5" i="11"/>
  <c r="D22" i="10"/>
  <c r="D23" i="10" s="1"/>
  <c r="D24" i="10" s="1"/>
  <c r="D25" i="10" s="1"/>
  <c r="Q19" i="10"/>
  <c r="Q20" i="10" s="1"/>
  <c r="Q21" i="10" s="1"/>
  <c r="Q22" i="10" s="1"/>
  <c r="AA20" i="10"/>
  <c r="AA19" i="10"/>
  <c r="AA10" i="10"/>
  <c r="AA9" i="10"/>
  <c r="N20" i="10"/>
  <c r="N19" i="10"/>
  <c r="N10" i="10"/>
  <c r="N9" i="10"/>
  <c r="Y17" i="10"/>
  <c r="AA17" i="10" s="1"/>
  <c r="N17" i="10"/>
  <c r="L17" i="10"/>
  <c r="Y15" i="10"/>
  <c r="AA15" i="10" s="1"/>
  <c r="Y14" i="10"/>
  <c r="AA14" i="10" s="1"/>
  <c r="Y13" i="10"/>
  <c r="AA13" i="10" s="1"/>
  <c r="Y12" i="10"/>
  <c r="AA12" i="10" s="1"/>
  <c r="L15" i="10"/>
  <c r="N15" i="10" s="1"/>
  <c r="L14" i="10"/>
  <c r="N14" i="10" s="1"/>
  <c r="L13" i="10"/>
  <c r="N13" i="10" s="1"/>
  <c r="L12" i="10"/>
  <c r="N12" i="10" s="1"/>
  <c r="Y7" i="10"/>
  <c r="AA7" i="10" s="1"/>
  <c r="L7" i="10"/>
  <c r="N7" i="10" s="1"/>
  <c r="Y6" i="10"/>
  <c r="AA6" i="10" s="1"/>
  <c r="L6" i="10"/>
  <c r="N6" i="10" s="1"/>
  <c r="Y5" i="10"/>
  <c r="AA5" i="10" s="1"/>
  <c r="L5" i="10"/>
  <c r="N5" i="10" s="1"/>
  <c r="Y4" i="10"/>
  <c r="AA4" i="10" s="1"/>
  <c r="Q5" i="10" s="1"/>
  <c r="L4" i="10"/>
  <c r="N4" i="10" s="1"/>
  <c r="D5" i="10" s="1"/>
  <c r="K30" i="3"/>
  <c r="K29" i="3"/>
  <c r="K27" i="3"/>
  <c r="K28" i="3"/>
  <c r="K26" i="3"/>
  <c r="M15" i="4"/>
  <c r="M14" i="4"/>
  <c r="M13" i="4"/>
  <c r="M10" i="4"/>
  <c r="M21" i="4"/>
  <c r="G4" i="4"/>
  <c r="G7" i="4"/>
  <c r="G6" i="4"/>
  <c r="G5" i="4"/>
  <c r="M20" i="4"/>
  <c r="M19" i="4"/>
  <c r="M5" i="4"/>
  <c r="L16" i="1"/>
  <c r="L8" i="1"/>
  <c r="L9" i="1" s="1"/>
  <c r="L6" i="1"/>
  <c r="M22" i="4" l="1"/>
  <c r="M26" i="4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Q6" i="10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K34" i="3"/>
  <c r="G9" i="4"/>
  <c r="L19" i="1"/>
  <c r="L20" i="1" s="1"/>
  <c r="L10" i="1"/>
  <c r="T67" i="3"/>
  <c r="T68" i="3"/>
  <c r="S67" i="3"/>
  <c r="S68" i="3"/>
  <c r="T62" i="3"/>
  <c r="S62" i="3"/>
  <c r="S63" i="3" s="1"/>
  <c r="S64" i="3" s="1"/>
  <c r="T64" i="3" s="1"/>
  <c r="T63" i="3" l="1"/>
  <c r="N26" i="8"/>
  <c r="N27" i="8" s="1"/>
  <c r="N28" i="8" s="1"/>
  <c r="T10" i="8"/>
  <c r="U10" i="8" s="1"/>
  <c r="T9" i="8"/>
  <c r="U9" i="8" s="1"/>
  <c r="U8" i="8"/>
  <c r="T11" i="8" l="1"/>
  <c r="T12" i="8" l="1"/>
  <c r="U11" i="8"/>
  <c r="U12" i="8" l="1"/>
  <c r="T13" i="8"/>
  <c r="T14" i="8" l="1"/>
  <c r="U13" i="8"/>
  <c r="T15" i="8" l="1"/>
  <c r="U14" i="8"/>
  <c r="U15" i="8" l="1"/>
  <c r="T16" i="8"/>
  <c r="T17" i="8" l="1"/>
  <c r="U16" i="8"/>
  <c r="U17" i="8" l="1"/>
  <c r="T18" i="8"/>
  <c r="T19" i="8" l="1"/>
  <c r="U18" i="8"/>
  <c r="U19" i="8" l="1"/>
  <c r="T20" i="8"/>
  <c r="T21" i="8" l="1"/>
  <c r="U20" i="8"/>
  <c r="T22" i="8" l="1"/>
  <c r="U21" i="8"/>
  <c r="T23" i="8" l="1"/>
  <c r="U22" i="8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" i="3"/>
  <c r="S16" i="3"/>
  <c r="T16" i="3" s="1"/>
  <c r="J14" i="3"/>
  <c r="K14" i="3" s="1"/>
  <c r="A260" i="5"/>
  <c r="A261" i="5"/>
  <c r="A230" i="5"/>
  <c r="A231" i="5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/>
  <c r="A218" i="5" s="1"/>
  <c r="A219" i="5" s="1"/>
  <c r="A220" i="5" s="1"/>
  <c r="A221" i="5"/>
  <c r="A222" i="5" s="1"/>
  <c r="A223" i="5" s="1"/>
  <c r="A224" i="5" s="1"/>
  <c r="A225" i="5"/>
  <c r="A226" i="5" s="1"/>
  <c r="A227" i="5" s="1"/>
  <c r="A228" i="5" s="1"/>
  <c r="A229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K13" i="3"/>
  <c r="M12" i="4"/>
  <c r="M7" i="4"/>
  <c r="M9" i="4"/>
  <c r="M11" i="4"/>
  <c r="M6" i="4"/>
  <c r="K42" i="3"/>
  <c r="J15" i="3"/>
  <c r="K15" i="3" s="1"/>
  <c r="K16" i="3"/>
  <c r="K12" i="3"/>
  <c r="K11" i="3"/>
  <c r="K10" i="3"/>
  <c r="N52" i="3"/>
  <c r="N53" i="3" s="1"/>
  <c r="N37" i="3"/>
  <c r="N38" i="3" s="1"/>
  <c r="N39" i="3" s="1"/>
  <c r="N40" i="3" s="1"/>
  <c r="N29" i="3"/>
  <c r="N30" i="3" s="1"/>
  <c r="N18" i="3"/>
  <c r="D118" i="1"/>
  <c r="F118" i="1" s="1"/>
  <c r="D117" i="1"/>
  <c r="F117" i="1" s="1"/>
  <c r="D116" i="1"/>
  <c r="F116" i="1" s="1"/>
  <c r="D115" i="1"/>
  <c r="F115" i="1" s="1"/>
  <c r="D114" i="1"/>
  <c r="F114" i="1" s="1"/>
  <c r="F113" i="1"/>
  <c r="F112" i="1"/>
  <c r="F111" i="1"/>
  <c r="D111" i="1"/>
  <c r="F110" i="1"/>
  <c r="D110" i="1"/>
  <c r="F109" i="1"/>
  <c r="D109" i="1"/>
  <c r="F108" i="1"/>
  <c r="D108" i="1"/>
  <c r="F107" i="1"/>
  <c r="D107" i="1"/>
  <c r="F106" i="1"/>
  <c r="F105" i="1"/>
  <c r="D104" i="1"/>
  <c r="F104" i="1" s="1"/>
  <c r="D103" i="1"/>
  <c r="F103" i="1" s="1"/>
  <c r="D102" i="1"/>
  <c r="F102" i="1" s="1"/>
  <c r="D101" i="1"/>
  <c r="F101" i="1" s="1"/>
  <c r="D100" i="1"/>
  <c r="F100" i="1" s="1"/>
  <c r="F99" i="1"/>
  <c r="F98" i="1"/>
  <c r="F97" i="1"/>
  <c r="D97" i="1"/>
  <c r="F96" i="1"/>
  <c r="D96" i="1"/>
  <c r="F95" i="1"/>
  <c r="D95" i="1"/>
  <c r="F94" i="1"/>
  <c r="D94" i="1"/>
  <c r="F93" i="1"/>
  <c r="D93" i="1"/>
  <c r="F92" i="1"/>
  <c r="F91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D90" i="1"/>
  <c r="F90" i="1" s="1"/>
  <c r="D89" i="1"/>
  <c r="F89" i="1" s="1"/>
  <c r="D88" i="1"/>
  <c r="F88" i="1" s="1"/>
  <c r="D87" i="1"/>
  <c r="F87" i="1" s="1"/>
  <c r="D86" i="1"/>
  <c r="F86" i="1" s="1"/>
  <c r="F85" i="1"/>
  <c r="F84" i="1"/>
  <c r="D83" i="1"/>
  <c r="F83" i="1" s="1"/>
  <c r="D82" i="1"/>
  <c r="F82" i="1" s="1"/>
  <c r="D81" i="1"/>
  <c r="F81" i="1" s="1"/>
  <c r="D80" i="1"/>
  <c r="F80" i="1" s="1"/>
  <c r="D79" i="1"/>
  <c r="F79" i="1" s="1"/>
  <c r="F78" i="1"/>
  <c r="F77" i="1"/>
  <c r="D76" i="1"/>
  <c r="F76" i="1" s="1"/>
  <c r="D75" i="1"/>
  <c r="F75" i="1" s="1"/>
  <c r="D74" i="1"/>
  <c r="F74" i="1" s="1"/>
  <c r="D73" i="1"/>
  <c r="F73" i="1" s="1"/>
  <c r="D72" i="1"/>
  <c r="F72" i="1" s="1"/>
  <c r="F71" i="1"/>
  <c r="F70" i="1"/>
  <c r="F69" i="1"/>
  <c r="D69" i="1"/>
  <c r="F68" i="1"/>
  <c r="D68" i="1"/>
  <c r="F67" i="1"/>
  <c r="D67" i="1"/>
  <c r="F66" i="1"/>
  <c r="D66" i="1"/>
  <c r="F65" i="1"/>
  <c r="D65" i="1"/>
  <c r="F64" i="1"/>
  <c r="F6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D62" i="1"/>
  <c r="F62" i="1" s="1"/>
  <c r="D61" i="1"/>
  <c r="F61" i="1" s="1"/>
  <c r="D60" i="1"/>
  <c r="F60" i="1" s="1"/>
  <c r="D59" i="1"/>
  <c r="F59" i="1" s="1"/>
  <c r="D58" i="1"/>
  <c r="F58" i="1" s="1"/>
  <c r="F57" i="1"/>
  <c r="F56" i="1"/>
  <c r="D55" i="1"/>
  <c r="F55" i="1" s="1"/>
  <c r="D54" i="1"/>
  <c r="F54" i="1" s="1"/>
  <c r="D53" i="1"/>
  <c r="F53" i="1" s="1"/>
  <c r="D52" i="1"/>
  <c r="F52" i="1" s="1"/>
  <c r="D51" i="1"/>
  <c r="F51" i="1" s="1"/>
  <c r="F50" i="1"/>
  <c r="F49" i="1"/>
  <c r="D48" i="1"/>
  <c r="F48" i="1" s="1"/>
  <c r="D47" i="1"/>
  <c r="F47" i="1" s="1"/>
  <c r="D46" i="1"/>
  <c r="F46" i="1" s="1"/>
  <c r="D45" i="1"/>
  <c r="F45" i="1" s="1"/>
  <c r="D44" i="1"/>
  <c r="F44" i="1" s="1"/>
  <c r="F43" i="1"/>
  <c r="F42" i="1"/>
  <c r="D41" i="1"/>
  <c r="F41" i="1" s="1"/>
  <c r="D40" i="1"/>
  <c r="F40" i="1" s="1"/>
  <c r="D39" i="1"/>
  <c r="F39" i="1" s="1"/>
  <c r="D38" i="1"/>
  <c r="F38" i="1" s="1"/>
  <c r="D37" i="1"/>
  <c r="F37" i="1" s="1"/>
  <c r="F36" i="1"/>
  <c r="F35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34" i="1"/>
  <c r="F34" i="1" s="1"/>
  <c r="D33" i="1"/>
  <c r="F33" i="1" s="1"/>
  <c r="D32" i="1"/>
  <c r="F32" i="1" s="1"/>
  <c r="D31" i="1"/>
  <c r="F31" i="1" s="1"/>
  <c r="D30" i="1"/>
  <c r="F30" i="1" s="1"/>
  <c r="A30" i="1"/>
  <c r="A31" i="1" s="1"/>
  <c r="A32" i="1" s="1"/>
  <c r="A33" i="1" s="1"/>
  <c r="A34" i="1" s="1"/>
  <c r="F29" i="1"/>
  <c r="A29" i="1"/>
  <c r="F28" i="1"/>
  <c r="A28" i="1"/>
  <c r="D27" i="1"/>
  <c r="F27" i="1" s="1"/>
  <c r="D26" i="1"/>
  <c r="F26" i="1" s="1"/>
  <c r="D25" i="1"/>
  <c r="F25" i="1" s="1"/>
  <c r="D24" i="1"/>
  <c r="F24" i="1" s="1"/>
  <c r="D23" i="1"/>
  <c r="F23" i="1" s="1"/>
  <c r="A23" i="1"/>
  <c r="A24" i="1" s="1"/>
  <c r="A25" i="1" s="1"/>
  <c r="A26" i="1" s="1"/>
  <c r="A27" i="1" s="1"/>
  <c r="F22" i="1"/>
  <c r="A22" i="1"/>
  <c r="F21" i="1"/>
  <c r="A21" i="1"/>
  <c r="D20" i="1"/>
  <c r="F20" i="1" s="1"/>
  <c r="D19" i="1"/>
  <c r="F19" i="1" s="1"/>
  <c r="D18" i="1"/>
  <c r="F18" i="1" s="1"/>
  <c r="D17" i="1"/>
  <c r="F17" i="1" s="1"/>
  <c r="D16" i="1"/>
  <c r="F16" i="1" s="1"/>
  <c r="A16" i="1"/>
  <c r="A17" i="1" s="1"/>
  <c r="A18" i="1" s="1"/>
  <c r="A19" i="1" s="1"/>
  <c r="A20" i="1" s="1"/>
  <c r="F15" i="1"/>
  <c r="A15" i="1"/>
  <c r="F14" i="1"/>
  <c r="A14" i="1"/>
  <c r="D10" i="1"/>
  <c r="F10" i="1" s="1"/>
  <c r="D11" i="1"/>
  <c r="F11" i="1" s="1"/>
  <c r="D12" i="1"/>
  <c r="F12" i="1" s="1"/>
  <c r="D13" i="1"/>
  <c r="F13" i="1"/>
  <c r="D9" i="1"/>
  <c r="F9" i="1" s="1"/>
  <c r="F8" i="1"/>
  <c r="F7" i="1"/>
  <c r="A7" i="1"/>
  <c r="A8" i="1"/>
  <c r="A9" i="1"/>
  <c r="A10" i="1"/>
  <c r="A11" i="1" s="1"/>
  <c r="A12" i="1" s="1"/>
  <c r="A13" i="1" s="1"/>
  <c r="G5" i="1"/>
  <c r="D5" i="1"/>
  <c r="F5" i="1" s="1"/>
  <c r="D6" i="1"/>
  <c r="F6" i="1" s="1"/>
  <c r="A6" i="1"/>
  <c r="A5" i="1"/>
  <c r="G4" i="1"/>
  <c r="F4" i="1"/>
  <c r="D4" i="1"/>
  <c r="M25" i="4" l="1"/>
  <c r="M27" i="4" s="1"/>
  <c r="M16" i="4"/>
  <c r="S17" i="3"/>
  <c r="T17" i="3" s="1"/>
  <c r="T24" i="8"/>
  <c r="U23" i="8"/>
  <c r="S18" i="3"/>
  <c r="K21" i="3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D58" i="7" l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K41" i="3"/>
  <c r="K43" i="3" s="1"/>
  <c r="K44" i="3" s="1"/>
  <c r="K37" i="3"/>
  <c r="U24" i="8"/>
  <c r="T25" i="8"/>
  <c r="T18" i="3"/>
  <c r="S19" i="3"/>
  <c r="U25" i="8" l="1"/>
  <c r="T26" i="8"/>
  <c r="S20" i="3"/>
  <c r="T19" i="3"/>
  <c r="U26" i="8" l="1"/>
  <c r="T27" i="8"/>
  <c r="S21" i="3"/>
  <c r="T20" i="3"/>
  <c r="U27" i="8" l="1"/>
  <c r="T28" i="8"/>
  <c r="S22" i="3"/>
  <c r="T21" i="3"/>
  <c r="T29" i="8" l="1"/>
  <c r="U28" i="8"/>
  <c r="S23" i="3"/>
  <c r="T22" i="3"/>
  <c r="U29" i="8" l="1"/>
  <c r="T30" i="8"/>
  <c r="S24" i="3"/>
  <c r="T23" i="3"/>
  <c r="T31" i="8" l="1"/>
  <c r="U30" i="8"/>
  <c r="S25" i="3"/>
  <c r="T24" i="3"/>
  <c r="U31" i="8" l="1"/>
  <c r="T32" i="8"/>
  <c r="S26" i="3"/>
  <c r="T25" i="3"/>
  <c r="T33" i="8" l="1"/>
  <c r="U32" i="8"/>
  <c r="S27" i="3"/>
  <c r="T26" i="3"/>
  <c r="U33" i="8" l="1"/>
  <c r="T34" i="8"/>
  <c r="S28" i="3"/>
  <c r="T27" i="3"/>
  <c r="T35" i="8" l="1"/>
  <c r="U34" i="8"/>
  <c r="S29" i="3"/>
  <c r="S30" i="3" s="1"/>
  <c r="T28" i="3"/>
  <c r="S31" i="3" l="1"/>
  <c r="T31" i="3" s="1"/>
  <c r="T30" i="3"/>
  <c r="T36" i="8"/>
  <c r="U35" i="8"/>
  <c r="T29" i="3"/>
  <c r="U36" i="8" l="1"/>
  <c r="W25" i="8"/>
  <c r="T37" i="8"/>
  <c r="S32" i="3"/>
  <c r="U37" i="8" l="1"/>
  <c r="T38" i="8"/>
  <c r="S33" i="3"/>
  <c r="T32" i="3"/>
  <c r="T39" i="8" l="1"/>
  <c r="U38" i="8"/>
  <c r="S34" i="3"/>
  <c r="T33" i="3"/>
  <c r="T40" i="8" l="1"/>
  <c r="U39" i="8"/>
  <c r="S35" i="3"/>
  <c r="T34" i="3"/>
  <c r="T41" i="8" l="1"/>
  <c r="U40" i="8"/>
  <c r="S36" i="3"/>
  <c r="S37" i="3" s="1"/>
  <c r="T35" i="3"/>
  <c r="T42" i="8" l="1"/>
  <c r="U41" i="8"/>
  <c r="T37" i="3"/>
  <c r="S38" i="3"/>
  <c r="T38" i="3" s="1"/>
  <c r="T36" i="3"/>
  <c r="T43" i="8" l="1"/>
  <c r="U42" i="8"/>
  <c r="S39" i="3"/>
  <c r="S40" i="3" s="1"/>
  <c r="S41" i="3" l="1"/>
  <c r="T40" i="3"/>
  <c r="W37" i="8"/>
  <c r="T44" i="8"/>
  <c r="U43" i="8"/>
  <c r="T39" i="3"/>
  <c r="T41" i="3" l="1"/>
  <c r="S42" i="3"/>
  <c r="T42" i="3" s="1"/>
  <c r="T45" i="8"/>
  <c r="U44" i="8"/>
  <c r="S43" i="3" l="1"/>
  <c r="T43" i="3" s="1"/>
  <c r="T46" i="8"/>
  <c r="U45" i="8"/>
  <c r="S44" i="3" l="1"/>
  <c r="S45" i="3" s="1"/>
  <c r="T47" i="8"/>
  <c r="U46" i="8"/>
  <c r="T44" i="3" l="1"/>
  <c r="T48" i="8"/>
  <c r="U47" i="8"/>
  <c r="S46" i="3"/>
  <c r="T45" i="3"/>
  <c r="T49" i="8" l="1"/>
  <c r="U48" i="8"/>
  <c r="V33" i="3"/>
  <c r="S47" i="3"/>
  <c r="T46" i="3"/>
  <c r="T50" i="8" l="1"/>
  <c r="U49" i="8"/>
  <c r="T47" i="3"/>
  <c r="S48" i="3"/>
  <c r="U50" i="8" l="1"/>
  <c r="T51" i="8"/>
  <c r="S49" i="3"/>
  <c r="S50" i="3" s="1"/>
  <c r="S51" i="3" s="1"/>
  <c r="S52" i="3" s="1"/>
  <c r="S53" i="3" s="1"/>
  <c r="T48" i="3"/>
  <c r="U51" i="8" l="1"/>
  <c r="T52" i="8"/>
  <c r="T49" i="3"/>
  <c r="T53" i="8" l="1"/>
  <c r="U52" i="8"/>
  <c r="U53" i="8" l="1"/>
  <c r="T54" i="8"/>
  <c r="T55" i="8" l="1"/>
  <c r="U54" i="8"/>
  <c r="U55" i="8" l="1"/>
  <c r="T56" i="8"/>
  <c r="V47" i="3"/>
  <c r="T50" i="3"/>
  <c r="T57" i="8" l="1"/>
  <c r="U56" i="8"/>
  <c r="T51" i="3"/>
  <c r="U57" i="8" l="1"/>
  <c r="T58" i="8"/>
  <c r="T52" i="3"/>
  <c r="T59" i="8" l="1"/>
  <c r="U58" i="8"/>
  <c r="T53" i="3"/>
  <c r="S54" i="3"/>
  <c r="U59" i="8" l="1"/>
  <c r="T60" i="8"/>
  <c r="T54" i="3"/>
  <c r="S55" i="3"/>
  <c r="T61" i="8" l="1"/>
  <c r="U60" i="8"/>
  <c r="S56" i="3"/>
  <c r="S57" i="3" s="1"/>
  <c r="S58" i="3" s="1"/>
  <c r="S59" i="3" s="1"/>
  <c r="T55" i="3"/>
  <c r="U61" i="8" l="1"/>
  <c r="T62" i="8"/>
  <c r="T56" i="3"/>
  <c r="T63" i="8" l="1"/>
  <c r="U62" i="8"/>
  <c r="T57" i="3"/>
  <c r="U63" i="8" l="1"/>
  <c r="T64" i="8"/>
  <c r="T65" i="8" l="1"/>
  <c r="U64" i="8"/>
  <c r="U65" i="8" l="1"/>
  <c r="T66" i="8"/>
  <c r="T58" i="3"/>
  <c r="T67" i="8" l="1"/>
  <c r="U66" i="8"/>
  <c r="T59" i="3"/>
  <c r="S60" i="3"/>
  <c r="U67" i="8" l="1"/>
  <c r="T68" i="8"/>
  <c r="S61" i="3"/>
  <c r="T60" i="3"/>
  <c r="T69" i="8" l="1"/>
  <c r="U68" i="8"/>
  <c r="T61" i="3"/>
  <c r="U69" i="8" l="1"/>
  <c r="T70" i="8"/>
  <c r="S65" i="3"/>
  <c r="T65" i="3" s="1"/>
  <c r="T71" i="8" l="1"/>
  <c r="U70" i="8"/>
  <c r="S66" i="3"/>
  <c r="U71" i="8" l="1"/>
  <c r="T72" i="8"/>
  <c r="T66" i="3"/>
  <c r="T73" i="8" l="1"/>
  <c r="U72" i="8"/>
  <c r="S69" i="3"/>
  <c r="U73" i="8" l="1"/>
  <c r="T74" i="8"/>
  <c r="S70" i="3"/>
  <c r="T69" i="3"/>
  <c r="T75" i="8" l="1"/>
  <c r="U74" i="8"/>
  <c r="S71" i="3"/>
  <c r="T70" i="3"/>
  <c r="U75" i="8" l="1"/>
  <c r="T76" i="8"/>
  <c r="S72" i="3"/>
  <c r="T71" i="3"/>
  <c r="T77" i="8" l="1"/>
  <c r="U76" i="8"/>
  <c r="T72" i="3"/>
  <c r="S73" i="3"/>
  <c r="U77" i="8" l="1"/>
  <c r="T78" i="8"/>
  <c r="S74" i="3"/>
  <c r="T73" i="3"/>
  <c r="T79" i="8" l="1"/>
  <c r="U78" i="8"/>
  <c r="S75" i="3"/>
  <c r="T74" i="3"/>
  <c r="U79" i="8" l="1"/>
  <c r="T80" i="8"/>
  <c r="S76" i="3"/>
  <c r="T75" i="3"/>
  <c r="T81" i="8" l="1"/>
  <c r="U80" i="8"/>
  <c r="S77" i="3"/>
  <c r="T76" i="3"/>
  <c r="U81" i="8" l="1"/>
  <c r="T82" i="8"/>
  <c r="S78" i="3"/>
  <c r="T77" i="3"/>
  <c r="T83" i="8" l="1"/>
  <c r="U82" i="8"/>
  <c r="S79" i="3"/>
  <c r="T78" i="3"/>
  <c r="U83" i="8" l="1"/>
  <c r="T84" i="8"/>
  <c r="S80" i="3"/>
  <c r="T79" i="3"/>
  <c r="T85" i="8" l="1"/>
  <c r="U85" i="8" s="1"/>
  <c r="U84" i="8"/>
  <c r="S81" i="3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T88" i="3" l="1"/>
  <c r="S89" i="3" l="1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T121" i="3" l="1"/>
  <c r="S122" i="3" l="1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<sst xmlns="http://schemas.openxmlformats.org/spreadsheetml/2006/main" count="1971" uniqueCount="858">
  <si>
    <t>Day</t>
  </si>
  <si>
    <t>Hours</t>
  </si>
  <si>
    <t>Start</t>
  </si>
  <si>
    <t>End</t>
  </si>
  <si>
    <t>Nominal</t>
  </si>
  <si>
    <t>Cum</t>
  </si>
  <si>
    <t>Diff</t>
  </si>
  <si>
    <t>From last period</t>
  </si>
  <si>
    <t>Tech Event</t>
  </si>
  <si>
    <t>Version</t>
  </si>
  <si>
    <t>Item</t>
  </si>
  <si>
    <t>MajorVersion</t>
  </si>
  <si>
    <t>Size</t>
  </si>
  <si>
    <t>Description</t>
  </si>
  <si>
    <t>MinorVersion</t>
  </si>
  <si>
    <t>NrOfMidiChannels</t>
  </si>
  <si>
    <t>Variables</t>
  </si>
  <si>
    <t>File Format</t>
  </si>
  <si>
    <t>Offset</t>
  </si>
  <si>
    <t>Value</t>
  </si>
  <si>
    <t>Values</t>
  </si>
  <si>
    <t>Remarks</t>
  </si>
  <si>
    <t>VERS</t>
  </si>
  <si>
    <t>All chunks are concatenated in random order</t>
  </si>
  <si>
    <t>Chunk format:</t>
  </si>
  <si>
    <t>Name</t>
  </si>
  <si>
    <t>Length</t>
  </si>
  <si>
    <t>…</t>
  </si>
  <si>
    <t>Version chunk</t>
  </si>
  <si>
    <t>Chunk Data</t>
  </si>
  <si>
    <t>Data Length</t>
  </si>
  <si>
    <t>Chunks</t>
  </si>
  <si>
    <t>Abbr</t>
  </si>
  <si>
    <t>Typical Chunk</t>
  </si>
  <si>
    <t>Data Size</t>
  </si>
  <si>
    <t>1..128</t>
  </si>
  <si>
    <t>VARS</t>
  </si>
  <si>
    <t>10/256</t>
  </si>
  <si>
    <t>Variables chunk</t>
  </si>
  <si>
    <t>NrOfVariables</t>
  </si>
  <si>
    <t>0..256</t>
  </si>
  <si>
    <t>4/128</t>
  </si>
  <si>
    <t>Settings</t>
  </si>
  <si>
    <t>SETT</t>
  </si>
  <si>
    <t>Settings chunk</t>
  </si>
  <si>
    <t>#Triggers</t>
  </si>
  <si>
    <t>NrOfTriggers</t>
  </si>
  <si>
    <t>0..65535</t>
  </si>
  <si>
    <t>10/65535</t>
  </si>
  <si>
    <t>Trigger 0</t>
  </si>
  <si>
    <t>InitValue Var0</t>
  </si>
  <si>
    <t>InitValue Var1..X</t>
  </si>
  <si>
    <t>X</t>
  </si>
  <si>
    <t>0:MIDI</t>
  </si>
  <si>
    <t>- Enabled</t>
  </si>
  <si>
    <t>0=Disabled, 1 = Enabled</t>
  </si>
  <si>
    <t>Depending on type, some bytes can be unused</t>
  </si>
  <si>
    <t>- Command ID</t>
  </si>
  <si>
    <t>Triggers chunk</t>
  </si>
  <si>
    <t>NrOfCommands</t>
  </si>
  <si>
    <t>NrOfCommandLists</t>
  </si>
  <si>
    <t xml:space="preserve">Command List 0 </t>
  </si>
  <si>
    <t>- Length</t>
  </si>
  <si>
    <t>0..255</t>
  </si>
  <si>
    <t>- Trigger ID</t>
  </si>
  <si>
    <t>Command Chunk</t>
  </si>
  <si>
    <t>Triggers</t>
  </si>
  <si>
    <t>TRIG</t>
  </si>
  <si>
    <t>Command 0</t>
  </si>
  <si>
    <t>Command 1..NrOfCommands</t>
  </si>
  <si>
    <t>Command List 1..NrOfCommandLists</t>
  </si>
  <si>
    <t>Trigger 1..NrOfTriggers</t>
  </si>
  <si>
    <t>- Prop 0..9</t>
  </si>
  <si>
    <t>11*NrOfC</t>
  </si>
  <si>
    <t>Init</t>
  </si>
  <si>
    <t>INIT</t>
  </si>
  <si>
    <t>#</t>
  </si>
  <si>
    <t>Init Chunk</t>
  </si>
  <si>
    <t>-</t>
  </si>
  <si>
    <t>- Command Index 0..Length</t>
  </si>
  <si>
    <t>Total</t>
  </si>
  <si>
    <t>SD</t>
  </si>
  <si>
    <t>Used</t>
  </si>
  <si>
    <t>Space</t>
  </si>
  <si>
    <t>% Used</t>
  </si>
  <si>
    <t>100 files</t>
  </si>
  <si>
    <t>Sysex</t>
  </si>
  <si>
    <t>DMX kabels</t>
  </si>
  <si>
    <t>1 m</t>
  </si>
  <si>
    <t>10 m</t>
  </si>
  <si>
    <t>LED Pars</t>
  </si>
  <si>
    <t>36W</t>
  </si>
  <si>
    <t>Light stands</t>
  </si>
  <si>
    <t>Power socket</t>
  </si>
  <si>
    <t>Smoke</t>
  </si>
  <si>
    <t>-32768.32767</t>
  </si>
  <si>
    <t>Type</t>
  </si>
  <si>
    <t>MIDI</t>
  </si>
  <si>
    <t>Source</t>
  </si>
  <si>
    <t>Prop1</t>
  </si>
  <si>
    <t>Prop2</t>
  </si>
  <si>
    <t>Prop3</t>
  </si>
  <si>
    <t>Prop4</t>
  </si>
  <si>
    <t>Prop5</t>
  </si>
  <si>
    <t>NoteOn</t>
  </si>
  <si>
    <t>ID</t>
  </si>
  <si>
    <t>NoteOff</t>
  </si>
  <si>
    <t xml:space="preserve">MC </t>
  </si>
  <si>
    <t xml:space="preserve"> </t>
  </si>
  <si>
    <t>0-127</t>
  </si>
  <si>
    <t>1-128</t>
  </si>
  <si>
    <t>PolyKeyPressure</t>
  </si>
  <si>
    <t>CC</t>
  </si>
  <si>
    <t>ChannelPressure</t>
  </si>
  <si>
    <t>PitchBendChange</t>
  </si>
  <si>
    <t>ChannelModeMsg</t>
  </si>
  <si>
    <t>Val</t>
  </si>
  <si>
    <t>120-127</t>
  </si>
  <si>
    <t>MidiTimeCodeQuarterFrame</t>
  </si>
  <si>
    <t>SongPositionPointer</t>
  </si>
  <si>
    <t>TuneRequest</t>
  </si>
  <si>
    <t>EndOfExclusive</t>
  </si>
  <si>
    <t>TimingClock</t>
  </si>
  <si>
    <t>SequenceStart</t>
  </si>
  <si>
    <t>SequenceContinue</t>
  </si>
  <si>
    <t>SequenceStop</t>
  </si>
  <si>
    <t>ActiveSensing</t>
  </si>
  <si>
    <t>Reset</t>
  </si>
  <si>
    <t xml:space="preserve">Note </t>
  </si>
  <si>
    <t>NoteRangeMin</t>
  </si>
  <si>
    <t>NoteRangeMax</t>
  </si>
  <si>
    <t>Bank</t>
  </si>
  <si>
    <t>ValueRangeMin</t>
  </si>
  <si>
    <t>ValueRangeMax</t>
  </si>
  <si>
    <t xml:space="preserve">Value </t>
  </si>
  <si>
    <t>PrgRangeMin</t>
  </si>
  <si>
    <t>PrgRangeMax</t>
  </si>
  <si>
    <t xml:space="preserve">Prg </t>
  </si>
  <si>
    <t>DrumTrigger</t>
  </si>
  <si>
    <t>Trigger</t>
  </si>
  <si>
    <t>1-8</t>
  </si>
  <si>
    <t xml:space="preserve">Trigger </t>
  </si>
  <si>
    <t>VelocityRangeMin</t>
  </si>
  <si>
    <t>TriggerRangeMin</t>
  </si>
  <si>
    <t>TriggerRangeMax</t>
  </si>
  <si>
    <t>VelocityRangeMax</t>
  </si>
  <si>
    <t>0-1023</t>
  </si>
  <si>
    <t>0-255</t>
  </si>
  <si>
    <t>DMX</t>
  </si>
  <si>
    <t>???</t>
  </si>
  <si>
    <t>PedSw</t>
  </si>
  <si>
    <t>Switch</t>
  </si>
  <si>
    <t>1-4</t>
  </si>
  <si>
    <t>Pedal</t>
  </si>
  <si>
    <t>Audio</t>
  </si>
  <si>
    <t>None</t>
  </si>
  <si>
    <t>Electr</t>
  </si>
  <si>
    <t>Proximity</t>
  </si>
  <si>
    <t>Sensor</t>
  </si>
  <si>
    <t>Gyroscope</t>
  </si>
  <si>
    <t>Movement</t>
  </si>
  <si>
    <t>MovementX</t>
  </si>
  <si>
    <t>MovementY</t>
  </si>
  <si>
    <t>MovementZ</t>
  </si>
  <si>
    <t>Button</t>
  </si>
  <si>
    <t>Planning</t>
  </si>
  <si>
    <t>Mestra</t>
  </si>
  <si>
    <t>CAN</t>
  </si>
  <si>
    <t>Read SD / file format</t>
  </si>
  <si>
    <t>Create test file</t>
  </si>
  <si>
    <t>M</t>
  </si>
  <si>
    <t>Components</t>
  </si>
  <si>
    <t>Solder</t>
  </si>
  <si>
    <t>3x STM32F103C8T6</t>
  </si>
  <si>
    <t>Gyroscope ?</t>
  </si>
  <si>
    <t>Commands</t>
  </si>
  <si>
    <t>Command</t>
  </si>
  <si>
    <t>Instruction</t>
  </si>
  <si>
    <t>Variable</t>
  </si>
  <si>
    <t>Properties</t>
  </si>
  <si>
    <t>Property</t>
  </si>
  <si>
    <t>Set</t>
  </si>
  <si>
    <t>S</t>
  </si>
  <si>
    <t>0-65535</t>
  </si>
  <si>
    <t>Add</t>
  </si>
  <si>
    <t>-32768..32768</t>
  </si>
  <si>
    <t>Subtract</t>
  </si>
  <si>
    <t>Multiply</t>
  </si>
  <si>
    <t>Divide</t>
  </si>
  <si>
    <t>Modulo</t>
  </si>
  <si>
    <t>Percentage</t>
  </si>
  <si>
    <t>Clip</t>
  </si>
  <si>
    <t>ValueMin</t>
  </si>
  <si>
    <t>ValueMax</t>
  </si>
  <si>
    <t>Map</t>
  </si>
  <si>
    <t>Sin</t>
  </si>
  <si>
    <t>Cos</t>
  </si>
  <si>
    <t>Tan</t>
  </si>
  <si>
    <t>Exp</t>
  </si>
  <si>
    <t>Log</t>
  </si>
  <si>
    <t>Log10</t>
  </si>
  <si>
    <t>Power</t>
  </si>
  <si>
    <t>Sqrt</t>
  </si>
  <si>
    <t>Create</t>
  </si>
  <si>
    <t>Define list of commands</t>
  </si>
  <si>
    <t>Send</t>
  </si>
  <si>
    <t>SendDelay</t>
  </si>
  <si>
    <t>SendCurrent</t>
  </si>
  <si>
    <t>Number</t>
  </si>
  <si>
    <t>Delay</t>
  </si>
  <si>
    <t>ms</t>
  </si>
  <si>
    <t>Remote</t>
  </si>
  <si>
    <t>Message</t>
  </si>
  <si>
    <t>&lt;props&gt;</t>
  </si>
  <si>
    <t>2x RJ45</t>
  </si>
  <si>
    <t>4x TJA</t>
  </si>
  <si>
    <t>- Data</t>
  </si>
  <si>
    <t>Sysex Command 1..NrOfSysexData</t>
  </si>
  <si>
    <t>SysexData Chunk</t>
  </si>
  <si>
    <t>NrOfSysexData</t>
  </si>
  <si>
    <t>Sysex Data 0</t>
  </si>
  <si>
    <t>SetCurrent</t>
  </si>
  <si>
    <t>D</t>
  </si>
  <si>
    <t>Start Col</t>
  </si>
  <si>
    <t>Table</t>
  </si>
  <si>
    <t>Tests</t>
  </si>
  <si>
    <t>Test files</t>
  </si>
  <si>
    <t>Test Name</t>
  </si>
  <si>
    <t>SingleNoteTranspose</t>
  </si>
  <si>
    <t>Transpose note C3-&gt;F3</t>
  </si>
  <si>
    <t>Content</t>
  </si>
  <si>
    <t>Index</t>
  </si>
  <si>
    <t>Level 2 Name</t>
  </si>
  <si>
    <t>Level 1 Name</t>
  </si>
  <si>
    <t>MEST</t>
  </si>
  <si>
    <t>Mestra Chunk</t>
  </si>
  <si>
    <t>FixVersion</t>
  </si>
  <si>
    <t>Version 0.0.1</t>
  </si>
  <si>
    <t>Unused</t>
  </si>
  <si>
    <t>1..3</t>
  </si>
  <si>
    <t>0..3</t>
  </si>
  <si>
    <t>"MEST"</t>
  </si>
  <si>
    <t>"INIT"</t>
  </si>
  <si>
    <t>"VERS"</t>
  </si>
  <si>
    <t>#MIDI channels</t>
  </si>
  <si>
    <t>"VARS"</t>
  </si>
  <si>
    <t>"SETT"</t>
  </si>
  <si>
    <t>#Variables</t>
  </si>
  <si>
    <t xml:space="preserve">"TRIG" </t>
  </si>
  <si>
    <t>Init chunk</t>
  </si>
  <si>
    <t>Mestra chunk</t>
  </si>
  <si>
    <t>Index Hex</t>
  </si>
  <si>
    <t>Type (MIDI)</t>
  </si>
  <si>
    <t>Enabled</t>
  </si>
  <si>
    <t>Enabled (1)</t>
  </si>
  <si>
    <t>MC Type</t>
  </si>
  <si>
    <t>MC 1 (0)</t>
  </si>
  <si>
    <t>Equals (0)</t>
  </si>
  <si>
    <t>MC Value</t>
  </si>
  <si>
    <t xml:space="preserve">Unused </t>
  </si>
  <si>
    <t>Command List Index</t>
  </si>
  <si>
    <t>Command List 0 (0)</t>
  </si>
  <si>
    <t>Trigger 1..x</t>
  </si>
  <si>
    <t>Command Lists Chunk</t>
  </si>
  <si>
    <t>"CMDL"</t>
  </si>
  <si>
    <t>--</t>
  </si>
  <si>
    <t>#Command lists</t>
  </si>
  <si>
    <t>Command List 0</t>
  </si>
  <si>
    <t>Command 0 (0)</t>
  </si>
  <si>
    <t>Command List 1..x</t>
  </si>
  <si>
    <t>Properties 0..5</t>
  </si>
  <si>
    <t xml:space="preserve">"COMM" </t>
  </si>
  <si>
    <t xml:space="preserve">#Commands </t>
  </si>
  <si>
    <t>Instruction 0</t>
  </si>
  <si>
    <t>Instruction ID</t>
  </si>
  <si>
    <t>NoteOn (0)</t>
  </si>
  <si>
    <t>OBSOLETE, See tab MEM</t>
  </si>
  <si>
    <t>Mem Size</t>
  </si>
  <si>
    <t>Mem Layout</t>
  </si>
  <si>
    <t>SD Specific</t>
  </si>
  <si>
    <t>SD File specific</t>
  </si>
  <si>
    <t>"MESTRA"</t>
  </si>
  <si>
    <t>Byte Offset</t>
  </si>
  <si>
    <t>Header name</t>
  </si>
  <si>
    <t>Major versoin</t>
  </si>
  <si>
    <t>Minor version</t>
  </si>
  <si>
    <t>Bug version</t>
  </si>
  <si>
    <t>H</t>
  </si>
  <si>
    <t>Mem Layout (excluding SD file specific part)</t>
  </si>
  <si>
    <t>Level 1</t>
  </si>
  <si>
    <t>Level 2</t>
  </si>
  <si>
    <t>T</t>
  </si>
  <si>
    <t>-32768..32767</t>
  </si>
  <si>
    <t>b7:Enabled, b3..0:ID</t>
  </si>
  <si>
    <t>Value/Format</t>
  </si>
  <si>
    <t>Enabled/Disabled, ID of trigger</t>
  </si>
  <si>
    <t>Properties, depending on type</t>
  </si>
  <si>
    <t>Command List ID</t>
  </si>
  <si>
    <t>Init Value of var 0</t>
  </si>
  <si>
    <t>Next variables</t>
  </si>
  <si>
    <t>Next triggers</t>
  </si>
  <si>
    <t>Command Lists</t>
  </si>
  <si>
    <t>Note Type</t>
  </si>
  <si>
    <t>Note Value</t>
  </si>
  <si>
    <t>Note C3</t>
  </si>
  <si>
    <t>Check value</t>
  </si>
  <si>
    <t>Variable 0 value</t>
  </si>
  <si>
    <t>Program Index</t>
  </si>
  <si>
    <t>Programs Chunk</t>
  </si>
  <si>
    <t>"PROG"</t>
  </si>
  <si>
    <t>Programs</t>
  </si>
  <si>
    <t>Instructions</t>
  </si>
  <si>
    <t>PROG</t>
  </si>
  <si>
    <t>INST</t>
  </si>
  <si>
    <t>NrOfPrograms</t>
  </si>
  <si>
    <t>Program 0 Instruction start</t>
  </si>
  <si>
    <t>Program 1..NrOfPrograms Instr start</t>
  </si>
  <si>
    <t>Instructions Chunk</t>
  </si>
  <si>
    <t>NrOfInstructions</t>
  </si>
  <si>
    <t>b7: last instr of program, b6..b0: Instruction ID</t>
  </si>
  <si>
    <t xml:space="preserve">- Last/Instruction 0 </t>
  </si>
  <si>
    <t>#Programs</t>
  </si>
  <si>
    <t>b7(128): last, start instr: 0</t>
  </si>
  <si>
    <t>Program 0 Start Instr</t>
  </si>
  <si>
    <t>"INST"</t>
  </si>
  <si>
    <t>#Instructions</t>
  </si>
  <si>
    <t>- Prop 0..x</t>
  </si>
  <si>
    <t>x</t>
  </si>
  <si>
    <t xml:space="preserve">x </t>
  </si>
  <si>
    <t>V0</t>
  </si>
  <si>
    <t>P1</t>
  </si>
  <si>
    <t>Var 0</t>
  </si>
  <si>
    <t>Add V with Value</t>
  </si>
  <si>
    <t>Set V with P</t>
  </si>
  <si>
    <t>C3-&gt;F3 (5 semitones)</t>
  </si>
  <si>
    <t>0-4 for normal messges, &gt;=5 e.g. for sysex, +128 for old property</t>
  </si>
  <si>
    <t>Instruction 1</t>
  </si>
  <si>
    <t>Instruction 2</t>
  </si>
  <si>
    <t>Set P with V</t>
  </si>
  <si>
    <t>P1 = Note</t>
  </si>
  <si>
    <t>Instruction 3</t>
  </si>
  <si>
    <t>No SYSEX chunk</t>
  </si>
  <si>
    <t>Program</t>
  </si>
  <si>
    <t>Note On, MC == 1, Note == C3</t>
  </si>
  <si>
    <t>V0 = V0 + 5</t>
  </si>
  <si>
    <t>V0 = P1</t>
  </si>
  <si>
    <t>C3-&gt;F3 is 5 seminotes</t>
  </si>
  <si>
    <t>P1 = V0</t>
  </si>
  <si>
    <t>P1 is note</t>
  </si>
  <si>
    <t>V0 contains transported note</t>
  </si>
  <si>
    <t>Command 0 (current)</t>
  </si>
  <si>
    <t>Hypo</t>
  </si>
  <si>
    <t>Rente</t>
  </si>
  <si>
    <t>Rente/mnd</t>
  </si>
  <si>
    <t>Terug %</t>
  </si>
  <si>
    <t>Terug/mnd</t>
  </si>
  <si>
    <t>Rente netto/mnd</t>
  </si>
  <si>
    <t>Perc</t>
  </si>
  <si>
    <t>Perc/jr</t>
  </si>
  <si>
    <t>Vermogen</t>
  </si>
  <si>
    <t>Kapitaal</t>
  </si>
  <si>
    <t>Kosten/mnd</t>
  </si>
  <si>
    <t>Totaal hypo+vermogen</t>
  </si>
  <si>
    <t>Start Column</t>
  </si>
  <si>
    <t>Amount</t>
  </si>
  <si>
    <t>Category</t>
  </si>
  <si>
    <t>Comments</t>
  </si>
  <si>
    <t>Z</t>
  </si>
  <si>
    <t xml:space="preserve">DMX kabel </t>
  </si>
  <si>
    <t>3m</t>
  </si>
  <si>
    <t>Stand to Stand</t>
  </si>
  <si>
    <t>Mixer to Stand</t>
  </si>
  <si>
    <t>Smoke DMX</t>
  </si>
  <si>
    <t>10m</t>
  </si>
  <si>
    <t>Lights Consumption</t>
  </si>
  <si>
    <t>Light Consumption</t>
  </si>
  <si>
    <t>Lights Cost</t>
  </si>
  <si>
    <t>I</t>
  </si>
  <si>
    <t>PAR</t>
  </si>
  <si>
    <t>Cons.</t>
  </si>
  <si>
    <t>Price per Unit</t>
  </si>
  <si>
    <t>Total Price</t>
  </si>
  <si>
    <t>Mixer</t>
  </si>
  <si>
    <t>Led Bar</t>
  </si>
  <si>
    <t>5 m, 4, 5 sockets</t>
  </si>
  <si>
    <t>5m</t>
  </si>
  <si>
    <t>Light</t>
  </si>
  <si>
    <t>Total Light</t>
  </si>
  <si>
    <t>Total Smoke</t>
  </si>
  <si>
    <t>LED Bar 1m</t>
  </si>
  <si>
    <t>Par to Par, 2 for led bar</t>
  </si>
  <si>
    <t>Crate</t>
  </si>
  <si>
    <t>LED</t>
  </si>
  <si>
    <t>Cable</t>
  </si>
  <si>
    <t>Current State</t>
  </si>
  <si>
    <t>Notes</t>
  </si>
  <si>
    <t>Grand Total</t>
  </si>
  <si>
    <t>Poly Aft</t>
  </si>
  <si>
    <t>Ch Aft</t>
  </si>
  <si>
    <t>Various</t>
  </si>
  <si>
    <t>MESTRA</t>
  </si>
  <si>
    <t>Text</t>
  </si>
  <si>
    <t>Comment</t>
  </si>
  <si>
    <t>Mandatory</t>
  </si>
  <si>
    <t>&lt;0..255&gt;</t>
  </si>
  <si>
    <t>NrOfMidiChannels = &lt;x&gt;</t>
  </si>
  <si>
    <t>Optional</t>
  </si>
  <si>
    <t>&lt;0..65535&gt;</t>
  </si>
  <si>
    <t>Loop</t>
  </si>
  <si>
    <t>Loop, mandatory</t>
  </si>
  <si>
    <t xml:space="preserve">  Enabled|Disabled</t>
  </si>
  <si>
    <t>Default Enabled</t>
  </si>
  <si>
    <t>&lt;</t>
  </si>
  <si>
    <t>- Program (index)</t>
  </si>
  <si>
    <t xml:space="preserve">  Program=&lt;x&gt;</t>
  </si>
  <si>
    <t>Instruction 1..NrOfInstructions</t>
  </si>
  <si>
    <t>Column Start</t>
  </si>
  <si>
    <t xml:space="preserve">  Property &lt;x&gt;=&lt;y&gt;</t>
  </si>
  <si>
    <t>End of program</t>
  </si>
  <si>
    <t>NoteOnMinMax</t>
  </si>
  <si>
    <t>NoteOffAll</t>
  </si>
  <si>
    <t>NoteOffMinMax</t>
  </si>
  <si>
    <t>NoteOnNoteNr</t>
  </si>
  <si>
    <t>NoteOffNoteNr</t>
  </si>
  <si>
    <t>CcAll</t>
  </si>
  <si>
    <t>CcCcNr</t>
  </si>
  <si>
    <t>CcMinMax</t>
  </si>
  <si>
    <t>CcVal</t>
  </si>
  <si>
    <t>PrgChAll</t>
  </si>
  <si>
    <t>PrgChMinMax</t>
  </si>
  <si>
    <t>PrgChMin</t>
  </si>
  <si>
    <t>PrgChMax</t>
  </si>
  <si>
    <t>PrgChBankMinMax</t>
  </si>
  <si>
    <t>PrgChgBankPrg</t>
  </si>
  <si>
    <t>SongSelect</t>
  </si>
  <si>
    <t>SetProp[erty]WIthVar[iable]</t>
  </si>
  <si>
    <t>SetProp[erty]WithVal[ue]</t>
  </si>
  <si>
    <t>SetVar[iable]WithProp[erty]</t>
  </si>
  <si>
    <t>AddVar[iable]WIthValue</t>
  </si>
  <si>
    <t>Conditional</t>
  </si>
  <si>
    <t xml:space="preserve">If </t>
  </si>
  <si>
    <t>Operator</t>
  </si>
  <si>
    <t>Label</t>
  </si>
  <si>
    <t>Nr</t>
  </si>
  <si>
    <t>Operator: ==, &lt;&gt;, &lt;, &lt;=, &gt;, &gt;=</t>
  </si>
  <si>
    <t>See comment</t>
  </si>
  <si>
    <t>IfVar</t>
  </si>
  <si>
    <t xml:space="preserve">  &lt;instruction name&gt;&lt;params*&gt;</t>
  </si>
  <si>
    <t>SYSEX</t>
  </si>
  <si>
    <t>NrOfSysexData=&lt;x&gt;</t>
  </si>
  <si>
    <t>Later</t>
  </si>
  <si>
    <t>Data: 0</t>
  </si>
  <si>
    <t xml:space="preserve">  Bytes: &lt;aa bb cc dd&gt;</t>
  </si>
  <si>
    <t>Hex data</t>
  </si>
  <si>
    <t>Empty or comments</t>
  </si>
  <si>
    <t>File</t>
  </si>
  <si>
    <t>Test1.txt</t>
  </si>
  <si>
    <t>Purpose</t>
  </si>
  <si>
    <t xml:space="preserve">  Type=&lt;type&gt;</t>
  </si>
  <si>
    <t xml:space="preserve">  ID = &lt;id&gt;</t>
  </si>
  <si>
    <t>Note C3 -&gt; F3</t>
  </si>
  <si>
    <t>Send / last instruction</t>
  </si>
  <si>
    <t>x = minor version 0-99, y =major version 0..9, fixVersion = 1..99</t>
  </si>
  <si>
    <t>Name is string, init value = &lt;-32768..32767&gt;</t>
  </si>
  <si>
    <t>x = &lt;1..16&gt;</t>
  </si>
  <si>
    <t>Loop, name mandatory, init_value optional</t>
  </si>
  <si>
    <t>File Content</t>
  </si>
  <si>
    <t xml:space="preserve">  send;</t>
  </si>
  <si>
    <t>Channel</t>
  </si>
  <si>
    <t>ID of var, val, prop</t>
  </si>
  <si>
    <t>=, -, *, /, %, SIN,…</t>
  </si>
  <si>
    <t>ResultType</t>
  </si>
  <si>
    <t>Result ID</t>
  </si>
  <si>
    <t>0..255/65535</t>
  </si>
  <si>
    <t>Operand1Type</t>
  </si>
  <si>
    <t>Instruction Details</t>
  </si>
  <si>
    <t>Instruction Name:</t>
  </si>
  <si>
    <t>Meaning</t>
  </si>
  <si>
    <t>Copies a value/variable/property to another</t>
  </si>
  <si>
    <t>Byte</t>
  </si>
  <si>
    <t>Remark</t>
  </si>
  <si>
    <t>Bits</t>
  </si>
  <si>
    <t>b7~b4</t>
  </si>
  <si>
    <t>b7~b6</t>
  </si>
  <si>
    <t>00=Property, 01=Var, 10 = Val 1 byte, 11=Val 2 bytes</t>
  </si>
  <si>
    <t>b5~b4</t>
  </si>
  <si>
    <t>Index of property, variable or value (1 or 2 bytes)</t>
  </si>
  <si>
    <t>From Index</t>
  </si>
  <si>
    <t>To Index</t>
  </si>
  <si>
    <t>Reserved</t>
  </si>
  <si>
    <t>Instruction Category ID</t>
  </si>
  <si>
    <t>1  / 1, 2</t>
  </si>
  <si>
    <t>n / n, n + 1</t>
  </si>
  <si>
    <t>b3~b2</t>
  </si>
  <si>
    <t>b1~b0</t>
  </si>
  <si>
    <t>Instruction ID: To Type</t>
  </si>
  <si>
    <t>Instruction ID: From Type</t>
  </si>
  <si>
    <t>Set (0001)</t>
  </si>
  <si>
    <t>End (0000)</t>
  </si>
  <si>
    <t>Last instruction / end program</t>
  </si>
  <si>
    <t>No further bytes</t>
  </si>
  <si>
    <t>Instruction ID: Left operand</t>
  </si>
  <si>
    <t>Instruction ID: Right operand</t>
  </si>
  <si>
    <t>m /m, m + 1</t>
  </si>
  <si>
    <t>Assign Index</t>
  </si>
  <si>
    <t>OperatorToProp (0010)</t>
  </si>
  <si>
    <t>Operator and assign to a property</t>
  </si>
  <si>
    <t>Operator and assign to a variable</t>
  </si>
  <si>
    <t>OperatorToVar (0011)</t>
  </si>
  <si>
    <t>0011</t>
  </si>
  <si>
    <t>0001</t>
  </si>
  <si>
    <t>0000</t>
  </si>
  <si>
    <t>b3~b0</t>
  </si>
  <si>
    <t>0010</t>
  </si>
  <si>
    <t>Index of variable</t>
  </si>
  <si>
    <t>2  / 2, 3</t>
  </si>
  <si>
    <t>Left Operand</t>
  </si>
  <si>
    <t>(Right Operand)</t>
  </si>
  <si>
    <t>See list Operators (to the right)</t>
  </si>
  <si>
    <t>Operators</t>
  </si>
  <si>
    <t>#Operands</t>
  </si>
  <si>
    <t>b3~b2, b1~b0</t>
  </si>
  <si>
    <t>Operand 3 and 4 if needed</t>
  </si>
  <si>
    <t>ID (4 bits)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</si>
  <si>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</si>
  <si>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</si>
  <si>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</si>
  <si>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</si>
  <si>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</si>
  <si>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</si>
  <si>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</si>
  <si>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</si>
  <si>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</si>
  <si>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</si>
  <si>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</si>
  <si>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</si>
  <si>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Conditional (0100)</t>
  </si>
  <si>
    <t>Conditional commands</t>
  </si>
  <si>
    <t>Sub command</t>
  </si>
  <si>
    <t>00=If, 01 = Label</t>
  </si>
  <si>
    <t>Left Operand Type</t>
  </si>
  <si>
    <t>Equality Operator</t>
  </si>
  <si>
    <t>See list Equality Operators (to the right)</t>
  </si>
  <si>
    <t>Equality Operators</t>
  </si>
  <si>
    <t>==</t>
  </si>
  <si>
    <t>&lt;&gt;</t>
  </si>
  <si>
    <t>&gt;</t>
  </si>
  <si>
    <t>&gt;=</t>
  </si>
  <si>
    <t>&lt;=</t>
  </si>
  <si>
    <t>ID (3 bits)</t>
  </si>
  <si>
    <t>000</t>
  </si>
  <si>
    <t>001</t>
  </si>
  <si>
    <t>010</t>
  </si>
  <si>
    <t>011</t>
  </si>
  <si>
    <t>100</t>
  </si>
  <si>
    <t>101</t>
  </si>
  <si>
    <t>110</t>
  </si>
  <si>
    <t>111</t>
  </si>
  <si>
    <t>b3~b1</t>
  </si>
  <si>
    <t>b0</t>
  </si>
  <si>
    <t>Right Operand Type</t>
  </si>
  <si>
    <t>Operand 1 Index</t>
  </si>
  <si>
    <t>Operand 2 Index</t>
  </si>
  <si>
    <t>IF: Jump to label if TRUE, LABEL: Labelindex</t>
  </si>
  <si>
    <t>IF Sub command:</t>
  </si>
  <si>
    <t>Create (0101)</t>
  </si>
  <si>
    <t>b3</t>
  </si>
  <si>
    <t>00=MIDI, 01=DMX, 10=Remote</t>
  </si>
  <si>
    <t>MIDI Sub command</t>
  </si>
  <si>
    <t>b2~b0</t>
  </si>
  <si>
    <t>MIDI Type</t>
  </si>
  <si>
    <t>00=NoteOn/Off, 01=PitchBend, 10=CC, 11=Other</t>
  </si>
  <si>
    <t>b7</t>
  </si>
  <si>
    <t>CC Value</t>
  </si>
  <si>
    <t>TODO</t>
  </si>
  <si>
    <t>Send (0101)</t>
  </si>
  <si>
    <t>Send command</t>
  </si>
  <si>
    <t>Delayed</t>
  </si>
  <si>
    <t>0=No, 1=Yes</t>
  </si>
  <si>
    <t>Create a new message (to be send), overwrites current</t>
  </si>
  <si>
    <t>MIDI Type Other</t>
  </si>
  <si>
    <t>DMX Sub command</t>
  </si>
  <si>
    <t>MSB Channel</t>
  </si>
  <si>
    <t>LSB Channel</t>
  </si>
  <si>
    <t>1, 2</t>
  </si>
  <si>
    <t>Delay in ms</t>
  </si>
  <si>
    <t>Delayed=Yes</t>
  </si>
  <si>
    <t>Index of property (see table Properties)</t>
  </si>
  <si>
    <t>AD</t>
  </si>
  <si>
    <t>AG</t>
  </si>
  <si>
    <t>Property Index</t>
  </si>
  <si>
    <t>MIDI Channel</t>
  </si>
  <si>
    <t>Velocity</t>
  </si>
  <si>
    <t>Release Velocity</t>
  </si>
  <si>
    <t>PitchBend</t>
  </si>
  <si>
    <t>MSB</t>
  </si>
  <si>
    <t>LSB</t>
  </si>
  <si>
    <t>Poly Pitch</t>
  </si>
  <si>
    <t>Note</t>
  </si>
  <si>
    <t>Special</t>
  </si>
  <si>
    <t>SeqStart/Stop</t>
  </si>
  <si>
    <t>0: b0</t>
  </si>
  <si>
    <t>0: b3~b0</t>
  </si>
  <si>
    <t>1: b7~b0</t>
  </si>
  <si>
    <t>1: b6~b0</t>
  </si>
  <si>
    <t>2: b7~b0</t>
  </si>
  <si>
    <t>2: b6~b0</t>
  </si>
  <si>
    <t>3: b7~b0</t>
  </si>
  <si>
    <t>0: b4~b0?</t>
  </si>
  <si>
    <t>Total Size</t>
  </si>
  <si>
    <t>MCs</t>
  </si>
  <si>
    <t>Keys</t>
  </si>
  <si>
    <t>Unit Size</t>
  </si>
  <si>
    <t xml:space="preserve">Content </t>
  </si>
  <si>
    <t>Test</t>
  </si>
  <si>
    <t>Max</t>
  </si>
  <si>
    <t>Note On Triggers</t>
  </si>
  <si>
    <t>Note Off Triggers</t>
  </si>
  <si>
    <t>Ccs</t>
  </si>
  <si>
    <t>CCs</t>
  </si>
  <si>
    <t>PB</t>
  </si>
  <si>
    <t>CC Triggers</t>
  </si>
  <si>
    <t>PB Triggers</t>
  </si>
  <si>
    <t>Sub Category</t>
  </si>
  <si>
    <t xml:space="preserve">Note Off </t>
  </si>
  <si>
    <t xml:space="preserve">Note On  </t>
  </si>
  <si>
    <t xml:space="preserve">CC  </t>
  </si>
  <si>
    <t xml:space="preserve">PB  </t>
  </si>
  <si>
    <t>Channels</t>
  </si>
  <si>
    <t>Universes</t>
  </si>
  <si>
    <t>82: keys + common</t>
  </si>
  <si>
    <t>Pedals</t>
  </si>
  <si>
    <t>Pedal Triggers</t>
  </si>
  <si>
    <t>Switches</t>
  </si>
  <si>
    <t>Switch Triggers</t>
  </si>
  <si>
    <t>Ped/Sw</t>
  </si>
  <si>
    <t>Trigger Tables</t>
  </si>
  <si>
    <t>Common</t>
  </si>
  <si>
    <t xml:space="preserve">Triggers </t>
  </si>
  <si>
    <t>Start of Mestra file</t>
  </si>
  <si>
    <t>version 1.2.3</t>
  </si>
  <si>
    <t>var &lt;name&gt; = &lt;init_value&gt;</t>
  </si>
  <si>
    <t>ID, see table Tr, column C</t>
  </si>
  <si>
    <t>&lt;x&gt;: See table Tr, column D, …</t>
  </si>
  <si>
    <t>program &lt;name&gt;</t>
  </si>
  <si>
    <t>Example</t>
  </si>
  <si>
    <t>NrOfMidiChannels=1;</t>
  </si>
  <si>
    <t>trigger MIDI NoteOn 1-4 C1-C5 Transepose5 Enabled</t>
  </si>
  <si>
    <t xml:space="preserve">  Note += 5;</t>
  </si>
  <si>
    <t>program Transpose5:</t>
  </si>
  <si>
    <t>CPU Memory</t>
  </si>
  <si>
    <t>Sub Cat</t>
  </si>
  <si>
    <t>Note On</t>
  </si>
  <si>
    <t>Note Off</t>
  </si>
  <si>
    <t>SubSub</t>
  </si>
  <si>
    <t>All Notes</t>
  </si>
  <si>
    <t>Trigger cond</t>
  </si>
  <si>
    <t xml:space="preserve">trigger NoteOn 1 C1-C4 4.1.1 Transpose5 (Enabled) </t>
  </si>
  <si>
    <t>Trigger cond Des</t>
  </si>
  <si>
    <t>MC, TrM/B/P*</t>
  </si>
  <si>
    <t>*1</t>
  </si>
  <si>
    <t>Enable</t>
  </si>
  <si>
    <t>Index/name + bool</t>
  </si>
  <si>
    <t>Trigger (0110)</t>
  </si>
  <si>
    <t>Enable/Disable</t>
  </si>
  <si>
    <t>1/0</t>
  </si>
  <si>
    <t>0/1</t>
  </si>
  <si>
    <t>b6~b0, byte 1</t>
  </si>
  <si>
    <t>15 bits: Index of trigger</t>
  </si>
  <si>
    <t>0-32767</t>
  </si>
  <si>
    <t>Pro snake TDP-3</t>
  </si>
  <si>
    <t>Price pp</t>
  </si>
  <si>
    <t>Pro snake TPD-3 x FM</t>
  </si>
  <si>
    <t>Total Cost</t>
  </si>
  <si>
    <t>Total Length</t>
  </si>
  <si>
    <t>Big stage distances</t>
  </si>
  <si>
    <t>From</t>
  </si>
  <si>
    <t>To</t>
  </si>
  <si>
    <t>Length needed</t>
  </si>
  <si>
    <t>Synth</t>
  </si>
  <si>
    <t>Back</t>
  </si>
  <si>
    <t>Mark</t>
  </si>
  <si>
    <t>Stage box</t>
  </si>
  <si>
    <t>Front</t>
  </si>
  <si>
    <t>Stage box 2</t>
  </si>
  <si>
    <t>Front 2</t>
  </si>
  <si>
    <t>Stage box 1</t>
  </si>
  <si>
    <t>Front 1</t>
  </si>
  <si>
    <t>DMX Type</t>
  </si>
  <si>
    <t>00=Single scene/single ch, 01=multi scenes, single ch, 10=multi scenes, multi ch, 11 = ch &gt;=256 , multi scenes, multi ch)</t>
  </si>
  <si>
    <t>00</t>
  </si>
  <si>
    <t>DMX Single Scene /single ch</t>
  </si>
  <si>
    <t>DMX Multi Scenes/ Single ch</t>
  </si>
  <si>
    <t>Scenes</t>
  </si>
  <si>
    <t>Scene multiplier</t>
  </si>
  <si>
    <t>0=8 channels, 1 = 16 channels</t>
  </si>
  <si>
    <t>b6~b0</t>
  </si>
  <si>
    <t>1 bit per scene, channel = multiplier * bit number</t>
  </si>
  <si>
    <t>DMX Multi Scenes/ Multi ch</t>
  </si>
  <si>
    <t>Channels to set, 1 bit per channel</t>
  </si>
  <si>
    <t>Value (for each bit set in byte 2)</t>
  </si>
  <si>
    <t>Scenes part 2</t>
  </si>
  <si>
    <t>DMX Multi Scenes/ Multi ch / univ</t>
  </si>
  <si>
    <t>Offset channel</t>
  </si>
  <si>
    <t>0-256</t>
  </si>
  <si>
    <t xml:space="preserve">Channel </t>
  </si>
  <si>
    <t>Ch = offset ch + scenes * multiplier + channel, total 11 scenes</t>
  </si>
  <si>
    <t>5..x</t>
  </si>
  <si>
    <t>b7~b0</t>
  </si>
  <si>
    <t>b7~b1</t>
  </si>
  <si>
    <t>Ch = offset ch + scenes * multiplier + channel, total 15 scenes</t>
  </si>
  <si>
    <t>b5~b2</t>
  </si>
  <si>
    <t>Offset channel MSB</t>
  </si>
  <si>
    <t>Offset channel LSB</t>
  </si>
  <si>
    <t>12 bits total: 4096 channels</t>
  </si>
  <si>
    <t>Column offset</t>
  </si>
  <si>
    <t>Coincidental DMX Setup</t>
  </si>
  <si>
    <t># Channels</t>
  </si>
  <si>
    <t>LED Par</t>
  </si>
  <si>
    <t>Location</t>
  </si>
  <si>
    <t>Left Front</t>
  </si>
  <si>
    <t>Alignment</t>
  </si>
  <si>
    <t># 8 ch Scenes</t>
  </si>
  <si>
    <t>Total channels</t>
  </si>
  <si>
    <t>Right Front</t>
  </si>
  <si>
    <t>Floor Par</t>
  </si>
  <si>
    <t>Drums</t>
  </si>
  <si>
    <t>Stage Boxes</t>
  </si>
  <si>
    <t>LED Bar</t>
  </si>
  <si>
    <t>Setups</t>
  </si>
  <si>
    <t>DMX Setups</t>
  </si>
  <si>
    <t>Extended Coincidental DMX Setup</t>
  </si>
  <si>
    <t>Haze Machine</t>
  </si>
  <si>
    <t>Gobos</t>
  </si>
  <si>
    <t>Laser</t>
  </si>
  <si>
    <t>Outrageous setup</t>
  </si>
  <si>
    <t>Strobes</t>
  </si>
  <si>
    <t>Left side</t>
  </si>
  <si>
    <t>Right side</t>
  </si>
  <si>
    <t xml:space="preserve">Center </t>
  </si>
  <si>
    <t>DMX Instructions</t>
  </si>
  <si>
    <t>AL</t>
  </si>
  <si>
    <t>Byte 0</t>
  </si>
  <si>
    <t>Byte 1</t>
  </si>
  <si>
    <t>Byte 2</t>
  </si>
  <si>
    <t>Byte 3</t>
  </si>
  <si>
    <t>Byte 4</t>
  </si>
  <si>
    <t>Further</t>
  </si>
  <si>
    <t>Single Channel</t>
  </si>
  <si>
    <t>Multiple scenes, single value</t>
  </si>
  <si>
    <t>Multiple scenes, multiple values</t>
  </si>
  <si>
    <t>Main instruction</t>
  </si>
  <si>
    <t>Sub instruction</t>
  </si>
  <si>
    <t>----00--</t>
  </si>
  <si>
    <t>----01--</t>
  </si>
  <si>
    <t>Multiple channels</t>
  </si>
  <si>
    <t>----11--</t>
  </si>
  <si>
    <t>------00</t>
  </si>
  <si>
    <t>Value type</t>
  </si>
  <si>
    <t>Value (range)</t>
  </si>
  <si>
    <t>cccccccc</t>
  </si>
  <si>
    <t>vvvvvvvv</t>
  </si>
  <si>
    <t>------01</t>
  </si>
  <si>
    <t xml:space="preserve">Value  </t>
  </si>
  <si>
    <t>------10</t>
  </si>
  <si>
    <t>pppppppp</t>
  </si>
  <si>
    <t>Variable Index</t>
  </si>
  <si>
    <t>Send DMX</t>
  </si>
  <si>
    <t>MSB Channels</t>
  </si>
  <si>
    <t>------cc</t>
  </si>
  <si>
    <t>Channels add cc * 256</t>
  </si>
  <si>
    <t>Channel LSB (0-255)</t>
  </si>
  <si>
    <t>nnnnnnnn</t>
  </si>
  <si>
    <t>Nr of Values</t>
  </si>
  <si>
    <t>0-255 (times Nr of Values)</t>
  </si>
  <si>
    <t>...end</t>
  </si>
  <si>
    <t>0-------</t>
  </si>
  <si>
    <t>Scene Mult Factor</t>
  </si>
  <si>
    <t>Scene has 8 channels</t>
  </si>
  <si>
    <t>1-------</t>
  </si>
  <si>
    <t>Scene has 16 channels</t>
  </si>
  <si>
    <t>-1------</t>
  </si>
  <si>
    <t>-0------</t>
  </si>
  <si>
    <t>Offset Or Scenes</t>
  </si>
  <si>
    <t>Remainder of byte contains channel offset</t>
  </si>
  <si>
    <t>Remainder of byte contains scenes</t>
  </si>
  <si>
    <t>--cccccc</t>
  </si>
  <si>
    <t>Channel offset</t>
  </si>
  <si>
    <t>Channel offset (0-31) * Scene Mult Factor</t>
  </si>
  <si>
    <t>(0-248 or 0-496)</t>
  </si>
  <si>
    <t>--ssssss</t>
  </si>
  <si>
    <t>MSB Scenes</t>
  </si>
  <si>
    <t>ssssssss</t>
  </si>
  <si>
    <t>LSB Scenes</t>
  </si>
  <si>
    <t>8 scenes</t>
  </si>
  <si>
    <t>6 (MSB) scenes</t>
  </si>
  <si>
    <t>As above</t>
  </si>
  <si>
    <t>------0-</t>
  </si>
  <si>
    <t>------1-</t>
  </si>
  <si>
    <t>------0</t>
  </si>
  <si>
    <t>-------1</t>
  </si>
  <si>
    <t>Channel offset (0-255) * Scene Mult Factor</t>
  </si>
  <si>
    <t>8 (MSB) scenes</t>
  </si>
  <si>
    <t>0-2048 or '0-4096</t>
  </si>
  <si>
    <t>8 (LSB) scenes</t>
  </si>
  <si>
    <t>Evening</t>
  </si>
  <si>
    <t>Worked home 1,5 hr</t>
  </si>
  <si>
    <t>AV</t>
  </si>
  <si>
    <t>----1001</t>
  </si>
  <si>
    <t>MIDI command</t>
  </si>
  <si>
    <t>MIDI channel</t>
  </si>
  <si>
    <t>-100----</t>
  </si>
  <si>
    <t>e------</t>
  </si>
  <si>
    <t>1 = yes, 0 = no</t>
  </si>
  <si>
    <t>-101----</t>
  </si>
  <si>
    <t>t-------</t>
  </si>
  <si>
    <t>Note On Type</t>
  </si>
  <si>
    <t>0 = single note, 1 = range</t>
  </si>
  <si>
    <t>-nnnnnnn</t>
  </si>
  <si>
    <t>Note start</t>
  </si>
  <si>
    <t>0~10: octave, 11~126: note, 127: All</t>
  </si>
  <si>
    <t>MIDI Triggers</t>
  </si>
  <si>
    <t>----1000</t>
  </si>
  <si>
    <t>Note Off, like Note On</t>
  </si>
  <si>
    <t>Note end</t>
  </si>
  <si>
    <t>0~127</t>
  </si>
  <si>
    <t>----1010</t>
  </si>
  <si>
    <t>Polyphonic key pressure</t>
  </si>
  <si>
    <t>if 1: Note end used</t>
  </si>
  <si>
    <t>Not implemented</t>
  </si>
  <si>
    <t>Not impl.</t>
  </si>
  <si>
    <t>----1011</t>
  </si>
  <si>
    <t>Control Change</t>
  </si>
  <si>
    <t>-ccccccc</t>
  </si>
  <si>
    <t>Control Number</t>
  </si>
  <si>
    <t>-mmmmmmm</t>
  </si>
  <si>
    <t>a-------</t>
  </si>
  <si>
    <t>All CCs</t>
  </si>
  <si>
    <t>if 1: skip next</t>
  </si>
  <si>
    <t>0: exact, 1: min/max</t>
  </si>
  <si>
    <t>Min/Exact Value</t>
  </si>
  <si>
    <t>Max Value</t>
  </si>
  <si>
    <t>----1100</t>
  </si>
  <si>
    <t>Program Change</t>
  </si>
  <si>
    <t>-ppppppp</t>
  </si>
  <si>
    <t>0: any change, 1: exact change</t>
  </si>
  <si>
    <t>----1101</t>
  </si>
  <si>
    <t>Pressure</t>
  </si>
  <si>
    <t>----1110</t>
  </si>
  <si>
    <t>Trigger order</t>
  </si>
  <si>
    <t>Lower than previous</t>
  </si>
  <si>
    <t>Higher than previous</t>
  </si>
  <si>
    <t>Lower than value</t>
  </si>
  <si>
    <t>Higher than value</t>
  </si>
  <si>
    <t>Equals</t>
  </si>
  <si>
    <t>Not equal</t>
  </si>
  <si>
    <t>Edge downwards (cur value &lt; value, prev value &gt; value</t>
  </si>
  <si>
    <t>Edge upwards (cur value &gt; value, prev value &lt;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</si>
</sst>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 monospaced for SAP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1" fillId="0" borderId="0" xfId="0" applyNumberFormat="1" applyFont="1"/>
    <xf numFmtId="16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165" fontId="0" fillId="0" borderId="0" xfId="0" applyNumberFormat="1"/>
    <xf numFmtId="16" fontId="0" fillId="0" borderId="0" xfId="0" quotePrefix="1" applyNumberFormat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2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0" fillId="0" borderId="0" xfId="0" applyFill="1" applyBorder="1" applyAlignment="1">
      <alignment vertical="center" wrapText="1"/>
    </xf>
    <xf numFmtId="20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opLeftCell="A48" workbookViewId="0">
      <selection activeCell="C59" sqref="C59"/>
    </sheetView>
  </sheetViews>
  <sheetFormatPr defaultRowHeight="14.4" x14ac:dyDescent="0.3"/>
  <cols>
    <col min="1" max="1" width="27.88671875" style="1" bestFit="1" customWidth="1"/>
    <col min="4" max="4" width="5.77734375" style="3" bestFit="1" customWidth="1"/>
    <col min="5" max="7" width="8.88671875" style="3"/>
    <col min="9" max="9" width="10.6640625" customWidth="1"/>
    <col min="11" max="11" width="20" bestFit="1" customWidth="1"/>
  </cols>
  <sheetData>
    <row r="1" spans="1:12" x14ac:dyDescent="0.3">
      <c r="A1" s="1" t="s">
        <v>0</v>
      </c>
      <c r="B1" t="s">
        <v>2</v>
      </c>
      <c r="C1" t="s">
        <v>3</v>
      </c>
      <c r="D1" s="3" t="s">
        <v>1</v>
      </c>
      <c r="E1" s="3" t="s">
        <v>4</v>
      </c>
      <c r="F1" s="3" t="s">
        <v>6</v>
      </c>
      <c r="G1" s="3" t="s">
        <v>5</v>
      </c>
    </row>
    <row r="2" spans="1:12" x14ac:dyDescent="0.3">
      <c r="A2" s="1" t="s">
        <v>7</v>
      </c>
      <c r="G2" s="3">
        <v>1</v>
      </c>
      <c r="K2" s="8" t="s">
        <v>351</v>
      </c>
    </row>
    <row r="4" spans="1:12" x14ac:dyDescent="0.3">
      <c r="A4" s="1">
        <v>42991</v>
      </c>
      <c r="B4" s="4">
        <v>0.5</v>
      </c>
      <c r="C4" s="4">
        <v>0.78819444444444453</v>
      </c>
      <c r="D4" s="3">
        <f>(C4-B4)*24-0.5</f>
        <v>6.4166666666666687</v>
      </c>
      <c r="E4" s="3">
        <v>8</v>
      </c>
      <c r="F4" s="3">
        <f>D4-E4</f>
        <v>-1.5833333333333313</v>
      </c>
      <c r="G4" s="3">
        <f>G2+F4</f>
        <v>-0.58333333333333126</v>
      </c>
      <c r="K4" t="s">
        <v>351</v>
      </c>
      <c r="L4">
        <v>73500</v>
      </c>
    </row>
    <row r="5" spans="1:12" x14ac:dyDescent="0.3">
      <c r="A5" s="1">
        <f>A4+1</f>
        <v>42992</v>
      </c>
      <c r="B5" s="4">
        <v>0.41666666666666669</v>
      </c>
      <c r="C5" s="4">
        <v>0.76736111111111116</v>
      </c>
      <c r="D5" s="3">
        <f t="shared" ref="D5:D6" si="0">(C5-B5)*24-0.5</f>
        <v>7.9166666666666679</v>
      </c>
      <c r="E5" s="3">
        <v>8</v>
      </c>
      <c r="F5" s="3">
        <f t="shared" ref="F5:F7" si="1">D5-E5</f>
        <v>-8.3333333333332149E-2</v>
      </c>
      <c r="G5" s="3">
        <f>F5+G4</f>
        <v>-0.66666666666666341</v>
      </c>
      <c r="K5" t="s">
        <v>352</v>
      </c>
      <c r="L5">
        <v>2.4</v>
      </c>
    </row>
    <row r="6" spans="1:12" x14ac:dyDescent="0.3">
      <c r="A6" s="1">
        <f>A5+1</f>
        <v>42993</v>
      </c>
      <c r="B6" s="4">
        <v>0.39930555555555558</v>
      </c>
      <c r="C6" s="4">
        <v>0.78819444444444453</v>
      </c>
      <c r="D6" s="3">
        <f t="shared" si="0"/>
        <v>8.8333333333333357</v>
      </c>
      <c r="E6" s="3">
        <v>8</v>
      </c>
      <c r="F6" s="3">
        <f t="shared" si="1"/>
        <v>0.8333333333333357</v>
      </c>
      <c r="G6" s="3">
        <f>F6+G5</f>
        <v>0.16666666666667229</v>
      </c>
      <c r="K6" t="s">
        <v>353</v>
      </c>
      <c r="L6">
        <f>L4*L5/100/12</f>
        <v>147</v>
      </c>
    </row>
    <row r="7" spans="1:12" x14ac:dyDescent="0.3">
      <c r="A7" s="5">
        <f t="shared" ref="A7:A13" si="2">A6+1</f>
        <v>42994</v>
      </c>
      <c r="B7" s="6">
        <v>0</v>
      </c>
      <c r="C7" s="6">
        <v>0</v>
      </c>
      <c r="D7" s="7">
        <v>0</v>
      </c>
      <c r="E7" s="7">
        <v>0</v>
      </c>
      <c r="F7" s="7">
        <f t="shared" si="1"/>
        <v>0</v>
      </c>
      <c r="G7" s="7">
        <f>F7+G6</f>
        <v>0.16666666666667229</v>
      </c>
      <c r="K7" t="s">
        <v>354</v>
      </c>
      <c r="L7">
        <v>35</v>
      </c>
    </row>
    <row r="8" spans="1:12" x14ac:dyDescent="0.3">
      <c r="A8" s="5">
        <f t="shared" si="2"/>
        <v>42995</v>
      </c>
      <c r="B8" s="6">
        <v>0</v>
      </c>
      <c r="C8" s="6">
        <v>0</v>
      </c>
      <c r="D8" s="7">
        <v>0</v>
      </c>
      <c r="E8" s="7">
        <v>0</v>
      </c>
      <c r="F8" s="7">
        <f t="shared" ref="F8:F9" si="3">D8-E8</f>
        <v>0</v>
      </c>
      <c r="G8" s="7">
        <f>F8+G7</f>
        <v>0.16666666666667229</v>
      </c>
      <c r="K8" t="s">
        <v>355</v>
      </c>
      <c r="L8">
        <f>L6*L7/100</f>
        <v>51.45</v>
      </c>
    </row>
    <row r="9" spans="1:12" x14ac:dyDescent="0.3">
      <c r="A9" s="1">
        <f t="shared" si="2"/>
        <v>42996</v>
      </c>
      <c r="B9" s="4">
        <v>0.4236111111111111</v>
      </c>
      <c r="C9" s="4">
        <v>0.78819444444444453</v>
      </c>
      <c r="D9" s="3">
        <f t="shared" ref="D9" si="4">(C9-B9)*24-0.5</f>
        <v>8.2500000000000018</v>
      </c>
      <c r="E9" s="3">
        <v>8</v>
      </c>
      <c r="F9" s="3">
        <f t="shared" si="3"/>
        <v>0.25000000000000178</v>
      </c>
      <c r="G9" s="3">
        <f>F9+G8</f>
        <v>0.41666666666667407</v>
      </c>
      <c r="K9" t="s">
        <v>356</v>
      </c>
      <c r="L9">
        <f>L6-L8</f>
        <v>95.55</v>
      </c>
    </row>
    <row r="10" spans="1:12" x14ac:dyDescent="0.3">
      <c r="A10" s="1">
        <f t="shared" si="2"/>
        <v>42997</v>
      </c>
      <c r="B10" s="4">
        <v>0.4201388888888889</v>
      </c>
      <c r="C10" s="4">
        <v>0.78472222222222221</v>
      </c>
      <c r="D10" s="3">
        <f t="shared" ref="D10:D13" si="5">(C10-B10)*24-0.5</f>
        <v>8.25</v>
      </c>
      <c r="E10" s="3">
        <v>8</v>
      </c>
      <c r="F10" s="3">
        <f t="shared" ref="F10:F16" si="6">D10-E10</f>
        <v>0.25</v>
      </c>
      <c r="G10" s="3">
        <f t="shared" ref="G10:G13" si="7">F10+G9</f>
        <v>0.66666666666667407</v>
      </c>
      <c r="K10" t="s">
        <v>358</v>
      </c>
      <c r="L10">
        <f>L9/L4*12*100</f>
        <v>1.5599999999999998</v>
      </c>
    </row>
    <row r="11" spans="1:12" x14ac:dyDescent="0.3">
      <c r="A11" s="1">
        <f t="shared" si="2"/>
        <v>42998</v>
      </c>
      <c r="B11" s="4">
        <v>0.4236111111111111</v>
      </c>
      <c r="C11" s="4">
        <v>0.78819444444444453</v>
      </c>
      <c r="D11" s="3">
        <f t="shared" si="5"/>
        <v>8.2500000000000018</v>
      </c>
      <c r="E11" s="3">
        <v>8</v>
      </c>
      <c r="F11" s="3">
        <f t="shared" si="6"/>
        <v>0.25000000000000178</v>
      </c>
      <c r="G11" s="3">
        <f t="shared" si="7"/>
        <v>0.91666666666667584</v>
      </c>
    </row>
    <row r="12" spans="1:12" x14ac:dyDescent="0.3">
      <c r="A12" s="1">
        <f t="shared" si="2"/>
        <v>42999</v>
      </c>
      <c r="B12" s="4">
        <v>0.43055555555555558</v>
      </c>
      <c r="C12" s="4">
        <v>0.76736111111111116</v>
      </c>
      <c r="D12" s="3">
        <f t="shared" si="5"/>
        <v>7.5833333333333339</v>
      </c>
      <c r="E12" s="3">
        <v>8</v>
      </c>
      <c r="F12" s="3">
        <f t="shared" si="6"/>
        <v>-0.41666666666666607</v>
      </c>
      <c r="G12" s="3">
        <f t="shared" si="7"/>
        <v>0.50000000000000977</v>
      </c>
    </row>
    <row r="13" spans="1:12" x14ac:dyDescent="0.3">
      <c r="A13" s="1">
        <f t="shared" si="2"/>
        <v>43000</v>
      </c>
      <c r="B13" s="4">
        <v>0.42708333333333331</v>
      </c>
      <c r="C13" s="4">
        <v>0.78819444444444453</v>
      </c>
      <c r="D13" s="3">
        <f t="shared" si="5"/>
        <v>8.1666666666666696</v>
      </c>
      <c r="E13" s="3">
        <v>8</v>
      </c>
      <c r="F13" s="3">
        <f t="shared" si="6"/>
        <v>0.16666666666666963</v>
      </c>
      <c r="G13" s="3">
        <f t="shared" si="7"/>
        <v>0.6666666666666794</v>
      </c>
      <c r="K13" s="8" t="s">
        <v>359</v>
      </c>
    </row>
    <row r="14" spans="1:12" x14ac:dyDescent="0.3">
      <c r="A14" s="5">
        <f t="shared" ref="A14:A41" si="8">A13+1</f>
        <v>43001</v>
      </c>
      <c r="B14" s="6">
        <v>0</v>
      </c>
      <c r="C14" s="6">
        <v>0</v>
      </c>
      <c r="D14" s="7">
        <v>0</v>
      </c>
      <c r="E14" s="7">
        <v>0</v>
      </c>
      <c r="F14" s="7">
        <f t="shared" si="6"/>
        <v>0</v>
      </c>
      <c r="G14" s="7">
        <f>F14+G13</f>
        <v>0.6666666666666794</v>
      </c>
      <c r="K14" t="s">
        <v>360</v>
      </c>
      <c r="L14">
        <v>73500</v>
      </c>
    </row>
    <row r="15" spans="1:12" x14ac:dyDescent="0.3">
      <c r="A15" s="5">
        <f t="shared" si="8"/>
        <v>43002</v>
      </c>
      <c r="B15" s="6">
        <v>0</v>
      </c>
      <c r="C15" s="6">
        <v>0</v>
      </c>
      <c r="D15" s="7">
        <v>0</v>
      </c>
      <c r="E15" s="7">
        <v>0</v>
      </c>
      <c r="F15" s="7">
        <f t="shared" si="6"/>
        <v>0</v>
      </c>
      <c r="G15" s="7">
        <f>F15+G14</f>
        <v>0.6666666666666794</v>
      </c>
      <c r="K15" t="s">
        <v>352</v>
      </c>
      <c r="L15">
        <v>0.87</v>
      </c>
    </row>
    <row r="16" spans="1:12" x14ac:dyDescent="0.3">
      <c r="A16" s="1">
        <f t="shared" si="8"/>
        <v>43003</v>
      </c>
      <c r="B16" s="4">
        <v>0.43055555555555558</v>
      </c>
      <c r="C16" s="4">
        <v>0.78819444444444453</v>
      </c>
      <c r="D16" s="3">
        <f t="shared" ref="D16:D20" si="9">(C16-B16)*24-0.5</f>
        <v>8.0833333333333357</v>
      </c>
      <c r="E16" s="3">
        <v>8</v>
      </c>
      <c r="F16" s="3">
        <f t="shared" si="6"/>
        <v>8.3333333333335702E-2</v>
      </c>
      <c r="G16" s="3">
        <f>F16+G15</f>
        <v>0.7500000000000151</v>
      </c>
      <c r="K16" t="s">
        <v>361</v>
      </c>
      <c r="L16">
        <f>L14*L15/100/12</f>
        <v>53.287500000000001</v>
      </c>
    </row>
    <row r="17" spans="1:12" x14ac:dyDescent="0.3">
      <c r="A17" s="1">
        <f t="shared" si="8"/>
        <v>43004</v>
      </c>
      <c r="B17" s="4">
        <v>0.43055555555555558</v>
      </c>
      <c r="C17" s="4">
        <v>0.78819444444444453</v>
      </c>
      <c r="D17" s="3">
        <f t="shared" si="9"/>
        <v>8.0833333333333357</v>
      </c>
      <c r="E17" s="3">
        <v>8</v>
      </c>
      <c r="F17" s="3">
        <f t="shared" ref="F17:F44" si="10">D17-E17</f>
        <v>8.3333333333335702E-2</v>
      </c>
      <c r="G17" s="3">
        <f t="shared" ref="G17:G20" si="11">F17+G16</f>
        <v>0.8333333333333508</v>
      </c>
    </row>
    <row r="18" spans="1:12" x14ac:dyDescent="0.3">
      <c r="A18" s="1">
        <f t="shared" si="8"/>
        <v>43005</v>
      </c>
      <c r="B18" s="4">
        <v>0.43055555555555558</v>
      </c>
      <c r="C18" s="4">
        <v>0.77777777777777779</v>
      </c>
      <c r="D18" s="3">
        <f t="shared" si="9"/>
        <v>7.8333333333333321</v>
      </c>
      <c r="E18" s="3">
        <v>8</v>
      </c>
      <c r="F18" s="3">
        <f t="shared" si="10"/>
        <v>-0.16666666666666785</v>
      </c>
      <c r="G18" s="3">
        <f t="shared" si="11"/>
        <v>0.66666666666668295</v>
      </c>
    </row>
    <row r="19" spans="1:12" x14ac:dyDescent="0.3">
      <c r="A19" s="1">
        <f t="shared" si="8"/>
        <v>43006</v>
      </c>
      <c r="B19" s="4">
        <v>0.42708333333333331</v>
      </c>
      <c r="C19" s="4">
        <v>0.77083333333333337</v>
      </c>
      <c r="D19" s="3">
        <f t="shared" si="9"/>
        <v>7.7500000000000018</v>
      </c>
      <c r="E19" s="3">
        <v>8</v>
      </c>
      <c r="F19" s="3">
        <f t="shared" si="10"/>
        <v>-0.24999999999999822</v>
      </c>
      <c r="G19" s="3">
        <f t="shared" si="11"/>
        <v>0.41666666666668473</v>
      </c>
      <c r="K19" t="s">
        <v>362</v>
      </c>
      <c r="L19">
        <f>L9+L16</f>
        <v>148.83750000000001</v>
      </c>
    </row>
    <row r="20" spans="1:12" x14ac:dyDescent="0.3">
      <c r="A20" s="1">
        <f t="shared" si="8"/>
        <v>43007</v>
      </c>
      <c r="B20" s="4">
        <v>0.43055555555555558</v>
      </c>
      <c r="C20" s="4">
        <v>0.79166666666666663</v>
      </c>
      <c r="D20" s="3">
        <f t="shared" si="9"/>
        <v>8.1666666666666643</v>
      </c>
      <c r="E20" s="3">
        <v>8</v>
      </c>
      <c r="F20" s="3">
        <f t="shared" si="10"/>
        <v>0.1666666666666643</v>
      </c>
      <c r="G20" s="3">
        <f t="shared" si="11"/>
        <v>0.58333333333334902</v>
      </c>
      <c r="K20" t="s">
        <v>357</v>
      </c>
      <c r="L20">
        <f>L19/L14*12*100</f>
        <v>2.4299999999999997</v>
      </c>
    </row>
    <row r="21" spans="1:12" x14ac:dyDescent="0.3">
      <c r="A21" s="5">
        <f t="shared" si="8"/>
        <v>43008</v>
      </c>
      <c r="B21" s="6">
        <v>0</v>
      </c>
      <c r="C21" s="6">
        <v>0</v>
      </c>
      <c r="D21" s="7">
        <v>0</v>
      </c>
      <c r="E21" s="7">
        <v>0</v>
      </c>
      <c r="F21" s="7">
        <f t="shared" si="10"/>
        <v>0</v>
      </c>
      <c r="G21" s="7">
        <f>F21+G20</f>
        <v>0.58333333333334902</v>
      </c>
    </row>
    <row r="22" spans="1:12" x14ac:dyDescent="0.3">
      <c r="A22" s="5">
        <f t="shared" si="8"/>
        <v>43009</v>
      </c>
      <c r="B22" s="6">
        <v>0</v>
      </c>
      <c r="C22" s="6">
        <v>0</v>
      </c>
      <c r="D22" s="7">
        <v>0</v>
      </c>
      <c r="E22" s="7">
        <v>0</v>
      </c>
      <c r="F22" s="7">
        <f t="shared" si="10"/>
        <v>0</v>
      </c>
      <c r="G22" s="7">
        <f>F22+G21</f>
        <v>0.58333333333334902</v>
      </c>
    </row>
    <row r="23" spans="1:12" x14ac:dyDescent="0.3">
      <c r="A23" s="1">
        <f t="shared" si="8"/>
        <v>43010</v>
      </c>
      <c r="B23" s="4">
        <v>0.40972222222222227</v>
      </c>
      <c r="C23" s="4">
        <v>0.79166666666666663</v>
      </c>
      <c r="D23" s="3">
        <f t="shared" ref="D23:D27" si="12">(C23-B23)*24-0.5</f>
        <v>8.6666666666666643</v>
      </c>
      <c r="E23" s="3">
        <v>8</v>
      </c>
      <c r="F23" s="3">
        <f t="shared" si="10"/>
        <v>0.6666666666666643</v>
      </c>
      <c r="G23" s="3">
        <f>F23+G22</f>
        <v>1.2500000000000133</v>
      </c>
    </row>
    <row r="24" spans="1:12" x14ac:dyDescent="0.3">
      <c r="A24" s="1">
        <f t="shared" si="8"/>
        <v>43011</v>
      </c>
      <c r="B24" s="4">
        <v>0.41319444444444442</v>
      </c>
      <c r="C24" s="4">
        <v>0.78819444444444453</v>
      </c>
      <c r="D24" s="3">
        <f t="shared" si="12"/>
        <v>8.5000000000000036</v>
      </c>
      <c r="E24" s="3">
        <v>8</v>
      </c>
      <c r="F24" s="3">
        <f t="shared" si="10"/>
        <v>0.50000000000000355</v>
      </c>
      <c r="G24" s="3">
        <f t="shared" ref="G24:G27" si="13">F24+G23</f>
        <v>1.7500000000000169</v>
      </c>
    </row>
    <row r="25" spans="1:12" x14ac:dyDescent="0.3">
      <c r="A25" s="1">
        <f t="shared" si="8"/>
        <v>43012</v>
      </c>
      <c r="B25" s="4">
        <v>0.4201388888888889</v>
      </c>
      <c r="C25" s="4">
        <v>0.78819444444444453</v>
      </c>
      <c r="D25" s="3">
        <f t="shared" si="12"/>
        <v>8.3333333333333357</v>
      </c>
      <c r="E25" s="3">
        <v>8</v>
      </c>
      <c r="F25" s="3">
        <f t="shared" si="10"/>
        <v>0.3333333333333357</v>
      </c>
      <c r="G25" s="3">
        <f t="shared" si="13"/>
        <v>2.0833333333333526</v>
      </c>
    </row>
    <row r="26" spans="1:12" x14ac:dyDescent="0.3">
      <c r="A26" s="1">
        <f t="shared" si="8"/>
        <v>43013</v>
      </c>
      <c r="B26" s="4">
        <v>0.4201388888888889</v>
      </c>
      <c r="C26" s="4">
        <v>0.77083333333333337</v>
      </c>
      <c r="D26" s="3">
        <f t="shared" si="12"/>
        <v>7.9166666666666679</v>
      </c>
      <c r="E26" s="3">
        <v>8</v>
      </c>
      <c r="F26" s="3">
        <f t="shared" si="10"/>
        <v>-8.3333333333332149E-2</v>
      </c>
      <c r="G26" s="3">
        <f t="shared" si="13"/>
        <v>2.0000000000000204</v>
      </c>
    </row>
    <row r="27" spans="1:12" x14ac:dyDescent="0.3">
      <c r="A27" s="1">
        <f t="shared" si="8"/>
        <v>43014</v>
      </c>
      <c r="B27" s="4">
        <v>0.41319444444444442</v>
      </c>
      <c r="C27" s="4">
        <v>0.78819444444444453</v>
      </c>
      <c r="D27" s="3">
        <f t="shared" si="12"/>
        <v>8.5000000000000036</v>
      </c>
      <c r="E27" s="3">
        <v>8</v>
      </c>
      <c r="F27" s="3">
        <f t="shared" si="10"/>
        <v>0.50000000000000355</v>
      </c>
      <c r="G27" s="3">
        <f t="shared" si="13"/>
        <v>2.500000000000024</v>
      </c>
    </row>
    <row r="28" spans="1:12" x14ac:dyDescent="0.3">
      <c r="A28" s="5">
        <f t="shared" si="8"/>
        <v>43015</v>
      </c>
      <c r="B28" s="6">
        <v>0</v>
      </c>
      <c r="C28" s="6">
        <v>0</v>
      </c>
      <c r="D28" s="7">
        <v>0</v>
      </c>
      <c r="E28" s="7">
        <v>0</v>
      </c>
      <c r="F28" s="7">
        <f t="shared" si="10"/>
        <v>0</v>
      </c>
      <c r="G28" s="7">
        <f>F28+G27</f>
        <v>2.500000000000024</v>
      </c>
    </row>
    <row r="29" spans="1:12" x14ac:dyDescent="0.3">
      <c r="A29" s="5">
        <f t="shared" si="8"/>
        <v>43016</v>
      </c>
      <c r="B29" s="6">
        <v>0</v>
      </c>
      <c r="C29" s="6">
        <v>0</v>
      </c>
      <c r="D29" s="7">
        <v>0</v>
      </c>
      <c r="E29" s="7">
        <v>0</v>
      </c>
      <c r="F29" s="7">
        <f t="shared" si="10"/>
        <v>0</v>
      </c>
      <c r="G29" s="7">
        <f>F29+G28</f>
        <v>2.500000000000024</v>
      </c>
    </row>
    <row r="30" spans="1:12" x14ac:dyDescent="0.3">
      <c r="A30" s="1">
        <f t="shared" si="8"/>
        <v>43017</v>
      </c>
      <c r="B30" s="4">
        <v>0.4236111111111111</v>
      </c>
      <c r="C30" s="4">
        <v>0.78819444444444453</v>
      </c>
      <c r="D30" s="3">
        <f t="shared" ref="D30:D34" si="14">(C30-B30)*24-0.5</f>
        <v>8.2500000000000018</v>
      </c>
      <c r="E30" s="3">
        <v>8</v>
      </c>
      <c r="F30" s="3">
        <f t="shared" si="10"/>
        <v>0.25000000000000178</v>
      </c>
      <c r="G30" s="3">
        <f>F30+G29</f>
        <v>2.7500000000000258</v>
      </c>
    </row>
    <row r="31" spans="1:12" x14ac:dyDescent="0.3">
      <c r="A31" s="1">
        <f t="shared" si="8"/>
        <v>43018</v>
      </c>
      <c r="B31" s="4">
        <v>0.42708333333333331</v>
      </c>
      <c r="C31" s="4">
        <v>0.79166666666666663</v>
      </c>
      <c r="D31" s="3">
        <f t="shared" si="14"/>
        <v>8.25</v>
      </c>
      <c r="E31" s="3">
        <v>8</v>
      </c>
      <c r="F31" s="3">
        <f t="shared" si="10"/>
        <v>0.25</v>
      </c>
      <c r="G31" s="3">
        <f t="shared" ref="G31:G34" si="15">F31+G30</f>
        <v>3.0000000000000258</v>
      </c>
      <c r="I31" t="s">
        <v>8</v>
      </c>
    </row>
    <row r="32" spans="1:12" x14ac:dyDescent="0.3">
      <c r="A32" s="1">
        <f t="shared" si="8"/>
        <v>43019</v>
      </c>
      <c r="B32" s="4">
        <v>0.43055555555555558</v>
      </c>
      <c r="C32" s="4">
        <v>0.78819444444444453</v>
      </c>
      <c r="D32" s="3">
        <f t="shared" si="14"/>
        <v>8.0833333333333357</v>
      </c>
      <c r="E32" s="3">
        <v>8</v>
      </c>
      <c r="F32" s="3">
        <f t="shared" si="10"/>
        <v>8.3333333333335702E-2</v>
      </c>
      <c r="G32" s="3">
        <f t="shared" si="15"/>
        <v>3.0833333333333615</v>
      </c>
    </row>
    <row r="33" spans="1:7" x14ac:dyDescent="0.3">
      <c r="A33" s="1">
        <f t="shared" si="8"/>
        <v>43020</v>
      </c>
      <c r="B33" s="4">
        <v>0.42708333333333331</v>
      </c>
      <c r="C33" s="4">
        <v>0.69791666666666663</v>
      </c>
      <c r="D33" s="3">
        <f t="shared" si="14"/>
        <v>6</v>
      </c>
      <c r="E33" s="3">
        <v>8</v>
      </c>
      <c r="F33" s="3">
        <f t="shared" si="10"/>
        <v>-2</v>
      </c>
      <c r="G33" s="3">
        <f t="shared" si="15"/>
        <v>1.0833333333333615</v>
      </c>
    </row>
    <row r="34" spans="1:7" x14ac:dyDescent="0.3">
      <c r="A34" s="1">
        <f t="shared" si="8"/>
        <v>43021</v>
      </c>
      <c r="B34" s="4">
        <v>0.42708333333333331</v>
      </c>
      <c r="C34" s="4">
        <v>0.79166666666666663</v>
      </c>
      <c r="D34" s="3">
        <f t="shared" si="14"/>
        <v>8.25</v>
      </c>
      <c r="E34" s="3">
        <v>8</v>
      </c>
      <c r="F34" s="3">
        <f t="shared" si="10"/>
        <v>0.25</v>
      </c>
      <c r="G34" s="3">
        <f t="shared" si="15"/>
        <v>1.3333333333333615</v>
      </c>
    </row>
    <row r="35" spans="1:7" x14ac:dyDescent="0.3">
      <c r="A35" s="5">
        <f t="shared" si="8"/>
        <v>43022</v>
      </c>
      <c r="B35" s="6">
        <v>0</v>
      </c>
      <c r="C35" s="6">
        <v>0</v>
      </c>
      <c r="D35" s="7">
        <v>0</v>
      </c>
      <c r="E35" s="7">
        <v>0</v>
      </c>
      <c r="F35" s="7">
        <f t="shared" si="10"/>
        <v>0</v>
      </c>
      <c r="G35" s="7">
        <f>F35+G34</f>
        <v>1.3333333333333615</v>
      </c>
    </row>
    <row r="36" spans="1:7" x14ac:dyDescent="0.3">
      <c r="A36" s="5">
        <f t="shared" si="8"/>
        <v>43023</v>
      </c>
      <c r="B36" s="6">
        <v>0</v>
      </c>
      <c r="C36" s="6">
        <v>0</v>
      </c>
      <c r="D36" s="7">
        <v>0</v>
      </c>
      <c r="E36" s="7">
        <v>0</v>
      </c>
      <c r="F36" s="7">
        <f t="shared" si="10"/>
        <v>0</v>
      </c>
      <c r="G36" s="7">
        <f>F36+G35</f>
        <v>1.3333333333333615</v>
      </c>
    </row>
    <row r="37" spans="1:7" x14ac:dyDescent="0.3">
      <c r="A37" s="1">
        <f t="shared" si="8"/>
        <v>43024</v>
      </c>
      <c r="B37" s="4">
        <v>0.43055555555555558</v>
      </c>
      <c r="C37" s="4">
        <v>0.78819444444444453</v>
      </c>
      <c r="D37" s="3">
        <f t="shared" ref="D37:D41" si="16">(C37-B37)*24-0.5</f>
        <v>8.0833333333333357</v>
      </c>
      <c r="E37" s="3">
        <v>8</v>
      </c>
      <c r="F37" s="3">
        <f t="shared" si="10"/>
        <v>8.3333333333335702E-2</v>
      </c>
      <c r="G37" s="3">
        <f>F37+G36</f>
        <v>1.4166666666666972</v>
      </c>
    </row>
    <row r="38" spans="1:7" x14ac:dyDescent="0.3">
      <c r="A38" s="1">
        <f t="shared" si="8"/>
        <v>43025</v>
      </c>
      <c r="B38" s="4">
        <v>0.44791666666666669</v>
      </c>
      <c r="C38" s="4">
        <v>0.78819444444444453</v>
      </c>
      <c r="D38" s="3">
        <f t="shared" si="16"/>
        <v>7.6666666666666679</v>
      </c>
      <c r="E38" s="3">
        <v>8</v>
      </c>
      <c r="F38" s="3">
        <f t="shared" si="10"/>
        <v>-0.33333333333333215</v>
      </c>
      <c r="G38" s="3">
        <f t="shared" ref="G38:G41" si="17">F38+G37</f>
        <v>1.083333333333365</v>
      </c>
    </row>
    <row r="39" spans="1:7" x14ac:dyDescent="0.3">
      <c r="A39" s="1">
        <f t="shared" si="8"/>
        <v>43026</v>
      </c>
      <c r="B39" s="4">
        <v>0.43055555555555558</v>
      </c>
      <c r="C39" s="4">
        <v>0.78819444444444453</v>
      </c>
      <c r="D39" s="3">
        <f t="shared" si="16"/>
        <v>8.0833333333333357</v>
      </c>
      <c r="E39" s="3">
        <v>8</v>
      </c>
      <c r="F39" s="3">
        <f t="shared" si="10"/>
        <v>8.3333333333335702E-2</v>
      </c>
      <c r="G39" s="3">
        <f t="shared" si="17"/>
        <v>1.1666666666667007</v>
      </c>
    </row>
    <row r="40" spans="1:7" x14ac:dyDescent="0.3">
      <c r="A40" s="1">
        <f t="shared" si="8"/>
        <v>43027</v>
      </c>
      <c r="B40" s="4">
        <v>0.4201388888888889</v>
      </c>
      <c r="C40" s="4">
        <v>0.76736111111111116</v>
      </c>
      <c r="D40" s="3">
        <f t="shared" si="16"/>
        <v>7.8333333333333339</v>
      </c>
      <c r="E40" s="3">
        <v>8</v>
      </c>
      <c r="F40" s="3">
        <f t="shared" si="10"/>
        <v>-0.16666666666666607</v>
      </c>
      <c r="G40" s="3">
        <f t="shared" si="17"/>
        <v>1.0000000000000346</v>
      </c>
    </row>
    <row r="41" spans="1:7" x14ac:dyDescent="0.3">
      <c r="A41" s="1">
        <f t="shared" si="8"/>
        <v>43028</v>
      </c>
      <c r="B41" s="4">
        <v>0.42708333333333331</v>
      </c>
      <c r="C41" s="4">
        <v>0.78819444444444453</v>
      </c>
      <c r="D41" s="3">
        <f t="shared" si="16"/>
        <v>8.1666666666666696</v>
      </c>
      <c r="E41" s="3">
        <v>8</v>
      </c>
      <c r="F41" s="3">
        <f t="shared" si="10"/>
        <v>0.16666666666666963</v>
      </c>
      <c r="G41" s="3">
        <f t="shared" si="17"/>
        <v>1.1666666666667043</v>
      </c>
    </row>
    <row r="42" spans="1:7" x14ac:dyDescent="0.3">
      <c r="A42" s="5">
        <f t="shared" ref="A42:A105" si="18">A41+1</f>
        <v>43029</v>
      </c>
      <c r="B42" s="6">
        <v>0</v>
      </c>
      <c r="C42" s="6">
        <v>0</v>
      </c>
      <c r="D42" s="7">
        <v>0</v>
      </c>
      <c r="E42" s="7">
        <v>0</v>
      </c>
      <c r="F42" s="7">
        <f t="shared" si="10"/>
        <v>0</v>
      </c>
      <c r="G42" s="7">
        <f>F42+G41</f>
        <v>1.1666666666667043</v>
      </c>
    </row>
    <row r="43" spans="1:7" x14ac:dyDescent="0.3">
      <c r="A43" s="5">
        <f t="shared" si="18"/>
        <v>43030</v>
      </c>
      <c r="B43" s="6">
        <v>0</v>
      </c>
      <c r="C43" s="6">
        <v>0</v>
      </c>
      <c r="D43" s="7">
        <v>0</v>
      </c>
      <c r="E43" s="7">
        <v>0</v>
      </c>
      <c r="F43" s="7">
        <f t="shared" si="10"/>
        <v>0</v>
      </c>
      <c r="G43" s="7">
        <f>F43+G42</f>
        <v>1.1666666666667043</v>
      </c>
    </row>
    <row r="44" spans="1:7" x14ac:dyDescent="0.3">
      <c r="A44" s="1">
        <f t="shared" si="18"/>
        <v>43031</v>
      </c>
      <c r="B44" s="4">
        <v>0.42708333333333331</v>
      </c>
      <c r="C44" s="4">
        <v>0.78819444444444453</v>
      </c>
      <c r="D44" s="3">
        <f t="shared" ref="D44:D48" si="19">(C44-B44)*24-0.5</f>
        <v>8.1666666666666696</v>
      </c>
      <c r="E44" s="3">
        <v>8</v>
      </c>
      <c r="F44" s="3">
        <f t="shared" si="10"/>
        <v>0.16666666666666963</v>
      </c>
      <c r="G44" s="3">
        <f>F44+G43</f>
        <v>1.3333333333333739</v>
      </c>
    </row>
    <row r="45" spans="1:7" x14ac:dyDescent="0.3">
      <c r="A45" s="1">
        <f t="shared" si="18"/>
        <v>43032</v>
      </c>
      <c r="B45" s="4">
        <v>0.43055555555555558</v>
      </c>
      <c r="C45" s="4">
        <v>0.78819444444444453</v>
      </c>
      <c r="D45" s="3">
        <f t="shared" si="19"/>
        <v>8.0833333333333357</v>
      </c>
      <c r="E45" s="3">
        <v>8</v>
      </c>
      <c r="F45" s="3">
        <f t="shared" ref="F45:F108" si="20">D45-E45</f>
        <v>8.3333333333335702E-2</v>
      </c>
      <c r="G45" s="3">
        <f t="shared" ref="G45:G48" si="21">F45+G44</f>
        <v>1.4166666666667096</v>
      </c>
    </row>
    <row r="46" spans="1:7" x14ac:dyDescent="0.3">
      <c r="A46" s="1">
        <f t="shared" si="18"/>
        <v>43033</v>
      </c>
      <c r="B46" s="4">
        <v>0.42708333333333331</v>
      </c>
      <c r="C46" s="4">
        <v>0.78819444444444453</v>
      </c>
      <c r="D46" s="3">
        <f t="shared" si="19"/>
        <v>8.1666666666666696</v>
      </c>
      <c r="E46" s="3">
        <v>8</v>
      </c>
      <c r="F46" s="3">
        <f t="shared" si="20"/>
        <v>0.16666666666666963</v>
      </c>
      <c r="G46" s="3">
        <f t="shared" si="21"/>
        <v>1.5833333333333792</v>
      </c>
    </row>
    <row r="47" spans="1:7" x14ac:dyDescent="0.3">
      <c r="A47" s="1">
        <f t="shared" si="18"/>
        <v>43034</v>
      </c>
      <c r="B47" s="4">
        <v>0.43055555555555558</v>
      </c>
      <c r="C47" s="4">
        <v>0.76736111111111116</v>
      </c>
      <c r="D47" s="3">
        <f t="shared" si="19"/>
        <v>7.5833333333333339</v>
      </c>
      <c r="E47" s="3">
        <v>8</v>
      </c>
      <c r="F47" s="3">
        <f t="shared" si="20"/>
        <v>-0.41666666666666607</v>
      </c>
      <c r="G47" s="3">
        <f t="shared" si="21"/>
        <v>1.1666666666667131</v>
      </c>
    </row>
    <row r="48" spans="1:7" x14ac:dyDescent="0.3">
      <c r="A48" s="1">
        <f t="shared" si="18"/>
        <v>43035</v>
      </c>
      <c r="B48" s="4">
        <v>0.4236111111111111</v>
      </c>
      <c r="C48" s="4">
        <v>0.78819444444444453</v>
      </c>
      <c r="D48" s="3">
        <f t="shared" si="19"/>
        <v>8.2500000000000018</v>
      </c>
      <c r="E48" s="3">
        <v>8</v>
      </c>
      <c r="F48" s="3">
        <f t="shared" si="20"/>
        <v>0.25000000000000178</v>
      </c>
      <c r="G48" s="3">
        <f t="shared" si="21"/>
        <v>1.4166666666667149</v>
      </c>
    </row>
    <row r="49" spans="1:8" x14ac:dyDescent="0.3">
      <c r="A49" s="5">
        <f t="shared" si="18"/>
        <v>43036</v>
      </c>
      <c r="B49" s="6">
        <v>0</v>
      </c>
      <c r="C49" s="6">
        <v>0</v>
      </c>
      <c r="D49" s="7">
        <v>0</v>
      </c>
      <c r="E49" s="7">
        <v>0</v>
      </c>
      <c r="F49" s="7">
        <f t="shared" si="20"/>
        <v>0</v>
      </c>
      <c r="G49" s="7">
        <f>F49+G48</f>
        <v>1.4166666666667149</v>
      </c>
    </row>
    <row r="50" spans="1:8" x14ac:dyDescent="0.3">
      <c r="A50" s="5">
        <f t="shared" si="18"/>
        <v>43037</v>
      </c>
      <c r="B50" s="6">
        <v>0</v>
      </c>
      <c r="C50" s="6">
        <v>0</v>
      </c>
      <c r="D50" s="7">
        <v>0</v>
      </c>
      <c r="E50" s="7">
        <v>0</v>
      </c>
      <c r="F50" s="7">
        <f t="shared" si="20"/>
        <v>0</v>
      </c>
      <c r="G50" s="7">
        <f>F50+G49</f>
        <v>1.4166666666667149</v>
      </c>
    </row>
    <row r="51" spans="1:8" x14ac:dyDescent="0.3">
      <c r="A51" s="1">
        <f t="shared" si="18"/>
        <v>43038</v>
      </c>
      <c r="B51" s="4">
        <v>0.43055555555555558</v>
      </c>
      <c r="C51" s="4">
        <v>0.79166666666666663</v>
      </c>
      <c r="D51" s="3">
        <f t="shared" ref="D51:D55" si="22">(C51-B51)*24-0.5</f>
        <v>8.1666666666666643</v>
      </c>
      <c r="E51" s="3">
        <v>8</v>
      </c>
      <c r="F51" s="3">
        <f t="shared" si="20"/>
        <v>0.1666666666666643</v>
      </c>
      <c r="G51" s="3">
        <f>F51+G50</f>
        <v>1.5833333333333792</v>
      </c>
    </row>
    <row r="52" spans="1:8" x14ac:dyDescent="0.3">
      <c r="A52" s="1">
        <f t="shared" si="18"/>
        <v>43039</v>
      </c>
      <c r="B52" s="4">
        <v>0.43402777777777773</v>
      </c>
      <c r="C52" s="4">
        <v>0.79166666666666663</v>
      </c>
      <c r="D52" s="3">
        <f t="shared" si="22"/>
        <v>8.0833333333333339</v>
      </c>
      <c r="E52" s="3">
        <v>8</v>
      </c>
      <c r="F52" s="3">
        <f t="shared" si="20"/>
        <v>8.3333333333333925E-2</v>
      </c>
      <c r="G52" s="3">
        <f t="shared" ref="G52:G55" si="23">F52+G51</f>
        <v>1.6666666666667131</v>
      </c>
    </row>
    <row r="53" spans="1:8" x14ac:dyDescent="0.3">
      <c r="A53" s="1">
        <f t="shared" si="18"/>
        <v>43040</v>
      </c>
      <c r="B53" s="4">
        <v>0.42708333333333331</v>
      </c>
      <c r="C53" s="4">
        <v>0.79166666666666663</v>
      </c>
      <c r="D53" s="3">
        <f t="shared" si="22"/>
        <v>8.25</v>
      </c>
      <c r="E53" s="3">
        <v>8</v>
      </c>
      <c r="F53" s="3">
        <f t="shared" si="20"/>
        <v>0.25</v>
      </c>
      <c r="G53" s="3">
        <f t="shared" si="23"/>
        <v>1.9166666666667131</v>
      </c>
    </row>
    <row r="54" spans="1:8" x14ac:dyDescent="0.3">
      <c r="A54" s="1">
        <f t="shared" si="18"/>
        <v>43041</v>
      </c>
      <c r="B54" s="4">
        <v>0.42708333333333331</v>
      </c>
      <c r="C54" s="4">
        <v>0.76736111111111116</v>
      </c>
      <c r="D54" s="3">
        <f t="shared" si="22"/>
        <v>7.6666666666666679</v>
      </c>
      <c r="E54" s="3">
        <v>8</v>
      </c>
      <c r="F54" s="3">
        <f t="shared" si="20"/>
        <v>-0.33333333333333215</v>
      </c>
      <c r="G54" s="3">
        <f t="shared" si="23"/>
        <v>1.583333333333381</v>
      </c>
    </row>
    <row r="55" spans="1:8" x14ac:dyDescent="0.3">
      <c r="A55" s="1">
        <f t="shared" si="18"/>
        <v>43042</v>
      </c>
      <c r="B55" s="4">
        <v>0.43055555555555558</v>
      </c>
      <c r="C55" s="4">
        <v>0.79166666666666663</v>
      </c>
      <c r="D55" s="3">
        <f t="shared" si="22"/>
        <v>8.1666666666666643</v>
      </c>
      <c r="E55" s="3">
        <v>8</v>
      </c>
      <c r="F55" s="3">
        <f t="shared" si="20"/>
        <v>0.1666666666666643</v>
      </c>
      <c r="G55" s="3">
        <f t="shared" si="23"/>
        <v>1.7500000000000453</v>
      </c>
    </row>
    <row r="56" spans="1:8" x14ac:dyDescent="0.3">
      <c r="A56" s="5">
        <f t="shared" si="18"/>
        <v>43043</v>
      </c>
      <c r="B56" s="6">
        <v>0</v>
      </c>
      <c r="C56" s="6">
        <v>0</v>
      </c>
      <c r="D56" s="7">
        <v>0</v>
      </c>
      <c r="E56" s="7">
        <v>0</v>
      </c>
      <c r="F56" s="7">
        <f t="shared" si="20"/>
        <v>0</v>
      </c>
      <c r="G56" s="7">
        <f>F56+G55</f>
        <v>1.7500000000000453</v>
      </c>
    </row>
    <row r="57" spans="1:8" x14ac:dyDescent="0.3">
      <c r="A57" s="5">
        <f t="shared" si="18"/>
        <v>43044</v>
      </c>
      <c r="B57" s="6">
        <v>0</v>
      </c>
      <c r="C57" s="6">
        <v>0</v>
      </c>
      <c r="D57" s="7">
        <v>0</v>
      </c>
      <c r="E57" s="7">
        <v>0</v>
      </c>
      <c r="F57" s="7">
        <f t="shared" si="20"/>
        <v>0</v>
      </c>
      <c r="G57" s="7">
        <f>F57+G56</f>
        <v>1.7500000000000453</v>
      </c>
    </row>
    <row r="58" spans="1:8" x14ac:dyDescent="0.3">
      <c r="A58" s="1">
        <f t="shared" si="18"/>
        <v>43045</v>
      </c>
      <c r="B58" s="4">
        <v>0.43055555555555558</v>
      </c>
      <c r="C58" s="4">
        <v>0.80208333333333337</v>
      </c>
      <c r="D58" s="3">
        <f t="shared" ref="D58:D62" si="24">(C58-B58)*24-0.5</f>
        <v>8.4166666666666679</v>
      </c>
      <c r="E58" s="3">
        <v>8</v>
      </c>
      <c r="F58" s="3">
        <f t="shared" si="20"/>
        <v>0.41666666666666785</v>
      </c>
      <c r="G58" s="3">
        <f>F58+G57</f>
        <v>2.1666666666667131</v>
      </c>
      <c r="H58" t="s">
        <v>805</v>
      </c>
    </row>
    <row r="59" spans="1:8" x14ac:dyDescent="0.3">
      <c r="A59" s="1">
        <f t="shared" si="18"/>
        <v>43046</v>
      </c>
      <c r="B59" s="4">
        <v>0.38194444444444442</v>
      </c>
      <c r="C59" s="39">
        <v>0.78125</v>
      </c>
      <c r="D59" s="3">
        <f t="shared" si="24"/>
        <v>9.0833333333333339</v>
      </c>
      <c r="E59" s="3">
        <v>8</v>
      </c>
      <c r="F59" s="3">
        <f t="shared" si="20"/>
        <v>1.0833333333333339</v>
      </c>
      <c r="G59" s="3">
        <f t="shared" ref="G59:G62" si="25">F59+G58</f>
        <v>3.2500000000000471</v>
      </c>
      <c r="H59" t="s">
        <v>806</v>
      </c>
    </row>
    <row r="60" spans="1:8" x14ac:dyDescent="0.3">
      <c r="A60" s="1">
        <f t="shared" si="18"/>
        <v>43047</v>
      </c>
      <c r="B60" s="2">
        <v>0.375</v>
      </c>
      <c r="C60" s="2">
        <v>0.78819444444444453</v>
      </c>
      <c r="D60" s="3">
        <f t="shared" si="24"/>
        <v>9.4166666666666679</v>
      </c>
      <c r="E60" s="3">
        <v>8</v>
      </c>
      <c r="F60" s="3">
        <f t="shared" si="20"/>
        <v>1.4166666666666679</v>
      </c>
      <c r="G60" s="3">
        <f t="shared" si="25"/>
        <v>4.6666666666667149</v>
      </c>
    </row>
    <row r="61" spans="1:8" x14ac:dyDescent="0.3">
      <c r="A61" s="1">
        <f t="shared" si="18"/>
        <v>43048</v>
      </c>
      <c r="B61" s="2">
        <v>0.41666666666666669</v>
      </c>
      <c r="C61" s="2">
        <v>0.76736111111111116</v>
      </c>
      <c r="D61" s="3">
        <f t="shared" si="24"/>
        <v>7.9166666666666679</v>
      </c>
      <c r="E61" s="3">
        <v>8</v>
      </c>
      <c r="F61" s="3">
        <f t="shared" si="20"/>
        <v>-8.3333333333332149E-2</v>
      </c>
      <c r="G61" s="3">
        <f t="shared" si="25"/>
        <v>4.5833333333333828</v>
      </c>
    </row>
    <row r="62" spans="1:8" x14ac:dyDescent="0.3">
      <c r="A62" s="1">
        <f t="shared" si="18"/>
        <v>43049</v>
      </c>
      <c r="B62" s="2">
        <v>0.41666666666666669</v>
      </c>
      <c r="C62" s="2">
        <v>0.78819444444444453</v>
      </c>
      <c r="D62" s="3">
        <f t="shared" si="24"/>
        <v>8.4166666666666679</v>
      </c>
      <c r="E62" s="3">
        <v>8</v>
      </c>
      <c r="F62" s="3">
        <f t="shared" si="20"/>
        <v>0.41666666666666785</v>
      </c>
      <c r="G62" s="3">
        <f t="shared" si="25"/>
        <v>5.0000000000000506</v>
      </c>
    </row>
    <row r="63" spans="1:8" x14ac:dyDescent="0.3">
      <c r="A63" s="5">
        <f t="shared" si="18"/>
        <v>43050</v>
      </c>
      <c r="B63" s="6">
        <v>0</v>
      </c>
      <c r="C63" s="6">
        <v>0</v>
      </c>
      <c r="D63" s="7">
        <v>0</v>
      </c>
      <c r="E63" s="7">
        <v>0</v>
      </c>
      <c r="F63" s="7">
        <f t="shared" si="20"/>
        <v>0</v>
      </c>
      <c r="G63" s="7">
        <f>F63+G62</f>
        <v>5.0000000000000506</v>
      </c>
    </row>
    <row r="64" spans="1:8" x14ac:dyDescent="0.3">
      <c r="A64" s="5">
        <f t="shared" si="18"/>
        <v>43051</v>
      </c>
      <c r="B64" s="6">
        <v>0</v>
      </c>
      <c r="C64" s="6">
        <v>0</v>
      </c>
      <c r="D64" s="7">
        <v>0</v>
      </c>
      <c r="E64" s="7">
        <v>0</v>
      </c>
      <c r="F64" s="7">
        <f t="shared" si="20"/>
        <v>0</v>
      </c>
      <c r="G64" s="7">
        <f>F64+G63</f>
        <v>5.0000000000000506</v>
      </c>
    </row>
    <row r="65" spans="1:7" x14ac:dyDescent="0.3">
      <c r="A65" s="1">
        <f t="shared" si="18"/>
        <v>43052</v>
      </c>
      <c r="B65" s="2">
        <v>0.41666666666666669</v>
      </c>
      <c r="C65" s="2">
        <v>0.78819444444444453</v>
      </c>
      <c r="D65" s="3">
        <f t="shared" ref="D65:D69" si="26">(C65-B65)*24-0.5</f>
        <v>8.4166666666666679</v>
      </c>
      <c r="E65" s="3">
        <v>8</v>
      </c>
      <c r="F65" s="3">
        <f t="shared" si="20"/>
        <v>0.41666666666666785</v>
      </c>
      <c r="G65" s="3">
        <f>F65+G64</f>
        <v>5.4166666666667185</v>
      </c>
    </row>
    <row r="66" spans="1:7" x14ac:dyDescent="0.3">
      <c r="A66" s="1">
        <f t="shared" si="18"/>
        <v>43053</v>
      </c>
      <c r="B66" s="2">
        <v>0.41666666666666669</v>
      </c>
      <c r="C66" s="2">
        <v>0.78819444444444453</v>
      </c>
      <c r="D66" s="3">
        <f t="shared" si="26"/>
        <v>8.4166666666666679</v>
      </c>
      <c r="E66" s="3">
        <v>8</v>
      </c>
      <c r="F66" s="3">
        <f t="shared" si="20"/>
        <v>0.41666666666666785</v>
      </c>
      <c r="G66" s="3">
        <f t="shared" ref="G66:G69" si="27">F66+G65</f>
        <v>5.8333333333333863</v>
      </c>
    </row>
    <row r="67" spans="1:7" x14ac:dyDescent="0.3">
      <c r="A67" s="1">
        <f t="shared" si="18"/>
        <v>43054</v>
      </c>
      <c r="B67" s="2">
        <v>0.41666666666666669</v>
      </c>
      <c r="C67" s="2">
        <v>0.78819444444444453</v>
      </c>
      <c r="D67" s="3">
        <f t="shared" si="26"/>
        <v>8.4166666666666679</v>
      </c>
      <c r="E67" s="3">
        <v>8</v>
      </c>
      <c r="F67" s="3">
        <f t="shared" si="20"/>
        <v>0.41666666666666785</v>
      </c>
      <c r="G67" s="3">
        <f t="shared" si="27"/>
        <v>6.2500000000000542</v>
      </c>
    </row>
    <row r="68" spans="1:7" x14ac:dyDescent="0.3">
      <c r="A68" s="1">
        <f t="shared" si="18"/>
        <v>43055</v>
      </c>
      <c r="B68" s="2">
        <v>0.41666666666666669</v>
      </c>
      <c r="C68" s="2">
        <v>0.76736111111111116</v>
      </c>
      <c r="D68" s="3">
        <f t="shared" si="26"/>
        <v>7.9166666666666679</v>
      </c>
      <c r="E68" s="3">
        <v>8</v>
      </c>
      <c r="F68" s="3">
        <f t="shared" si="20"/>
        <v>-8.3333333333332149E-2</v>
      </c>
      <c r="G68" s="3">
        <f t="shared" si="27"/>
        <v>6.166666666666722</v>
      </c>
    </row>
    <row r="69" spans="1:7" x14ac:dyDescent="0.3">
      <c r="A69" s="1">
        <f t="shared" si="18"/>
        <v>43056</v>
      </c>
      <c r="B69" s="2">
        <v>0.41666666666666669</v>
      </c>
      <c r="C69" s="2">
        <v>0.78819444444444453</v>
      </c>
      <c r="D69" s="3">
        <f t="shared" si="26"/>
        <v>8.4166666666666679</v>
      </c>
      <c r="E69" s="3">
        <v>8</v>
      </c>
      <c r="F69" s="3">
        <f t="shared" si="20"/>
        <v>0.41666666666666785</v>
      </c>
      <c r="G69" s="3">
        <f t="shared" si="27"/>
        <v>6.5833333333333899</v>
      </c>
    </row>
    <row r="70" spans="1:7" x14ac:dyDescent="0.3">
      <c r="A70" s="5">
        <f t="shared" si="18"/>
        <v>43057</v>
      </c>
      <c r="B70" s="6">
        <v>0</v>
      </c>
      <c r="C70" s="6">
        <v>0</v>
      </c>
      <c r="D70" s="7">
        <v>0</v>
      </c>
      <c r="E70" s="7">
        <v>0</v>
      </c>
      <c r="F70" s="7">
        <f t="shared" si="20"/>
        <v>0</v>
      </c>
      <c r="G70" s="7">
        <f>F70+G69</f>
        <v>6.5833333333333899</v>
      </c>
    </row>
    <row r="71" spans="1:7" x14ac:dyDescent="0.3">
      <c r="A71" s="5">
        <f t="shared" si="18"/>
        <v>43058</v>
      </c>
      <c r="B71" s="6">
        <v>0</v>
      </c>
      <c r="C71" s="6">
        <v>0</v>
      </c>
      <c r="D71" s="7">
        <v>0</v>
      </c>
      <c r="E71" s="7">
        <v>0</v>
      </c>
      <c r="F71" s="7">
        <f t="shared" si="20"/>
        <v>0</v>
      </c>
      <c r="G71" s="7">
        <f>F71+G70</f>
        <v>6.5833333333333899</v>
      </c>
    </row>
    <row r="72" spans="1:7" x14ac:dyDescent="0.3">
      <c r="A72" s="1">
        <f t="shared" si="18"/>
        <v>43059</v>
      </c>
      <c r="B72" s="2">
        <v>0.41666666666666669</v>
      </c>
      <c r="C72" s="2">
        <v>0.78819444444444453</v>
      </c>
      <c r="D72" s="3">
        <f t="shared" ref="D72:D76" si="28">(C72-B72)*24-0.5</f>
        <v>8.4166666666666679</v>
      </c>
      <c r="E72" s="3">
        <v>8</v>
      </c>
      <c r="F72" s="3">
        <f t="shared" si="20"/>
        <v>0.41666666666666785</v>
      </c>
      <c r="G72" s="3">
        <f>F72+G71</f>
        <v>7.0000000000000577</v>
      </c>
    </row>
    <row r="73" spans="1:7" x14ac:dyDescent="0.3">
      <c r="A73" s="1">
        <f t="shared" si="18"/>
        <v>43060</v>
      </c>
      <c r="B73" s="2">
        <v>0.41666666666666669</v>
      </c>
      <c r="C73" s="2">
        <v>0.78819444444444453</v>
      </c>
      <c r="D73" s="3">
        <f t="shared" si="28"/>
        <v>8.4166666666666679</v>
      </c>
      <c r="E73" s="3">
        <v>8</v>
      </c>
      <c r="F73" s="3">
        <f t="shared" si="20"/>
        <v>0.41666666666666785</v>
      </c>
      <c r="G73" s="3">
        <f t="shared" ref="G73:G76" si="29">F73+G72</f>
        <v>7.4166666666667256</v>
      </c>
    </row>
    <row r="74" spans="1:7" x14ac:dyDescent="0.3">
      <c r="A74" s="1">
        <f t="shared" si="18"/>
        <v>43061</v>
      </c>
      <c r="B74" s="2">
        <v>0.41666666666666669</v>
      </c>
      <c r="C74" s="2">
        <v>0.78819444444444453</v>
      </c>
      <c r="D74" s="3">
        <f t="shared" si="28"/>
        <v>8.4166666666666679</v>
      </c>
      <c r="E74" s="3">
        <v>8</v>
      </c>
      <c r="F74" s="3">
        <f t="shared" si="20"/>
        <v>0.41666666666666785</v>
      </c>
      <c r="G74" s="3">
        <f t="shared" si="29"/>
        <v>7.8333333333333934</v>
      </c>
    </row>
    <row r="75" spans="1:7" x14ac:dyDescent="0.3">
      <c r="A75" s="1">
        <f t="shared" si="18"/>
        <v>43062</v>
      </c>
      <c r="B75" s="2">
        <v>0.41666666666666669</v>
      </c>
      <c r="C75" s="2">
        <v>0.76736111111111116</v>
      </c>
      <c r="D75" s="3">
        <f t="shared" si="28"/>
        <v>7.9166666666666679</v>
      </c>
      <c r="E75" s="3">
        <v>8</v>
      </c>
      <c r="F75" s="3">
        <f t="shared" si="20"/>
        <v>-8.3333333333332149E-2</v>
      </c>
      <c r="G75" s="3">
        <f t="shared" si="29"/>
        <v>7.7500000000000613</v>
      </c>
    </row>
    <row r="76" spans="1:7" x14ac:dyDescent="0.3">
      <c r="A76" s="1">
        <f t="shared" si="18"/>
        <v>43063</v>
      </c>
      <c r="B76" s="2">
        <v>0.41666666666666669</v>
      </c>
      <c r="C76" s="2">
        <v>0.78819444444444453</v>
      </c>
      <c r="D76" s="3">
        <f t="shared" si="28"/>
        <v>8.4166666666666679</v>
      </c>
      <c r="E76" s="3">
        <v>8</v>
      </c>
      <c r="F76" s="3">
        <f t="shared" si="20"/>
        <v>0.41666666666666785</v>
      </c>
      <c r="G76" s="3">
        <f t="shared" si="29"/>
        <v>8.1666666666667282</v>
      </c>
    </row>
    <row r="77" spans="1:7" x14ac:dyDescent="0.3">
      <c r="A77" s="5">
        <f t="shared" si="18"/>
        <v>43064</v>
      </c>
      <c r="B77" s="6">
        <v>0</v>
      </c>
      <c r="C77" s="6">
        <v>0</v>
      </c>
      <c r="D77" s="7">
        <v>0</v>
      </c>
      <c r="E77" s="7">
        <v>0</v>
      </c>
      <c r="F77" s="7">
        <f t="shared" si="20"/>
        <v>0</v>
      </c>
      <c r="G77" s="7">
        <f>F77+G76</f>
        <v>8.1666666666667282</v>
      </c>
    </row>
    <row r="78" spans="1:7" x14ac:dyDescent="0.3">
      <c r="A78" s="5">
        <f t="shared" si="18"/>
        <v>43065</v>
      </c>
      <c r="B78" s="6">
        <v>0</v>
      </c>
      <c r="C78" s="6">
        <v>0</v>
      </c>
      <c r="D78" s="7">
        <v>0</v>
      </c>
      <c r="E78" s="7">
        <v>0</v>
      </c>
      <c r="F78" s="7">
        <f t="shared" si="20"/>
        <v>0</v>
      </c>
      <c r="G78" s="7">
        <f>F78+G77</f>
        <v>8.1666666666667282</v>
      </c>
    </row>
    <row r="79" spans="1:7" x14ac:dyDescent="0.3">
      <c r="A79" s="1">
        <f t="shared" si="18"/>
        <v>43066</v>
      </c>
      <c r="B79" s="2">
        <v>0.39583333333333331</v>
      </c>
      <c r="C79" s="2">
        <v>0.78819444444444453</v>
      </c>
      <c r="D79" s="3">
        <f t="shared" ref="D79:D83" si="30">(C79-B79)*24-0.5</f>
        <v>8.9166666666666696</v>
      </c>
      <c r="E79" s="3">
        <v>8</v>
      </c>
      <c r="F79" s="3">
        <f t="shared" si="20"/>
        <v>0.91666666666666963</v>
      </c>
      <c r="G79" s="3">
        <f>F79+G78</f>
        <v>9.0833333333333979</v>
      </c>
    </row>
    <row r="80" spans="1:7" x14ac:dyDescent="0.3">
      <c r="A80" s="1">
        <f t="shared" si="18"/>
        <v>43067</v>
      </c>
      <c r="B80" s="2">
        <v>0.35416666666666669</v>
      </c>
      <c r="C80" s="2">
        <v>0.76041666666666663</v>
      </c>
      <c r="D80" s="3">
        <f t="shared" si="30"/>
        <v>9.2499999999999982</v>
      </c>
      <c r="E80" s="3">
        <v>8</v>
      </c>
      <c r="F80" s="3">
        <f t="shared" si="20"/>
        <v>1.2499999999999982</v>
      </c>
      <c r="G80" s="3">
        <f t="shared" ref="G80:G83" si="31">F80+G79</f>
        <v>10.333333333333396</v>
      </c>
    </row>
    <row r="81" spans="1:7" x14ac:dyDescent="0.3">
      <c r="A81" s="1">
        <f t="shared" si="18"/>
        <v>43068</v>
      </c>
      <c r="B81" s="2">
        <v>0.39583333333333331</v>
      </c>
      <c r="C81" s="2">
        <v>0.78819444444444453</v>
      </c>
      <c r="D81" s="3">
        <f t="shared" si="30"/>
        <v>8.9166666666666696</v>
      </c>
      <c r="E81" s="3">
        <v>8</v>
      </c>
      <c r="F81" s="3">
        <f t="shared" si="20"/>
        <v>0.91666666666666963</v>
      </c>
      <c r="G81" s="3">
        <f t="shared" si="31"/>
        <v>11.250000000000066</v>
      </c>
    </row>
    <row r="82" spans="1:7" x14ac:dyDescent="0.3">
      <c r="A82" s="1">
        <f t="shared" si="18"/>
        <v>43069</v>
      </c>
      <c r="B82" s="2">
        <v>0.35416666666666669</v>
      </c>
      <c r="C82" s="2">
        <v>0.77083333333333337</v>
      </c>
      <c r="D82" s="3">
        <f t="shared" si="30"/>
        <v>9.5</v>
      </c>
      <c r="E82" s="3">
        <v>8</v>
      </c>
      <c r="F82" s="3">
        <f t="shared" si="20"/>
        <v>1.5</v>
      </c>
      <c r="G82" s="3">
        <f t="shared" si="31"/>
        <v>12.750000000000066</v>
      </c>
    </row>
    <row r="83" spans="1:7" x14ac:dyDescent="0.3">
      <c r="A83" s="1">
        <f t="shared" si="18"/>
        <v>43070</v>
      </c>
      <c r="B83" s="2">
        <v>0.33333333333333331</v>
      </c>
      <c r="C83" s="2">
        <v>0.52083333333333337</v>
      </c>
      <c r="D83" s="3">
        <f t="shared" si="30"/>
        <v>4.0000000000000018</v>
      </c>
      <c r="E83" s="3">
        <v>8</v>
      </c>
      <c r="F83" s="3">
        <f t="shared" si="20"/>
        <v>-3.9999999999999982</v>
      </c>
      <c r="G83" s="3">
        <f t="shared" si="31"/>
        <v>8.7500000000000675</v>
      </c>
    </row>
    <row r="84" spans="1:7" x14ac:dyDescent="0.3">
      <c r="A84" s="5">
        <f t="shared" si="18"/>
        <v>43071</v>
      </c>
      <c r="B84" s="6">
        <v>0</v>
      </c>
      <c r="C84" s="6">
        <v>0</v>
      </c>
      <c r="D84" s="7">
        <v>0</v>
      </c>
      <c r="E84" s="7">
        <v>0</v>
      </c>
      <c r="F84" s="7">
        <f t="shared" si="20"/>
        <v>0</v>
      </c>
      <c r="G84" s="7">
        <f>F84+G83</f>
        <v>8.7500000000000675</v>
      </c>
    </row>
    <row r="85" spans="1:7" x14ac:dyDescent="0.3">
      <c r="A85" s="5">
        <f t="shared" si="18"/>
        <v>43072</v>
      </c>
      <c r="B85" s="6">
        <v>0</v>
      </c>
      <c r="C85" s="6">
        <v>0</v>
      </c>
      <c r="D85" s="7">
        <v>0</v>
      </c>
      <c r="E85" s="7">
        <v>0</v>
      </c>
      <c r="F85" s="7">
        <f t="shared" si="20"/>
        <v>0</v>
      </c>
      <c r="G85" s="7">
        <f>F85+G84</f>
        <v>8.7500000000000675</v>
      </c>
    </row>
    <row r="86" spans="1:7" x14ac:dyDescent="0.3">
      <c r="A86" s="1">
        <f t="shared" si="18"/>
        <v>43073</v>
      </c>
      <c r="B86" s="2">
        <v>0.41666666666666669</v>
      </c>
      <c r="C86" s="2">
        <v>0.78819444444444453</v>
      </c>
      <c r="D86" s="3">
        <f t="shared" ref="D86:D90" si="32">(C86-B86)*24-0.5</f>
        <v>8.4166666666666679</v>
      </c>
      <c r="E86" s="3">
        <v>8</v>
      </c>
      <c r="F86" s="3">
        <f t="shared" si="20"/>
        <v>0.41666666666666785</v>
      </c>
      <c r="G86" s="3">
        <f>F86+G85</f>
        <v>9.1666666666667354</v>
      </c>
    </row>
    <row r="87" spans="1:7" x14ac:dyDescent="0.3">
      <c r="A87" s="1">
        <f t="shared" si="18"/>
        <v>43074</v>
      </c>
      <c r="B87" s="2">
        <v>0.41666666666666669</v>
      </c>
      <c r="C87" s="2">
        <v>0.78819444444444453</v>
      </c>
      <c r="D87" s="3">
        <f t="shared" si="32"/>
        <v>8.4166666666666679</v>
      </c>
      <c r="E87" s="3">
        <v>8</v>
      </c>
      <c r="F87" s="3">
        <f t="shared" si="20"/>
        <v>0.41666666666666785</v>
      </c>
      <c r="G87" s="3">
        <f t="shared" ref="G87:G90" si="33">F87+G86</f>
        <v>9.5833333333334032</v>
      </c>
    </row>
    <row r="88" spans="1:7" x14ac:dyDescent="0.3">
      <c r="A88" s="1">
        <f t="shared" si="18"/>
        <v>43075</v>
      </c>
      <c r="B88" s="2">
        <v>0.41666666666666669</v>
      </c>
      <c r="C88" s="2">
        <v>0.78819444444444453</v>
      </c>
      <c r="D88" s="3">
        <f t="shared" si="32"/>
        <v>8.4166666666666679</v>
      </c>
      <c r="E88" s="3">
        <v>8</v>
      </c>
      <c r="F88" s="3">
        <f t="shared" si="20"/>
        <v>0.41666666666666785</v>
      </c>
      <c r="G88" s="3">
        <f t="shared" si="33"/>
        <v>10.000000000000071</v>
      </c>
    </row>
    <row r="89" spans="1:7" x14ac:dyDescent="0.3">
      <c r="A89" s="1">
        <f t="shared" si="18"/>
        <v>43076</v>
      </c>
      <c r="B89" s="2">
        <v>0.41666666666666669</v>
      </c>
      <c r="C89" s="2">
        <v>0.76736111111111116</v>
      </c>
      <c r="D89" s="3">
        <f t="shared" si="32"/>
        <v>7.9166666666666679</v>
      </c>
      <c r="E89" s="3">
        <v>8</v>
      </c>
      <c r="F89" s="3">
        <f t="shared" si="20"/>
        <v>-8.3333333333332149E-2</v>
      </c>
      <c r="G89" s="3">
        <f t="shared" si="33"/>
        <v>9.9166666666667389</v>
      </c>
    </row>
    <row r="90" spans="1:7" x14ac:dyDescent="0.3">
      <c r="A90" s="1">
        <f t="shared" si="18"/>
        <v>43077</v>
      </c>
      <c r="B90" s="2">
        <v>0.41666666666666669</v>
      </c>
      <c r="C90" s="2">
        <v>0.78819444444444453</v>
      </c>
      <c r="D90" s="3">
        <f t="shared" si="32"/>
        <v>8.4166666666666679</v>
      </c>
      <c r="E90" s="3">
        <v>8</v>
      </c>
      <c r="F90" s="3">
        <f t="shared" si="20"/>
        <v>0.41666666666666785</v>
      </c>
      <c r="G90" s="3">
        <f t="shared" si="33"/>
        <v>10.333333333333407</v>
      </c>
    </row>
    <row r="91" spans="1:7" x14ac:dyDescent="0.3">
      <c r="A91" s="5">
        <f t="shared" si="18"/>
        <v>43078</v>
      </c>
      <c r="B91" s="6">
        <v>0</v>
      </c>
      <c r="C91" s="6">
        <v>0</v>
      </c>
      <c r="D91" s="7">
        <v>0</v>
      </c>
      <c r="E91" s="7">
        <v>0</v>
      </c>
      <c r="F91" s="7">
        <f t="shared" si="20"/>
        <v>0</v>
      </c>
      <c r="G91" s="7">
        <f>F91+G90</f>
        <v>10.333333333333407</v>
      </c>
    </row>
    <row r="92" spans="1:7" x14ac:dyDescent="0.3">
      <c r="A92" s="5">
        <f t="shared" si="18"/>
        <v>43079</v>
      </c>
      <c r="B92" s="6">
        <v>0</v>
      </c>
      <c r="C92" s="6">
        <v>0</v>
      </c>
      <c r="D92" s="7">
        <v>0</v>
      </c>
      <c r="E92" s="7">
        <v>0</v>
      </c>
      <c r="F92" s="7">
        <f t="shared" si="20"/>
        <v>0</v>
      </c>
      <c r="G92" s="7">
        <f>F92+G91</f>
        <v>10.333333333333407</v>
      </c>
    </row>
    <row r="93" spans="1:7" x14ac:dyDescent="0.3">
      <c r="A93" s="1">
        <f t="shared" si="18"/>
        <v>43080</v>
      </c>
      <c r="B93" s="2">
        <v>0.41666666666666669</v>
      </c>
      <c r="C93" s="2">
        <v>0.78819444444444453</v>
      </c>
      <c r="D93" s="3">
        <f t="shared" ref="D93:D97" si="34">(C93-B93)*24-0.5</f>
        <v>8.4166666666666679</v>
      </c>
      <c r="E93" s="3">
        <v>8</v>
      </c>
      <c r="F93" s="3">
        <f t="shared" si="20"/>
        <v>0.41666666666666785</v>
      </c>
      <c r="G93" s="3">
        <f>F93+G92</f>
        <v>10.750000000000075</v>
      </c>
    </row>
    <row r="94" spans="1:7" x14ac:dyDescent="0.3">
      <c r="A94" s="1">
        <f t="shared" si="18"/>
        <v>43081</v>
      </c>
      <c r="B94" s="2">
        <v>0.41666666666666669</v>
      </c>
      <c r="C94" s="2">
        <v>0.78819444444444453</v>
      </c>
      <c r="D94" s="3">
        <f t="shared" si="34"/>
        <v>8.4166666666666679</v>
      </c>
      <c r="E94" s="3">
        <v>8</v>
      </c>
      <c r="F94" s="3">
        <f t="shared" si="20"/>
        <v>0.41666666666666785</v>
      </c>
      <c r="G94" s="3">
        <f t="shared" ref="G94:G97" si="35">F94+G93</f>
        <v>11.166666666666742</v>
      </c>
    </row>
    <row r="95" spans="1:7" x14ac:dyDescent="0.3">
      <c r="A95" s="1">
        <f t="shared" si="18"/>
        <v>43082</v>
      </c>
      <c r="B95" s="2">
        <v>0.41666666666666669</v>
      </c>
      <c r="C95" s="2">
        <v>0.78819444444444453</v>
      </c>
      <c r="D95" s="3">
        <f t="shared" si="34"/>
        <v>8.4166666666666679</v>
      </c>
      <c r="E95" s="3">
        <v>8</v>
      </c>
      <c r="F95" s="3">
        <f t="shared" si="20"/>
        <v>0.41666666666666785</v>
      </c>
      <c r="G95" s="3">
        <f t="shared" si="35"/>
        <v>11.58333333333341</v>
      </c>
    </row>
    <row r="96" spans="1:7" x14ac:dyDescent="0.3">
      <c r="A96" s="1">
        <f t="shared" si="18"/>
        <v>43083</v>
      </c>
      <c r="B96" s="2">
        <v>0.41666666666666669</v>
      </c>
      <c r="C96" s="2">
        <v>0.76736111111111116</v>
      </c>
      <c r="D96" s="3">
        <f t="shared" si="34"/>
        <v>7.9166666666666679</v>
      </c>
      <c r="E96" s="3">
        <v>8</v>
      </c>
      <c r="F96" s="3">
        <f t="shared" si="20"/>
        <v>-8.3333333333332149E-2</v>
      </c>
      <c r="G96" s="3">
        <f t="shared" si="35"/>
        <v>11.500000000000078</v>
      </c>
    </row>
    <row r="97" spans="1:7" x14ac:dyDescent="0.3">
      <c r="A97" s="1">
        <f t="shared" si="18"/>
        <v>43084</v>
      </c>
      <c r="B97" s="2">
        <v>0.41666666666666669</v>
      </c>
      <c r="C97" s="2">
        <v>0.78819444444444453</v>
      </c>
      <c r="D97" s="3">
        <f t="shared" si="34"/>
        <v>8.4166666666666679</v>
      </c>
      <c r="E97" s="3">
        <v>8</v>
      </c>
      <c r="F97" s="3">
        <f t="shared" si="20"/>
        <v>0.41666666666666785</v>
      </c>
      <c r="G97" s="3">
        <f t="shared" si="35"/>
        <v>11.916666666666746</v>
      </c>
    </row>
    <row r="98" spans="1:7" x14ac:dyDescent="0.3">
      <c r="A98" s="5">
        <f t="shared" si="18"/>
        <v>43085</v>
      </c>
      <c r="B98" s="6">
        <v>0</v>
      </c>
      <c r="C98" s="6">
        <v>0</v>
      </c>
      <c r="D98" s="7">
        <v>0</v>
      </c>
      <c r="E98" s="7">
        <v>0</v>
      </c>
      <c r="F98" s="7">
        <f t="shared" si="20"/>
        <v>0</v>
      </c>
      <c r="G98" s="7">
        <f>F98+G97</f>
        <v>11.916666666666746</v>
      </c>
    </row>
    <row r="99" spans="1:7" x14ac:dyDescent="0.3">
      <c r="A99" s="5">
        <f t="shared" si="18"/>
        <v>43086</v>
      </c>
      <c r="B99" s="6">
        <v>0</v>
      </c>
      <c r="C99" s="6">
        <v>0</v>
      </c>
      <c r="D99" s="7">
        <v>0</v>
      </c>
      <c r="E99" s="7">
        <v>0</v>
      </c>
      <c r="F99" s="7">
        <f t="shared" si="20"/>
        <v>0</v>
      </c>
      <c r="G99" s="7">
        <f>F99+G98</f>
        <v>11.916666666666746</v>
      </c>
    </row>
    <row r="100" spans="1:7" x14ac:dyDescent="0.3">
      <c r="A100" s="1">
        <f t="shared" si="18"/>
        <v>43087</v>
      </c>
      <c r="B100" s="2">
        <v>0.41666666666666669</v>
      </c>
      <c r="C100" s="2">
        <v>0.78819444444444453</v>
      </c>
      <c r="D100" s="3">
        <f t="shared" ref="D100:D104" si="36">(C100-B100)*24-0.5</f>
        <v>8.4166666666666679</v>
      </c>
      <c r="E100" s="3">
        <v>8</v>
      </c>
      <c r="F100" s="3">
        <f t="shared" si="20"/>
        <v>0.41666666666666785</v>
      </c>
      <c r="G100" s="3">
        <f>F100+G99</f>
        <v>12.333333333333414</v>
      </c>
    </row>
    <row r="101" spans="1:7" x14ac:dyDescent="0.3">
      <c r="A101" s="1">
        <f t="shared" si="18"/>
        <v>43088</v>
      </c>
      <c r="B101" s="2">
        <v>0.41666666666666669</v>
      </c>
      <c r="C101" s="2">
        <v>0.78819444444444453</v>
      </c>
      <c r="D101" s="3">
        <f t="shared" si="36"/>
        <v>8.4166666666666679</v>
      </c>
      <c r="E101" s="3">
        <v>8</v>
      </c>
      <c r="F101" s="3">
        <f t="shared" si="20"/>
        <v>0.41666666666666785</v>
      </c>
      <c r="G101" s="3">
        <f t="shared" ref="G101:G104" si="37">F101+G100</f>
        <v>12.750000000000082</v>
      </c>
    </row>
    <row r="102" spans="1:7" x14ac:dyDescent="0.3">
      <c r="A102" s="1">
        <f t="shared" si="18"/>
        <v>43089</v>
      </c>
      <c r="B102" s="2">
        <v>0.41666666666666669</v>
      </c>
      <c r="C102" s="2">
        <v>0.78819444444444453</v>
      </c>
      <c r="D102" s="3">
        <f t="shared" si="36"/>
        <v>8.4166666666666679</v>
      </c>
      <c r="E102" s="3">
        <v>8</v>
      </c>
      <c r="F102" s="3">
        <f t="shared" si="20"/>
        <v>0.41666666666666785</v>
      </c>
      <c r="G102" s="3">
        <f t="shared" si="37"/>
        <v>13.16666666666675</v>
      </c>
    </row>
    <row r="103" spans="1:7" x14ac:dyDescent="0.3">
      <c r="A103" s="1">
        <f t="shared" si="18"/>
        <v>43090</v>
      </c>
      <c r="B103" s="2">
        <v>0.41666666666666669</v>
      </c>
      <c r="C103" s="2">
        <v>0.76736111111111116</v>
      </c>
      <c r="D103" s="3">
        <f t="shared" si="36"/>
        <v>7.9166666666666679</v>
      </c>
      <c r="E103" s="3">
        <v>8</v>
      </c>
      <c r="F103" s="3">
        <f t="shared" si="20"/>
        <v>-8.3333333333332149E-2</v>
      </c>
      <c r="G103" s="3">
        <f t="shared" si="37"/>
        <v>13.083333333333417</v>
      </c>
    </row>
    <row r="104" spans="1:7" x14ac:dyDescent="0.3">
      <c r="A104" s="1">
        <f t="shared" si="18"/>
        <v>43091</v>
      </c>
      <c r="B104" s="2">
        <v>0.41666666666666669</v>
      </c>
      <c r="C104" s="2">
        <v>0.78819444444444453</v>
      </c>
      <c r="D104" s="3">
        <f t="shared" si="36"/>
        <v>8.4166666666666679</v>
      </c>
      <c r="E104" s="3">
        <v>8</v>
      </c>
      <c r="F104" s="3">
        <f t="shared" si="20"/>
        <v>0.41666666666666785</v>
      </c>
      <c r="G104" s="3">
        <f t="shared" si="37"/>
        <v>13.500000000000085</v>
      </c>
    </row>
    <row r="105" spans="1:7" x14ac:dyDescent="0.3">
      <c r="A105" s="5">
        <f t="shared" si="18"/>
        <v>43092</v>
      </c>
      <c r="B105" s="6">
        <v>0</v>
      </c>
      <c r="C105" s="6">
        <v>0</v>
      </c>
      <c r="D105" s="7">
        <v>0</v>
      </c>
      <c r="E105" s="7">
        <v>0</v>
      </c>
      <c r="F105" s="7">
        <f t="shared" si="20"/>
        <v>0</v>
      </c>
      <c r="G105" s="7">
        <f>F105+G104</f>
        <v>13.500000000000085</v>
      </c>
    </row>
    <row r="106" spans="1:7" x14ac:dyDescent="0.3">
      <c r="A106" s="5">
        <f t="shared" ref="A106:A118" si="38">A105+1</f>
        <v>43093</v>
      </c>
      <c r="B106" s="6">
        <v>0</v>
      </c>
      <c r="C106" s="6">
        <v>0</v>
      </c>
      <c r="D106" s="7">
        <v>0</v>
      </c>
      <c r="E106" s="7">
        <v>0</v>
      </c>
      <c r="F106" s="7">
        <f t="shared" si="20"/>
        <v>0</v>
      </c>
      <c r="G106" s="7">
        <f>F106+G105</f>
        <v>13.500000000000085</v>
      </c>
    </row>
    <row r="107" spans="1:7" x14ac:dyDescent="0.3">
      <c r="A107" s="1">
        <f t="shared" si="38"/>
        <v>43094</v>
      </c>
      <c r="B107" s="2">
        <v>0.41666666666666669</v>
      </c>
      <c r="C107" s="2">
        <v>0.78819444444444453</v>
      </c>
      <c r="D107" s="3">
        <f t="shared" ref="D107:D111" si="39">(C107-B107)*24-0.5</f>
        <v>8.4166666666666679</v>
      </c>
      <c r="E107" s="3">
        <v>8</v>
      </c>
      <c r="F107" s="3">
        <f t="shared" si="20"/>
        <v>0.41666666666666785</v>
      </c>
      <c r="G107" s="3">
        <f>F107+G106</f>
        <v>13.916666666666753</v>
      </c>
    </row>
    <row r="108" spans="1:7" x14ac:dyDescent="0.3">
      <c r="A108" s="1">
        <f t="shared" si="38"/>
        <v>43095</v>
      </c>
      <c r="B108" s="2">
        <v>0.41666666666666669</v>
      </c>
      <c r="C108" s="2">
        <v>0.78819444444444453</v>
      </c>
      <c r="D108" s="3">
        <f t="shared" si="39"/>
        <v>8.4166666666666679</v>
      </c>
      <c r="E108" s="3">
        <v>8</v>
      </c>
      <c r="F108" s="3">
        <f t="shared" si="20"/>
        <v>0.41666666666666785</v>
      </c>
      <c r="G108" s="3">
        <f t="shared" ref="G108:G111" si="40">F108+G107</f>
        <v>14.333333333333421</v>
      </c>
    </row>
    <row r="109" spans="1:7" x14ac:dyDescent="0.3">
      <c r="A109" s="1">
        <f t="shared" si="38"/>
        <v>43096</v>
      </c>
      <c r="B109" s="2">
        <v>0.41666666666666669</v>
      </c>
      <c r="C109" s="2">
        <v>0.78819444444444453</v>
      </c>
      <c r="D109" s="3">
        <f t="shared" si="39"/>
        <v>8.4166666666666679</v>
      </c>
      <c r="E109" s="3">
        <v>8</v>
      </c>
      <c r="F109" s="3">
        <f t="shared" ref="F109:F118" si="41">D109-E109</f>
        <v>0.41666666666666785</v>
      </c>
      <c r="G109" s="3">
        <f t="shared" si="40"/>
        <v>14.750000000000089</v>
      </c>
    </row>
    <row r="110" spans="1:7" x14ac:dyDescent="0.3">
      <c r="A110" s="1">
        <f t="shared" si="38"/>
        <v>43097</v>
      </c>
      <c r="B110" s="2">
        <v>0.41666666666666669</v>
      </c>
      <c r="C110" s="2">
        <v>0.76736111111111116</v>
      </c>
      <c r="D110" s="3">
        <f t="shared" si="39"/>
        <v>7.9166666666666679</v>
      </c>
      <c r="E110" s="3">
        <v>8</v>
      </c>
      <c r="F110" s="3">
        <f t="shared" si="41"/>
        <v>-8.3333333333332149E-2</v>
      </c>
      <c r="G110" s="3">
        <f t="shared" si="40"/>
        <v>14.666666666666757</v>
      </c>
    </row>
    <row r="111" spans="1:7" x14ac:dyDescent="0.3">
      <c r="A111" s="1">
        <f t="shared" si="38"/>
        <v>43098</v>
      </c>
      <c r="B111" s="2">
        <v>0.41666666666666669</v>
      </c>
      <c r="C111" s="2">
        <v>0.78819444444444453</v>
      </c>
      <c r="D111" s="3">
        <f t="shared" si="39"/>
        <v>8.4166666666666679</v>
      </c>
      <c r="E111" s="3">
        <v>8</v>
      </c>
      <c r="F111" s="3">
        <f t="shared" si="41"/>
        <v>0.41666666666666785</v>
      </c>
      <c r="G111" s="3">
        <f t="shared" si="40"/>
        <v>15.083333333333425</v>
      </c>
    </row>
    <row r="112" spans="1:7" x14ac:dyDescent="0.3">
      <c r="A112" s="5">
        <f t="shared" si="38"/>
        <v>43099</v>
      </c>
      <c r="B112" s="6">
        <v>0</v>
      </c>
      <c r="C112" s="6">
        <v>0</v>
      </c>
      <c r="D112" s="7">
        <v>0</v>
      </c>
      <c r="E112" s="7">
        <v>0</v>
      </c>
      <c r="F112" s="7">
        <f t="shared" si="41"/>
        <v>0</v>
      </c>
      <c r="G112" s="7">
        <f>F112+G111</f>
        <v>15.083333333333425</v>
      </c>
    </row>
    <row r="113" spans="1:7" x14ac:dyDescent="0.3">
      <c r="A113" s="5">
        <f t="shared" si="38"/>
        <v>43100</v>
      </c>
      <c r="B113" s="6">
        <v>0</v>
      </c>
      <c r="C113" s="6">
        <v>0</v>
      </c>
      <c r="D113" s="7">
        <v>0</v>
      </c>
      <c r="E113" s="7">
        <v>0</v>
      </c>
      <c r="F113" s="7">
        <f t="shared" si="41"/>
        <v>0</v>
      </c>
      <c r="G113" s="7">
        <f>F113+G112</f>
        <v>15.083333333333425</v>
      </c>
    </row>
    <row r="114" spans="1:7" x14ac:dyDescent="0.3">
      <c r="A114" s="1">
        <f t="shared" si="38"/>
        <v>43101</v>
      </c>
      <c r="B114" s="2">
        <v>0.41666666666666669</v>
      </c>
      <c r="C114" s="2">
        <v>0.78819444444444453</v>
      </c>
      <c r="D114" s="3">
        <f t="shared" ref="D114:D118" si="42">(C114-B114)*24-0.5</f>
        <v>8.4166666666666679</v>
      </c>
      <c r="E114" s="3">
        <v>8</v>
      </c>
      <c r="F114" s="3">
        <f t="shared" si="41"/>
        <v>0.41666666666666785</v>
      </c>
      <c r="G114" s="3">
        <f>F114+G113</f>
        <v>15.500000000000092</v>
      </c>
    </row>
    <row r="115" spans="1:7" x14ac:dyDescent="0.3">
      <c r="A115" s="1">
        <f t="shared" si="38"/>
        <v>43102</v>
      </c>
      <c r="B115" s="2">
        <v>0.41666666666666669</v>
      </c>
      <c r="C115" s="2">
        <v>0.78819444444444453</v>
      </c>
      <c r="D115" s="3">
        <f t="shared" si="42"/>
        <v>8.4166666666666679</v>
      </c>
      <c r="E115" s="3">
        <v>8</v>
      </c>
      <c r="F115" s="3">
        <f t="shared" si="41"/>
        <v>0.41666666666666785</v>
      </c>
      <c r="G115" s="3">
        <f t="shared" ref="G115:G118" si="43">F115+G114</f>
        <v>15.91666666666676</v>
      </c>
    </row>
    <row r="116" spans="1:7" x14ac:dyDescent="0.3">
      <c r="A116" s="1">
        <f t="shared" si="38"/>
        <v>43103</v>
      </c>
      <c r="B116" s="2">
        <v>0.41666666666666669</v>
      </c>
      <c r="C116" s="2">
        <v>0.78819444444444453</v>
      </c>
      <c r="D116" s="3">
        <f t="shared" si="42"/>
        <v>8.4166666666666679</v>
      </c>
      <c r="E116" s="3">
        <v>8</v>
      </c>
      <c r="F116" s="3">
        <f t="shared" si="41"/>
        <v>0.41666666666666785</v>
      </c>
      <c r="G116" s="3">
        <f t="shared" si="43"/>
        <v>16.333333333333428</v>
      </c>
    </row>
    <row r="117" spans="1:7" x14ac:dyDescent="0.3">
      <c r="A117" s="1">
        <f t="shared" si="38"/>
        <v>43104</v>
      </c>
      <c r="B117" s="2">
        <v>0.41666666666666669</v>
      </c>
      <c r="C117" s="2">
        <v>0.76736111111111116</v>
      </c>
      <c r="D117" s="3">
        <f t="shared" si="42"/>
        <v>7.9166666666666679</v>
      </c>
      <c r="E117" s="3">
        <v>8</v>
      </c>
      <c r="F117" s="3">
        <f t="shared" si="41"/>
        <v>-8.3333333333332149E-2</v>
      </c>
      <c r="G117" s="3">
        <f t="shared" si="43"/>
        <v>16.250000000000096</v>
      </c>
    </row>
    <row r="118" spans="1:7" x14ac:dyDescent="0.3">
      <c r="A118" s="1">
        <f t="shared" si="38"/>
        <v>43105</v>
      </c>
      <c r="B118" s="2">
        <v>0.41666666666666669</v>
      </c>
      <c r="C118" s="2">
        <v>0.78819444444444453</v>
      </c>
      <c r="D118" s="3">
        <f t="shared" si="42"/>
        <v>8.4166666666666679</v>
      </c>
      <c r="E118" s="3">
        <v>8</v>
      </c>
      <c r="F118" s="3">
        <f t="shared" si="41"/>
        <v>0.41666666666666785</v>
      </c>
      <c r="G118" s="3">
        <f t="shared" si="43"/>
        <v>16.666666666666764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D21" sqref="D21"/>
    </sheetView>
  </sheetViews>
  <sheetFormatPr defaultRowHeight="14.4" x14ac:dyDescent="0.3"/>
  <cols>
    <col min="1" max="1" width="12.21875" customWidth="1"/>
    <col min="2" max="2" width="19.6640625" customWidth="1"/>
    <col min="3" max="3" width="17" bestFit="1" customWidth="1"/>
  </cols>
  <sheetData>
    <row r="1" spans="1:3" x14ac:dyDescent="0.3">
      <c r="A1" s="8" t="s">
        <v>165</v>
      </c>
    </row>
    <row r="4" spans="1:3" x14ac:dyDescent="0.3">
      <c r="A4" t="s">
        <v>166</v>
      </c>
      <c r="B4" t="s">
        <v>167</v>
      </c>
    </row>
    <row r="5" spans="1:3" x14ac:dyDescent="0.3">
      <c r="A5" t="s">
        <v>166</v>
      </c>
      <c r="B5" t="s">
        <v>168</v>
      </c>
    </row>
    <row r="6" spans="1:3" x14ac:dyDescent="0.3">
      <c r="A6" t="s">
        <v>166</v>
      </c>
      <c r="B6" t="s">
        <v>169</v>
      </c>
    </row>
    <row r="7" spans="1:3" x14ac:dyDescent="0.3">
      <c r="A7" t="s">
        <v>166</v>
      </c>
      <c r="B7" t="s">
        <v>97</v>
      </c>
    </row>
    <row r="11" spans="1:3" x14ac:dyDescent="0.3">
      <c r="A11" t="s">
        <v>171</v>
      </c>
      <c r="B11" t="s">
        <v>172</v>
      </c>
      <c r="C11" t="s">
        <v>215</v>
      </c>
    </row>
    <row r="12" spans="1:3" x14ac:dyDescent="0.3">
      <c r="A12" t="s">
        <v>171</v>
      </c>
      <c r="B12" t="s">
        <v>172</v>
      </c>
      <c r="C12" s="18" t="s">
        <v>173</v>
      </c>
    </row>
    <row r="13" spans="1:3" x14ac:dyDescent="0.3">
      <c r="A13" t="s">
        <v>171</v>
      </c>
      <c r="B13" t="s">
        <v>172</v>
      </c>
      <c r="C13" t="s">
        <v>174</v>
      </c>
    </row>
    <row r="14" spans="1:3" x14ac:dyDescent="0.3">
      <c r="A14" t="s">
        <v>171</v>
      </c>
      <c r="B14" t="s">
        <v>172</v>
      </c>
      <c r="C14" t="s">
        <v>214</v>
      </c>
    </row>
    <row r="15" spans="1:3" x14ac:dyDescent="0.3">
      <c r="A15" t="s">
        <v>171</v>
      </c>
      <c r="B15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topLeftCell="B48" workbookViewId="0">
      <selection activeCell="L55" sqref="L55"/>
    </sheetView>
  </sheetViews>
  <sheetFormatPr defaultRowHeight="14.4" x14ac:dyDescent="0.3"/>
  <cols>
    <col min="1" max="1" width="16.21875" bestFit="1" customWidth="1"/>
    <col min="3" max="3" width="8.88671875" style="21"/>
    <col min="5" max="5" width="9.109375" style="21" bestFit="1" customWidth="1"/>
    <col min="6" max="7" width="9.109375" style="21" customWidth="1"/>
    <col min="9" max="9" width="12" bestFit="1" customWidth="1"/>
    <col min="10" max="10" width="14.44140625" bestFit="1" customWidth="1"/>
    <col min="11" max="11" width="19.88671875" style="21" bestFit="1" customWidth="1"/>
    <col min="12" max="12" width="10" customWidth="1"/>
    <col min="13" max="13" width="11.109375" style="21" bestFit="1" customWidth="1"/>
    <col min="14" max="14" width="13.109375" bestFit="1" customWidth="1"/>
  </cols>
  <sheetData>
    <row r="1" spans="1:14" x14ac:dyDescent="0.3">
      <c r="A1" t="s">
        <v>224</v>
      </c>
      <c r="B1" t="s">
        <v>363</v>
      </c>
      <c r="D1" s="8" t="s">
        <v>374</v>
      </c>
      <c r="I1" s="8" t="s">
        <v>376</v>
      </c>
    </row>
    <row r="2" spans="1:14" x14ac:dyDescent="0.3">
      <c r="A2" t="s">
        <v>375</v>
      </c>
      <c r="B2" t="s">
        <v>222</v>
      </c>
    </row>
    <row r="3" spans="1:14" x14ac:dyDescent="0.3">
      <c r="A3" t="s">
        <v>376</v>
      </c>
      <c r="B3" t="s">
        <v>377</v>
      </c>
      <c r="D3" s="8" t="s">
        <v>10</v>
      </c>
      <c r="E3" s="26" t="s">
        <v>379</v>
      </c>
      <c r="F3" s="26" t="s">
        <v>364</v>
      </c>
      <c r="G3" s="26" t="s">
        <v>80</v>
      </c>
      <c r="I3" s="26" t="s">
        <v>10</v>
      </c>
      <c r="J3" s="26" t="s">
        <v>179</v>
      </c>
      <c r="K3" s="26" t="s">
        <v>380</v>
      </c>
      <c r="L3" s="26" t="s">
        <v>364</v>
      </c>
      <c r="M3" s="26" t="s">
        <v>381</v>
      </c>
      <c r="N3" s="26" t="s">
        <v>21</v>
      </c>
    </row>
    <row r="4" spans="1:14" x14ac:dyDescent="0.3">
      <c r="D4" t="s">
        <v>383</v>
      </c>
      <c r="E4" s="27">
        <v>100</v>
      </c>
      <c r="F4" s="27">
        <v>1</v>
      </c>
      <c r="G4" s="27">
        <f>E4*F4</f>
        <v>100</v>
      </c>
      <c r="I4" s="8" t="s">
        <v>386</v>
      </c>
    </row>
    <row r="5" spans="1:14" x14ac:dyDescent="0.3">
      <c r="D5" t="s">
        <v>378</v>
      </c>
      <c r="E5" s="27">
        <v>36</v>
      </c>
      <c r="F5" s="27">
        <v>8</v>
      </c>
      <c r="G5" s="27">
        <f>E5*F5</f>
        <v>288</v>
      </c>
      <c r="I5" t="s">
        <v>368</v>
      </c>
      <c r="J5" t="s">
        <v>369</v>
      </c>
      <c r="K5" s="21">
        <v>7</v>
      </c>
      <c r="L5">
        <v>1</v>
      </c>
      <c r="M5" s="21">
        <f>K5*L5</f>
        <v>7</v>
      </c>
      <c r="N5" t="s">
        <v>371</v>
      </c>
    </row>
    <row r="6" spans="1:14" x14ac:dyDescent="0.3">
      <c r="D6" t="s">
        <v>94</v>
      </c>
      <c r="E6" s="27">
        <v>400</v>
      </c>
      <c r="F6" s="27">
        <v>2</v>
      </c>
      <c r="G6" s="27">
        <f>E6*F6</f>
        <v>800</v>
      </c>
      <c r="I6" t="s">
        <v>87</v>
      </c>
      <c r="J6" t="s">
        <v>88</v>
      </c>
      <c r="K6" s="21">
        <v>3.38</v>
      </c>
      <c r="L6">
        <v>8</v>
      </c>
      <c r="M6" s="21">
        <f>K6*L6</f>
        <v>27.04</v>
      </c>
      <c r="N6" t="s">
        <v>390</v>
      </c>
    </row>
    <row r="7" spans="1:14" x14ac:dyDescent="0.3">
      <c r="D7" t="s">
        <v>382</v>
      </c>
      <c r="E7" s="27">
        <v>5</v>
      </c>
      <c r="F7" s="27">
        <v>1</v>
      </c>
      <c r="G7" s="27">
        <f>E7*F7</f>
        <v>5</v>
      </c>
      <c r="I7" t="s">
        <v>87</v>
      </c>
      <c r="J7" t="s">
        <v>89</v>
      </c>
      <c r="K7" s="21">
        <v>14.25</v>
      </c>
      <c r="L7">
        <v>1</v>
      </c>
      <c r="M7" s="21">
        <f t="shared" ref="M7:M10" si="0">K7*L7</f>
        <v>14.25</v>
      </c>
      <c r="N7" t="s">
        <v>370</v>
      </c>
    </row>
    <row r="8" spans="1:14" x14ac:dyDescent="0.3">
      <c r="E8" s="27"/>
      <c r="F8" s="27"/>
      <c r="G8" s="27"/>
    </row>
    <row r="9" spans="1:14" x14ac:dyDescent="0.3">
      <c r="D9" s="8" t="s">
        <v>80</v>
      </c>
      <c r="E9" s="27"/>
      <c r="F9" s="27"/>
      <c r="G9" s="28">
        <f>SUM(G3:G8)</f>
        <v>1193</v>
      </c>
      <c r="I9" t="s">
        <v>93</v>
      </c>
      <c r="J9" t="s">
        <v>384</v>
      </c>
      <c r="K9" s="21">
        <v>15</v>
      </c>
      <c r="L9">
        <v>2</v>
      </c>
      <c r="M9" s="21">
        <f t="shared" si="0"/>
        <v>30</v>
      </c>
    </row>
    <row r="10" spans="1:14" x14ac:dyDescent="0.3">
      <c r="E10" s="27"/>
      <c r="F10" s="27"/>
      <c r="G10" s="27"/>
      <c r="I10" t="s">
        <v>389</v>
      </c>
      <c r="K10" s="21">
        <v>90</v>
      </c>
      <c r="L10">
        <v>1</v>
      </c>
      <c r="M10" s="21">
        <f t="shared" si="0"/>
        <v>90</v>
      </c>
    </row>
    <row r="11" spans="1:14" x14ac:dyDescent="0.3">
      <c r="E11" s="27"/>
      <c r="F11" s="27"/>
      <c r="G11" s="27"/>
      <c r="I11" t="s">
        <v>90</v>
      </c>
      <c r="J11" t="s">
        <v>91</v>
      </c>
      <c r="K11" s="21">
        <v>10.199999999999999</v>
      </c>
      <c r="L11">
        <v>8</v>
      </c>
      <c r="M11" s="21">
        <f>K11*L11</f>
        <v>81.599999999999994</v>
      </c>
    </row>
    <row r="12" spans="1:14" x14ac:dyDescent="0.3">
      <c r="E12" s="27"/>
      <c r="F12" s="27"/>
      <c r="G12" s="27"/>
      <c r="I12" t="s">
        <v>92</v>
      </c>
      <c r="K12" s="21">
        <v>44</v>
      </c>
      <c r="L12">
        <v>2</v>
      </c>
      <c r="M12" s="21">
        <f>K12*L12</f>
        <v>88</v>
      </c>
    </row>
    <row r="13" spans="1:14" x14ac:dyDescent="0.3">
      <c r="E13" s="27"/>
      <c r="F13" s="27"/>
      <c r="G13" s="27"/>
      <c r="I13" t="s">
        <v>391</v>
      </c>
      <c r="K13" s="21">
        <v>20</v>
      </c>
      <c r="L13">
        <v>1</v>
      </c>
      <c r="M13" s="21">
        <f>K13*L13</f>
        <v>20</v>
      </c>
    </row>
    <row r="14" spans="1:14" x14ac:dyDescent="0.3">
      <c r="E14" s="27"/>
      <c r="F14" s="27"/>
      <c r="G14" s="27"/>
      <c r="I14" t="s">
        <v>392</v>
      </c>
      <c r="K14" s="21">
        <v>10.199999999999999</v>
      </c>
      <c r="L14">
        <v>1</v>
      </c>
      <c r="M14" s="21">
        <f>K14*L14</f>
        <v>10.199999999999999</v>
      </c>
    </row>
    <row r="15" spans="1:14" x14ac:dyDescent="0.3">
      <c r="I15" t="s">
        <v>393</v>
      </c>
      <c r="J15" t="s">
        <v>385</v>
      </c>
      <c r="K15" s="21">
        <v>8</v>
      </c>
      <c r="L15">
        <v>1</v>
      </c>
      <c r="M15" s="21">
        <f>K15*L15</f>
        <v>8</v>
      </c>
    </row>
    <row r="16" spans="1:14" x14ac:dyDescent="0.3">
      <c r="I16" s="8" t="s">
        <v>387</v>
      </c>
      <c r="M16" s="26">
        <f>SUM(M5:M15)</f>
        <v>376.09</v>
      </c>
    </row>
    <row r="18" spans="9:14" x14ac:dyDescent="0.3">
      <c r="I18" s="8" t="s">
        <v>94</v>
      </c>
    </row>
    <row r="19" spans="9:14" x14ac:dyDescent="0.3">
      <c r="I19" t="s">
        <v>94</v>
      </c>
      <c r="K19" s="21">
        <v>75</v>
      </c>
      <c r="L19">
        <v>2</v>
      </c>
      <c r="M19" s="21">
        <f>K19*L19</f>
        <v>150</v>
      </c>
    </row>
    <row r="20" spans="9:14" x14ac:dyDescent="0.3">
      <c r="I20" t="s">
        <v>372</v>
      </c>
      <c r="J20" t="s">
        <v>373</v>
      </c>
      <c r="K20" s="21">
        <v>14.25</v>
      </c>
      <c r="L20">
        <v>2</v>
      </c>
      <c r="M20" s="21">
        <f>K20*L20</f>
        <v>28.5</v>
      </c>
    </row>
    <row r="21" spans="9:14" x14ac:dyDescent="0.3">
      <c r="I21" t="s">
        <v>93</v>
      </c>
      <c r="J21" t="s">
        <v>385</v>
      </c>
      <c r="K21" s="21">
        <v>7</v>
      </c>
      <c r="L21">
        <v>2</v>
      </c>
      <c r="M21" s="21">
        <f>K21*L21</f>
        <v>14</v>
      </c>
    </row>
    <row r="22" spans="9:14" x14ac:dyDescent="0.3">
      <c r="I22" s="8" t="s">
        <v>388</v>
      </c>
      <c r="M22" s="26">
        <f>SUM(M19:M21)</f>
        <v>192.5</v>
      </c>
    </row>
    <row r="25" spans="9:14" x14ac:dyDescent="0.3">
      <c r="I25" s="8" t="s">
        <v>386</v>
      </c>
      <c r="M25" s="21">
        <f>M16</f>
        <v>376.09</v>
      </c>
    </row>
    <row r="26" spans="9:14" x14ac:dyDescent="0.3">
      <c r="I26" s="8" t="s">
        <v>94</v>
      </c>
      <c r="M26" s="21">
        <f>M22</f>
        <v>192.5</v>
      </c>
    </row>
    <row r="27" spans="9:14" x14ac:dyDescent="0.3">
      <c r="I27" s="8" t="s">
        <v>80</v>
      </c>
      <c r="M27" s="26">
        <f>SUM(M25:M26)</f>
        <v>568.58999999999992</v>
      </c>
    </row>
    <row r="31" spans="9:14" x14ac:dyDescent="0.3">
      <c r="I31" s="8" t="s">
        <v>670</v>
      </c>
    </row>
    <row r="32" spans="9:14" x14ac:dyDescent="0.3">
      <c r="K32" s="21" t="s">
        <v>672</v>
      </c>
      <c r="M32"/>
      <c r="N32" s="21"/>
    </row>
    <row r="33" spans="9:14" x14ac:dyDescent="0.3">
      <c r="I33" s="8" t="s">
        <v>26</v>
      </c>
      <c r="J33" s="8"/>
      <c r="K33" s="8" t="s">
        <v>671</v>
      </c>
      <c r="L33" s="8" t="s">
        <v>364</v>
      </c>
      <c r="M33" s="26" t="s">
        <v>673</v>
      </c>
      <c r="N33" s="8" t="s">
        <v>674</v>
      </c>
    </row>
    <row r="34" spans="9:14" x14ac:dyDescent="0.3">
      <c r="I34">
        <v>20</v>
      </c>
      <c r="K34" s="21">
        <v>17.3</v>
      </c>
      <c r="M34" s="21">
        <f t="shared" ref="M34:M41" si="1">K34*L34</f>
        <v>0</v>
      </c>
      <c r="N34">
        <f t="shared" ref="N34:N41" si="2">I34*L34</f>
        <v>0</v>
      </c>
    </row>
    <row r="35" spans="9:14" x14ac:dyDescent="0.3">
      <c r="I35">
        <v>15</v>
      </c>
      <c r="K35" s="21">
        <v>15.3</v>
      </c>
      <c r="M35" s="21">
        <f t="shared" si="1"/>
        <v>0</v>
      </c>
      <c r="N35">
        <f t="shared" si="2"/>
        <v>0</v>
      </c>
    </row>
    <row r="36" spans="9:14" x14ac:dyDescent="0.3">
      <c r="I36">
        <v>10</v>
      </c>
      <c r="K36" s="21">
        <v>9.1999999999999993</v>
      </c>
      <c r="L36">
        <v>4</v>
      </c>
      <c r="M36" s="21">
        <f t="shared" si="1"/>
        <v>36.799999999999997</v>
      </c>
      <c r="N36">
        <f t="shared" si="2"/>
        <v>40</v>
      </c>
    </row>
    <row r="37" spans="9:14" x14ac:dyDescent="0.3">
      <c r="I37">
        <v>5</v>
      </c>
      <c r="K37" s="21">
        <v>7.3</v>
      </c>
      <c r="M37" s="21">
        <f t="shared" si="1"/>
        <v>0</v>
      </c>
      <c r="N37">
        <f t="shared" si="2"/>
        <v>0</v>
      </c>
    </row>
    <row r="38" spans="9:14" x14ac:dyDescent="0.3">
      <c r="I38">
        <v>3</v>
      </c>
      <c r="M38" s="21">
        <f t="shared" si="1"/>
        <v>0</v>
      </c>
      <c r="N38">
        <f t="shared" si="2"/>
        <v>0</v>
      </c>
    </row>
    <row r="39" spans="9:14" x14ac:dyDescent="0.3">
      <c r="I39">
        <v>2</v>
      </c>
      <c r="K39" s="21">
        <v>4.33</v>
      </c>
      <c r="L39">
        <v>1</v>
      </c>
      <c r="M39" s="21">
        <f t="shared" si="1"/>
        <v>4.33</v>
      </c>
      <c r="N39">
        <f t="shared" si="2"/>
        <v>2</v>
      </c>
    </row>
    <row r="40" spans="9:14" x14ac:dyDescent="0.3">
      <c r="I40">
        <v>1</v>
      </c>
      <c r="K40" s="21">
        <v>3.77</v>
      </c>
      <c r="L40">
        <v>3</v>
      </c>
      <c r="M40" s="21">
        <f t="shared" si="1"/>
        <v>11.31</v>
      </c>
      <c r="N40">
        <f t="shared" si="2"/>
        <v>3</v>
      </c>
    </row>
    <row r="41" spans="9:14" x14ac:dyDescent="0.3">
      <c r="I41">
        <v>0.5</v>
      </c>
      <c r="K41" s="21">
        <v>3.66</v>
      </c>
      <c r="L41">
        <v>0</v>
      </c>
      <c r="M41" s="21">
        <f t="shared" si="1"/>
        <v>0</v>
      </c>
      <c r="N41">
        <f t="shared" si="2"/>
        <v>0</v>
      </c>
    </row>
    <row r="42" spans="9:14" x14ac:dyDescent="0.3">
      <c r="I42" s="8" t="s">
        <v>80</v>
      </c>
      <c r="L42" s="26">
        <f>SUM(M36:M40)</f>
        <v>52.44</v>
      </c>
      <c r="M42" s="26">
        <f>SUM(M34:M41)</f>
        <v>52.44</v>
      </c>
      <c r="N42" s="8">
        <f>SUM(N34:N41)</f>
        <v>45</v>
      </c>
    </row>
    <row r="47" spans="9:14" x14ac:dyDescent="0.3">
      <c r="I47" s="8" t="s">
        <v>670</v>
      </c>
    </row>
    <row r="48" spans="9:14" x14ac:dyDescent="0.3">
      <c r="K48" s="21" t="s">
        <v>672</v>
      </c>
      <c r="M48"/>
      <c r="N48" s="21"/>
    </row>
    <row r="49" spans="9:14" x14ac:dyDescent="0.3">
      <c r="I49" s="8" t="s">
        <v>26</v>
      </c>
      <c r="J49" s="8"/>
      <c r="K49" s="8" t="s">
        <v>671</v>
      </c>
      <c r="L49" s="8" t="s">
        <v>364</v>
      </c>
      <c r="M49" s="26" t="s">
        <v>673</v>
      </c>
      <c r="N49" s="8" t="s">
        <v>674</v>
      </c>
    </row>
    <row r="50" spans="9:14" x14ac:dyDescent="0.3">
      <c r="I50">
        <v>20</v>
      </c>
      <c r="K50" s="21">
        <v>17.3</v>
      </c>
      <c r="M50" s="21">
        <f t="shared" ref="M50:M57" si="3">K50*L50</f>
        <v>0</v>
      </c>
      <c r="N50">
        <f t="shared" ref="N50:N57" si="4">I50*L50</f>
        <v>0</v>
      </c>
    </row>
    <row r="51" spans="9:14" x14ac:dyDescent="0.3">
      <c r="I51">
        <v>15</v>
      </c>
      <c r="K51" s="21">
        <v>15.3</v>
      </c>
      <c r="M51" s="21">
        <f t="shared" si="3"/>
        <v>0</v>
      </c>
      <c r="N51">
        <f t="shared" si="4"/>
        <v>0</v>
      </c>
    </row>
    <row r="52" spans="9:14" x14ac:dyDescent="0.3">
      <c r="I52">
        <v>10</v>
      </c>
      <c r="K52" s="21">
        <v>9.1999999999999993</v>
      </c>
      <c r="L52">
        <v>7</v>
      </c>
      <c r="M52" s="21">
        <f t="shared" si="3"/>
        <v>64.399999999999991</v>
      </c>
      <c r="N52">
        <f t="shared" si="4"/>
        <v>70</v>
      </c>
    </row>
    <row r="53" spans="9:14" x14ac:dyDescent="0.3">
      <c r="I53">
        <v>5</v>
      </c>
      <c r="K53" s="21">
        <v>7.3</v>
      </c>
      <c r="L53">
        <v>0</v>
      </c>
      <c r="M53" s="21">
        <f t="shared" si="3"/>
        <v>0</v>
      </c>
      <c r="N53">
        <f t="shared" si="4"/>
        <v>0</v>
      </c>
    </row>
    <row r="54" spans="9:14" x14ac:dyDescent="0.3">
      <c r="I54">
        <v>3</v>
      </c>
      <c r="M54" s="21">
        <f t="shared" si="3"/>
        <v>0</v>
      </c>
      <c r="N54">
        <f t="shared" si="4"/>
        <v>0</v>
      </c>
    </row>
    <row r="55" spans="9:14" x14ac:dyDescent="0.3">
      <c r="I55">
        <v>2</v>
      </c>
      <c r="K55" s="21">
        <v>4.33</v>
      </c>
      <c r="L55">
        <v>4</v>
      </c>
      <c r="M55" s="21">
        <f t="shared" si="3"/>
        <v>17.32</v>
      </c>
      <c r="N55">
        <f t="shared" si="4"/>
        <v>8</v>
      </c>
    </row>
    <row r="56" spans="9:14" x14ac:dyDescent="0.3">
      <c r="I56">
        <v>1</v>
      </c>
      <c r="K56" s="21">
        <v>3.77</v>
      </c>
      <c r="L56">
        <v>6</v>
      </c>
      <c r="M56" s="21">
        <f t="shared" si="3"/>
        <v>22.62</v>
      </c>
      <c r="N56">
        <f t="shared" si="4"/>
        <v>6</v>
      </c>
    </row>
    <row r="57" spans="9:14" x14ac:dyDescent="0.3">
      <c r="I57">
        <v>0.5</v>
      </c>
      <c r="K57" s="21">
        <v>3.66</v>
      </c>
      <c r="L57">
        <v>0</v>
      </c>
      <c r="M57" s="21">
        <f t="shared" si="3"/>
        <v>0</v>
      </c>
      <c r="N57">
        <f t="shared" si="4"/>
        <v>0</v>
      </c>
    </row>
    <row r="58" spans="9:14" x14ac:dyDescent="0.3">
      <c r="I58" s="8" t="s">
        <v>80</v>
      </c>
      <c r="L58" s="28">
        <f>SUM(L50:L57)</f>
        <v>17</v>
      </c>
      <c r="M58" s="26">
        <f>SUM(M50:M57)</f>
        <v>104.34</v>
      </c>
      <c r="N58" s="8">
        <f>SUM(N50:N57)</f>
        <v>84</v>
      </c>
    </row>
    <row r="60" spans="9:14" x14ac:dyDescent="0.3">
      <c r="I60" s="8" t="s">
        <v>675</v>
      </c>
    </row>
    <row r="62" spans="9:14" x14ac:dyDescent="0.3">
      <c r="I62" s="8" t="s">
        <v>676</v>
      </c>
      <c r="J62" s="8" t="s">
        <v>677</v>
      </c>
      <c r="K62" s="26" t="s">
        <v>678</v>
      </c>
    </row>
    <row r="63" spans="9:14" x14ac:dyDescent="0.3">
      <c r="I63" t="s">
        <v>679</v>
      </c>
      <c r="J63" t="s">
        <v>680</v>
      </c>
      <c r="L63">
        <v>10</v>
      </c>
    </row>
    <row r="64" spans="9:14" x14ac:dyDescent="0.3">
      <c r="I64" s="16" t="s">
        <v>680</v>
      </c>
      <c r="J64" t="s">
        <v>681</v>
      </c>
      <c r="L64">
        <v>10</v>
      </c>
    </row>
    <row r="65" spans="9:12" x14ac:dyDescent="0.3">
      <c r="I65" s="16" t="s">
        <v>681</v>
      </c>
      <c r="J65" t="s">
        <v>686</v>
      </c>
      <c r="L65">
        <v>10</v>
      </c>
    </row>
    <row r="66" spans="9:12" x14ac:dyDescent="0.3">
      <c r="I66" s="16" t="s">
        <v>682</v>
      </c>
      <c r="J66" t="s">
        <v>687</v>
      </c>
      <c r="L66">
        <v>10</v>
      </c>
    </row>
    <row r="67" spans="9:12" x14ac:dyDescent="0.3">
      <c r="I67" s="16" t="s">
        <v>683</v>
      </c>
      <c r="J67" t="s">
        <v>94</v>
      </c>
      <c r="L67">
        <v>10</v>
      </c>
    </row>
    <row r="68" spans="9:12" x14ac:dyDescent="0.3">
      <c r="I68" s="16" t="s">
        <v>94</v>
      </c>
      <c r="J68" t="s">
        <v>684</v>
      </c>
      <c r="L68">
        <v>10</v>
      </c>
    </row>
    <row r="69" spans="9:12" x14ac:dyDescent="0.3">
      <c r="I69" s="16" t="s">
        <v>684</v>
      </c>
      <c r="J69" t="s">
        <v>685</v>
      </c>
      <c r="L6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1"/>
  <sheetViews>
    <sheetView topLeftCell="G1" workbookViewId="0">
      <selection activeCell="O1" sqref="O1"/>
    </sheetView>
  </sheetViews>
  <sheetFormatPr defaultRowHeight="14.4" x14ac:dyDescent="0.3"/>
  <cols>
    <col min="1" max="1" width="10.5546875" bestFit="1" customWidth="1"/>
    <col min="2" max="2" width="12" bestFit="1" customWidth="1"/>
    <col min="4" max="4" width="30.33203125" bestFit="1" customWidth="1"/>
    <col min="5" max="5" width="36.5546875" bestFit="1" customWidth="1"/>
    <col min="6" max="6" width="53" bestFit="1" customWidth="1"/>
    <col min="7" max="7" width="13" customWidth="1"/>
    <col min="8" max="8" width="58.33203125" bestFit="1" customWidth="1"/>
    <col min="9" max="9" width="29" bestFit="1" customWidth="1"/>
    <col min="10" max="10" width="13.44140625" style="12" customWidth="1"/>
    <col min="11" max="11" width="13.44140625" customWidth="1"/>
    <col min="12" max="12" width="9.88671875" style="10" bestFit="1" customWidth="1"/>
    <col min="13" max="13" width="8.88671875" style="10"/>
    <col min="14" max="14" width="23.44140625" customWidth="1"/>
  </cols>
  <sheetData>
    <row r="1" spans="1:16384" x14ac:dyDescent="0.3">
      <c r="A1" s="8" t="s">
        <v>224</v>
      </c>
      <c r="B1" s="8" t="s">
        <v>416</v>
      </c>
      <c r="D1" s="8" t="s">
        <v>17</v>
      </c>
      <c r="H1" s="8" t="s">
        <v>311</v>
      </c>
    </row>
    <row r="2" spans="1:16384" x14ac:dyDescent="0.3">
      <c r="A2" t="s">
        <v>17</v>
      </c>
      <c r="B2" t="s">
        <v>222</v>
      </c>
    </row>
    <row r="3" spans="1:16384" s="8" customFormat="1" x14ac:dyDescent="0.3">
      <c r="A3" s="16" t="s">
        <v>226</v>
      </c>
      <c r="B3" s="16" t="s">
        <v>287</v>
      </c>
      <c r="D3" s="8" t="s">
        <v>401</v>
      </c>
      <c r="E3" s="8" t="s">
        <v>96</v>
      </c>
      <c r="F3" s="8" t="s">
        <v>402</v>
      </c>
      <c r="H3" s="8" t="s">
        <v>455</v>
      </c>
      <c r="I3" s="8" t="s">
        <v>456</v>
      </c>
      <c r="J3" s="11"/>
      <c r="L3" s="9"/>
      <c r="M3" s="9"/>
    </row>
    <row r="4" spans="1:16384" x14ac:dyDescent="0.3">
      <c r="D4" t="s">
        <v>76</v>
      </c>
      <c r="F4" t="s">
        <v>454</v>
      </c>
      <c r="H4" s="8" t="s">
        <v>457</v>
      </c>
      <c r="I4" t="s">
        <v>460</v>
      </c>
    </row>
    <row r="5" spans="1:16384" x14ac:dyDescent="0.3">
      <c r="D5" s="8" t="s">
        <v>400</v>
      </c>
      <c r="E5" t="s">
        <v>403</v>
      </c>
      <c r="F5" t="s">
        <v>639</v>
      </c>
    </row>
    <row r="6" spans="1:16384" x14ac:dyDescent="0.3">
      <c r="D6" s="8"/>
      <c r="E6" s="16"/>
      <c r="H6" s="8"/>
      <c r="I6" s="8"/>
    </row>
    <row r="7" spans="1:16384" x14ac:dyDescent="0.3">
      <c r="D7" s="8"/>
      <c r="E7" s="16"/>
      <c r="F7" s="16"/>
      <c r="H7" s="16"/>
    </row>
    <row r="8" spans="1:16384" x14ac:dyDescent="0.3">
      <c r="D8" s="8" t="s">
        <v>640</v>
      </c>
      <c r="E8" s="16" t="s">
        <v>403</v>
      </c>
      <c r="F8" t="s">
        <v>462</v>
      </c>
      <c r="H8" s="16"/>
    </row>
    <row r="9" spans="1:16384" x14ac:dyDescent="0.3">
      <c r="E9" s="16"/>
      <c r="H9" s="16"/>
    </row>
    <row r="10" spans="1:16384" x14ac:dyDescent="0.3">
      <c r="E10" s="16"/>
      <c r="H10" s="16"/>
    </row>
    <row r="11" spans="1:16384" x14ac:dyDescent="0.3">
      <c r="E11" s="16"/>
      <c r="H11" s="16"/>
    </row>
    <row r="12" spans="1:16384" x14ac:dyDescent="0.3">
      <c r="D12" s="8" t="s">
        <v>405</v>
      </c>
      <c r="E12" s="16" t="s">
        <v>403</v>
      </c>
      <c r="F12" t="s">
        <v>464</v>
      </c>
      <c r="H12" s="16"/>
    </row>
    <row r="13" spans="1:16384" x14ac:dyDescent="0.3">
      <c r="E13" s="16"/>
      <c r="G13" s="8"/>
      <c r="H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  <c r="XEZ13" s="8"/>
      <c r="XFA13" s="8"/>
      <c r="XFB13" s="8"/>
      <c r="XFC13" s="8"/>
      <c r="XFD13" s="8"/>
    </row>
    <row r="14" spans="1:16384" x14ac:dyDescent="0.3">
      <c r="D14" s="8"/>
      <c r="E14" s="16"/>
      <c r="H14" s="16"/>
    </row>
    <row r="15" spans="1:16384" x14ac:dyDescent="0.3">
      <c r="E15" s="16"/>
      <c r="H15" s="16"/>
    </row>
    <row r="16" spans="1:16384" x14ac:dyDescent="0.3">
      <c r="D16" s="8" t="s">
        <v>641</v>
      </c>
      <c r="E16" s="16" t="s">
        <v>465</v>
      </c>
      <c r="F16" t="s">
        <v>463</v>
      </c>
      <c r="H16" s="16"/>
    </row>
    <row r="17" spans="4:9" x14ac:dyDescent="0.3">
      <c r="D17" s="16"/>
      <c r="E17" s="16"/>
      <c r="H17" s="16"/>
    </row>
    <row r="18" spans="4:9" x14ac:dyDescent="0.3">
      <c r="D18" s="13" t="s">
        <v>657</v>
      </c>
      <c r="E18" s="24"/>
      <c r="H18" s="29" t="s">
        <v>645</v>
      </c>
    </row>
    <row r="19" spans="4:9" x14ac:dyDescent="0.3">
      <c r="E19" s="16"/>
      <c r="H19" s="8" t="s">
        <v>466</v>
      </c>
      <c r="I19" s="8" t="s">
        <v>366</v>
      </c>
    </row>
    <row r="20" spans="4:9" x14ac:dyDescent="0.3">
      <c r="E20" s="16"/>
      <c r="H20" s="16" t="s">
        <v>400</v>
      </c>
    </row>
    <row r="21" spans="4:9" x14ac:dyDescent="0.3">
      <c r="D21" t="s">
        <v>458</v>
      </c>
      <c r="E21" s="16" t="s">
        <v>403</v>
      </c>
      <c r="F21" t="s">
        <v>97</v>
      </c>
      <c r="H21" s="16" t="s">
        <v>646</v>
      </c>
    </row>
    <row r="22" spans="4:9" x14ac:dyDescent="0.3">
      <c r="D22" t="s">
        <v>459</v>
      </c>
      <c r="E22" s="16" t="s">
        <v>403</v>
      </c>
      <c r="F22" t="s">
        <v>642</v>
      </c>
      <c r="H22" s="16" t="s">
        <v>647</v>
      </c>
    </row>
    <row r="23" spans="4:9" x14ac:dyDescent="0.3">
      <c r="D23" t="s">
        <v>410</v>
      </c>
      <c r="E23" s="16" t="s">
        <v>406</v>
      </c>
      <c r="F23" t="s">
        <v>411</v>
      </c>
      <c r="H23" s="16" t="s">
        <v>649</v>
      </c>
    </row>
    <row r="24" spans="4:9" x14ac:dyDescent="0.3">
      <c r="D24" t="s">
        <v>417</v>
      </c>
      <c r="E24" s="16" t="s">
        <v>408</v>
      </c>
      <c r="F24" t="s">
        <v>643</v>
      </c>
      <c r="H24" s="16" t="s">
        <v>648</v>
      </c>
    </row>
    <row r="25" spans="4:9" x14ac:dyDescent="0.3">
      <c r="D25" t="s">
        <v>414</v>
      </c>
      <c r="E25" s="16" t="s">
        <v>403</v>
      </c>
      <c r="F25" t="s">
        <v>407</v>
      </c>
      <c r="H25" s="16" t="s">
        <v>467</v>
      </c>
    </row>
    <row r="26" spans="4:9" x14ac:dyDescent="0.3">
      <c r="D26" s="8"/>
    </row>
    <row r="27" spans="4:9" x14ac:dyDescent="0.3">
      <c r="H27" s="16"/>
    </row>
    <row r="28" spans="4:9" x14ac:dyDescent="0.3">
      <c r="D28" s="8" t="s">
        <v>644</v>
      </c>
      <c r="E28" t="s">
        <v>409</v>
      </c>
      <c r="F28" t="s">
        <v>407</v>
      </c>
      <c r="H28" s="8"/>
    </row>
    <row r="29" spans="4:9" x14ac:dyDescent="0.3">
      <c r="D29" t="s">
        <v>447</v>
      </c>
      <c r="E29" t="s">
        <v>409</v>
      </c>
      <c r="H29" s="16"/>
    </row>
    <row r="30" spans="4:9" x14ac:dyDescent="0.3">
      <c r="H30" s="16"/>
    </row>
    <row r="31" spans="4:9" x14ac:dyDescent="0.3">
      <c r="H31" s="16"/>
    </row>
    <row r="32" spans="4:9" x14ac:dyDescent="0.3">
      <c r="H32" s="16"/>
    </row>
    <row r="33" spans="4:16" x14ac:dyDescent="0.3">
      <c r="H33" s="16"/>
    </row>
    <row r="34" spans="4:16" x14ac:dyDescent="0.3">
      <c r="H34" s="16"/>
    </row>
    <row r="35" spans="4:16" x14ac:dyDescent="0.3">
      <c r="H35" s="16"/>
    </row>
    <row r="36" spans="4:16" x14ac:dyDescent="0.3">
      <c r="H36" s="16"/>
    </row>
    <row r="38" spans="4:16" x14ac:dyDescent="0.3">
      <c r="D38" s="8" t="s">
        <v>448</v>
      </c>
      <c r="E38" t="s">
        <v>406</v>
      </c>
    </row>
    <row r="39" spans="4:16" x14ac:dyDescent="0.3">
      <c r="D39" t="s">
        <v>449</v>
      </c>
      <c r="E39" t="s">
        <v>450</v>
      </c>
      <c r="F39" t="s">
        <v>407</v>
      </c>
    </row>
    <row r="40" spans="4:16" x14ac:dyDescent="0.3">
      <c r="D40" t="s">
        <v>451</v>
      </c>
      <c r="E40" t="s">
        <v>450</v>
      </c>
      <c r="P40" s="18" t="s">
        <v>413</v>
      </c>
    </row>
    <row r="41" spans="4:16" x14ac:dyDescent="0.3">
      <c r="D41" t="s">
        <v>452</v>
      </c>
      <c r="E41" t="s">
        <v>450</v>
      </c>
      <c r="F41" t="s">
        <v>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1"/>
  <sheetViews>
    <sheetView topLeftCell="U43" workbookViewId="0">
      <selection activeCell="AO57" sqref="AO57"/>
    </sheetView>
  </sheetViews>
  <sheetFormatPr defaultRowHeight="14.4" x14ac:dyDescent="0.3"/>
  <cols>
    <col min="1" max="1" width="10.109375" bestFit="1" customWidth="1"/>
    <col min="4" max="4" width="12.6640625" style="14" bestFit="1" customWidth="1"/>
    <col min="5" max="5" width="10.77734375" bestFit="1" customWidth="1"/>
    <col min="6" max="6" width="5.77734375" bestFit="1" customWidth="1"/>
    <col min="8" max="8" width="12.33203125" bestFit="1" customWidth="1"/>
    <col min="10" max="10" width="5.44140625" customWidth="1"/>
    <col min="11" max="11" width="12.77734375" style="10" bestFit="1" customWidth="1"/>
    <col min="12" max="12" width="3" customWidth="1"/>
    <col min="13" max="13" width="31.5546875" bestFit="1" customWidth="1"/>
    <col min="14" max="14" width="6.109375" style="10" bestFit="1" customWidth="1"/>
    <col min="15" max="15" width="9.109375" style="10" bestFit="1" customWidth="1"/>
    <col min="16" max="16" width="20.33203125" bestFit="1" customWidth="1"/>
    <col min="17" max="17" width="39" bestFit="1" customWidth="1"/>
    <col min="19" max="19" width="10.44140625" style="10" bestFit="1" customWidth="1"/>
    <col min="20" max="20" width="10.44140625" style="10" customWidth="1"/>
    <col min="21" max="21" width="6.77734375" style="10" bestFit="1" customWidth="1"/>
    <col min="22" max="22" width="8" style="10" customWidth="1"/>
    <col min="23" max="23" width="19.88671875" bestFit="1" customWidth="1"/>
    <col min="24" max="24" width="12" bestFit="1" customWidth="1"/>
    <col min="25" max="25" width="16.6640625" bestFit="1" customWidth="1"/>
  </cols>
  <sheetData>
    <row r="1" spans="1:25" x14ac:dyDescent="0.3">
      <c r="A1" s="8" t="s">
        <v>276</v>
      </c>
    </row>
    <row r="3" spans="1:25" x14ac:dyDescent="0.3">
      <c r="A3" s="8" t="s">
        <v>81</v>
      </c>
      <c r="D3" s="13" t="s">
        <v>17</v>
      </c>
      <c r="S3" s="9" t="s">
        <v>226</v>
      </c>
      <c r="T3" s="9"/>
      <c r="U3" s="9"/>
    </row>
    <row r="5" spans="1:25" x14ac:dyDescent="0.3">
      <c r="A5" s="8" t="s">
        <v>224</v>
      </c>
      <c r="B5" s="8" t="s">
        <v>223</v>
      </c>
      <c r="D5" s="10" t="s">
        <v>23</v>
      </c>
      <c r="E5" s="10"/>
      <c r="F5" s="10"/>
      <c r="G5" s="10"/>
      <c r="S5" s="9" t="s">
        <v>227</v>
      </c>
      <c r="T5" s="9"/>
      <c r="U5" s="9"/>
      <c r="W5" t="s">
        <v>228</v>
      </c>
    </row>
    <row r="6" spans="1:25" x14ac:dyDescent="0.3">
      <c r="A6" t="s">
        <v>17</v>
      </c>
      <c r="B6" t="s">
        <v>222</v>
      </c>
      <c r="H6" s="8" t="s">
        <v>31</v>
      </c>
      <c r="M6" s="8" t="s">
        <v>235</v>
      </c>
      <c r="S6" s="9" t="s">
        <v>13</v>
      </c>
      <c r="T6" s="9"/>
      <c r="U6" s="9"/>
      <c r="W6" t="s">
        <v>229</v>
      </c>
    </row>
    <row r="7" spans="1:25" x14ac:dyDescent="0.3">
      <c r="A7" t="s">
        <v>225</v>
      </c>
      <c r="B7" t="s">
        <v>182</v>
      </c>
      <c r="D7" s="14" t="s">
        <v>24</v>
      </c>
      <c r="J7" t="s">
        <v>76</v>
      </c>
      <c r="K7" s="9" t="s">
        <v>33</v>
      </c>
      <c r="M7" t="s">
        <v>78</v>
      </c>
    </row>
    <row r="8" spans="1:25" x14ac:dyDescent="0.3">
      <c r="D8" s="13" t="s">
        <v>18</v>
      </c>
      <c r="E8" s="8" t="s">
        <v>25</v>
      </c>
      <c r="F8" s="9" t="s">
        <v>19</v>
      </c>
      <c r="H8" s="8" t="s">
        <v>25</v>
      </c>
      <c r="I8" s="8" t="s">
        <v>32</v>
      </c>
      <c r="J8" s="8"/>
      <c r="K8" s="9" t="s">
        <v>34</v>
      </c>
      <c r="S8" s="9" t="s">
        <v>139</v>
      </c>
      <c r="T8" s="14" t="s">
        <v>343</v>
      </c>
    </row>
    <row r="9" spans="1:25" x14ac:dyDescent="0.3">
      <c r="D9" s="14">
        <v>0</v>
      </c>
      <c r="E9" t="s">
        <v>9</v>
      </c>
      <c r="F9" s="10" t="s">
        <v>22</v>
      </c>
      <c r="H9" t="s">
        <v>166</v>
      </c>
      <c r="I9" t="s">
        <v>234</v>
      </c>
      <c r="K9" s="10">
        <v>8</v>
      </c>
      <c r="S9" s="9" t="s">
        <v>342</v>
      </c>
      <c r="T9" s="14" t="s">
        <v>345</v>
      </c>
      <c r="W9" t="s">
        <v>348</v>
      </c>
    </row>
    <row r="10" spans="1:25" x14ac:dyDescent="0.3">
      <c r="D10" s="14">
        <v>4</v>
      </c>
      <c r="E10" t="s">
        <v>30</v>
      </c>
      <c r="F10" s="10">
        <v>2</v>
      </c>
      <c r="H10" t="s">
        <v>74</v>
      </c>
      <c r="I10" t="s">
        <v>75</v>
      </c>
      <c r="K10" s="10">
        <f>8+6</f>
        <v>14</v>
      </c>
      <c r="M10" s="8" t="s">
        <v>77</v>
      </c>
      <c r="T10" s="14" t="s">
        <v>344</v>
      </c>
      <c r="W10" t="s">
        <v>346</v>
      </c>
    </row>
    <row r="11" spans="1:25" x14ac:dyDescent="0.3">
      <c r="D11" s="14">
        <v>8</v>
      </c>
      <c r="E11" t="s">
        <v>29</v>
      </c>
      <c r="F11" s="10" t="s">
        <v>27</v>
      </c>
      <c r="H11" t="s">
        <v>9</v>
      </c>
      <c r="I11" t="s">
        <v>22</v>
      </c>
      <c r="K11" s="10">
        <f>8+2</f>
        <v>10</v>
      </c>
      <c r="M11" t="s">
        <v>78</v>
      </c>
      <c r="T11" s="14" t="s">
        <v>347</v>
      </c>
      <c r="W11" t="s">
        <v>349</v>
      </c>
    </row>
    <row r="12" spans="1:25" x14ac:dyDescent="0.3">
      <c r="F12" s="10"/>
      <c r="H12" s="16" t="s">
        <v>42</v>
      </c>
      <c r="I12" t="s">
        <v>43</v>
      </c>
      <c r="K12" s="10">
        <f>8+1</f>
        <v>9</v>
      </c>
      <c r="T12" s="14" t="s">
        <v>205</v>
      </c>
    </row>
    <row r="13" spans="1:25" x14ac:dyDescent="0.3">
      <c r="D13" s="13"/>
      <c r="F13" s="10"/>
      <c r="H13" s="16" t="s">
        <v>16</v>
      </c>
      <c r="I13" s="16" t="s">
        <v>36</v>
      </c>
      <c r="J13" s="16">
        <v>256</v>
      </c>
      <c r="K13" s="10">
        <f>8+3+J13*2</f>
        <v>523</v>
      </c>
    </row>
    <row r="14" spans="1:25" x14ac:dyDescent="0.3">
      <c r="D14" s="13"/>
      <c r="H14" s="16" t="s">
        <v>66</v>
      </c>
      <c r="I14" s="16" t="s">
        <v>67</v>
      </c>
      <c r="J14" s="16">
        <f>2*80*5</f>
        <v>800</v>
      </c>
      <c r="K14" s="10">
        <f>8+2+J14*11</f>
        <v>8810</v>
      </c>
      <c r="M14" s="13" t="s">
        <v>28</v>
      </c>
      <c r="S14" s="9" t="s">
        <v>231</v>
      </c>
      <c r="T14" s="9" t="s">
        <v>251</v>
      </c>
      <c r="U14" s="9" t="s">
        <v>26</v>
      </c>
      <c r="V14" s="9" t="s">
        <v>116</v>
      </c>
      <c r="W14" s="8" t="s">
        <v>233</v>
      </c>
      <c r="X14" s="8" t="s">
        <v>232</v>
      </c>
      <c r="Y14" s="8" t="s">
        <v>13</v>
      </c>
    </row>
    <row r="15" spans="1:25" x14ac:dyDescent="0.3">
      <c r="H15" s="16" t="s">
        <v>310</v>
      </c>
      <c r="I15" s="16" t="s">
        <v>312</v>
      </c>
      <c r="J15" s="16">
        <f>500</f>
        <v>500</v>
      </c>
      <c r="K15" s="10">
        <f>8+2+J15*11</f>
        <v>5510</v>
      </c>
      <c r="M15" s="14"/>
      <c r="S15" s="10">
        <v>0</v>
      </c>
      <c r="T15" s="10" t="str">
        <f>DEC2HEX(S15)</f>
        <v>0</v>
      </c>
      <c r="U15" s="10">
        <v>4</v>
      </c>
      <c r="V15" s="19" t="s">
        <v>241</v>
      </c>
      <c r="W15" s="8" t="s">
        <v>250</v>
      </c>
    </row>
    <row r="16" spans="1:25" x14ac:dyDescent="0.3">
      <c r="H16" s="16" t="s">
        <v>311</v>
      </c>
      <c r="I16" s="16" t="s">
        <v>313</v>
      </c>
      <c r="J16" s="16">
        <v>500</v>
      </c>
      <c r="K16" s="10">
        <f>8+2+J16*11</f>
        <v>5510</v>
      </c>
      <c r="M16" s="8" t="s">
        <v>10</v>
      </c>
      <c r="N16" s="9" t="s">
        <v>18</v>
      </c>
      <c r="O16" s="9" t="s">
        <v>12</v>
      </c>
      <c r="P16" s="8" t="s">
        <v>20</v>
      </c>
      <c r="Q16" s="8" t="s">
        <v>21</v>
      </c>
      <c r="S16" s="10">
        <f t="shared" ref="S16:S31" si="0">S15+U15</f>
        <v>4</v>
      </c>
      <c r="T16" s="10" t="str">
        <f t="shared" ref="T16:T31" si="1">DEC2HEX(S16)</f>
        <v>4</v>
      </c>
      <c r="U16" s="10">
        <v>4</v>
      </c>
      <c r="V16" s="19" t="s">
        <v>149</v>
      </c>
      <c r="W16" t="s">
        <v>12</v>
      </c>
    </row>
    <row r="17" spans="1:23" x14ac:dyDescent="0.3">
      <c r="H17" s="16" t="s">
        <v>86</v>
      </c>
      <c r="K17" s="10">
        <v>20000</v>
      </c>
      <c r="M17" t="s">
        <v>14</v>
      </c>
      <c r="N17" s="10">
        <v>0</v>
      </c>
      <c r="O17" s="10">
        <v>1</v>
      </c>
      <c r="S17" s="10">
        <f t="shared" si="0"/>
        <v>8</v>
      </c>
      <c r="T17" s="10" t="str">
        <f t="shared" si="1"/>
        <v>8</v>
      </c>
      <c r="U17" s="10">
        <v>4</v>
      </c>
      <c r="V17" s="19" t="s">
        <v>242</v>
      </c>
      <c r="W17" s="8" t="s">
        <v>249</v>
      </c>
    </row>
    <row r="18" spans="1:23" x14ac:dyDescent="0.3">
      <c r="M18" s="14" t="s">
        <v>11</v>
      </c>
      <c r="N18" s="10">
        <f>N17+O17</f>
        <v>1</v>
      </c>
      <c r="O18" s="10">
        <v>1</v>
      </c>
      <c r="S18" s="10">
        <f t="shared" si="0"/>
        <v>12</v>
      </c>
      <c r="T18" s="10" t="str">
        <f t="shared" si="1"/>
        <v>C</v>
      </c>
      <c r="U18" s="10">
        <v>4</v>
      </c>
      <c r="V18" s="19">
        <v>0</v>
      </c>
      <c r="W18" s="16" t="s">
        <v>12</v>
      </c>
    </row>
    <row r="19" spans="1:23" x14ac:dyDescent="0.3">
      <c r="A19" t="s">
        <v>414</v>
      </c>
      <c r="M19" t="s">
        <v>236</v>
      </c>
      <c r="N19" s="10">
        <v>2</v>
      </c>
      <c r="O19" s="10">
        <v>1</v>
      </c>
      <c r="S19" s="10">
        <f t="shared" si="0"/>
        <v>16</v>
      </c>
      <c r="T19" s="10" t="str">
        <f t="shared" si="1"/>
        <v>10</v>
      </c>
      <c r="U19" s="10">
        <v>4</v>
      </c>
      <c r="V19" s="10" t="s">
        <v>243</v>
      </c>
      <c r="W19" s="8" t="s">
        <v>28</v>
      </c>
    </row>
    <row r="20" spans="1:23" x14ac:dyDescent="0.3">
      <c r="M20" s="18" t="s">
        <v>78</v>
      </c>
      <c r="N20" s="10">
        <v>3</v>
      </c>
      <c r="O20" s="10">
        <v>1</v>
      </c>
      <c r="S20" s="10">
        <f t="shared" si="0"/>
        <v>20</v>
      </c>
      <c r="T20" s="10" t="str">
        <f t="shared" si="1"/>
        <v>14</v>
      </c>
      <c r="U20" s="10">
        <v>4</v>
      </c>
      <c r="V20" s="10">
        <v>4</v>
      </c>
      <c r="W20" s="16" t="s">
        <v>12</v>
      </c>
    </row>
    <row r="21" spans="1:23" x14ac:dyDescent="0.3">
      <c r="H21" s="20" t="s">
        <v>80</v>
      </c>
      <c r="K21" s="9">
        <f>SUM(K10:K20)</f>
        <v>40386</v>
      </c>
      <c r="M21" s="8" t="s">
        <v>44</v>
      </c>
      <c r="S21" s="10">
        <f t="shared" si="0"/>
        <v>24</v>
      </c>
      <c r="T21" s="10" t="str">
        <f t="shared" si="1"/>
        <v>18</v>
      </c>
      <c r="U21" s="10">
        <v>1</v>
      </c>
      <c r="V21" s="10">
        <v>0</v>
      </c>
      <c r="W21" t="s">
        <v>237</v>
      </c>
    </row>
    <row r="22" spans="1:23" x14ac:dyDescent="0.3">
      <c r="M22" s="8" t="s">
        <v>10</v>
      </c>
      <c r="N22" s="9" t="s">
        <v>18</v>
      </c>
      <c r="O22" s="9" t="s">
        <v>12</v>
      </c>
      <c r="P22" s="8" t="s">
        <v>20</v>
      </c>
      <c r="Q22" s="8" t="s">
        <v>21</v>
      </c>
      <c r="S22" s="10">
        <f t="shared" si="0"/>
        <v>25</v>
      </c>
      <c r="T22" s="10" t="str">
        <f t="shared" si="1"/>
        <v>19</v>
      </c>
      <c r="U22" s="10">
        <v>3</v>
      </c>
      <c r="V22" s="10">
        <v>0</v>
      </c>
      <c r="W22" t="s">
        <v>238</v>
      </c>
    </row>
    <row r="23" spans="1:23" x14ac:dyDescent="0.3">
      <c r="M23" t="s">
        <v>15</v>
      </c>
      <c r="N23" s="10">
        <v>0</v>
      </c>
      <c r="O23" s="10">
        <v>1</v>
      </c>
      <c r="P23" t="s">
        <v>35</v>
      </c>
      <c r="Q23" t="s">
        <v>41</v>
      </c>
      <c r="S23" s="10">
        <f t="shared" si="0"/>
        <v>28</v>
      </c>
      <c r="T23" s="10" t="str">
        <f t="shared" si="1"/>
        <v>1C</v>
      </c>
      <c r="U23" s="10">
        <v>4</v>
      </c>
      <c r="V23" s="10" t="s">
        <v>246</v>
      </c>
      <c r="W23" s="8" t="s">
        <v>44</v>
      </c>
    </row>
    <row r="24" spans="1:23" x14ac:dyDescent="0.3">
      <c r="M24" s="15"/>
      <c r="N24" s="10" t="s">
        <v>239</v>
      </c>
      <c r="O24" s="10" t="s">
        <v>78</v>
      </c>
      <c r="P24" t="s">
        <v>238</v>
      </c>
      <c r="S24" s="10">
        <f t="shared" si="0"/>
        <v>32</v>
      </c>
      <c r="T24" s="10" t="str">
        <f t="shared" si="1"/>
        <v>20</v>
      </c>
      <c r="U24" s="10">
        <v>4</v>
      </c>
      <c r="V24" s="10">
        <v>4</v>
      </c>
      <c r="W24" t="s">
        <v>12</v>
      </c>
    </row>
    <row r="25" spans="1:23" x14ac:dyDescent="0.3">
      <c r="H25" s="8" t="s">
        <v>394</v>
      </c>
      <c r="S25" s="10">
        <f t="shared" si="0"/>
        <v>36</v>
      </c>
      <c r="T25" s="10" t="str">
        <f t="shared" si="1"/>
        <v>24</v>
      </c>
      <c r="U25" s="10">
        <v>1</v>
      </c>
      <c r="V25" s="19">
        <v>1</v>
      </c>
      <c r="W25" t="s">
        <v>244</v>
      </c>
    </row>
    <row r="26" spans="1:23" x14ac:dyDescent="0.3">
      <c r="H26" t="s">
        <v>97</v>
      </c>
      <c r="I26" t="s">
        <v>395</v>
      </c>
      <c r="J26">
        <v>48</v>
      </c>
      <c r="K26" s="10">
        <f>J26*128</f>
        <v>6144</v>
      </c>
      <c r="M26" s="8" t="s">
        <v>38</v>
      </c>
      <c r="S26" s="10">
        <f t="shared" si="0"/>
        <v>37</v>
      </c>
      <c r="T26" s="10" t="str">
        <f t="shared" si="1"/>
        <v>25</v>
      </c>
      <c r="U26" s="10">
        <v>3</v>
      </c>
      <c r="V26" s="19">
        <v>0</v>
      </c>
      <c r="W26" t="s">
        <v>238</v>
      </c>
    </row>
    <row r="27" spans="1:23" x14ac:dyDescent="0.3">
      <c r="I27" t="s">
        <v>112</v>
      </c>
      <c r="J27">
        <v>48</v>
      </c>
      <c r="K27" s="10">
        <f>J27*128</f>
        <v>6144</v>
      </c>
      <c r="M27" s="8" t="s">
        <v>10</v>
      </c>
      <c r="N27" s="9" t="s">
        <v>18</v>
      </c>
      <c r="O27" s="9" t="s">
        <v>12</v>
      </c>
      <c r="P27" s="8" t="s">
        <v>20</v>
      </c>
      <c r="Q27" s="8" t="s">
        <v>21</v>
      </c>
      <c r="S27" s="10">
        <f t="shared" si="0"/>
        <v>40</v>
      </c>
      <c r="T27" s="10" t="str">
        <f t="shared" si="1"/>
        <v>28</v>
      </c>
      <c r="U27" s="10">
        <v>4</v>
      </c>
      <c r="V27" s="19" t="s">
        <v>245</v>
      </c>
      <c r="W27" s="8" t="s">
        <v>38</v>
      </c>
    </row>
    <row r="28" spans="1:23" x14ac:dyDescent="0.3">
      <c r="I28" t="s">
        <v>397</v>
      </c>
      <c r="J28">
        <v>48</v>
      </c>
      <c r="K28" s="10">
        <f>J28*2*128</f>
        <v>12288</v>
      </c>
      <c r="M28" t="s">
        <v>39</v>
      </c>
      <c r="N28" s="10">
        <v>0</v>
      </c>
      <c r="O28" s="10">
        <v>1</v>
      </c>
      <c r="P28" t="s">
        <v>40</v>
      </c>
      <c r="Q28" t="s">
        <v>37</v>
      </c>
      <c r="S28" s="10">
        <f t="shared" si="0"/>
        <v>44</v>
      </c>
      <c r="T28" s="10" t="str">
        <f t="shared" si="1"/>
        <v>2C</v>
      </c>
      <c r="U28" s="10">
        <v>4</v>
      </c>
      <c r="V28" s="19">
        <v>4</v>
      </c>
      <c r="W28" t="s">
        <v>12</v>
      </c>
    </row>
    <row r="29" spans="1:23" x14ac:dyDescent="0.3">
      <c r="I29" t="s">
        <v>398</v>
      </c>
      <c r="J29">
        <v>48</v>
      </c>
      <c r="K29" s="10">
        <f>J29*2</f>
        <v>96</v>
      </c>
      <c r="M29" t="s">
        <v>50</v>
      </c>
      <c r="N29" s="10">
        <f>N28+O28</f>
        <v>1</v>
      </c>
      <c r="O29" s="10">
        <v>2</v>
      </c>
      <c r="P29" s="18" t="s">
        <v>95</v>
      </c>
      <c r="S29" s="10">
        <f t="shared" si="0"/>
        <v>48</v>
      </c>
      <c r="T29" s="10" t="str">
        <f t="shared" si="1"/>
        <v>30</v>
      </c>
      <c r="U29" s="10">
        <v>1</v>
      </c>
      <c r="V29" s="10">
        <v>1</v>
      </c>
      <c r="W29" t="s">
        <v>247</v>
      </c>
    </row>
    <row r="30" spans="1:23" x14ac:dyDescent="0.3">
      <c r="I30" t="s">
        <v>399</v>
      </c>
      <c r="J30">
        <v>48</v>
      </c>
      <c r="K30" s="10">
        <f>25*J30</f>
        <v>1200</v>
      </c>
      <c r="M30" s="15" t="s">
        <v>51</v>
      </c>
      <c r="N30" s="10">
        <f>N29+O29</f>
        <v>3</v>
      </c>
      <c r="O30" s="10" t="s">
        <v>52</v>
      </c>
      <c r="S30" s="10">
        <f t="shared" si="0"/>
        <v>49</v>
      </c>
      <c r="T30" s="10" t="str">
        <f t="shared" si="1"/>
        <v>31</v>
      </c>
      <c r="U30" s="10">
        <v>2</v>
      </c>
      <c r="V30" s="10">
        <v>-1</v>
      </c>
      <c r="W30" t="s">
        <v>306</v>
      </c>
    </row>
    <row r="31" spans="1:23" x14ac:dyDescent="0.3">
      <c r="S31" s="10">
        <f t="shared" si="0"/>
        <v>51</v>
      </c>
      <c r="T31" s="10" t="str">
        <f t="shared" si="1"/>
        <v>33</v>
      </c>
      <c r="U31" s="10">
        <v>1</v>
      </c>
      <c r="V31" s="10">
        <v>0</v>
      </c>
      <c r="W31" t="s">
        <v>238</v>
      </c>
    </row>
    <row r="32" spans="1:23" x14ac:dyDescent="0.3">
      <c r="M32" s="8" t="s">
        <v>58</v>
      </c>
      <c r="S32" s="10">
        <f>S31+U31</f>
        <v>52</v>
      </c>
      <c r="T32" s="10" t="str">
        <f t="shared" ref="T32:T38" si="2">DEC2HEX(S32)</f>
        <v>34</v>
      </c>
      <c r="U32" s="10">
        <v>4</v>
      </c>
      <c r="V32" s="10" t="s">
        <v>248</v>
      </c>
      <c r="W32" s="8" t="s">
        <v>58</v>
      </c>
    </row>
    <row r="33" spans="8:25" x14ac:dyDescent="0.3">
      <c r="M33" s="8" t="s">
        <v>10</v>
      </c>
      <c r="N33" s="9" t="s">
        <v>18</v>
      </c>
      <c r="O33" s="9" t="s">
        <v>12</v>
      </c>
      <c r="P33" s="8" t="s">
        <v>20</v>
      </c>
      <c r="Q33" s="8" t="s">
        <v>21</v>
      </c>
      <c r="S33" s="10">
        <f>S32+U32</f>
        <v>56</v>
      </c>
      <c r="T33" s="10" t="str">
        <f t="shared" si="2"/>
        <v>38</v>
      </c>
      <c r="U33" s="10">
        <v>4</v>
      </c>
      <c r="V33" s="10">
        <f>S46-S35</f>
        <v>10</v>
      </c>
      <c r="W33" t="s">
        <v>12</v>
      </c>
    </row>
    <row r="34" spans="8:25" x14ac:dyDescent="0.3">
      <c r="H34" s="8" t="s">
        <v>80</v>
      </c>
      <c r="K34" s="9">
        <f>SUM(K26:K33)</f>
        <v>25872</v>
      </c>
      <c r="M34" t="s">
        <v>46</v>
      </c>
      <c r="N34" s="10">
        <v>0</v>
      </c>
      <c r="O34" s="10">
        <v>2</v>
      </c>
      <c r="P34" t="s">
        <v>47</v>
      </c>
      <c r="Q34" t="s">
        <v>48</v>
      </c>
      <c r="S34" s="10">
        <f>S33+U33</f>
        <v>60</v>
      </c>
      <c r="T34" s="10" t="str">
        <f t="shared" si="2"/>
        <v>3C</v>
      </c>
      <c r="U34" s="10">
        <v>2</v>
      </c>
      <c r="V34" s="10">
        <v>1</v>
      </c>
      <c r="W34" t="s">
        <v>45</v>
      </c>
    </row>
    <row r="35" spans="8:25" x14ac:dyDescent="0.3">
      <c r="M35" t="s">
        <v>49</v>
      </c>
      <c r="S35" s="10">
        <f>S34+U34</f>
        <v>62</v>
      </c>
      <c r="T35" s="10" t="str">
        <f t="shared" si="2"/>
        <v>3E</v>
      </c>
      <c r="U35" s="10">
        <v>0</v>
      </c>
      <c r="V35" s="10">
        <v>0</v>
      </c>
      <c r="W35" s="23" t="s">
        <v>49</v>
      </c>
      <c r="Y35" t="s">
        <v>252</v>
      </c>
    </row>
    <row r="36" spans="8:25" x14ac:dyDescent="0.3">
      <c r="M36" s="17" t="s">
        <v>64</v>
      </c>
      <c r="N36" s="10">
        <v>1</v>
      </c>
      <c r="O36" s="10">
        <v>1</v>
      </c>
      <c r="P36" t="s">
        <v>53</v>
      </c>
      <c r="S36" s="10">
        <f>S35+U35</f>
        <v>62</v>
      </c>
      <c r="T36" s="10" t="str">
        <f t="shared" si="2"/>
        <v>3E</v>
      </c>
      <c r="U36" s="10">
        <v>1</v>
      </c>
      <c r="V36" s="10">
        <v>1</v>
      </c>
      <c r="W36" t="s">
        <v>253</v>
      </c>
      <c r="Y36" t="s">
        <v>254</v>
      </c>
    </row>
    <row r="37" spans="8:25" x14ac:dyDescent="0.3">
      <c r="H37" s="8" t="s">
        <v>396</v>
      </c>
      <c r="K37" s="9">
        <f>K34+K21</f>
        <v>66258</v>
      </c>
      <c r="M37" s="18" t="s">
        <v>54</v>
      </c>
      <c r="N37" s="10">
        <f>N36+O36</f>
        <v>2</v>
      </c>
      <c r="O37" s="10">
        <v>1</v>
      </c>
      <c r="P37" t="s">
        <v>55</v>
      </c>
      <c r="S37" s="10">
        <f t="shared" ref="S37:S38" si="3">S36+U36</f>
        <v>63</v>
      </c>
      <c r="T37" s="10" t="str">
        <f t="shared" si="2"/>
        <v>3F</v>
      </c>
      <c r="U37" s="10">
        <v>1</v>
      </c>
      <c r="V37" s="10">
        <v>1</v>
      </c>
      <c r="W37" t="s">
        <v>96</v>
      </c>
      <c r="Y37" t="s">
        <v>275</v>
      </c>
    </row>
    <row r="38" spans="8:25" x14ac:dyDescent="0.3">
      <c r="M38" s="18" t="s">
        <v>72</v>
      </c>
      <c r="N38" s="10">
        <f>N37+O37</f>
        <v>3</v>
      </c>
      <c r="O38" s="10">
        <v>10</v>
      </c>
      <c r="Q38" t="s">
        <v>56</v>
      </c>
      <c r="S38" s="10">
        <f t="shared" si="3"/>
        <v>64</v>
      </c>
      <c r="T38" s="10" t="str">
        <f t="shared" si="2"/>
        <v>40</v>
      </c>
      <c r="U38" s="10">
        <v>1</v>
      </c>
      <c r="V38" s="19">
        <v>0</v>
      </c>
      <c r="W38" t="s">
        <v>270</v>
      </c>
      <c r="X38" t="s">
        <v>255</v>
      </c>
      <c r="Y38" t="s">
        <v>257</v>
      </c>
    </row>
    <row r="39" spans="8:25" x14ac:dyDescent="0.3">
      <c r="M39" s="18" t="s">
        <v>413</v>
      </c>
      <c r="N39" s="10">
        <f>N38+O38</f>
        <v>13</v>
      </c>
      <c r="O39" s="10">
        <v>2</v>
      </c>
      <c r="P39" t="s">
        <v>47</v>
      </c>
      <c r="S39" s="10">
        <f t="shared" ref="S39:S42" si="4">S38+U38</f>
        <v>65</v>
      </c>
      <c r="T39" s="10" t="str">
        <f t="shared" ref="T39:T81" si="5">DEC2HEX(S39)</f>
        <v>41</v>
      </c>
      <c r="U39" s="10">
        <v>1</v>
      </c>
      <c r="V39" s="10">
        <v>0</v>
      </c>
      <c r="X39" t="s">
        <v>258</v>
      </c>
      <c r="Y39" t="s">
        <v>256</v>
      </c>
    </row>
    <row r="40" spans="8:25" x14ac:dyDescent="0.3">
      <c r="H40" s="8" t="s">
        <v>81</v>
      </c>
      <c r="M40" t="s">
        <v>71</v>
      </c>
      <c r="N40" s="10">
        <f>N39+O39</f>
        <v>15</v>
      </c>
      <c r="S40" s="10">
        <f t="shared" si="4"/>
        <v>66</v>
      </c>
      <c r="T40" s="10" t="str">
        <f t="shared" si="5"/>
        <v>42</v>
      </c>
      <c r="U40" s="10">
        <v>1</v>
      </c>
      <c r="V40" s="10">
        <v>0</v>
      </c>
      <c r="X40" t="s">
        <v>302</v>
      </c>
      <c r="Y40" t="s">
        <v>257</v>
      </c>
    </row>
    <row r="41" spans="8:25" x14ac:dyDescent="0.3">
      <c r="H41" t="s">
        <v>82</v>
      </c>
      <c r="K41" s="10">
        <f>K21</f>
        <v>40386</v>
      </c>
      <c r="S41" s="10">
        <f t="shared" si="4"/>
        <v>67</v>
      </c>
      <c r="T41" s="10" t="str">
        <f t="shared" si="5"/>
        <v>43</v>
      </c>
      <c r="U41" s="10">
        <v>1</v>
      </c>
      <c r="V41" s="10">
        <v>50</v>
      </c>
      <c r="W41" s="8" t="s">
        <v>305</v>
      </c>
      <c r="X41" t="s">
        <v>303</v>
      </c>
      <c r="Y41" t="s">
        <v>304</v>
      </c>
    </row>
    <row r="42" spans="8:25" x14ac:dyDescent="0.3">
      <c r="H42" t="s">
        <v>83</v>
      </c>
      <c r="K42" s="10">
        <f>2*1024*1024*10248</f>
        <v>21491613696</v>
      </c>
      <c r="M42" s="8" t="s">
        <v>308</v>
      </c>
      <c r="S42" s="10">
        <f t="shared" si="4"/>
        <v>68</v>
      </c>
      <c r="T42" s="10" t="str">
        <f t="shared" si="5"/>
        <v>44</v>
      </c>
      <c r="U42" s="10">
        <v>2</v>
      </c>
      <c r="V42" s="19">
        <v>0</v>
      </c>
      <c r="X42" t="s">
        <v>259</v>
      </c>
    </row>
    <row r="43" spans="8:25" x14ac:dyDescent="0.3">
      <c r="H43" t="s">
        <v>84</v>
      </c>
      <c r="K43" s="10">
        <f>K41/K42*100</f>
        <v>1.8791515877431114E-4</v>
      </c>
      <c r="M43" t="s">
        <v>314</v>
      </c>
      <c r="N43" s="10">
        <v>0</v>
      </c>
      <c r="O43" s="10">
        <v>2</v>
      </c>
      <c r="P43" t="s">
        <v>47</v>
      </c>
      <c r="Q43" t="s">
        <v>48</v>
      </c>
      <c r="S43" s="10">
        <f t="shared" ref="S43:S49" si="6">S42+U42</f>
        <v>70</v>
      </c>
      <c r="T43" s="10" t="str">
        <f t="shared" ref="T43:T61" si="7">DEC2HEX(S43)</f>
        <v>46</v>
      </c>
      <c r="U43" s="10">
        <v>2</v>
      </c>
      <c r="V43" s="19">
        <v>0</v>
      </c>
      <c r="W43" t="s">
        <v>307</v>
      </c>
      <c r="Y43" t="s">
        <v>261</v>
      </c>
    </row>
    <row r="44" spans="8:25" x14ac:dyDescent="0.3">
      <c r="H44" t="s">
        <v>85</v>
      </c>
      <c r="K44" s="10">
        <f>K43*100</f>
        <v>1.8791515877431116E-2</v>
      </c>
      <c r="M44" t="s">
        <v>315</v>
      </c>
      <c r="N44" s="10">
        <v>2</v>
      </c>
      <c r="O44" s="10" t="s">
        <v>47</v>
      </c>
      <c r="S44" s="10">
        <f t="shared" si="6"/>
        <v>72</v>
      </c>
      <c r="T44" s="10" t="str">
        <f t="shared" si="7"/>
        <v>48</v>
      </c>
      <c r="U44" s="10">
        <v>0</v>
      </c>
      <c r="V44" s="19" t="s">
        <v>265</v>
      </c>
      <c r="W44" s="23" t="s">
        <v>262</v>
      </c>
    </row>
    <row r="45" spans="8:25" x14ac:dyDescent="0.3">
      <c r="M45" t="s">
        <v>316</v>
      </c>
      <c r="N45" s="10">
        <v>2</v>
      </c>
      <c r="O45" s="10" t="s">
        <v>47</v>
      </c>
      <c r="P45" s="14" t="s">
        <v>63</v>
      </c>
      <c r="S45" s="10">
        <f t="shared" si="6"/>
        <v>72</v>
      </c>
      <c r="T45" s="10" t="str">
        <f t="shared" si="7"/>
        <v>48</v>
      </c>
      <c r="U45" s="10">
        <v>0</v>
      </c>
      <c r="V45" s="10">
        <v>0</v>
      </c>
      <c r="W45" t="s">
        <v>238</v>
      </c>
    </row>
    <row r="46" spans="8:25" x14ac:dyDescent="0.3">
      <c r="M46" s="18"/>
      <c r="S46" s="10">
        <f t="shared" si="6"/>
        <v>72</v>
      </c>
      <c r="T46" s="10" t="str">
        <f t="shared" si="7"/>
        <v>48</v>
      </c>
      <c r="U46" s="10">
        <v>4</v>
      </c>
      <c r="V46" s="10" t="s">
        <v>309</v>
      </c>
      <c r="W46" s="8" t="s">
        <v>308</v>
      </c>
    </row>
    <row r="47" spans="8:25" x14ac:dyDescent="0.3">
      <c r="S47" s="10">
        <f t="shared" si="6"/>
        <v>76</v>
      </c>
      <c r="T47" s="10" t="str">
        <f t="shared" si="7"/>
        <v>4C</v>
      </c>
      <c r="U47" s="10">
        <v>4</v>
      </c>
      <c r="V47" s="10">
        <f>S50-S48</f>
        <v>4</v>
      </c>
      <c r="W47" t="s">
        <v>12</v>
      </c>
    </row>
    <row r="48" spans="8:25" x14ac:dyDescent="0.3">
      <c r="S48" s="10">
        <f t="shared" si="6"/>
        <v>80</v>
      </c>
      <c r="T48" s="10" t="str">
        <f t="shared" si="7"/>
        <v>50</v>
      </c>
      <c r="U48" s="10">
        <v>2</v>
      </c>
      <c r="V48" s="10">
        <v>1</v>
      </c>
      <c r="W48" t="s">
        <v>321</v>
      </c>
    </row>
    <row r="49" spans="13:25" x14ac:dyDescent="0.3">
      <c r="M49" s="8" t="s">
        <v>317</v>
      </c>
      <c r="S49" s="10">
        <f t="shared" si="6"/>
        <v>82</v>
      </c>
      <c r="T49" s="10" t="str">
        <f t="shared" si="7"/>
        <v>52</v>
      </c>
      <c r="U49" s="10">
        <v>2</v>
      </c>
      <c r="V49" s="10">
        <v>128</v>
      </c>
      <c r="W49" s="20" t="s">
        <v>323</v>
      </c>
      <c r="Y49" t="s">
        <v>322</v>
      </c>
    </row>
    <row r="50" spans="13:25" x14ac:dyDescent="0.3">
      <c r="M50" t="s">
        <v>318</v>
      </c>
      <c r="N50" s="10">
        <v>0</v>
      </c>
      <c r="O50" s="10">
        <v>2</v>
      </c>
      <c r="S50" s="10">
        <f t="shared" ref="S50:S53" si="8">S49+U49</f>
        <v>84</v>
      </c>
      <c r="T50" s="10" t="str">
        <f t="shared" si="7"/>
        <v>54</v>
      </c>
      <c r="U50" s="10">
        <v>4</v>
      </c>
      <c r="V50" s="19" t="s">
        <v>324</v>
      </c>
      <c r="W50" s="8" t="s">
        <v>317</v>
      </c>
    </row>
    <row r="51" spans="13:25" x14ac:dyDescent="0.3">
      <c r="M51" t="s">
        <v>273</v>
      </c>
      <c r="S51" s="10">
        <f t="shared" si="8"/>
        <v>88</v>
      </c>
      <c r="T51" s="10" t="str">
        <f t="shared" si="7"/>
        <v>58</v>
      </c>
      <c r="U51" s="10">
        <v>3</v>
      </c>
      <c r="V51" s="19" t="s">
        <v>149</v>
      </c>
      <c r="W51" t="s">
        <v>12</v>
      </c>
    </row>
    <row r="52" spans="13:25" x14ac:dyDescent="0.3">
      <c r="M52" s="18" t="s">
        <v>320</v>
      </c>
      <c r="N52" s="10">
        <f>N50+O50</f>
        <v>2</v>
      </c>
      <c r="O52" s="10">
        <v>1</v>
      </c>
      <c r="Q52" t="s">
        <v>319</v>
      </c>
      <c r="S52" s="10">
        <f t="shared" si="8"/>
        <v>91</v>
      </c>
      <c r="T52" s="10" t="str">
        <f t="shared" si="7"/>
        <v>5B</v>
      </c>
      <c r="U52" s="10">
        <v>2</v>
      </c>
      <c r="V52" s="19">
        <v>3</v>
      </c>
      <c r="W52" t="s">
        <v>325</v>
      </c>
    </row>
    <row r="53" spans="13:25" x14ac:dyDescent="0.3">
      <c r="M53" s="18" t="s">
        <v>326</v>
      </c>
      <c r="N53" s="10">
        <f>N52+O52</f>
        <v>3</v>
      </c>
      <c r="O53" s="10" t="s">
        <v>327</v>
      </c>
      <c r="Q53" t="s">
        <v>56</v>
      </c>
      <c r="S53" s="10">
        <f t="shared" si="8"/>
        <v>93</v>
      </c>
      <c r="T53" s="10" t="str">
        <f t="shared" si="7"/>
        <v>5D</v>
      </c>
      <c r="U53" s="10">
        <v>1</v>
      </c>
      <c r="V53" s="19">
        <v>4</v>
      </c>
      <c r="W53" s="20" t="s">
        <v>273</v>
      </c>
      <c r="Y53" t="s">
        <v>333</v>
      </c>
    </row>
    <row r="54" spans="13:25" x14ac:dyDescent="0.3">
      <c r="M54" t="s">
        <v>415</v>
      </c>
      <c r="N54" s="10" t="s">
        <v>327</v>
      </c>
      <c r="O54" s="19" t="s">
        <v>328</v>
      </c>
      <c r="S54" s="10">
        <f>S53+U53</f>
        <v>94</v>
      </c>
      <c r="T54" s="10" t="str">
        <f t="shared" si="7"/>
        <v>5E</v>
      </c>
      <c r="U54" s="10">
        <v>1</v>
      </c>
      <c r="V54" s="10">
        <v>0</v>
      </c>
      <c r="W54" t="s">
        <v>329</v>
      </c>
      <c r="Y54" t="s">
        <v>331</v>
      </c>
    </row>
    <row r="55" spans="13:25" x14ac:dyDescent="0.3">
      <c r="S55" s="10">
        <f>S54+U54</f>
        <v>95</v>
      </c>
      <c r="T55" s="10" t="str">
        <f t="shared" si="7"/>
        <v>5F</v>
      </c>
      <c r="U55" s="10">
        <v>1</v>
      </c>
      <c r="V55" s="10">
        <v>1</v>
      </c>
      <c r="W55" t="s">
        <v>330</v>
      </c>
      <c r="Y55" t="s">
        <v>339</v>
      </c>
    </row>
    <row r="56" spans="13:25" x14ac:dyDescent="0.3">
      <c r="M56" s="8" t="s">
        <v>218</v>
      </c>
      <c r="S56" s="10">
        <f>S55+U55</f>
        <v>96</v>
      </c>
      <c r="T56" s="10" t="str">
        <f t="shared" si="7"/>
        <v>60</v>
      </c>
      <c r="U56" s="10">
        <v>1</v>
      </c>
      <c r="V56" s="10">
        <v>5</v>
      </c>
      <c r="W56" t="s">
        <v>336</v>
      </c>
      <c r="Y56" t="s">
        <v>332</v>
      </c>
    </row>
    <row r="57" spans="13:25" x14ac:dyDescent="0.3">
      <c r="M57" t="s">
        <v>219</v>
      </c>
      <c r="N57" s="10">
        <v>0</v>
      </c>
      <c r="O57" s="10">
        <v>2</v>
      </c>
      <c r="S57" s="10">
        <f t="shared" ref="S57:S59" si="9">S56+U56</f>
        <v>97</v>
      </c>
      <c r="T57" s="10" t="str">
        <f t="shared" si="7"/>
        <v>61</v>
      </c>
      <c r="U57" s="10">
        <v>1</v>
      </c>
      <c r="V57" s="10">
        <v>0</v>
      </c>
      <c r="W57" t="s">
        <v>329</v>
      </c>
    </row>
    <row r="58" spans="13:25" x14ac:dyDescent="0.3">
      <c r="M58" t="s">
        <v>220</v>
      </c>
      <c r="S58" s="10">
        <f t="shared" si="9"/>
        <v>98</v>
      </c>
      <c r="T58" s="10" t="str">
        <f t="shared" si="7"/>
        <v>62</v>
      </c>
      <c r="U58" s="10">
        <v>1</v>
      </c>
      <c r="V58" s="10">
        <v>5</v>
      </c>
      <c r="W58" t="s">
        <v>19</v>
      </c>
      <c r="Y58" t="s">
        <v>334</v>
      </c>
    </row>
    <row r="59" spans="13:25" x14ac:dyDescent="0.3">
      <c r="M59" s="18" t="s">
        <v>62</v>
      </c>
      <c r="N59" s="10">
        <v>2</v>
      </c>
      <c r="O59" s="10">
        <v>2</v>
      </c>
      <c r="S59" s="10">
        <f t="shared" si="9"/>
        <v>99</v>
      </c>
      <c r="T59" s="10" t="str">
        <f t="shared" si="7"/>
        <v>63</v>
      </c>
      <c r="U59" s="10">
        <v>1</v>
      </c>
      <c r="V59" s="10">
        <v>2</v>
      </c>
      <c r="W59" t="s">
        <v>337</v>
      </c>
      <c r="Y59" t="s">
        <v>338</v>
      </c>
    </row>
    <row r="60" spans="13:25" x14ac:dyDescent="0.3">
      <c r="M60" s="18" t="s">
        <v>216</v>
      </c>
      <c r="N60" s="10" t="s">
        <v>27</v>
      </c>
      <c r="S60" s="10">
        <f>S59+U59</f>
        <v>100</v>
      </c>
      <c r="T60" s="10" t="str">
        <f t="shared" si="7"/>
        <v>64</v>
      </c>
      <c r="U60" s="10">
        <v>1</v>
      </c>
      <c r="V60" s="10">
        <v>1</v>
      </c>
      <c r="W60" t="s">
        <v>330</v>
      </c>
    </row>
    <row r="61" spans="13:25" x14ac:dyDescent="0.3">
      <c r="M61" t="s">
        <v>217</v>
      </c>
      <c r="S61" s="10">
        <f>S60+U60</f>
        <v>101</v>
      </c>
      <c r="T61" s="10" t="str">
        <f t="shared" si="7"/>
        <v>65</v>
      </c>
      <c r="U61" s="10">
        <v>1</v>
      </c>
      <c r="V61" s="10">
        <v>0</v>
      </c>
      <c r="W61" t="s">
        <v>329</v>
      </c>
    </row>
    <row r="62" spans="13:25" x14ac:dyDescent="0.3">
      <c r="S62" s="10">
        <f t="shared" ref="S62:S64" si="10">S61+U61</f>
        <v>102</v>
      </c>
      <c r="T62" s="10" t="str">
        <f t="shared" ref="T62:T65" si="11">DEC2HEX(S62)</f>
        <v>66</v>
      </c>
      <c r="U62" s="10">
        <v>1</v>
      </c>
      <c r="V62" s="10">
        <v>23</v>
      </c>
      <c r="W62" t="s">
        <v>340</v>
      </c>
      <c r="Y62" t="s">
        <v>461</v>
      </c>
    </row>
    <row r="63" spans="13:25" x14ac:dyDescent="0.3">
      <c r="S63" s="10">
        <f t="shared" si="10"/>
        <v>103</v>
      </c>
      <c r="T63" s="10" t="str">
        <f t="shared" si="11"/>
        <v>67</v>
      </c>
      <c r="U63" s="10">
        <v>1</v>
      </c>
      <c r="V63" s="10">
        <v>0</v>
      </c>
      <c r="Y63" t="s">
        <v>350</v>
      </c>
    </row>
    <row r="64" spans="13:25" x14ac:dyDescent="0.3">
      <c r="S64" s="10">
        <f t="shared" si="10"/>
        <v>104</v>
      </c>
      <c r="T64" s="10" t="str">
        <f t="shared" si="11"/>
        <v>68</v>
      </c>
      <c r="U64" s="10">
        <v>1</v>
      </c>
      <c r="V64" s="10">
        <v>0</v>
      </c>
      <c r="W64" t="s">
        <v>238</v>
      </c>
    </row>
    <row r="65" spans="19:23" x14ac:dyDescent="0.3">
      <c r="S65" s="10">
        <f>S64+U64</f>
        <v>105</v>
      </c>
      <c r="T65" s="10" t="str">
        <f t="shared" si="11"/>
        <v>69</v>
      </c>
      <c r="U65" s="10">
        <v>3</v>
      </c>
      <c r="V65" s="10">
        <v>0</v>
      </c>
      <c r="W65" s="8" t="s">
        <v>341</v>
      </c>
    </row>
    <row r="66" spans="19:23" x14ac:dyDescent="0.3">
      <c r="S66" s="10">
        <f>S65+U65</f>
        <v>108</v>
      </c>
      <c r="T66" s="10" t="str">
        <f>DEC2HEX(S66)</f>
        <v>6C</v>
      </c>
    </row>
    <row r="67" spans="19:23" x14ac:dyDescent="0.3">
      <c r="S67" s="10">
        <f t="shared" ref="S67:S68" si="12">S66+U66</f>
        <v>108</v>
      </c>
      <c r="T67" s="10" t="str">
        <f t="shared" ref="T67:T68" si="13">DEC2HEX(S67)</f>
        <v>6C</v>
      </c>
    </row>
    <row r="68" spans="19:23" x14ac:dyDescent="0.3">
      <c r="S68" s="10">
        <f t="shared" si="12"/>
        <v>108</v>
      </c>
      <c r="T68" s="10" t="str">
        <f t="shared" si="13"/>
        <v>6C</v>
      </c>
    </row>
    <row r="69" spans="19:23" x14ac:dyDescent="0.3">
      <c r="S69" s="10">
        <f t="shared" ref="S69:S82" si="14">S68+U68</f>
        <v>108</v>
      </c>
      <c r="T69" s="10" t="str">
        <f t="shared" si="5"/>
        <v>6C</v>
      </c>
    </row>
    <row r="70" spans="19:23" x14ac:dyDescent="0.3">
      <c r="S70" s="10">
        <f t="shared" si="14"/>
        <v>108</v>
      </c>
      <c r="T70" s="10" t="str">
        <f t="shared" si="5"/>
        <v>6C</v>
      </c>
    </row>
    <row r="71" spans="19:23" x14ac:dyDescent="0.3">
      <c r="S71" s="10">
        <f t="shared" si="14"/>
        <v>108</v>
      </c>
      <c r="T71" s="10" t="str">
        <f t="shared" si="5"/>
        <v>6C</v>
      </c>
    </row>
    <row r="72" spans="19:23" x14ac:dyDescent="0.3">
      <c r="S72" s="10">
        <f t="shared" si="14"/>
        <v>108</v>
      </c>
      <c r="T72" s="10" t="str">
        <f t="shared" si="5"/>
        <v>6C</v>
      </c>
    </row>
    <row r="73" spans="19:23" x14ac:dyDescent="0.3">
      <c r="S73" s="10">
        <f t="shared" si="14"/>
        <v>108</v>
      </c>
      <c r="T73" s="10" t="str">
        <f t="shared" si="5"/>
        <v>6C</v>
      </c>
    </row>
    <row r="74" spans="19:23" x14ac:dyDescent="0.3">
      <c r="S74" s="10">
        <f t="shared" si="14"/>
        <v>108</v>
      </c>
      <c r="T74" s="10" t="str">
        <f t="shared" si="5"/>
        <v>6C</v>
      </c>
    </row>
    <row r="75" spans="19:23" x14ac:dyDescent="0.3">
      <c r="S75" s="10">
        <f t="shared" si="14"/>
        <v>108</v>
      </c>
      <c r="T75" s="10" t="str">
        <f t="shared" si="5"/>
        <v>6C</v>
      </c>
    </row>
    <row r="76" spans="19:23" x14ac:dyDescent="0.3">
      <c r="S76" s="10">
        <f t="shared" si="14"/>
        <v>108</v>
      </c>
      <c r="T76" s="10" t="str">
        <f t="shared" si="5"/>
        <v>6C</v>
      </c>
    </row>
    <row r="77" spans="19:23" x14ac:dyDescent="0.3">
      <c r="S77" s="10">
        <f t="shared" si="14"/>
        <v>108</v>
      </c>
      <c r="T77" s="10" t="str">
        <f t="shared" si="5"/>
        <v>6C</v>
      </c>
    </row>
    <row r="78" spans="19:23" x14ac:dyDescent="0.3">
      <c r="S78" s="10">
        <f t="shared" si="14"/>
        <v>108</v>
      </c>
      <c r="T78" s="10" t="str">
        <f t="shared" si="5"/>
        <v>6C</v>
      </c>
    </row>
    <row r="79" spans="19:23" x14ac:dyDescent="0.3">
      <c r="S79" s="10">
        <f t="shared" si="14"/>
        <v>108</v>
      </c>
      <c r="T79" s="10" t="str">
        <f t="shared" si="5"/>
        <v>6C</v>
      </c>
    </row>
    <row r="80" spans="19:23" x14ac:dyDescent="0.3">
      <c r="S80" s="10">
        <f t="shared" si="14"/>
        <v>108</v>
      </c>
      <c r="T80" s="10" t="str">
        <f t="shared" si="5"/>
        <v>6C</v>
      </c>
    </row>
    <row r="81" spans="19:20" x14ac:dyDescent="0.3">
      <c r="S81" s="10">
        <f t="shared" si="14"/>
        <v>108</v>
      </c>
      <c r="T81" s="10" t="str">
        <f t="shared" si="5"/>
        <v>6C</v>
      </c>
    </row>
    <row r="82" spans="19:20" x14ac:dyDescent="0.3">
      <c r="S82" s="10">
        <f t="shared" si="14"/>
        <v>108</v>
      </c>
      <c r="T82" s="10" t="str">
        <f t="shared" ref="T82:T121" si="15">DEC2HEX(S82)</f>
        <v>6C</v>
      </c>
    </row>
    <row r="83" spans="19:20" x14ac:dyDescent="0.3">
      <c r="S83" s="10">
        <f t="shared" ref="S83:S88" si="16">S82+U82</f>
        <v>108</v>
      </c>
      <c r="T83" s="10" t="str">
        <f t="shared" si="15"/>
        <v>6C</v>
      </c>
    </row>
    <row r="84" spans="19:20" x14ac:dyDescent="0.3">
      <c r="S84" s="10">
        <f t="shared" si="16"/>
        <v>108</v>
      </c>
      <c r="T84" s="10" t="str">
        <f t="shared" si="15"/>
        <v>6C</v>
      </c>
    </row>
    <row r="85" spans="19:20" x14ac:dyDescent="0.3">
      <c r="S85" s="10">
        <f t="shared" si="16"/>
        <v>108</v>
      </c>
      <c r="T85" s="10" t="str">
        <f t="shared" si="15"/>
        <v>6C</v>
      </c>
    </row>
    <row r="86" spans="19:20" x14ac:dyDescent="0.3">
      <c r="S86" s="10">
        <f t="shared" si="16"/>
        <v>108</v>
      </c>
      <c r="T86" s="10" t="str">
        <f t="shared" si="15"/>
        <v>6C</v>
      </c>
    </row>
    <row r="87" spans="19:20" x14ac:dyDescent="0.3">
      <c r="S87" s="10">
        <f t="shared" si="16"/>
        <v>108</v>
      </c>
      <c r="T87" s="10" t="str">
        <f t="shared" si="15"/>
        <v>6C</v>
      </c>
    </row>
    <row r="88" spans="19:20" x14ac:dyDescent="0.3">
      <c r="S88" s="10">
        <f t="shared" si="16"/>
        <v>108</v>
      </c>
      <c r="T88" s="10" t="str">
        <f t="shared" si="15"/>
        <v>6C</v>
      </c>
    </row>
    <row r="89" spans="19:20" x14ac:dyDescent="0.3">
      <c r="S89" s="10" t="e">
        <f>#REF!+#REF!</f>
        <v>#REF!</v>
      </c>
      <c r="T89" s="10" t="e">
        <f t="shared" si="15"/>
        <v>#REF!</v>
      </c>
    </row>
    <row r="90" spans="19:20" x14ac:dyDescent="0.3">
      <c r="S90" s="10" t="e">
        <f t="shared" ref="S90:S121" si="17">S89+U89</f>
        <v>#REF!</v>
      </c>
      <c r="T90" s="10" t="e">
        <f t="shared" si="15"/>
        <v>#REF!</v>
      </c>
    </row>
    <row r="91" spans="19:20" x14ac:dyDescent="0.3">
      <c r="S91" s="10" t="e">
        <f t="shared" si="17"/>
        <v>#REF!</v>
      </c>
      <c r="T91" s="10" t="e">
        <f t="shared" si="15"/>
        <v>#REF!</v>
      </c>
    </row>
    <row r="92" spans="19:20" x14ac:dyDescent="0.3">
      <c r="S92" s="10" t="e">
        <f t="shared" si="17"/>
        <v>#REF!</v>
      </c>
      <c r="T92" s="10" t="e">
        <f t="shared" si="15"/>
        <v>#REF!</v>
      </c>
    </row>
    <row r="93" spans="19:20" x14ac:dyDescent="0.3">
      <c r="S93" s="10" t="e">
        <f t="shared" si="17"/>
        <v>#REF!</v>
      </c>
      <c r="T93" s="10" t="e">
        <f t="shared" si="15"/>
        <v>#REF!</v>
      </c>
    </row>
    <row r="94" spans="19:20" x14ac:dyDescent="0.3">
      <c r="S94" s="10" t="e">
        <f t="shared" si="17"/>
        <v>#REF!</v>
      </c>
      <c r="T94" s="10" t="e">
        <f t="shared" si="15"/>
        <v>#REF!</v>
      </c>
    </row>
    <row r="95" spans="19:20" x14ac:dyDescent="0.3">
      <c r="S95" s="10" t="e">
        <f t="shared" si="17"/>
        <v>#REF!</v>
      </c>
      <c r="T95" s="10" t="e">
        <f t="shared" si="15"/>
        <v>#REF!</v>
      </c>
    </row>
    <row r="96" spans="19:20" x14ac:dyDescent="0.3">
      <c r="S96" s="10" t="e">
        <f t="shared" si="17"/>
        <v>#REF!</v>
      </c>
      <c r="T96" s="10" t="e">
        <f t="shared" si="15"/>
        <v>#REF!</v>
      </c>
    </row>
    <row r="97" spans="19:20" x14ac:dyDescent="0.3">
      <c r="S97" s="10" t="e">
        <f t="shared" si="17"/>
        <v>#REF!</v>
      </c>
      <c r="T97" s="10" t="e">
        <f t="shared" si="15"/>
        <v>#REF!</v>
      </c>
    </row>
    <row r="98" spans="19:20" x14ac:dyDescent="0.3">
      <c r="S98" s="10" t="e">
        <f t="shared" si="17"/>
        <v>#REF!</v>
      </c>
      <c r="T98" s="10" t="e">
        <f t="shared" si="15"/>
        <v>#REF!</v>
      </c>
    </row>
    <row r="99" spans="19:20" x14ac:dyDescent="0.3">
      <c r="S99" s="10" t="e">
        <f t="shared" si="17"/>
        <v>#REF!</v>
      </c>
      <c r="T99" s="10" t="e">
        <f t="shared" si="15"/>
        <v>#REF!</v>
      </c>
    </row>
    <row r="100" spans="19:20" x14ac:dyDescent="0.3">
      <c r="S100" s="10" t="e">
        <f t="shared" si="17"/>
        <v>#REF!</v>
      </c>
      <c r="T100" s="10" t="e">
        <f t="shared" si="15"/>
        <v>#REF!</v>
      </c>
    </row>
    <row r="101" spans="19:20" x14ac:dyDescent="0.3">
      <c r="S101" s="10" t="e">
        <f t="shared" si="17"/>
        <v>#REF!</v>
      </c>
      <c r="T101" s="10" t="e">
        <f t="shared" si="15"/>
        <v>#REF!</v>
      </c>
    </row>
    <row r="102" spans="19:20" x14ac:dyDescent="0.3">
      <c r="S102" s="10" t="e">
        <f t="shared" si="17"/>
        <v>#REF!</v>
      </c>
      <c r="T102" s="10" t="e">
        <f t="shared" si="15"/>
        <v>#REF!</v>
      </c>
    </row>
    <row r="103" spans="19:20" x14ac:dyDescent="0.3">
      <c r="S103" s="10" t="e">
        <f t="shared" si="17"/>
        <v>#REF!</v>
      </c>
      <c r="T103" s="10" t="e">
        <f t="shared" si="15"/>
        <v>#REF!</v>
      </c>
    </row>
    <row r="104" spans="19:20" x14ac:dyDescent="0.3">
      <c r="S104" s="10" t="e">
        <f t="shared" si="17"/>
        <v>#REF!</v>
      </c>
      <c r="T104" s="10" t="e">
        <f t="shared" si="15"/>
        <v>#REF!</v>
      </c>
    </row>
    <row r="105" spans="19:20" x14ac:dyDescent="0.3">
      <c r="S105" s="10" t="e">
        <f t="shared" si="17"/>
        <v>#REF!</v>
      </c>
      <c r="T105" s="10" t="e">
        <f t="shared" si="15"/>
        <v>#REF!</v>
      </c>
    </row>
    <row r="106" spans="19:20" x14ac:dyDescent="0.3">
      <c r="S106" s="10" t="e">
        <f t="shared" si="17"/>
        <v>#REF!</v>
      </c>
      <c r="T106" s="10" t="e">
        <f t="shared" si="15"/>
        <v>#REF!</v>
      </c>
    </row>
    <row r="107" spans="19:20" x14ac:dyDescent="0.3">
      <c r="S107" s="10" t="e">
        <f t="shared" si="17"/>
        <v>#REF!</v>
      </c>
      <c r="T107" s="10" t="e">
        <f t="shared" si="15"/>
        <v>#REF!</v>
      </c>
    </row>
    <row r="108" spans="19:20" x14ac:dyDescent="0.3">
      <c r="S108" s="10" t="e">
        <f t="shared" si="17"/>
        <v>#REF!</v>
      </c>
      <c r="T108" s="10" t="e">
        <f t="shared" si="15"/>
        <v>#REF!</v>
      </c>
    </row>
    <row r="109" spans="19:20" x14ac:dyDescent="0.3">
      <c r="S109" s="10" t="e">
        <f t="shared" si="17"/>
        <v>#REF!</v>
      </c>
      <c r="T109" s="10" t="e">
        <f t="shared" si="15"/>
        <v>#REF!</v>
      </c>
    </row>
    <row r="110" spans="19:20" x14ac:dyDescent="0.3">
      <c r="S110" s="10" t="e">
        <f t="shared" si="17"/>
        <v>#REF!</v>
      </c>
      <c r="T110" s="10" t="e">
        <f t="shared" si="15"/>
        <v>#REF!</v>
      </c>
    </row>
    <row r="111" spans="19:20" x14ac:dyDescent="0.3">
      <c r="S111" s="10" t="e">
        <f t="shared" si="17"/>
        <v>#REF!</v>
      </c>
      <c r="T111" s="10" t="e">
        <f t="shared" si="15"/>
        <v>#REF!</v>
      </c>
    </row>
    <row r="112" spans="19:20" x14ac:dyDescent="0.3">
      <c r="S112" s="10" t="e">
        <f t="shared" si="17"/>
        <v>#REF!</v>
      </c>
      <c r="T112" s="10" t="e">
        <f t="shared" si="15"/>
        <v>#REF!</v>
      </c>
    </row>
    <row r="113" spans="19:20" x14ac:dyDescent="0.3">
      <c r="S113" s="10" t="e">
        <f t="shared" si="17"/>
        <v>#REF!</v>
      </c>
      <c r="T113" s="10" t="e">
        <f t="shared" si="15"/>
        <v>#REF!</v>
      </c>
    </row>
    <row r="114" spans="19:20" x14ac:dyDescent="0.3">
      <c r="S114" s="10" t="e">
        <f t="shared" si="17"/>
        <v>#REF!</v>
      </c>
      <c r="T114" s="10" t="e">
        <f t="shared" si="15"/>
        <v>#REF!</v>
      </c>
    </row>
    <row r="115" spans="19:20" x14ac:dyDescent="0.3">
      <c r="S115" s="10" t="e">
        <f t="shared" si="17"/>
        <v>#REF!</v>
      </c>
      <c r="T115" s="10" t="e">
        <f t="shared" si="15"/>
        <v>#REF!</v>
      </c>
    </row>
    <row r="116" spans="19:20" x14ac:dyDescent="0.3">
      <c r="S116" s="10" t="e">
        <f t="shared" si="17"/>
        <v>#REF!</v>
      </c>
      <c r="T116" s="10" t="e">
        <f t="shared" si="15"/>
        <v>#REF!</v>
      </c>
    </row>
    <row r="117" spans="19:20" x14ac:dyDescent="0.3">
      <c r="S117" s="10" t="e">
        <f t="shared" si="17"/>
        <v>#REF!</v>
      </c>
      <c r="T117" s="10" t="e">
        <f t="shared" si="15"/>
        <v>#REF!</v>
      </c>
    </row>
    <row r="118" spans="19:20" x14ac:dyDescent="0.3">
      <c r="S118" s="10" t="e">
        <f t="shared" si="17"/>
        <v>#REF!</v>
      </c>
      <c r="T118" s="10" t="e">
        <f t="shared" si="15"/>
        <v>#REF!</v>
      </c>
    </row>
    <row r="119" spans="19:20" x14ac:dyDescent="0.3">
      <c r="S119" s="10" t="e">
        <f t="shared" si="17"/>
        <v>#REF!</v>
      </c>
      <c r="T119" s="10" t="e">
        <f t="shared" si="15"/>
        <v>#REF!</v>
      </c>
    </row>
    <row r="120" spans="19:20" x14ac:dyDescent="0.3">
      <c r="S120" s="10" t="e">
        <f t="shared" si="17"/>
        <v>#REF!</v>
      </c>
      <c r="T120" s="10" t="e">
        <f t="shared" si="15"/>
        <v>#REF!</v>
      </c>
    </row>
    <row r="121" spans="19:20" x14ac:dyDescent="0.3">
      <c r="S121" s="10" t="e">
        <f t="shared" si="17"/>
        <v>#REF!</v>
      </c>
      <c r="T121" s="10" t="e">
        <f t="shared" si="15"/>
        <v>#REF!</v>
      </c>
    </row>
    <row r="122" spans="19:20" x14ac:dyDescent="0.3">
      <c r="S122" s="10" t="e">
        <f>#REF!+#REF!</f>
        <v>#REF!</v>
      </c>
      <c r="T122" s="10" t="e">
        <f t="shared" ref="T122:T139" si="18">DEC2HEX(S122)</f>
        <v>#REF!</v>
      </c>
    </row>
    <row r="123" spans="19:20" x14ac:dyDescent="0.3">
      <c r="S123" s="10" t="e">
        <f t="shared" ref="S123:S134" si="19">S122+U122</f>
        <v>#REF!</v>
      </c>
      <c r="T123" s="10" t="e">
        <f t="shared" si="18"/>
        <v>#REF!</v>
      </c>
    </row>
    <row r="124" spans="19:20" x14ac:dyDescent="0.3">
      <c r="S124" s="10" t="e">
        <f t="shared" si="19"/>
        <v>#REF!</v>
      </c>
      <c r="T124" s="10" t="e">
        <f t="shared" si="18"/>
        <v>#REF!</v>
      </c>
    </row>
    <row r="125" spans="19:20" x14ac:dyDescent="0.3">
      <c r="S125" s="10" t="e">
        <f t="shared" si="19"/>
        <v>#REF!</v>
      </c>
      <c r="T125" s="10" t="e">
        <f t="shared" si="18"/>
        <v>#REF!</v>
      </c>
    </row>
    <row r="126" spans="19:20" x14ac:dyDescent="0.3">
      <c r="S126" s="10" t="e">
        <f t="shared" si="19"/>
        <v>#REF!</v>
      </c>
      <c r="T126" s="10" t="e">
        <f t="shared" si="18"/>
        <v>#REF!</v>
      </c>
    </row>
    <row r="127" spans="19:20" x14ac:dyDescent="0.3">
      <c r="S127" s="10" t="e">
        <f t="shared" si="19"/>
        <v>#REF!</v>
      </c>
      <c r="T127" s="10" t="e">
        <f t="shared" si="18"/>
        <v>#REF!</v>
      </c>
    </row>
    <row r="128" spans="19:20" x14ac:dyDescent="0.3">
      <c r="S128" s="10" t="e">
        <f t="shared" si="19"/>
        <v>#REF!</v>
      </c>
      <c r="T128" s="10" t="e">
        <f t="shared" si="18"/>
        <v>#REF!</v>
      </c>
    </row>
    <row r="129" spans="19:20" x14ac:dyDescent="0.3">
      <c r="S129" s="10" t="e">
        <f t="shared" si="19"/>
        <v>#REF!</v>
      </c>
      <c r="T129" s="10" t="e">
        <f t="shared" si="18"/>
        <v>#REF!</v>
      </c>
    </row>
    <row r="130" spans="19:20" x14ac:dyDescent="0.3">
      <c r="S130" s="10" t="e">
        <f t="shared" si="19"/>
        <v>#REF!</v>
      </c>
      <c r="T130" s="10" t="e">
        <f t="shared" si="18"/>
        <v>#REF!</v>
      </c>
    </row>
    <row r="131" spans="19:20" x14ac:dyDescent="0.3">
      <c r="S131" s="10" t="e">
        <f t="shared" si="19"/>
        <v>#REF!</v>
      </c>
      <c r="T131" s="10" t="e">
        <f t="shared" si="18"/>
        <v>#REF!</v>
      </c>
    </row>
    <row r="132" spans="19:20" x14ac:dyDescent="0.3">
      <c r="S132" s="10" t="e">
        <f t="shared" si="19"/>
        <v>#REF!</v>
      </c>
      <c r="T132" s="10" t="e">
        <f t="shared" si="18"/>
        <v>#REF!</v>
      </c>
    </row>
    <row r="133" spans="19:20" x14ac:dyDescent="0.3">
      <c r="S133" s="10" t="e">
        <f t="shared" si="19"/>
        <v>#REF!</v>
      </c>
      <c r="T133" s="10" t="e">
        <f t="shared" si="18"/>
        <v>#REF!</v>
      </c>
    </row>
    <row r="134" spans="19:20" x14ac:dyDescent="0.3">
      <c r="S134" s="10" t="e">
        <f t="shared" si="19"/>
        <v>#REF!</v>
      </c>
      <c r="T134" s="10" t="e">
        <f t="shared" si="18"/>
        <v>#REF!</v>
      </c>
    </row>
    <row r="135" spans="19:20" x14ac:dyDescent="0.3">
      <c r="T135" s="10" t="str">
        <f t="shared" si="18"/>
        <v>0</v>
      </c>
    </row>
    <row r="136" spans="19:20" x14ac:dyDescent="0.3">
      <c r="T136" s="10" t="str">
        <f t="shared" si="18"/>
        <v>0</v>
      </c>
    </row>
    <row r="137" spans="19:20" x14ac:dyDescent="0.3">
      <c r="T137" s="10" t="str">
        <f t="shared" si="18"/>
        <v>0</v>
      </c>
    </row>
    <row r="138" spans="19:20" x14ac:dyDescent="0.3">
      <c r="T138" s="10" t="str">
        <f t="shared" si="18"/>
        <v>0</v>
      </c>
    </row>
    <row r="139" spans="19:20" x14ac:dyDescent="0.3">
      <c r="T139" s="10" t="str">
        <f t="shared" si="18"/>
        <v>0</v>
      </c>
    </row>
    <row r="140" spans="19:20" x14ac:dyDescent="0.3">
      <c r="T140" s="10" t="str">
        <f t="shared" ref="T140:T151" si="20">DEC2HEX(S140)</f>
        <v>0</v>
      </c>
    </row>
    <row r="141" spans="19:20" x14ac:dyDescent="0.3">
      <c r="T141" s="10" t="str">
        <f t="shared" si="20"/>
        <v>0</v>
      </c>
    </row>
    <row r="142" spans="19:20" x14ac:dyDescent="0.3">
      <c r="T142" s="10" t="str">
        <f t="shared" si="20"/>
        <v>0</v>
      </c>
    </row>
    <row r="143" spans="19:20" x14ac:dyDescent="0.3">
      <c r="T143" s="10" t="str">
        <f t="shared" si="20"/>
        <v>0</v>
      </c>
    </row>
    <row r="144" spans="19:20" x14ac:dyDescent="0.3">
      <c r="T144" s="10" t="str">
        <f t="shared" si="20"/>
        <v>0</v>
      </c>
    </row>
    <row r="145" spans="20:20" x14ac:dyDescent="0.3">
      <c r="T145" s="10" t="str">
        <f t="shared" si="20"/>
        <v>0</v>
      </c>
    </row>
    <row r="146" spans="20:20" x14ac:dyDescent="0.3">
      <c r="T146" s="10" t="str">
        <f t="shared" si="20"/>
        <v>0</v>
      </c>
    </row>
    <row r="147" spans="20:20" x14ac:dyDescent="0.3">
      <c r="T147" s="10" t="str">
        <f t="shared" si="20"/>
        <v>0</v>
      </c>
    </row>
    <row r="148" spans="20:20" x14ac:dyDescent="0.3">
      <c r="T148" s="10" t="str">
        <f t="shared" si="20"/>
        <v>0</v>
      </c>
    </row>
    <row r="149" spans="20:20" x14ac:dyDescent="0.3">
      <c r="T149" s="10" t="str">
        <f t="shared" si="20"/>
        <v>0</v>
      </c>
    </row>
    <row r="150" spans="20:20" x14ac:dyDescent="0.3">
      <c r="T150" s="10" t="str">
        <f t="shared" si="20"/>
        <v>0</v>
      </c>
    </row>
    <row r="151" spans="20:20" x14ac:dyDescent="0.3">
      <c r="T151" s="10" t="str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7BA-B3F2-40F3-BD7E-DF57BE3A5054}">
  <dimension ref="A1:AB25"/>
  <sheetViews>
    <sheetView topLeftCell="M1" workbookViewId="0">
      <selection activeCell="AF23" sqref="AF23"/>
    </sheetView>
  </sheetViews>
  <sheetFormatPr defaultRowHeight="14.4" x14ac:dyDescent="0.3"/>
  <cols>
    <col min="2" max="2" width="12" bestFit="1" customWidth="1"/>
    <col min="4" max="5" width="8.88671875" style="10"/>
    <col min="6" max="6" width="12.21875" style="10" bestFit="1" customWidth="1"/>
    <col min="7" max="7" width="15.109375" style="10" bestFit="1" customWidth="1"/>
    <col min="8" max="14" width="8.88671875" style="10"/>
    <col min="15" max="15" width="16.77734375" bestFit="1" customWidth="1"/>
    <col min="19" max="19" width="13.21875" style="10" bestFit="1" customWidth="1"/>
    <col min="20" max="20" width="14.77734375" style="10" bestFit="1" customWidth="1"/>
    <col min="21" max="27" width="8.88671875" style="10"/>
    <col min="28" max="28" width="16.77734375" style="10" bestFit="1" customWidth="1"/>
  </cols>
  <sheetData>
    <row r="1" spans="1:28" x14ac:dyDescent="0.3">
      <c r="A1" s="8" t="s">
        <v>224</v>
      </c>
      <c r="B1" s="8" t="s">
        <v>363</v>
      </c>
      <c r="D1" s="9" t="s">
        <v>613</v>
      </c>
      <c r="E1" s="9"/>
      <c r="F1" s="9"/>
      <c r="Q1" s="9" t="s">
        <v>613</v>
      </c>
      <c r="R1" s="9"/>
      <c r="S1" s="9"/>
    </row>
    <row r="2" spans="1:28" x14ac:dyDescent="0.3">
      <c r="D2" s="9" t="s">
        <v>615</v>
      </c>
      <c r="E2" s="9"/>
      <c r="F2" s="9"/>
      <c r="Q2" s="9" t="s">
        <v>614</v>
      </c>
      <c r="R2" s="9"/>
      <c r="S2" s="9"/>
    </row>
    <row r="3" spans="1:28" x14ac:dyDescent="0.3">
      <c r="A3" t="s">
        <v>230</v>
      </c>
      <c r="B3" t="s">
        <v>222</v>
      </c>
      <c r="D3" s="9" t="s">
        <v>18</v>
      </c>
      <c r="E3" s="9" t="s">
        <v>365</v>
      </c>
      <c r="F3" s="9" t="s">
        <v>623</v>
      </c>
      <c r="G3" s="9" t="s">
        <v>230</v>
      </c>
      <c r="H3" s="9" t="s">
        <v>96</v>
      </c>
      <c r="I3" s="9" t="s">
        <v>364</v>
      </c>
      <c r="J3" s="9" t="s">
        <v>395</v>
      </c>
      <c r="K3" s="9" t="s">
        <v>364</v>
      </c>
      <c r="L3" s="9" t="s">
        <v>609</v>
      </c>
      <c r="M3" s="9" t="s">
        <v>612</v>
      </c>
      <c r="N3" s="9" t="s">
        <v>609</v>
      </c>
      <c r="O3" s="8" t="s">
        <v>480</v>
      </c>
      <c r="Q3" s="9" t="s">
        <v>18</v>
      </c>
      <c r="R3" s="9" t="s">
        <v>365</v>
      </c>
      <c r="S3" s="9" t="s">
        <v>623</v>
      </c>
      <c r="T3" s="9" t="s">
        <v>230</v>
      </c>
      <c r="U3" s="9" t="s">
        <v>96</v>
      </c>
      <c r="V3" s="9" t="s">
        <v>364</v>
      </c>
      <c r="W3" s="9" t="s">
        <v>96</v>
      </c>
      <c r="X3" s="9" t="s">
        <v>364</v>
      </c>
      <c r="Y3" s="9" t="s">
        <v>609</v>
      </c>
      <c r="Z3" s="9" t="s">
        <v>612</v>
      </c>
      <c r="AA3" s="9" t="s">
        <v>609</v>
      </c>
      <c r="AB3" s="9" t="s">
        <v>480</v>
      </c>
    </row>
    <row r="4" spans="1:28" x14ac:dyDescent="0.3">
      <c r="D4" s="10">
        <v>0</v>
      </c>
      <c r="E4" s="10" t="s">
        <v>97</v>
      </c>
      <c r="F4" s="10" t="s">
        <v>636</v>
      </c>
      <c r="G4" s="10" t="s">
        <v>616</v>
      </c>
      <c r="H4" s="10" t="s">
        <v>610</v>
      </c>
      <c r="I4" s="10">
        <v>64</v>
      </c>
      <c r="J4" s="10" t="s">
        <v>611</v>
      </c>
      <c r="K4" s="10">
        <v>82</v>
      </c>
      <c r="L4" s="10">
        <f>I4*K4</f>
        <v>5248</v>
      </c>
      <c r="M4" s="10">
        <v>2</v>
      </c>
      <c r="N4" s="10">
        <f>L4*M4</f>
        <v>10496</v>
      </c>
      <c r="O4" s="10" t="s">
        <v>630</v>
      </c>
      <c r="Q4" s="10">
        <v>0</v>
      </c>
      <c r="R4" s="10" t="s">
        <v>97</v>
      </c>
      <c r="S4" s="10" t="s">
        <v>636</v>
      </c>
      <c r="T4" s="10" t="s">
        <v>616</v>
      </c>
      <c r="U4" s="10" t="s">
        <v>610</v>
      </c>
      <c r="V4" s="10">
        <v>2</v>
      </c>
      <c r="W4" s="10" t="s">
        <v>611</v>
      </c>
      <c r="X4" s="10">
        <v>82</v>
      </c>
      <c r="Y4" s="10">
        <f>V4*X4</f>
        <v>164</v>
      </c>
      <c r="Z4" s="10">
        <v>2</v>
      </c>
      <c r="AA4" s="10">
        <f>Y4*Z4</f>
        <v>328</v>
      </c>
      <c r="AB4" s="10" t="s">
        <v>630</v>
      </c>
    </row>
    <row r="5" spans="1:28" x14ac:dyDescent="0.3">
      <c r="D5" s="10">
        <f>D4+N4</f>
        <v>10496</v>
      </c>
      <c r="E5" s="10" t="s">
        <v>97</v>
      </c>
      <c r="F5" s="10" t="s">
        <v>636</v>
      </c>
      <c r="G5" s="10" t="s">
        <v>617</v>
      </c>
      <c r="H5" s="10" t="s">
        <v>610</v>
      </c>
      <c r="I5" s="10">
        <v>64</v>
      </c>
      <c r="J5" s="10" t="s">
        <v>611</v>
      </c>
      <c r="K5" s="10">
        <v>82</v>
      </c>
      <c r="L5" s="10">
        <f>I5*K5</f>
        <v>5248</v>
      </c>
      <c r="M5" s="10">
        <v>2</v>
      </c>
      <c r="N5" s="10">
        <f>L5*M5</f>
        <v>10496</v>
      </c>
      <c r="O5" s="10" t="s">
        <v>630</v>
      </c>
      <c r="Q5" s="10">
        <f t="shared" ref="Q5:Q17" si="0">Q4+AA4</f>
        <v>328</v>
      </c>
      <c r="R5" s="10" t="s">
        <v>97</v>
      </c>
      <c r="S5" s="10" t="s">
        <v>636</v>
      </c>
      <c r="T5" s="10" t="s">
        <v>617</v>
      </c>
      <c r="U5" s="10" t="s">
        <v>610</v>
      </c>
      <c r="V5" s="10">
        <v>2</v>
      </c>
      <c r="W5" s="10" t="s">
        <v>611</v>
      </c>
      <c r="X5" s="10">
        <v>82</v>
      </c>
      <c r="Y5" s="10">
        <f>V5*X5</f>
        <v>164</v>
      </c>
      <c r="Z5" s="10">
        <v>2</v>
      </c>
      <c r="AA5" s="10">
        <f>Y5*Z5</f>
        <v>328</v>
      </c>
      <c r="AB5" s="10" t="s">
        <v>630</v>
      </c>
    </row>
    <row r="6" spans="1:28" x14ac:dyDescent="0.3">
      <c r="D6" s="10">
        <f t="shared" ref="D6:D25" si="1">D5+N5</f>
        <v>20992</v>
      </c>
      <c r="E6" s="10" t="s">
        <v>97</v>
      </c>
      <c r="F6" s="10" t="s">
        <v>636</v>
      </c>
      <c r="G6" s="10" t="s">
        <v>621</v>
      </c>
      <c r="H6" s="10" t="s">
        <v>610</v>
      </c>
      <c r="I6" s="10">
        <v>64</v>
      </c>
      <c r="J6" s="10" t="s">
        <v>618</v>
      </c>
      <c r="K6" s="10">
        <v>128</v>
      </c>
      <c r="L6" s="10">
        <f>I6*K6</f>
        <v>8192</v>
      </c>
      <c r="M6" s="10">
        <v>2</v>
      </c>
      <c r="N6" s="10">
        <f>L6*M6</f>
        <v>16384</v>
      </c>
      <c r="Q6" s="10">
        <f t="shared" si="0"/>
        <v>656</v>
      </c>
      <c r="R6" s="10" t="s">
        <v>97</v>
      </c>
      <c r="S6" s="10" t="s">
        <v>636</v>
      </c>
      <c r="T6" s="10" t="s">
        <v>621</v>
      </c>
      <c r="U6" s="10" t="s">
        <v>610</v>
      </c>
      <c r="V6" s="10">
        <v>2</v>
      </c>
      <c r="W6" s="10" t="s">
        <v>619</v>
      </c>
      <c r="X6" s="10">
        <v>128</v>
      </c>
      <c r="Y6" s="10">
        <f>V6*X6</f>
        <v>256</v>
      </c>
      <c r="Z6" s="10">
        <v>2</v>
      </c>
      <c r="AA6" s="10">
        <f>Y6*Z6</f>
        <v>512</v>
      </c>
    </row>
    <row r="7" spans="1:28" x14ac:dyDescent="0.3">
      <c r="D7" s="10">
        <f t="shared" si="1"/>
        <v>37376</v>
      </c>
      <c r="E7" s="10" t="s">
        <v>97</v>
      </c>
      <c r="F7" s="10" t="s">
        <v>636</v>
      </c>
      <c r="G7" s="10" t="s">
        <v>622</v>
      </c>
      <c r="H7" s="10" t="s">
        <v>610</v>
      </c>
      <c r="I7" s="10">
        <v>64</v>
      </c>
      <c r="J7" s="10" t="s">
        <v>611</v>
      </c>
      <c r="K7" s="10">
        <v>81</v>
      </c>
      <c r="L7" s="10">
        <f>I7*K7</f>
        <v>5184</v>
      </c>
      <c r="M7" s="10">
        <v>2</v>
      </c>
      <c r="N7" s="10">
        <f>L7*M7</f>
        <v>10368</v>
      </c>
      <c r="Q7" s="10">
        <f t="shared" si="0"/>
        <v>1168</v>
      </c>
      <c r="R7" s="10" t="s">
        <v>97</v>
      </c>
      <c r="S7" s="10" t="s">
        <v>636</v>
      </c>
      <c r="T7" s="10" t="s">
        <v>622</v>
      </c>
      <c r="U7" s="10" t="s">
        <v>610</v>
      </c>
      <c r="V7" s="10">
        <v>2</v>
      </c>
      <c r="W7" s="10" t="s">
        <v>620</v>
      </c>
      <c r="X7" s="10">
        <v>1</v>
      </c>
      <c r="Y7" s="10">
        <f>V7*X7</f>
        <v>2</v>
      </c>
      <c r="Z7" s="10">
        <v>2</v>
      </c>
      <c r="AA7" s="10">
        <f>Y7*Z7</f>
        <v>4</v>
      </c>
    </row>
    <row r="8" spans="1:28" x14ac:dyDescent="0.3">
      <c r="D8" s="10">
        <f t="shared" si="1"/>
        <v>47744</v>
      </c>
      <c r="Q8" s="10">
        <f t="shared" si="0"/>
        <v>1172</v>
      </c>
      <c r="R8" s="10"/>
    </row>
    <row r="9" spans="1:28" x14ac:dyDescent="0.3">
      <c r="D9" s="10">
        <f t="shared" si="1"/>
        <v>47744</v>
      </c>
      <c r="E9" s="10" t="s">
        <v>635</v>
      </c>
      <c r="F9" s="10" t="s">
        <v>636</v>
      </c>
      <c r="G9" s="10" t="s">
        <v>632</v>
      </c>
      <c r="H9" s="10" t="s">
        <v>631</v>
      </c>
      <c r="I9" s="10">
        <v>8</v>
      </c>
      <c r="M9" s="10">
        <v>2</v>
      </c>
      <c r="N9" s="10">
        <f>I9*M9</f>
        <v>16</v>
      </c>
      <c r="Q9" s="10">
        <f t="shared" si="0"/>
        <v>1172</v>
      </c>
      <c r="R9" s="10" t="s">
        <v>635</v>
      </c>
      <c r="S9" s="10" t="s">
        <v>636</v>
      </c>
      <c r="T9" s="10" t="s">
        <v>632</v>
      </c>
      <c r="U9" s="10" t="s">
        <v>631</v>
      </c>
      <c r="V9" s="10">
        <v>8</v>
      </c>
      <c r="Z9" s="10">
        <v>2</v>
      </c>
      <c r="AA9" s="10">
        <f>V9*Z9</f>
        <v>16</v>
      </c>
    </row>
    <row r="10" spans="1:28" x14ac:dyDescent="0.3">
      <c r="D10" s="10">
        <f t="shared" si="1"/>
        <v>47760</v>
      </c>
      <c r="E10" s="10" t="s">
        <v>635</v>
      </c>
      <c r="F10" s="10" t="s">
        <v>636</v>
      </c>
      <c r="G10" s="10" t="s">
        <v>634</v>
      </c>
      <c r="H10" s="10" t="s">
        <v>633</v>
      </c>
      <c r="I10" s="10">
        <v>8</v>
      </c>
      <c r="M10" s="10">
        <v>2</v>
      </c>
      <c r="N10" s="10">
        <f>I10*M10</f>
        <v>16</v>
      </c>
      <c r="Q10" s="10">
        <f t="shared" si="0"/>
        <v>1188</v>
      </c>
      <c r="R10" s="10" t="s">
        <v>635</v>
      </c>
      <c r="S10" s="10" t="s">
        <v>636</v>
      </c>
      <c r="T10" s="10" t="s">
        <v>634</v>
      </c>
      <c r="U10" s="10" t="s">
        <v>633</v>
      </c>
      <c r="V10" s="10">
        <v>8</v>
      </c>
      <c r="Z10" s="10">
        <v>2</v>
      </c>
      <c r="AA10" s="10">
        <f>V10*Z10</f>
        <v>16</v>
      </c>
    </row>
    <row r="11" spans="1:28" x14ac:dyDescent="0.3">
      <c r="D11" s="10">
        <f t="shared" si="1"/>
        <v>47776</v>
      </c>
      <c r="Q11" s="10">
        <f t="shared" si="0"/>
        <v>1204</v>
      </c>
      <c r="R11" s="10"/>
    </row>
    <row r="12" spans="1:28" x14ac:dyDescent="0.3">
      <c r="D12" s="10">
        <f t="shared" si="1"/>
        <v>47776</v>
      </c>
      <c r="E12" s="10" t="s">
        <v>97</v>
      </c>
      <c r="F12" s="10" t="s">
        <v>394</v>
      </c>
      <c r="G12" s="10" t="s">
        <v>625</v>
      </c>
      <c r="H12" s="10" t="s">
        <v>610</v>
      </c>
      <c r="I12" s="10">
        <v>64</v>
      </c>
      <c r="J12" s="10" t="s">
        <v>611</v>
      </c>
      <c r="K12" s="10">
        <v>82</v>
      </c>
      <c r="L12" s="10">
        <f>I12*K12</f>
        <v>5248</v>
      </c>
      <c r="M12" s="10">
        <v>1</v>
      </c>
      <c r="N12" s="10">
        <f>L12*M12</f>
        <v>5248</v>
      </c>
      <c r="O12" s="10" t="s">
        <v>630</v>
      </c>
      <c r="Q12" s="10">
        <f t="shared" si="0"/>
        <v>1204</v>
      </c>
      <c r="R12" s="10" t="s">
        <v>97</v>
      </c>
      <c r="S12" s="10" t="s">
        <v>394</v>
      </c>
      <c r="T12" s="10" t="s">
        <v>625</v>
      </c>
      <c r="U12" s="10" t="s">
        <v>610</v>
      </c>
      <c r="V12" s="10">
        <v>2</v>
      </c>
      <c r="W12" s="10" t="s">
        <v>611</v>
      </c>
      <c r="X12" s="10">
        <v>82</v>
      </c>
      <c r="Y12" s="10">
        <f>V12*X12</f>
        <v>164</v>
      </c>
      <c r="Z12" s="10">
        <v>1</v>
      </c>
      <c r="AA12" s="10">
        <f>Y12*Z12</f>
        <v>164</v>
      </c>
      <c r="AB12" s="10" t="s">
        <v>630</v>
      </c>
    </row>
    <row r="13" spans="1:28" x14ac:dyDescent="0.3">
      <c r="D13" s="10">
        <f t="shared" si="1"/>
        <v>53024</v>
      </c>
      <c r="E13" s="10" t="s">
        <v>97</v>
      </c>
      <c r="F13" s="10" t="s">
        <v>394</v>
      </c>
      <c r="G13" s="10" t="s">
        <v>624</v>
      </c>
      <c r="H13" s="10" t="s">
        <v>610</v>
      </c>
      <c r="I13" s="10">
        <v>64</v>
      </c>
      <c r="J13" s="10" t="s">
        <v>611</v>
      </c>
      <c r="K13" s="10">
        <v>82</v>
      </c>
      <c r="L13" s="10">
        <f>I13*K13</f>
        <v>5248</v>
      </c>
      <c r="M13" s="10">
        <v>1</v>
      </c>
      <c r="N13" s="10">
        <f>L13*M13</f>
        <v>5248</v>
      </c>
      <c r="O13" s="10" t="s">
        <v>630</v>
      </c>
      <c r="Q13" s="10">
        <f t="shared" si="0"/>
        <v>1368</v>
      </c>
      <c r="R13" s="10" t="s">
        <v>97</v>
      </c>
      <c r="S13" s="10" t="s">
        <v>394</v>
      </c>
      <c r="T13" s="10" t="s">
        <v>624</v>
      </c>
      <c r="U13" s="10" t="s">
        <v>610</v>
      </c>
      <c r="V13" s="10">
        <v>2</v>
      </c>
      <c r="W13" s="10" t="s">
        <v>611</v>
      </c>
      <c r="X13" s="10">
        <v>82</v>
      </c>
      <c r="Y13" s="10">
        <f>V13*X13</f>
        <v>164</v>
      </c>
      <c r="Z13" s="10">
        <v>1</v>
      </c>
      <c r="AA13" s="10">
        <f>Y13*Z13</f>
        <v>164</v>
      </c>
      <c r="AB13" s="10" t="s">
        <v>630</v>
      </c>
    </row>
    <row r="14" spans="1:28" x14ac:dyDescent="0.3">
      <c r="D14" s="10">
        <f t="shared" si="1"/>
        <v>58272</v>
      </c>
      <c r="E14" s="10" t="s">
        <v>97</v>
      </c>
      <c r="F14" s="10" t="s">
        <v>394</v>
      </c>
      <c r="G14" s="10" t="s">
        <v>626</v>
      </c>
      <c r="H14" s="10" t="s">
        <v>610</v>
      </c>
      <c r="I14" s="10">
        <v>64</v>
      </c>
      <c r="J14" s="10" t="s">
        <v>618</v>
      </c>
      <c r="K14" s="10">
        <v>128</v>
      </c>
      <c r="L14" s="10">
        <f>I14*K14</f>
        <v>8192</v>
      </c>
      <c r="M14" s="10">
        <v>1</v>
      </c>
      <c r="N14" s="10">
        <f>L14*M14</f>
        <v>8192</v>
      </c>
      <c r="Q14" s="10">
        <f t="shared" si="0"/>
        <v>1532</v>
      </c>
      <c r="R14" s="10" t="s">
        <v>97</v>
      </c>
      <c r="S14" s="10" t="s">
        <v>394</v>
      </c>
      <c r="T14" s="10" t="s">
        <v>626</v>
      </c>
      <c r="U14" s="10" t="s">
        <v>610</v>
      </c>
      <c r="V14" s="10">
        <v>2</v>
      </c>
      <c r="W14" s="10" t="s">
        <v>618</v>
      </c>
      <c r="X14" s="10">
        <v>128</v>
      </c>
      <c r="Y14" s="10">
        <f>V14*X14</f>
        <v>256</v>
      </c>
      <c r="Z14" s="10">
        <v>1</v>
      </c>
      <c r="AA14" s="10">
        <f>Y14*Z14</f>
        <v>256</v>
      </c>
    </row>
    <row r="15" spans="1:28" x14ac:dyDescent="0.3">
      <c r="D15" s="10">
        <f t="shared" si="1"/>
        <v>66464</v>
      </c>
      <c r="E15" s="10" t="s">
        <v>97</v>
      </c>
      <c r="F15" s="10" t="s">
        <v>394</v>
      </c>
      <c r="G15" s="10" t="s">
        <v>627</v>
      </c>
      <c r="H15" s="10" t="s">
        <v>610</v>
      </c>
      <c r="I15" s="10">
        <v>64</v>
      </c>
      <c r="J15" s="10" t="s">
        <v>620</v>
      </c>
      <c r="K15" s="10">
        <v>1</v>
      </c>
      <c r="L15" s="10">
        <f>I15*K15</f>
        <v>64</v>
      </c>
      <c r="M15" s="10">
        <v>2</v>
      </c>
      <c r="N15" s="10">
        <f>L15*M15</f>
        <v>128</v>
      </c>
      <c r="Q15" s="10">
        <f t="shared" si="0"/>
        <v>1788</v>
      </c>
      <c r="R15" s="10" t="s">
        <v>97</v>
      </c>
      <c r="S15" s="10" t="s">
        <v>394</v>
      </c>
      <c r="T15" s="10" t="s">
        <v>627</v>
      </c>
      <c r="U15" s="10" t="s">
        <v>610</v>
      </c>
      <c r="V15" s="10">
        <v>2</v>
      </c>
      <c r="W15" s="10" t="s">
        <v>620</v>
      </c>
      <c r="X15" s="10">
        <v>1</v>
      </c>
      <c r="Y15" s="10">
        <f>V15*X15</f>
        <v>2</v>
      </c>
      <c r="Z15" s="10">
        <v>2</v>
      </c>
      <c r="AA15" s="10">
        <f>Y15*Z15</f>
        <v>4</v>
      </c>
    </row>
    <row r="16" spans="1:28" x14ac:dyDescent="0.3">
      <c r="D16" s="10">
        <f t="shared" si="1"/>
        <v>66592</v>
      </c>
      <c r="Q16" s="10">
        <f t="shared" si="0"/>
        <v>1792</v>
      </c>
      <c r="R16" s="10"/>
    </row>
    <row r="17" spans="4:28" x14ac:dyDescent="0.3">
      <c r="D17" s="10">
        <f t="shared" si="1"/>
        <v>66592</v>
      </c>
      <c r="E17" s="10" t="s">
        <v>148</v>
      </c>
      <c r="F17" s="10" t="s">
        <v>394</v>
      </c>
      <c r="G17" s="10" t="s">
        <v>628</v>
      </c>
      <c r="H17" s="10" t="s">
        <v>629</v>
      </c>
      <c r="I17" s="10">
        <v>4</v>
      </c>
      <c r="J17" s="10" t="s">
        <v>628</v>
      </c>
      <c r="K17" s="10">
        <v>512</v>
      </c>
      <c r="L17" s="10">
        <f>I17*K17</f>
        <v>2048</v>
      </c>
      <c r="M17" s="10">
        <v>1</v>
      </c>
      <c r="N17" s="10">
        <f>L17*M17</f>
        <v>2048</v>
      </c>
      <c r="Q17" s="10">
        <f t="shared" si="0"/>
        <v>1792</v>
      </c>
      <c r="R17" s="10" t="s">
        <v>148</v>
      </c>
      <c r="S17" s="10" t="s">
        <v>394</v>
      </c>
      <c r="T17" s="10" t="s">
        <v>628</v>
      </c>
      <c r="U17" s="10" t="s">
        <v>629</v>
      </c>
      <c r="V17" s="10">
        <v>1</v>
      </c>
      <c r="W17" s="10" t="s">
        <v>628</v>
      </c>
      <c r="X17" s="10">
        <v>192</v>
      </c>
      <c r="Y17" s="10">
        <f>V17*X17</f>
        <v>192</v>
      </c>
      <c r="Z17" s="10">
        <v>1</v>
      </c>
      <c r="AA17" s="10">
        <f>Y17*Z17</f>
        <v>192</v>
      </c>
    </row>
    <row r="18" spans="4:28" x14ac:dyDescent="0.3">
      <c r="D18" s="10">
        <f t="shared" si="1"/>
        <v>68640</v>
      </c>
      <c r="Q18" s="10">
        <f t="shared" ref="Q18:Q22" si="2">Q17+AA17</f>
        <v>1984</v>
      </c>
    </row>
    <row r="19" spans="4:28" x14ac:dyDescent="0.3">
      <c r="D19" s="10">
        <f t="shared" si="1"/>
        <v>68640</v>
      </c>
      <c r="E19" s="10" t="s">
        <v>635</v>
      </c>
      <c r="F19" s="10" t="s">
        <v>394</v>
      </c>
      <c r="G19" s="10" t="s">
        <v>632</v>
      </c>
      <c r="H19" s="10" t="s">
        <v>631</v>
      </c>
      <c r="I19" s="10">
        <v>8</v>
      </c>
      <c r="M19" s="10">
        <v>1</v>
      </c>
      <c r="N19" s="10">
        <f>I19*M19</f>
        <v>8</v>
      </c>
      <c r="Q19" s="10">
        <f t="shared" si="2"/>
        <v>1984</v>
      </c>
      <c r="R19" s="10" t="s">
        <v>635</v>
      </c>
      <c r="S19" s="10" t="s">
        <v>394</v>
      </c>
      <c r="T19" s="10" t="s">
        <v>632</v>
      </c>
      <c r="U19" s="10" t="s">
        <v>631</v>
      </c>
      <c r="V19" s="10">
        <v>8</v>
      </c>
      <c r="Z19" s="10">
        <v>1</v>
      </c>
      <c r="AA19" s="10">
        <f>V19*Z19</f>
        <v>8</v>
      </c>
      <c r="AB19"/>
    </row>
    <row r="20" spans="4:28" x14ac:dyDescent="0.3">
      <c r="D20" s="10">
        <f t="shared" si="1"/>
        <v>68648</v>
      </c>
      <c r="E20" s="10" t="s">
        <v>635</v>
      </c>
      <c r="F20" s="10" t="s">
        <v>394</v>
      </c>
      <c r="G20" s="10" t="s">
        <v>634</v>
      </c>
      <c r="H20" s="10" t="s">
        <v>633</v>
      </c>
      <c r="I20" s="10">
        <v>8</v>
      </c>
      <c r="M20" s="10">
        <v>1</v>
      </c>
      <c r="N20" s="10">
        <f>I20*M20</f>
        <v>8</v>
      </c>
      <c r="Q20" s="10">
        <f t="shared" si="2"/>
        <v>1992</v>
      </c>
      <c r="R20" s="10" t="s">
        <v>635</v>
      </c>
      <c r="S20" s="10" t="s">
        <v>394</v>
      </c>
      <c r="T20" s="10" t="s">
        <v>634</v>
      </c>
      <c r="U20" s="10" t="s">
        <v>633</v>
      </c>
      <c r="V20" s="10">
        <v>8</v>
      </c>
      <c r="Z20" s="10">
        <v>1</v>
      </c>
      <c r="AA20" s="10">
        <f>V20*Z20</f>
        <v>8</v>
      </c>
      <c r="AB20"/>
    </row>
    <row r="21" spans="4:28" x14ac:dyDescent="0.3">
      <c r="D21" s="10">
        <f t="shared" si="1"/>
        <v>68656</v>
      </c>
      <c r="Q21" s="10">
        <f t="shared" si="2"/>
        <v>2000</v>
      </c>
    </row>
    <row r="22" spans="4:28" x14ac:dyDescent="0.3">
      <c r="D22" s="10">
        <f t="shared" si="1"/>
        <v>68656</v>
      </c>
      <c r="E22" s="10" t="s">
        <v>637</v>
      </c>
      <c r="F22" s="10" t="s">
        <v>638</v>
      </c>
      <c r="L22" s="10">
        <v>1000</v>
      </c>
      <c r="M22" s="10">
        <v>16</v>
      </c>
      <c r="Q22" s="10">
        <f t="shared" si="2"/>
        <v>2000</v>
      </c>
    </row>
    <row r="23" spans="4:28" x14ac:dyDescent="0.3">
      <c r="D23" s="10">
        <f t="shared" si="1"/>
        <v>68656</v>
      </c>
    </row>
    <row r="24" spans="4:28" x14ac:dyDescent="0.3">
      <c r="D24" s="10">
        <f t="shared" si="1"/>
        <v>68656</v>
      </c>
    </row>
    <row r="25" spans="4:28" x14ac:dyDescent="0.3">
      <c r="D25" s="10">
        <f t="shared" si="1"/>
        <v>68656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5"/>
  <sheetViews>
    <sheetView topLeftCell="R1" workbookViewId="0">
      <selection activeCell="AM23" sqref="AM23"/>
    </sheetView>
  </sheetViews>
  <sheetFormatPr defaultRowHeight="14.4" x14ac:dyDescent="0.3"/>
  <cols>
    <col min="1" max="1" width="10.77734375" bestFit="1" customWidth="1"/>
    <col min="4" max="4" width="13.21875" style="14" bestFit="1" customWidth="1"/>
    <col min="5" max="6" width="13.109375" style="14" customWidth="1"/>
    <col min="13" max="13" width="17" style="10" customWidth="1"/>
    <col min="15" max="15" width="17.5546875" bestFit="1" customWidth="1"/>
    <col min="16" max="16" width="13.44140625" style="14" bestFit="1" customWidth="1"/>
    <col min="17" max="17" width="39" style="14" bestFit="1" customWidth="1"/>
    <col min="18" max="18" width="13.109375" style="14" customWidth="1"/>
  </cols>
  <sheetData>
    <row r="1" spans="1:26" x14ac:dyDescent="0.3">
      <c r="A1" s="8" t="s">
        <v>81</v>
      </c>
      <c r="D1" s="13" t="s">
        <v>280</v>
      </c>
      <c r="K1" s="10"/>
      <c r="N1" s="10"/>
      <c r="O1" s="10"/>
      <c r="T1" s="9" t="s">
        <v>226</v>
      </c>
      <c r="U1" s="9"/>
      <c r="V1" s="9"/>
      <c r="W1" s="10"/>
    </row>
    <row r="2" spans="1:26" x14ac:dyDescent="0.3">
      <c r="K2" s="10"/>
      <c r="N2" s="10"/>
      <c r="O2" s="10"/>
      <c r="T2" s="10"/>
      <c r="U2" s="10"/>
      <c r="V2" s="10"/>
      <c r="W2" s="10"/>
    </row>
    <row r="3" spans="1:26" x14ac:dyDescent="0.3">
      <c r="A3" s="8" t="s">
        <v>224</v>
      </c>
      <c r="B3" s="8" t="s">
        <v>223</v>
      </c>
      <c r="D3" s="13" t="s">
        <v>282</v>
      </c>
      <c r="E3" s="13" t="s">
        <v>230</v>
      </c>
      <c r="F3" s="13" t="s">
        <v>13</v>
      </c>
      <c r="G3" s="10"/>
      <c r="H3" s="13" t="s">
        <v>277</v>
      </c>
      <c r="K3" s="10"/>
      <c r="N3" s="10"/>
      <c r="O3" s="10"/>
      <c r="T3" s="9" t="s">
        <v>227</v>
      </c>
      <c r="U3" s="9"/>
      <c r="V3" s="9"/>
      <c r="W3" s="10"/>
      <c r="X3" t="s">
        <v>228</v>
      </c>
    </row>
    <row r="4" spans="1:26" x14ac:dyDescent="0.3">
      <c r="A4" t="s">
        <v>279</v>
      </c>
      <c r="B4" t="s">
        <v>222</v>
      </c>
      <c r="D4" s="14" t="s">
        <v>240</v>
      </c>
      <c r="E4" s="14" t="s">
        <v>281</v>
      </c>
      <c r="F4" s="14" t="s">
        <v>283</v>
      </c>
      <c r="H4" s="8"/>
      <c r="K4" s="10"/>
      <c r="M4" s="13" t="s">
        <v>288</v>
      </c>
      <c r="N4" s="10"/>
      <c r="O4" s="10"/>
      <c r="T4" s="9" t="s">
        <v>13</v>
      </c>
      <c r="U4" s="9"/>
      <c r="V4" s="9"/>
      <c r="W4" s="10"/>
      <c r="X4" t="s">
        <v>229</v>
      </c>
    </row>
    <row r="5" spans="1:26" x14ac:dyDescent="0.3">
      <c r="A5" t="s">
        <v>277</v>
      </c>
      <c r="B5" t="s">
        <v>287</v>
      </c>
      <c r="D5" s="14">
        <v>4</v>
      </c>
      <c r="E5" s="14" t="s">
        <v>147</v>
      </c>
      <c r="F5" s="14" t="s">
        <v>284</v>
      </c>
      <c r="K5" s="9"/>
      <c r="N5" s="10"/>
      <c r="O5" s="10"/>
      <c r="T5" s="10"/>
      <c r="U5" s="10"/>
      <c r="V5" s="10"/>
      <c r="W5" s="10"/>
    </row>
    <row r="6" spans="1:26" x14ac:dyDescent="0.3">
      <c r="A6" t="s">
        <v>278</v>
      </c>
      <c r="B6" t="s">
        <v>170</v>
      </c>
      <c r="D6" s="24">
        <v>5</v>
      </c>
      <c r="E6" s="24" t="s">
        <v>147</v>
      </c>
      <c r="F6" s="24" t="s">
        <v>285</v>
      </c>
      <c r="H6" s="8"/>
      <c r="I6" s="8"/>
      <c r="J6" s="8"/>
      <c r="K6" s="9"/>
      <c r="M6" s="9" t="s">
        <v>12</v>
      </c>
      <c r="N6" s="9"/>
      <c r="O6" s="9" t="s">
        <v>294</v>
      </c>
      <c r="P6" s="13" t="s">
        <v>289</v>
      </c>
      <c r="Q6" s="13" t="s">
        <v>290</v>
      </c>
      <c r="R6" s="13" t="s">
        <v>13</v>
      </c>
      <c r="T6" s="10"/>
      <c r="U6" s="10"/>
      <c r="V6" s="10"/>
      <c r="W6" s="10"/>
    </row>
    <row r="7" spans="1:26" x14ac:dyDescent="0.3">
      <c r="A7" t="s">
        <v>225</v>
      </c>
      <c r="B7" t="s">
        <v>291</v>
      </c>
      <c r="D7" s="14">
        <v>6</v>
      </c>
      <c r="E7" s="14" t="s">
        <v>147</v>
      </c>
      <c r="F7" s="14" t="s">
        <v>286</v>
      </c>
      <c r="K7" s="10"/>
      <c r="M7" s="10">
        <v>1</v>
      </c>
      <c r="N7" s="10"/>
      <c r="O7" s="10">
        <v>1.1279999999999999</v>
      </c>
      <c r="P7" s="14" t="s">
        <v>42</v>
      </c>
      <c r="Q7" s="14" t="s">
        <v>15</v>
      </c>
      <c r="T7" s="9" t="s">
        <v>231</v>
      </c>
      <c r="U7" s="9" t="s">
        <v>251</v>
      </c>
      <c r="V7" s="9" t="s">
        <v>26</v>
      </c>
      <c r="W7" s="9" t="s">
        <v>116</v>
      </c>
      <c r="X7" s="8" t="s">
        <v>233</v>
      </c>
      <c r="Y7" s="8" t="s">
        <v>232</v>
      </c>
      <c r="Z7" s="8" t="s">
        <v>13</v>
      </c>
    </row>
    <row r="8" spans="1:26" x14ac:dyDescent="0.3">
      <c r="D8" s="14">
        <v>7</v>
      </c>
      <c r="E8" s="14" t="s">
        <v>78</v>
      </c>
      <c r="F8" s="14" t="s">
        <v>238</v>
      </c>
      <c r="K8" s="10"/>
      <c r="M8" s="25">
        <v>1</v>
      </c>
      <c r="N8" s="10"/>
      <c r="O8" s="10" t="s">
        <v>63</v>
      </c>
      <c r="P8" s="14" t="s">
        <v>16</v>
      </c>
      <c r="Q8" s="14" t="s">
        <v>39</v>
      </c>
      <c r="T8" s="10">
        <v>0</v>
      </c>
      <c r="U8" s="10" t="str">
        <f>DEC2HEX(T8)</f>
        <v>0</v>
      </c>
      <c r="V8" s="10">
        <v>4</v>
      </c>
      <c r="W8" s="19" t="s">
        <v>241</v>
      </c>
      <c r="X8" s="8" t="s">
        <v>250</v>
      </c>
    </row>
    <row r="9" spans="1:26" x14ac:dyDescent="0.3">
      <c r="K9" s="10"/>
      <c r="M9" s="10">
        <v>2</v>
      </c>
      <c r="O9" s="19" t="s">
        <v>292</v>
      </c>
      <c r="Q9" s="14" t="s">
        <v>298</v>
      </c>
      <c r="T9" s="10">
        <f t="shared" ref="T9:T28" si="0">T8+V8</f>
        <v>4</v>
      </c>
      <c r="U9" s="10" t="str">
        <f t="shared" ref="U9:U30" si="1">DEC2HEX(T9)</f>
        <v>4</v>
      </c>
      <c r="V9" s="10">
        <v>4</v>
      </c>
      <c r="W9" s="19" t="s">
        <v>149</v>
      </c>
      <c r="X9" t="s">
        <v>12</v>
      </c>
    </row>
    <row r="10" spans="1:26" x14ac:dyDescent="0.3">
      <c r="H10" s="16"/>
      <c r="K10" s="10"/>
      <c r="M10" s="10" t="s">
        <v>299</v>
      </c>
      <c r="N10" s="10"/>
      <c r="O10" s="19"/>
      <c r="T10" s="10">
        <f t="shared" si="0"/>
        <v>8</v>
      </c>
      <c r="U10" s="10" t="str">
        <f t="shared" si="1"/>
        <v>8</v>
      </c>
      <c r="V10" s="10">
        <v>4</v>
      </c>
      <c r="W10" s="19" t="s">
        <v>242</v>
      </c>
      <c r="X10" s="8" t="s">
        <v>249</v>
      </c>
    </row>
    <row r="11" spans="1:26" x14ac:dyDescent="0.3">
      <c r="D11" s="13"/>
      <c r="H11" s="16"/>
      <c r="I11" s="16"/>
      <c r="J11" s="16"/>
      <c r="K11" s="10"/>
      <c r="M11" s="10">
        <v>2</v>
      </c>
      <c r="N11" s="10"/>
      <c r="O11" s="10" t="s">
        <v>47</v>
      </c>
      <c r="P11" s="14" t="s">
        <v>66</v>
      </c>
      <c r="Q11" s="14" t="s">
        <v>46</v>
      </c>
      <c r="T11" s="10">
        <f t="shared" si="0"/>
        <v>12</v>
      </c>
      <c r="U11" s="10" t="str">
        <f t="shared" si="1"/>
        <v>C</v>
      </c>
      <c r="V11" s="10">
        <v>4</v>
      </c>
      <c r="W11" s="19">
        <v>0</v>
      </c>
      <c r="X11" s="16" t="s">
        <v>12</v>
      </c>
    </row>
    <row r="12" spans="1:26" x14ac:dyDescent="0.3">
      <c r="D12" s="13"/>
      <c r="H12" s="16"/>
      <c r="I12" s="16"/>
      <c r="J12" s="16"/>
      <c r="K12" s="10"/>
      <c r="M12" s="10">
        <v>1</v>
      </c>
      <c r="N12" s="10"/>
      <c r="O12" s="10" t="s">
        <v>293</v>
      </c>
      <c r="Q12" s="14" t="s">
        <v>295</v>
      </c>
      <c r="T12" s="10">
        <f t="shared" si="0"/>
        <v>16</v>
      </c>
      <c r="U12" s="10" t="str">
        <f t="shared" si="1"/>
        <v>10</v>
      </c>
      <c r="V12" s="10">
        <v>4</v>
      </c>
      <c r="W12" s="10" t="s">
        <v>243</v>
      </c>
      <c r="X12" s="8" t="s">
        <v>28</v>
      </c>
    </row>
    <row r="13" spans="1:26" x14ac:dyDescent="0.3">
      <c r="H13" s="16"/>
      <c r="I13" s="16"/>
      <c r="J13" s="16"/>
      <c r="K13" s="10"/>
      <c r="M13" s="25">
        <v>6</v>
      </c>
      <c r="N13" s="10"/>
      <c r="O13" s="10" t="s">
        <v>179</v>
      </c>
      <c r="Q13" s="14" t="s">
        <v>296</v>
      </c>
      <c r="T13" s="10">
        <f t="shared" si="0"/>
        <v>20</v>
      </c>
      <c r="U13" s="10" t="str">
        <f t="shared" si="1"/>
        <v>14</v>
      </c>
      <c r="V13" s="10">
        <v>4</v>
      </c>
      <c r="W13" s="10">
        <v>4</v>
      </c>
      <c r="X13" s="16" t="s">
        <v>12</v>
      </c>
    </row>
    <row r="14" spans="1:26" x14ac:dyDescent="0.3">
      <c r="H14" s="16"/>
      <c r="I14" s="16"/>
      <c r="J14" s="16"/>
      <c r="K14" s="10"/>
      <c r="M14" s="10">
        <v>2</v>
      </c>
      <c r="N14" s="10"/>
      <c r="O14" s="10" t="s">
        <v>297</v>
      </c>
      <c r="R14" s="13"/>
      <c r="T14" s="10">
        <f t="shared" si="0"/>
        <v>24</v>
      </c>
      <c r="U14" s="10" t="str">
        <f t="shared" si="1"/>
        <v>18</v>
      </c>
      <c r="V14" s="10">
        <v>1</v>
      </c>
      <c r="W14" s="10">
        <v>0</v>
      </c>
      <c r="X14" t="s">
        <v>237</v>
      </c>
    </row>
    <row r="15" spans="1:26" x14ac:dyDescent="0.3">
      <c r="H15" s="16"/>
      <c r="K15" s="10"/>
      <c r="M15" s="25" t="s">
        <v>300</v>
      </c>
      <c r="N15" s="9"/>
      <c r="O15" s="9"/>
      <c r="P15" s="13"/>
      <c r="Q15" s="13"/>
      <c r="T15" s="10">
        <f t="shared" si="0"/>
        <v>25</v>
      </c>
      <c r="U15" s="10" t="str">
        <f t="shared" si="1"/>
        <v>19</v>
      </c>
      <c r="V15" s="10">
        <v>3</v>
      </c>
      <c r="W15" s="10">
        <v>0</v>
      </c>
      <c r="X15" t="s">
        <v>238</v>
      </c>
    </row>
    <row r="16" spans="1:26" x14ac:dyDescent="0.3">
      <c r="K16" s="10"/>
      <c r="M16" s="25">
        <v>2</v>
      </c>
      <c r="N16" s="10"/>
      <c r="O16" s="10" t="s">
        <v>47</v>
      </c>
      <c r="P16" s="14" t="s">
        <v>301</v>
      </c>
      <c r="Q16" s="14" t="s">
        <v>60</v>
      </c>
      <c r="T16" s="10">
        <f t="shared" si="0"/>
        <v>28</v>
      </c>
      <c r="U16" s="10" t="str">
        <f t="shared" si="1"/>
        <v>1C</v>
      </c>
      <c r="V16" s="10">
        <v>4</v>
      </c>
      <c r="W16" s="10" t="s">
        <v>246</v>
      </c>
      <c r="X16" s="8" t="s">
        <v>44</v>
      </c>
    </row>
    <row r="17" spans="8:26" x14ac:dyDescent="0.3">
      <c r="K17" s="10"/>
      <c r="M17" s="10">
        <v>2</v>
      </c>
      <c r="N17" s="10"/>
      <c r="O17" s="10">
        <v>1</v>
      </c>
      <c r="P17" s="14" t="s">
        <v>267</v>
      </c>
      <c r="Q17" s="14" t="s">
        <v>105</v>
      </c>
      <c r="T17" s="10">
        <f t="shared" si="0"/>
        <v>32</v>
      </c>
      <c r="U17" s="10" t="str">
        <f t="shared" si="1"/>
        <v>20</v>
      </c>
      <c r="V17" s="10">
        <v>4</v>
      </c>
      <c r="W17" s="10">
        <v>4</v>
      </c>
      <c r="X17" t="s">
        <v>12</v>
      </c>
    </row>
    <row r="18" spans="8:26" x14ac:dyDescent="0.3">
      <c r="K18" s="10"/>
      <c r="M18" s="10" t="s">
        <v>61</v>
      </c>
      <c r="N18" s="10"/>
      <c r="O18" s="10"/>
      <c r="R18" s="13"/>
      <c r="T18" s="10">
        <f t="shared" si="0"/>
        <v>36</v>
      </c>
      <c r="U18" s="10" t="str">
        <f t="shared" si="1"/>
        <v>24</v>
      </c>
      <c r="V18" s="10">
        <v>1</v>
      </c>
      <c r="W18" s="19">
        <v>1</v>
      </c>
      <c r="X18" t="s">
        <v>244</v>
      </c>
    </row>
    <row r="19" spans="8:26" x14ac:dyDescent="0.3">
      <c r="H19" s="20"/>
      <c r="K19" s="10"/>
      <c r="M19" s="19" t="s">
        <v>62</v>
      </c>
      <c r="N19" s="10">
        <v>1</v>
      </c>
      <c r="O19" s="10">
        <v>1</v>
      </c>
      <c r="P19" s="14" t="s">
        <v>63</v>
      </c>
      <c r="T19" s="10">
        <f t="shared" si="0"/>
        <v>37</v>
      </c>
      <c r="U19" s="10" t="str">
        <f t="shared" si="1"/>
        <v>25</v>
      </c>
      <c r="V19" s="10">
        <v>3</v>
      </c>
      <c r="W19" s="19">
        <v>0</v>
      </c>
      <c r="X19" t="s">
        <v>238</v>
      </c>
    </row>
    <row r="20" spans="8:26" x14ac:dyDescent="0.3">
      <c r="K20" s="10"/>
      <c r="M20" s="19" t="s">
        <v>79</v>
      </c>
      <c r="N20" s="10">
        <v>2</v>
      </c>
      <c r="O20" s="10">
        <v>10</v>
      </c>
      <c r="T20" s="10">
        <f t="shared" si="0"/>
        <v>40</v>
      </c>
      <c r="U20" s="10" t="str">
        <f t="shared" si="1"/>
        <v>28</v>
      </c>
      <c r="V20" s="10">
        <v>4</v>
      </c>
      <c r="W20" s="19" t="s">
        <v>245</v>
      </c>
      <c r="X20" s="8" t="s">
        <v>38</v>
      </c>
    </row>
    <row r="21" spans="8:26" x14ac:dyDescent="0.3">
      <c r="K21" s="10"/>
      <c r="M21" s="10" t="s">
        <v>70</v>
      </c>
      <c r="N21" s="10"/>
      <c r="O21" s="10"/>
      <c r="T21" s="10">
        <f t="shared" si="0"/>
        <v>44</v>
      </c>
      <c r="U21" s="10" t="str">
        <f t="shared" si="1"/>
        <v>2C</v>
      </c>
      <c r="V21" s="10">
        <v>4</v>
      </c>
      <c r="W21" s="19">
        <v>4</v>
      </c>
      <c r="X21" t="s">
        <v>12</v>
      </c>
    </row>
    <row r="22" spans="8:26" x14ac:dyDescent="0.3">
      <c r="K22" s="10"/>
      <c r="N22" s="10"/>
      <c r="O22" s="10"/>
      <c r="T22" s="10">
        <f t="shared" si="0"/>
        <v>48</v>
      </c>
      <c r="U22" s="10" t="str">
        <f t="shared" si="1"/>
        <v>30</v>
      </c>
      <c r="V22" s="10">
        <v>1</v>
      </c>
      <c r="W22" s="10">
        <v>0</v>
      </c>
      <c r="X22" t="s">
        <v>247</v>
      </c>
    </row>
    <row r="23" spans="8:26" x14ac:dyDescent="0.3">
      <c r="K23" s="10"/>
      <c r="M23" s="9" t="s">
        <v>65</v>
      </c>
      <c r="N23" s="10"/>
      <c r="O23" s="10"/>
      <c r="T23" s="10">
        <f t="shared" si="0"/>
        <v>49</v>
      </c>
      <c r="U23" s="10" t="str">
        <f t="shared" si="1"/>
        <v>31</v>
      </c>
      <c r="V23" s="10">
        <v>3</v>
      </c>
      <c r="W23" s="10">
        <v>0</v>
      </c>
      <c r="X23" t="s">
        <v>238</v>
      </c>
    </row>
    <row r="24" spans="8:26" x14ac:dyDescent="0.3">
      <c r="K24" s="10"/>
      <c r="M24" s="10" t="s">
        <v>59</v>
      </c>
      <c r="N24" s="10">
        <v>0</v>
      </c>
      <c r="O24" s="10">
        <v>2</v>
      </c>
      <c r="T24" s="10">
        <f t="shared" si="0"/>
        <v>52</v>
      </c>
      <c r="U24" s="10" t="str">
        <f t="shared" si="1"/>
        <v>34</v>
      </c>
      <c r="V24" s="10">
        <v>4</v>
      </c>
      <c r="W24" s="10" t="s">
        <v>248</v>
      </c>
      <c r="X24" s="8" t="s">
        <v>58</v>
      </c>
    </row>
    <row r="25" spans="8:26" x14ac:dyDescent="0.3">
      <c r="K25" s="10"/>
      <c r="M25" s="10" t="s">
        <v>68</v>
      </c>
      <c r="N25" s="10"/>
      <c r="O25" s="10"/>
      <c r="T25" s="10">
        <f t="shared" si="0"/>
        <v>56</v>
      </c>
      <c r="U25" s="10" t="str">
        <f t="shared" si="1"/>
        <v>38</v>
      </c>
      <c r="V25" s="10">
        <v>4</v>
      </c>
      <c r="W25" s="10">
        <f>T36-T27</f>
        <v>20</v>
      </c>
      <c r="X25" t="s">
        <v>12</v>
      </c>
    </row>
    <row r="26" spans="8:26" x14ac:dyDescent="0.3">
      <c r="K26" s="10"/>
      <c r="M26" s="19" t="s">
        <v>57</v>
      </c>
      <c r="N26" s="10">
        <f>N24+O24</f>
        <v>2</v>
      </c>
      <c r="O26" s="10">
        <v>1</v>
      </c>
      <c r="T26" s="10">
        <f t="shared" si="0"/>
        <v>60</v>
      </c>
      <c r="U26" s="10" t="str">
        <f t="shared" si="1"/>
        <v>3C</v>
      </c>
      <c r="V26" s="10">
        <v>2</v>
      </c>
      <c r="W26" s="10">
        <v>1</v>
      </c>
      <c r="X26" t="s">
        <v>45</v>
      </c>
    </row>
    <row r="27" spans="8:26" x14ac:dyDescent="0.3">
      <c r="K27" s="10"/>
      <c r="M27" s="19" t="s">
        <v>72</v>
      </c>
      <c r="N27" s="10">
        <f>N26+O26</f>
        <v>3</v>
      </c>
      <c r="O27" s="10">
        <v>10</v>
      </c>
      <c r="Q27" s="14" t="s">
        <v>56</v>
      </c>
      <c r="T27" s="10">
        <f t="shared" si="0"/>
        <v>62</v>
      </c>
      <c r="U27" s="10" t="str">
        <f t="shared" si="1"/>
        <v>3E</v>
      </c>
      <c r="V27" s="10">
        <v>0</v>
      </c>
      <c r="W27" s="10">
        <v>0</v>
      </c>
      <c r="X27" s="23" t="s">
        <v>49</v>
      </c>
      <c r="Z27" t="s">
        <v>252</v>
      </c>
    </row>
    <row r="28" spans="8:26" x14ac:dyDescent="0.3">
      <c r="K28" s="10"/>
      <c r="M28" s="10" t="s">
        <v>69</v>
      </c>
      <c r="N28" s="10">
        <f>N27+O27</f>
        <v>13</v>
      </c>
      <c r="O28" s="19" t="s">
        <v>73</v>
      </c>
      <c r="T28" s="10">
        <f t="shared" si="0"/>
        <v>62</v>
      </c>
      <c r="U28" s="10" t="str">
        <f t="shared" si="1"/>
        <v>3E</v>
      </c>
      <c r="V28" s="10">
        <v>1</v>
      </c>
      <c r="W28" s="10">
        <v>1</v>
      </c>
      <c r="X28" t="s">
        <v>253</v>
      </c>
      <c r="Z28" t="s">
        <v>254</v>
      </c>
    </row>
    <row r="29" spans="8:26" x14ac:dyDescent="0.3">
      <c r="K29" s="10"/>
      <c r="N29" s="10"/>
      <c r="O29" s="10"/>
      <c r="T29" s="10">
        <f t="shared" ref="T29:T59" si="2">T28+V28</f>
        <v>63</v>
      </c>
      <c r="U29" s="10" t="str">
        <f t="shared" si="1"/>
        <v>3F</v>
      </c>
      <c r="V29" s="10">
        <v>1</v>
      </c>
      <c r="W29" s="10">
        <v>1</v>
      </c>
      <c r="X29" t="s">
        <v>96</v>
      </c>
      <c r="Z29" t="s">
        <v>275</v>
      </c>
    </row>
    <row r="30" spans="8:26" x14ac:dyDescent="0.3">
      <c r="K30" s="10"/>
      <c r="M30" s="9" t="s">
        <v>218</v>
      </c>
      <c r="N30" s="10"/>
      <c r="O30" s="10"/>
      <c r="T30" s="10">
        <f t="shared" si="2"/>
        <v>64</v>
      </c>
      <c r="U30" s="10" t="str">
        <f t="shared" si="1"/>
        <v>40</v>
      </c>
      <c r="V30" s="10">
        <v>1</v>
      </c>
      <c r="W30" s="19">
        <v>0</v>
      </c>
      <c r="X30" t="s">
        <v>270</v>
      </c>
      <c r="Y30" t="s">
        <v>255</v>
      </c>
      <c r="Z30" t="s">
        <v>257</v>
      </c>
    </row>
    <row r="31" spans="8:26" x14ac:dyDescent="0.3">
      <c r="K31" s="10"/>
      <c r="M31" s="10" t="s">
        <v>219</v>
      </c>
      <c r="N31" s="10">
        <v>0</v>
      </c>
      <c r="O31" s="10">
        <v>2</v>
      </c>
      <c r="T31" s="10">
        <f t="shared" si="2"/>
        <v>65</v>
      </c>
      <c r="U31" s="10" t="str">
        <f t="shared" ref="U31:U73" si="3">DEC2HEX(T31)</f>
        <v>41</v>
      </c>
      <c r="V31" s="10">
        <v>1</v>
      </c>
      <c r="W31" s="10">
        <v>0</v>
      </c>
      <c r="Y31" t="s">
        <v>258</v>
      </c>
      <c r="Z31" t="s">
        <v>256</v>
      </c>
    </row>
    <row r="32" spans="8:26" x14ac:dyDescent="0.3">
      <c r="K32" s="10"/>
      <c r="M32" s="10" t="s">
        <v>220</v>
      </c>
      <c r="N32" s="10"/>
      <c r="O32" s="10"/>
      <c r="T32" s="10">
        <f t="shared" si="2"/>
        <v>66</v>
      </c>
      <c r="U32" s="10" t="str">
        <f t="shared" si="3"/>
        <v>42</v>
      </c>
      <c r="V32" s="10">
        <v>14</v>
      </c>
      <c r="W32" s="19">
        <v>0</v>
      </c>
      <c r="Y32" t="s">
        <v>259</v>
      </c>
    </row>
    <row r="33" spans="11:26" x14ac:dyDescent="0.3">
      <c r="K33" s="10"/>
      <c r="M33" s="19" t="s">
        <v>62</v>
      </c>
      <c r="N33" s="10">
        <v>2</v>
      </c>
      <c r="O33" s="10">
        <v>2</v>
      </c>
      <c r="T33" s="10">
        <f t="shared" si="2"/>
        <v>80</v>
      </c>
      <c r="U33" s="10" t="str">
        <f t="shared" si="3"/>
        <v>50</v>
      </c>
      <c r="V33" s="10">
        <v>2</v>
      </c>
      <c r="W33" s="19">
        <v>0</v>
      </c>
      <c r="X33" t="s">
        <v>260</v>
      </c>
      <c r="Z33" t="s">
        <v>261</v>
      </c>
    </row>
    <row r="34" spans="11:26" x14ac:dyDescent="0.3">
      <c r="K34" s="10"/>
      <c r="M34" s="19" t="s">
        <v>216</v>
      </c>
      <c r="N34" s="10" t="s">
        <v>27</v>
      </c>
      <c r="O34" s="10"/>
      <c r="T34" s="10">
        <f t="shared" si="2"/>
        <v>82</v>
      </c>
      <c r="U34" s="10" t="str">
        <f t="shared" si="3"/>
        <v>52</v>
      </c>
      <c r="V34" s="10">
        <v>0</v>
      </c>
      <c r="W34" s="19" t="s">
        <v>265</v>
      </c>
      <c r="X34" s="23" t="s">
        <v>262</v>
      </c>
    </row>
    <row r="35" spans="11:26" x14ac:dyDescent="0.3">
      <c r="K35" s="10"/>
      <c r="M35" s="10" t="s">
        <v>217</v>
      </c>
      <c r="N35" s="10"/>
      <c r="O35" s="10"/>
      <c r="T35" s="10">
        <f t="shared" si="2"/>
        <v>82</v>
      </c>
      <c r="U35" s="10" t="str">
        <f t="shared" si="3"/>
        <v>52</v>
      </c>
      <c r="V35" s="10">
        <v>0</v>
      </c>
      <c r="W35" s="10">
        <v>0</v>
      </c>
      <c r="X35" t="s">
        <v>238</v>
      </c>
    </row>
    <row r="36" spans="11:26" x14ac:dyDescent="0.3">
      <c r="K36" s="10"/>
      <c r="T36" s="10">
        <f t="shared" si="2"/>
        <v>82</v>
      </c>
      <c r="U36" s="10" t="str">
        <f t="shared" si="3"/>
        <v>52</v>
      </c>
      <c r="V36" s="10">
        <v>4</v>
      </c>
      <c r="W36" s="10" t="s">
        <v>264</v>
      </c>
      <c r="X36" s="8" t="s">
        <v>263</v>
      </c>
    </row>
    <row r="37" spans="11:26" x14ac:dyDescent="0.3">
      <c r="K37" s="10"/>
      <c r="T37" s="10">
        <f t="shared" si="2"/>
        <v>86</v>
      </c>
      <c r="U37" s="10" t="str">
        <f t="shared" si="3"/>
        <v>56</v>
      </c>
      <c r="V37" s="10">
        <v>4</v>
      </c>
      <c r="W37" s="10">
        <f>T43-T38</f>
        <v>4</v>
      </c>
      <c r="X37" t="s">
        <v>12</v>
      </c>
    </row>
    <row r="38" spans="11:26" x14ac:dyDescent="0.3">
      <c r="K38" s="10"/>
      <c r="T38" s="10">
        <f t="shared" si="2"/>
        <v>90</v>
      </c>
      <c r="U38" s="10" t="str">
        <f t="shared" si="3"/>
        <v>5A</v>
      </c>
      <c r="V38" s="10">
        <v>2</v>
      </c>
      <c r="W38" s="10">
        <v>1</v>
      </c>
      <c r="X38" t="s">
        <v>266</v>
      </c>
    </row>
    <row r="39" spans="11:26" x14ac:dyDescent="0.3">
      <c r="K39" s="10"/>
      <c r="N39" s="10"/>
      <c r="O39" s="10"/>
      <c r="T39" s="10">
        <f t="shared" si="2"/>
        <v>92</v>
      </c>
      <c r="U39" s="10" t="str">
        <f t="shared" si="3"/>
        <v>5C</v>
      </c>
      <c r="V39" s="10">
        <v>0</v>
      </c>
      <c r="W39" s="10"/>
      <c r="X39" s="20" t="s">
        <v>267</v>
      </c>
    </row>
    <row r="40" spans="11:26" x14ac:dyDescent="0.3">
      <c r="K40" s="10"/>
      <c r="T40" s="10">
        <f t="shared" si="2"/>
        <v>92</v>
      </c>
      <c r="U40" s="10" t="str">
        <f t="shared" si="3"/>
        <v>5C</v>
      </c>
      <c r="V40" s="10">
        <v>1</v>
      </c>
      <c r="W40" s="10">
        <v>1</v>
      </c>
      <c r="X40" t="s">
        <v>26</v>
      </c>
    </row>
    <row r="41" spans="11:26" x14ac:dyDescent="0.3">
      <c r="K41" s="10"/>
      <c r="T41" s="10">
        <f t="shared" si="2"/>
        <v>93</v>
      </c>
      <c r="U41" s="10" t="str">
        <f t="shared" si="3"/>
        <v>5D</v>
      </c>
      <c r="V41" s="10">
        <v>1</v>
      </c>
      <c r="W41" s="10">
        <v>0</v>
      </c>
      <c r="X41" t="s">
        <v>175</v>
      </c>
      <c r="Z41" t="s">
        <v>268</v>
      </c>
    </row>
    <row r="42" spans="11:26" x14ac:dyDescent="0.3">
      <c r="K42" s="10"/>
      <c r="T42" s="10">
        <f t="shared" si="2"/>
        <v>94</v>
      </c>
      <c r="U42" s="10" t="str">
        <f t="shared" si="3"/>
        <v>5E</v>
      </c>
      <c r="V42" s="10">
        <v>0</v>
      </c>
      <c r="W42" s="10"/>
      <c r="X42" s="20" t="s">
        <v>269</v>
      </c>
    </row>
    <row r="43" spans="11:26" x14ac:dyDescent="0.3">
      <c r="K43" s="10"/>
      <c r="T43" s="10">
        <f t="shared" si="2"/>
        <v>94</v>
      </c>
      <c r="U43" s="10" t="str">
        <f t="shared" si="3"/>
        <v>5E</v>
      </c>
      <c r="V43" s="10">
        <v>4</v>
      </c>
      <c r="W43" s="19" t="s">
        <v>271</v>
      </c>
      <c r="X43" s="8" t="s">
        <v>65</v>
      </c>
    </row>
    <row r="44" spans="11:26" x14ac:dyDescent="0.3">
      <c r="K44" s="10"/>
      <c r="T44" s="10">
        <f t="shared" si="2"/>
        <v>98</v>
      </c>
      <c r="U44" s="10" t="str">
        <f t="shared" si="3"/>
        <v>62</v>
      </c>
      <c r="V44" s="10">
        <v>4</v>
      </c>
      <c r="W44" s="19"/>
      <c r="X44" t="s">
        <v>12</v>
      </c>
    </row>
    <row r="45" spans="11:26" x14ac:dyDescent="0.3">
      <c r="K45" s="10"/>
      <c r="T45" s="10">
        <f t="shared" si="2"/>
        <v>102</v>
      </c>
      <c r="U45" s="10" t="str">
        <f t="shared" si="3"/>
        <v>66</v>
      </c>
      <c r="V45" s="10">
        <v>2</v>
      </c>
      <c r="W45" s="19">
        <v>1</v>
      </c>
      <c r="X45" t="s">
        <v>272</v>
      </c>
    </row>
    <row r="46" spans="11:26" x14ac:dyDescent="0.3">
      <c r="K46" s="10"/>
      <c r="T46" s="10">
        <f t="shared" si="2"/>
        <v>104</v>
      </c>
      <c r="U46" s="10" t="str">
        <f t="shared" si="3"/>
        <v>68</v>
      </c>
      <c r="V46" s="10">
        <v>0</v>
      </c>
      <c r="W46" s="19"/>
      <c r="X46" s="20" t="s">
        <v>273</v>
      </c>
    </row>
    <row r="47" spans="11:26" x14ac:dyDescent="0.3">
      <c r="K47" s="10"/>
      <c r="T47" s="10">
        <f t="shared" si="2"/>
        <v>104</v>
      </c>
      <c r="U47" s="10" t="str">
        <f t="shared" si="3"/>
        <v>68</v>
      </c>
      <c r="V47" s="10">
        <v>1</v>
      </c>
      <c r="W47" s="10"/>
      <c r="X47" t="s">
        <v>274</v>
      </c>
    </row>
    <row r="48" spans="11:26" x14ac:dyDescent="0.3">
      <c r="K48" s="10"/>
      <c r="T48" s="10">
        <f t="shared" si="2"/>
        <v>105</v>
      </c>
      <c r="U48" s="10" t="str">
        <f t="shared" si="3"/>
        <v>69</v>
      </c>
      <c r="V48" s="10">
        <v>1</v>
      </c>
      <c r="W48" s="10"/>
      <c r="X48" t="s">
        <v>179</v>
      </c>
    </row>
    <row r="49" spans="11:23" x14ac:dyDescent="0.3">
      <c r="K49" s="10"/>
      <c r="T49" s="10">
        <f t="shared" si="2"/>
        <v>106</v>
      </c>
      <c r="U49" s="10" t="str">
        <f t="shared" si="3"/>
        <v>6A</v>
      </c>
      <c r="V49" s="10"/>
      <c r="W49" s="10"/>
    </row>
    <row r="50" spans="11:23" x14ac:dyDescent="0.3">
      <c r="K50" s="10"/>
      <c r="T50" s="10">
        <f t="shared" si="2"/>
        <v>106</v>
      </c>
      <c r="U50" s="10" t="str">
        <f t="shared" si="3"/>
        <v>6A</v>
      </c>
      <c r="V50" s="10"/>
      <c r="W50" s="10"/>
    </row>
    <row r="51" spans="11:23" x14ac:dyDescent="0.3">
      <c r="K51" s="10"/>
      <c r="T51" s="10">
        <f t="shared" si="2"/>
        <v>106</v>
      </c>
      <c r="U51" s="10" t="str">
        <f t="shared" si="3"/>
        <v>6A</v>
      </c>
      <c r="V51" s="10"/>
      <c r="W51" s="10"/>
    </row>
    <row r="52" spans="11:23" x14ac:dyDescent="0.3">
      <c r="K52" s="10"/>
      <c r="T52" s="10">
        <f t="shared" si="2"/>
        <v>106</v>
      </c>
      <c r="U52" s="10" t="str">
        <f t="shared" si="3"/>
        <v>6A</v>
      </c>
      <c r="V52" s="10"/>
      <c r="W52" s="10"/>
    </row>
    <row r="53" spans="11:23" x14ac:dyDescent="0.3">
      <c r="K53" s="10"/>
      <c r="T53" s="10">
        <f t="shared" si="2"/>
        <v>106</v>
      </c>
      <c r="U53" s="10" t="str">
        <f t="shared" si="3"/>
        <v>6A</v>
      </c>
      <c r="V53" s="10"/>
      <c r="W53" s="10"/>
    </row>
    <row r="54" spans="11:23" x14ac:dyDescent="0.3">
      <c r="K54" s="10"/>
      <c r="T54" s="10">
        <f t="shared" si="2"/>
        <v>106</v>
      </c>
      <c r="U54" s="10" t="str">
        <f t="shared" si="3"/>
        <v>6A</v>
      </c>
      <c r="V54" s="10"/>
      <c r="W54" s="10"/>
    </row>
    <row r="55" spans="11:23" x14ac:dyDescent="0.3">
      <c r="K55" s="10"/>
      <c r="T55" s="10">
        <f t="shared" si="2"/>
        <v>106</v>
      </c>
      <c r="U55" s="10" t="str">
        <f t="shared" si="3"/>
        <v>6A</v>
      </c>
      <c r="V55" s="10"/>
      <c r="W55" s="10"/>
    </row>
    <row r="56" spans="11:23" x14ac:dyDescent="0.3">
      <c r="K56" s="10"/>
      <c r="T56" s="10">
        <f t="shared" si="2"/>
        <v>106</v>
      </c>
      <c r="U56" s="10" t="str">
        <f t="shared" si="3"/>
        <v>6A</v>
      </c>
      <c r="V56" s="10"/>
      <c r="W56" s="10"/>
    </row>
    <row r="57" spans="11:23" x14ac:dyDescent="0.3">
      <c r="K57" s="10"/>
      <c r="T57" s="10">
        <f t="shared" si="2"/>
        <v>106</v>
      </c>
      <c r="U57" s="10" t="str">
        <f t="shared" si="3"/>
        <v>6A</v>
      </c>
      <c r="V57" s="10"/>
      <c r="W57" s="10"/>
    </row>
    <row r="58" spans="11:23" x14ac:dyDescent="0.3">
      <c r="K58" s="10"/>
      <c r="T58" s="10">
        <f t="shared" si="2"/>
        <v>106</v>
      </c>
      <c r="U58" s="10" t="str">
        <f t="shared" si="3"/>
        <v>6A</v>
      </c>
      <c r="V58" s="10"/>
      <c r="W58" s="10"/>
    </row>
    <row r="59" spans="11:23" x14ac:dyDescent="0.3">
      <c r="K59" s="10"/>
      <c r="T59" s="10">
        <f t="shared" si="2"/>
        <v>106</v>
      </c>
      <c r="U59" s="10" t="str">
        <f t="shared" si="3"/>
        <v>6A</v>
      </c>
      <c r="V59" s="10"/>
      <c r="W59" s="10"/>
    </row>
    <row r="60" spans="11:23" x14ac:dyDescent="0.3">
      <c r="K60" s="10"/>
      <c r="N60" s="10"/>
      <c r="O60" s="10"/>
      <c r="T60" s="10">
        <f t="shared" ref="T60:T74" si="4">T59+V59</f>
        <v>106</v>
      </c>
      <c r="U60" s="10" t="str">
        <f t="shared" si="3"/>
        <v>6A</v>
      </c>
      <c r="V60" s="10"/>
      <c r="W60" s="10"/>
    </row>
    <row r="61" spans="11:23" x14ac:dyDescent="0.3">
      <c r="K61" s="10"/>
      <c r="N61" s="10"/>
      <c r="O61" s="10"/>
      <c r="T61" s="10">
        <f t="shared" si="4"/>
        <v>106</v>
      </c>
      <c r="U61" s="10" t="str">
        <f t="shared" si="3"/>
        <v>6A</v>
      </c>
      <c r="V61" s="10"/>
      <c r="W61" s="10"/>
    </row>
    <row r="62" spans="11:23" x14ac:dyDescent="0.3">
      <c r="K62" s="10"/>
      <c r="N62" s="10"/>
      <c r="O62" s="10"/>
      <c r="T62" s="10">
        <f t="shared" si="4"/>
        <v>106</v>
      </c>
      <c r="U62" s="10" t="str">
        <f t="shared" si="3"/>
        <v>6A</v>
      </c>
      <c r="V62" s="10"/>
      <c r="W62" s="10"/>
    </row>
    <row r="63" spans="11:23" x14ac:dyDescent="0.3">
      <c r="K63" s="10"/>
      <c r="N63" s="10"/>
      <c r="O63" s="10"/>
      <c r="T63" s="10">
        <f t="shared" si="4"/>
        <v>106</v>
      </c>
      <c r="U63" s="10" t="str">
        <f t="shared" si="3"/>
        <v>6A</v>
      </c>
      <c r="V63" s="10"/>
      <c r="W63" s="10"/>
    </row>
    <row r="64" spans="11:23" x14ac:dyDescent="0.3">
      <c r="K64" s="10"/>
      <c r="N64" s="10"/>
      <c r="O64" s="10"/>
      <c r="T64" s="10">
        <f t="shared" si="4"/>
        <v>106</v>
      </c>
      <c r="U64" s="10" t="str">
        <f t="shared" si="3"/>
        <v>6A</v>
      </c>
      <c r="V64" s="10"/>
      <c r="W64" s="10"/>
    </row>
    <row r="65" spans="11:23" x14ac:dyDescent="0.3">
      <c r="K65" s="10"/>
      <c r="N65" s="10"/>
      <c r="O65" s="10"/>
      <c r="T65" s="10">
        <f t="shared" si="4"/>
        <v>106</v>
      </c>
      <c r="U65" s="10" t="str">
        <f t="shared" si="3"/>
        <v>6A</v>
      </c>
      <c r="V65" s="10"/>
      <c r="W65" s="10"/>
    </row>
    <row r="66" spans="11:23" x14ac:dyDescent="0.3">
      <c r="K66" s="10"/>
      <c r="N66" s="10"/>
      <c r="O66" s="10"/>
      <c r="T66" s="10">
        <f t="shared" si="4"/>
        <v>106</v>
      </c>
      <c r="U66" s="10" t="str">
        <f t="shared" si="3"/>
        <v>6A</v>
      </c>
      <c r="V66" s="10"/>
      <c r="W66" s="10"/>
    </row>
    <row r="67" spans="11:23" x14ac:dyDescent="0.3">
      <c r="K67" s="10"/>
      <c r="N67" s="10"/>
      <c r="O67" s="10"/>
      <c r="T67" s="10">
        <f t="shared" si="4"/>
        <v>106</v>
      </c>
      <c r="U67" s="10" t="str">
        <f t="shared" si="3"/>
        <v>6A</v>
      </c>
      <c r="V67" s="10"/>
      <c r="W67" s="10"/>
    </row>
    <row r="68" spans="11:23" x14ac:dyDescent="0.3">
      <c r="K68" s="10"/>
      <c r="N68" s="10"/>
      <c r="O68" s="10"/>
      <c r="T68" s="10">
        <f t="shared" si="4"/>
        <v>106</v>
      </c>
      <c r="U68" s="10" t="str">
        <f t="shared" si="3"/>
        <v>6A</v>
      </c>
      <c r="V68" s="10"/>
      <c r="W68" s="10"/>
    </row>
    <row r="69" spans="11:23" x14ac:dyDescent="0.3">
      <c r="K69" s="10"/>
      <c r="N69" s="10"/>
      <c r="O69" s="10"/>
      <c r="T69" s="10">
        <f t="shared" si="4"/>
        <v>106</v>
      </c>
      <c r="U69" s="10" t="str">
        <f t="shared" si="3"/>
        <v>6A</v>
      </c>
      <c r="V69" s="10"/>
      <c r="W69" s="10"/>
    </row>
    <row r="70" spans="11:23" x14ac:dyDescent="0.3">
      <c r="K70" s="10"/>
      <c r="N70" s="10"/>
      <c r="O70" s="10"/>
      <c r="T70" s="10">
        <f t="shared" si="4"/>
        <v>106</v>
      </c>
      <c r="U70" s="10" t="str">
        <f t="shared" si="3"/>
        <v>6A</v>
      </c>
      <c r="V70" s="10"/>
      <c r="W70" s="10"/>
    </row>
    <row r="71" spans="11:23" x14ac:dyDescent="0.3">
      <c r="K71" s="10"/>
      <c r="N71" s="10"/>
      <c r="O71" s="10"/>
      <c r="T71" s="10">
        <f t="shared" si="4"/>
        <v>106</v>
      </c>
      <c r="U71" s="10" t="str">
        <f t="shared" si="3"/>
        <v>6A</v>
      </c>
      <c r="V71" s="10"/>
      <c r="W71" s="10"/>
    </row>
    <row r="72" spans="11:23" x14ac:dyDescent="0.3">
      <c r="K72" s="10"/>
      <c r="N72" s="10"/>
      <c r="O72" s="10"/>
      <c r="T72" s="10">
        <f t="shared" si="4"/>
        <v>106</v>
      </c>
      <c r="U72" s="10" t="str">
        <f t="shared" si="3"/>
        <v>6A</v>
      </c>
      <c r="V72" s="10"/>
      <c r="W72" s="10"/>
    </row>
    <row r="73" spans="11:23" x14ac:dyDescent="0.3">
      <c r="K73" s="10"/>
      <c r="N73" s="10"/>
      <c r="O73" s="10"/>
      <c r="T73" s="10">
        <f t="shared" si="4"/>
        <v>106</v>
      </c>
      <c r="U73" s="10" t="str">
        <f t="shared" si="3"/>
        <v>6A</v>
      </c>
      <c r="V73" s="10"/>
      <c r="W73" s="10"/>
    </row>
    <row r="74" spans="11:23" x14ac:dyDescent="0.3">
      <c r="K74" s="10"/>
      <c r="N74" s="10"/>
      <c r="O74" s="10"/>
      <c r="T74" s="10">
        <f t="shared" si="4"/>
        <v>106</v>
      </c>
      <c r="U74" s="10" t="str">
        <f t="shared" ref="U74:U85" si="5">DEC2HEX(T74)</f>
        <v>6A</v>
      </c>
      <c r="V74" s="10"/>
      <c r="W74" s="10"/>
    </row>
    <row r="75" spans="11:23" x14ac:dyDescent="0.3">
      <c r="K75" s="10"/>
      <c r="N75" s="10"/>
      <c r="O75" s="10"/>
      <c r="T75" s="10">
        <f t="shared" ref="T75:T85" si="6">T74+V74</f>
        <v>106</v>
      </c>
      <c r="U75" s="10" t="str">
        <f t="shared" si="5"/>
        <v>6A</v>
      </c>
      <c r="V75" s="10"/>
      <c r="W75" s="10"/>
    </row>
    <row r="76" spans="11:23" x14ac:dyDescent="0.3">
      <c r="K76" s="10"/>
      <c r="N76" s="10"/>
      <c r="O76" s="10"/>
      <c r="T76" s="10">
        <f t="shared" si="6"/>
        <v>106</v>
      </c>
      <c r="U76" s="10" t="str">
        <f t="shared" si="5"/>
        <v>6A</v>
      </c>
      <c r="V76" s="10"/>
      <c r="W76" s="10"/>
    </row>
    <row r="77" spans="11:23" x14ac:dyDescent="0.3">
      <c r="K77" s="10"/>
      <c r="N77" s="10"/>
      <c r="O77" s="10"/>
      <c r="T77" s="10">
        <f t="shared" si="6"/>
        <v>106</v>
      </c>
      <c r="U77" s="10" t="str">
        <f t="shared" si="5"/>
        <v>6A</v>
      </c>
      <c r="V77" s="10"/>
      <c r="W77" s="10"/>
    </row>
    <row r="78" spans="11:23" x14ac:dyDescent="0.3">
      <c r="K78" s="10"/>
      <c r="N78" s="10"/>
      <c r="O78" s="10"/>
      <c r="T78" s="10">
        <f t="shared" si="6"/>
        <v>106</v>
      </c>
      <c r="U78" s="10" t="str">
        <f t="shared" si="5"/>
        <v>6A</v>
      </c>
      <c r="V78" s="10"/>
      <c r="W78" s="10"/>
    </row>
    <row r="79" spans="11:23" x14ac:dyDescent="0.3">
      <c r="K79" s="10"/>
      <c r="N79" s="10"/>
      <c r="O79" s="10"/>
      <c r="T79" s="10">
        <f t="shared" si="6"/>
        <v>106</v>
      </c>
      <c r="U79" s="10" t="str">
        <f t="shared" si="5"/>
        <v>6A</v>
      </c>
      <c r="V79" s="10"/>
      <c r="W79" s="10"/>
    </row>
    <row r="80" spans="11:23" x14ac:dyDescent="0.3">
      <c r="K80" s="10"/>
      <c r="N80" s="10"/>
      <c r="O80" s="10"/>
      <c r="T80" s="10">
        <f t="shared" si="6"/>
        <v>106</v>
      </c>
      <c r="U80" s="10" t="str">
        <f t="shared" si="5"/>
        <v>6A</v>
      </c>
      <c r="V80" s="10"/>
      <c r="W80" s="10"/>
    </row>
    <row r="81" spans="11:23" x14ac:dyDescent="0.3">
      <c r="K81" s="10"/>
      <c r="N81" s="10"/>
      <c r="O81" s="10"/>
      <c r="T81" s="10">
        <f t="shared" si="6"/>
        <v>106</v>
      </c>
      <c r="U81" s="10" t="str">
        <f t="shared" si="5"/>
        <v>6A</v>
      </c>
      <c r="V81" s="10"/>
      <c r="W81" s="10"/>
    </row>
    <row r="82" spans="11:23" x14ac:dyDescent="0.3">
      <c r="K82" s="10"/>
      <c r="N82" s="10"/>
      <c r="O82" s="10"/>
      <c r="T82" s="10">
        <f t="shared" si="6"/>
        <v>106</v>
      </c>
      <c r="U82" s="10" t="str">
        <f t="shared" si="5"/>
        <v>6A</v>
      </c>
      <c r="V82" s="10"/>
      <c r="W82" s="10"/>
    </row>
    <row r="83" spans="11:23" x14ac:dyDescent="0.3">
      <c r="K83" s="10"/>
      <c r="N83" s="10"/>
      <c r="O83" s="10"/>
      <c r="T83" s="10">
        <f t="shared" si="6"/>
        <v>106</v>
      </c>
      <c r="U83" s="10" t="str">
        <f t="shared" si="5"/>
        <v>6A</v>
      </c>
      <c r="V83" s="10"/>
      <c r="W83" s="10"/>
    </row>
    <row r="84" spans="11:23" x14ac:dyDescent="0.3">
      <c r="K84" s="10"/>
      <c r="N84" s="10"/>
      <c r="O84" s="10"/>
      <c r="T84" s="10">
        <f t="shared" si="6"/>
        <v>106</v>
      </c>
      <c r="U84" s="10" t="str">
        <f t="shared" si="5"/>
        <v>6A</v>
      </c>
      <c r="V84" s="10"/>
      <c r="W84" s="10"/>
    </row>
    <row r="85" spans="11:23" x14ac:dyDescent="0.3">
      <c r="K85" s="10"/>
      <c r="N85" s="10"/>
      <c r="O85" s="10"/>
      <c r="T85" s="10">
        <f t="shared" si="6"/>
        <v>106</v>
      </c>
      <c r="U85" s="10" t="str">
        <f t="shared" si="5"/>
        <v>6A</v>
      </c>
      <c r="V85" s="10"/>
      <c r="W8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AD6C-D363-436E-A910-C202714D77A2}">
  <dimension ref="A1:J27"/>
  <sheetViews>
    <sheetView workbookViewId="0">
      <selection activeCell="G23" sqref="G23"/>
    </sheetView>
  </sheetViews>
  <sheetFormatPr defaultRowHeight="14.4" x14ac:dyDescent="0.3"/>
  <cols>
    <col min="1" max="1" width="11.77734375" bestFit="1" customWidth="1"/>
    <col min="2" max="2" width="12" bestFit="1" customWidth="1"/>
    <col min="4" max="4" width="12.21875" style="34" bestFit="1" customWidth="1"/>
    <col min="7" max="7" width="8.21875" bestFit="1" customWidth="1"/>
    <col min="9" max="9" width="11.44140625" style="10" bestFit="1" customWidth="1"/>
    <col min="10" max="10" width="15" bestFit="1" customWidth="1"/>
  </cols>
  <sheetData>
    <row r="1" spans="1:10" x14ac:dyDescent="0.3">
      <c r="D1" s="33" t="s">
        <v>650</v>
      </c>
    </row>
    <row r="2" spans="1:10" x14ac:dyDescent="0.3">
      <c r="A2" s="8" t="s">
        <v>224</v>
      </c>
      <c r="B2" s="8" t="s">
        <v>363</v>
      </c>
      <c r="D2" s="33"/>
    </row>
    <row r="3" spans="1:10" x14ac:dyDescent="0.3">
      <c r="A3" t="s">
        <v>650</v>
      </c>
      <c r="B3" t="s">
        <v>222</v>
      </c>
    </row>
    <row r="4" spans="1:10" x14ac:dyDescent="0.3">
      <c r="D4" s="33" t="s">
        <v>18</v>
      </c>
      <c r="E4" s="8" t="s">
        <v>96</v>
      </c>
      <c r="F4" s="8" t="s">
        <v>365</v>
      </c>
      <c r="G4" s="8" t="s">
        <v>651</v>
      </c>
      <c r="H4" s="8" t="s">
        <v>654</v>
      </c>
      <c r="I4" s="9" t="s">
        <v>656</v>
      </c>
      <c r="J4" s="8" t="s">
        <v>658</v>
      </c>
    </row>
    <row r="5" spans="1:10" x14ac:dyDescent="0.3">
      <c r="D5" s="34">
        <v>0</v>
      </c>
      <c r="E5" t="s">
        <v>97</v>
      </c>
      <c r="F5" t="s">
        <v>66</v>
      </c>
      <c r="G5" t="s">
        <v>652</v>
      </c>
      <c r="H5" t="s">
        <v>655</v>
      </c>
      <c r="I5" s="10">
        <f>1+1+1</f>
        <v>3</v>
      </c>
      <c r="J5" t="s">
        <v>659</v>
      </c>
    </row>
    <row r="6" spans="1:10" x14ac:dyDescent="0.3">
      <c r="G6" t="s">
        <v>653</v>
      </c>
    </row>
    <row r="27" spans="4:4" x14ac:dyDescent="0.3">
      <c r="D27" s="34" t="s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61"/>
  <sheetViews>
    <sheetView topLeftCell="B1" workbookViewId="0">
      <selection activeCell="F14" sqref="F14"/>
    </sheetView>
  </sheetViews>
  <sheetFormatPr defaultRowHeight="14.4" x14ac:dyDescent="0.3"/>
  <cols>
    <col min="1" max="1" width="8.88671875" style="10"/>
    <col min="2" max="2" width="11" bestFit="1" customWidth="1"/>
    <col min="3" max="3" width="24.5546875" bestFit="1" customWidth="1"/>
    <col min="4" max="4" width="14.21875" customWidth="1"/>
    <col min="5" max="5" width="12.33203125" customWidth="1"/>
    <col min="6" max="6" width="15.77734375" bestFit="1" customWidth="1"/>
    <col min="8" max="8" width="16.21875" bestFit="1" customWidth="1"/>
    <col min="10" max="10" width="14.21875" bestFit="1" customWidth="1"/>
  </cols>
  <sheetData>
    <row r="2" spans="1:11" x14ac:dyDescent="0.3">
      <c r="A2" s="9" t="s">
        <v>66</v>
      </c>
    </row>
    <row r="5" spans="1:11" x14ac:dyDescent="0.3">
      <c r="A5" s="9" t="s">
        <v>105</v>
      </c>
      <c r="B5" s="8" t="s">
        <v>98</v>
      </c>
      <c r="C5" s="8" t="s">
        <v>96</v>
      </c>
      <c r="D5" s="8" t="s">
        <v>99</v>
      </c>
      <c r="E5" s="8"/>
      <c r="F5" s="8" t="s">
        <v>100</v>
      </c>
      <c r="G5" s="8" t="s">
        <v>108</v>
      </c>
      <c r="H5" s="8" t="s">
        <v>101</v>
      </c>
      <c r="J5" s="8" t="s">
        <v>102</v>
      </c>
    </row>
    <row r="6" spans="1:11" x14ac:dyDescent="0.3">
      <c r="A6" s="9">
        <v>0</v>
      </c>
      <c r="B6" t="s">
        <v>97</v>
      </c>
      <c r="C6" t="s">
        <v>104</v>
      </c>
      <c r="D6" s="16" t="s">
        <v>107</v>
      </c>
      <c r="E6" s="16" t="s">
        <v>110</v>
      </c>
      <c r="F6" s="16"/>
      <c r="G6" s="16"/>
      <c r="H6" s="16"/>
      <c r="I6" s="16"/>
    </row>
    <row r="7" spans="1:11" x14ac:dyDescent="0.3">
      <c r="A7" s="10">
        <f>A6+1</f>
        <v>1</v>
      </c>
      <c r="B7" t="s">
        <v>97</v>
      </c>
      <c r="C7" t="s">
        <v>419</v>
      </c>
      <c r="D7" s="16" t="s">
        <v>107</v>
      </c>
      <c r="E7" s="16" t="s">
        <v>110</v>
      </c>
      <c r="F7" s="16" t="s">
        <v>129</v>
      </c>
      <c r="G7" s="16" t="s">
        <v>109</v>
      </c>
      <c r="H7" s="16" t="s">
        <v>130</v>
      </c>
      <c r="I7" s="16" t="s">
        <v>109</v>
      </c>
    </row>
    <row r="8" spans="1:11" x14ac:dyDescent="0.3">
      <c r="A8" s="10">
        <f t="shared" ref="A8:A71" si="0">A7+1</f>
        <v>2</v>
      </c>
      <c r="B8" t="s">
        <v>97</v>
      </c>
      <c r="C8" t="s">
        <v>422</v>
      </c>
      <c r="D8" s="16" t="s">
        <v>107</v>
      </c>
      <c r="E8" s="16" t="s">
        <v>110</v>
      </c>
      <c r="F8" s="16" t="s">
        <v>128</v>
      </c>
      <c r="G8" s="16" t="s">
        <v>109</v>
      </c>
      <c r="H8" s="16"/>
      <c r="I8" s="16"/>
    </row>
    <row r="9" spans="1:11" x14ac:dyDescent="0.3">
      <c r="A9" s="9">
        <f t="shared" si="0"/>
        <v>3</v>
      </c>
      <c r="B9" t="s">
        <v>97</v>
      </c>
      <c r="C9" t="s">
        <v>420</v>
      </c>
      <c r="D9" s="16" t="s">
        <v>107</v>
      </c>
      <c r="E9" s="16" t="s">
        <v>110</v>
      </c>
      <c r="F9" s="16"/>
      <c r="G9" s="16"/>
      <c r="H9" s="16"/>
      <c r="I9" s="16"/>
    </row>
    <row r="10" spans="1:11" x14ac:dyDescent="0.3">
      <c r="A10" s="10">
        <f t="shared" si="0"/>
        <v>4</v>
      </c>
      <c r="B10" t="s">
        <v>97</v>
      </c>
      <c r="C10" t="s">
        <v>421</v>
      </c>
      <c r="D10" s="16" t="s">
        <v>107</v>
      </c>
      <c r="E10" s="16" t="s">
        <v>110</v>
      </c>
      <c r="F10" s="16" t="s">
        <v>129</v>
      </c>
      <c r="G10" s="16" t="s">
        <v>109</v>
      </c>
      <c r="H10" s="16" t="s">
        <v>130</v>
      </c>
      <c r="I10" s="16" t="s">
        <v>109</v>
      </c>
    </row>
    <row r="11" spans="1:11" x14ac:dyDescent="0.3">
      <c r="A11" s="10">
        <f t="shared" si="0"/>
        <v>5</v>
      </c>
      <c r="B11" t="s">
        <v>97</v>
      </c>
      <c r="C11" t="s">
        <v>423</v>
      </c>
      <c r="D11" s="16" t="s">
        <v>107</v>
      </c>
      <c r="E11" s="16" t="s">
        <v>110</v>
      </c>
      <c r="F11" s="16" t="s">
        <v>128</v>
      </c>
      <c r="G11" s="16" t="s">
        <v>109</v>
      </c>
      <c r="H11" s="16"/>
      <c r="I11" s="16"/>
    </row>
    <row r="12" spans="1:11" x14ac:dyDescent="0.3">
      <c r="A12" s="10">
        <f t="shared" si="0"/>
        <v>6</v>
      </c>
      <c r="B12" t="s">
        <v>97</v>
      </c>
      <c r="C12" t="s">
        <v>111</v>
      </c>
      <c r="D12" t="s">
        <v>107</v>
      </c>
      <c r="E12" t="s">
        <v>110</v>
      </c>
    </row>
    <row r="13" spans="1:11" x14ac:dyDescent="0.3">
      <c r="A13" s="10">
        <f t="shared" si="0"/>
        <v>7</v>
      </c>
      <c r="B13" t="s">
        <v>97</v>
      </c>
      <c r="C13" t="s">
        <v>424</v>
      </c>
      <c r="D13" t="s">
        <v>107</v>
      </c>
      <c r="E13" t="s">
        <v>110</v>
      </c>
    </row>
    <row r="14" spans="1:11" x14ac:dyDescent="0.3">
      <c r="A14" s="10">
        <f t="shared" si="0"/>
        <v>8</v>
      </c>
      <c r="B14" t="s">
        <v>97</v>
      </c>
      <c r="C14" t="s">
        <v>425</v>
      </c>
      <c r="D14" t="s">
        <v>107</v>
      </c>
      <c r="E14" t="s">
        <v>110</v>
      </c>
      <c r="F14" t="s">
        <v>112</v>
      </c>
      <c r="G14" t="s">
        <v>109</v>
      </c>
    </row>
    <row r="15" spans="1:11" x14ac:dyDescent="0.3">
      <c r="A15" s="10">
        <f t="shared" si="0"/>
        <v>9</v>
      </c>
      <c r="B15" t="s">
        <v>97</v>
      </c>
      <c r="C15" t="s">
        <v>426</v>
      </c>
      <c r="D15" t="s">
        <v>107</v>
      </c>
      <c r="E15" t="s">
        <v>110</v>
      </c>
      <c r="F15" t="s">
        <v>112</v>
      </c>
      <c r="G15" t="s">
        <v>109</v>
      </c>
      <c r="H15" t="s">
        <v>132</v>
      </c>
      <c r="I15" t="s">
        <v>109</v>
      </c>
      <c r="J15" t="s">
        <v>133</v>
      </c>
      <c r="K15" t="s">
        <v>109</v>
      </c>
    </row>
    <row r="16" spans="1:11" x14ac:dyDescent="0.3">
      <c r="A16" s="10">
        <f t="shared" si="0"/>
        <v>10</v>
      </c>
      <c r="B16" t="s">
        <v>97</v>
      </c>
      <c r="C16" t="s">
        <v>427</v>
      </c>
      <c r="D16" t="s">
        <v>107</v>
      </c>
      <c r="E16" t="s">
        <v>110</v>
      </c>
      <c r="F16" t="s">
        <v>112</v>
      </c>
      <c r="G16" t="s">
        <v>109</v>
      </c>
      <c r="H16" t="s">
        <v>134</v>
      </c>
      <c r="I16" t="s">
        <v>109</v>
      </c>
    </row>
    <row r="17" spans="1:11" x14ac:dyDescent="0.3">
      <c r="A17" s="10">
        <f t="shared" si="0"/>
        <v>11</v>
      </c>
      <c r="B17" t="s">
        <v>97</v>
      </c>
      <c r="C17" t="s">
        <v>428</v>
      </c>
      <c r="D17" t="s">
        <v>107</v>
      </c>
      <c r="E17" t="s">
        <v>110</v>
      </c>
    </row>
    <row r="18" spans="1:11" x14ac:dyDescent="0.3">
      <c r="A18" s="10">
        <f t="shared" si="0"/>
        <v>12</v>
      </c>
      <c r="B18" t="s">
        <v>97</v>
      </c>
      <c r="C18" t="s">
        <v>429</v>
      </c>
      <c r="D18" t="s">
        <v>107</v>
      </c>
      <c r="E18" t="s">
        <v>110</v>
      </c>
      <c r="F18" t="s">
        <v>135</v>
      </c>
      <c r="G18" t="s">
        <v>109</v>
      </c>
      <c r="H18" t="s">
        <v>136</v>
      </c>
      <c r="I18" t="s">
        <v>109</v>
      </c>
    </row>
    <row r="19" spans="1:11" x14ac:dyDescent="0.3">
      <c r="A19" s="10">
        <f t="shared" si="0"/>
        <v>13</v>
      </c>
      <c r="B19" t="s">
        <v>97</v>
      </c>
      <c r="C19" t="s">
        <v>430</v>
      </c>
      <c r="D19" t="s">
        <v>107</v>
      </c>
      <c r="E19" t="s">
        <v>110</v>
      </c>
      <c r="F19" t="s">
        <v>135</v>
      </c>
      <c r="G19" t="s">
        <v>109</v>
      </c>
    </row>
    <row r="20" spans="1:11" x14ac:dyDescent="0.3">
      <c r="A20" s="10">
        <f t="shared" si="0"/>
        <v>14</v>
      </c>
      <c r="B20" t="s">
        <v>97</v>
      </c>
      <c r="C20" t="s">
        <v>431</v>
      </c>
      <c r="D20" t="s">
        <v>107</v>
      </c>
      <c r="E20" t="s">
        <v>110</v>
      </c>
      <c r="F20" t="s">
        <v>136</v>
      </c>
      <c r="G20" t="s">
        <v>109</v>
      </c>
    </row>
    <row r="21" spans="1:11" x14ac:dyDescent="0.3">
      <c r="A21" s="10">
        <f t="shared" si="0"/>
        <v>15</v>
      </c>
      <c r="B21" t="s">
        <v>97</v>
      </c>
      <c r="C21" t="s">
        <v>432</v>
      </c>
      <c r="D21" t="s">
        <v>107</v>
      </c>
      <c r="E21" t="s">
        <v>110</v>
      </c>
      <c r="F21" t="s">
        <v>131</v>
      </c>
      <c r="G21" t="s">
        <v>109</v>
      </c>
      <c r="H21" t="s">
        <v>135</v>
      </c>
      <c r="I21" t="s">
        <v>109</v>
      </c>
      <c r="J21" t="s">
        <v>136</v>
      </c>
      <c r="K21" t="s">
        <v>109</v>
      </c>
    </row>
    <row r="22" spans="1:11" x14ac:dyDescent="0.3">
      <c r="A22" s="10">
        <f t="shared" si="0"/>
        <v>16</v>
      </c>
      <c r="B22" t="s">
        <v>97</v>
      </c>
      <c r="C22" t="s">
        <v>433</v>
      </c>
      <c r="D22" t="s">
        <v>107</v>
      </c>
      <c r="E22" t="s">
        <v>110</v>
      </c>
      <c r="F22" t="s">
        <v>131</v>
      </c>
      <c r="G22" t="s">
        <v>109</v>
      </c>
      <c r="H22" t="s">
        <v>137</v>
      </c>
      <c r="I22" t="s">
        <v>109</v>
      </c>
    </row>
    <row r="23" spans="1:11" x14ac:dyDescent="0.3">
      <c r="A23" s="10">
        <f t="shared" si="0"/>
        <v>17</v>
      </c>
      <c r="B23" t="s">
        <v>97</v>
      </c>
      <c r="C23" t="s">
        <v>113</v>
      </c>
      <c r="D23" t="s">
        <v>107</v>
      </c>
      <c r="E23" t="s">
        <v>110</v>
      </c>
    </row>
    <row r="24" spans="1:11" x14ac:dyDescent="0.3">
      <c r="A24" s="10">
        <f t="shared" si="0"/>
        <v>18</v>
      </c>
      <c r="B24" t="s">
        <v>97</v>
      </c>
      <c r="C24" t="s">
        <v>114</v>
      </c>
      <c r="D24" t="s">
        <v>107</v>
      </c>
      <c r="E24" t="s">
        <v>110</v>
      </c>
    </row>
    <row r="25" spans="1:11" x14ac:dyDescent="0.3">
      <c r="A25" s="10">
        <f t="shared" si="0"/>
        <v>19</v>
      </c>
      <c r="B25" t="s">
        <v>97</v>
      </c>
      <c r="C25" t="s">
        <v>115</v>
      </c>
      <c r="D25" t="s">
        <v>116</v>
      </c>
      <c r="E25" t="s">
        <v>117</v>
      </c>
    </row>
    <row r="26" spans="1:11" x14ac:dyDescent="0.3">
      <c r="A26" s="10">
        <f t="shared" si="0"/>
        <v>20</v>
      </c>
      <c r="B26" t="s">
        <v>97</v>
      </c>
      <c r="C26" t="s">
        <v>86</v>
      </c>
    </row>
    <row r="27" spans="1:11" x14ac:dyDescent="0.3">
      <c r="A27" s="10">
        <f t="shared" si="0"/>
        <v>21</v>
      </c>
      <c r="B27" t="s">
        <v>97</v>
      </c>
      <c r="C27" t="s">
        <v>118</v>
      </c>
    </row>
    <row r="28" spans="1:11" x14ac:dyDescent="0.3">
      <c r="A28" s="10">
        <f t="shared" si="0"/>
        <v>22</v>
      </c>
      <c r="B28" t="s">
        <v>97</v>
      </c>
      <c r="C28" t="s">
        <v>119</v>
      </c>
    </row>
    <row r="29" spans="1:11" x14ac:dyDescent="0.3">
      <c r="A29" s="10">
        <f t="shared" si="0"/>
        <v>23</v>
      </c>
      <c r="B29" t="s">
        <v>97</v>
      </c>
      <c r="C29" t="s">
        <v>434</v>
      </c>
    </row>
    <row r="30" spans="1:11" x14ac:dyDescent="0.3">
      <c r="A30" s="10">
        <f t="shared" si="0"/>
        <v>24</v>
      </c>
      <c r="B30" t="s">
        <v>97</v>
      </c>
      <c r="C30" t="s">
        <v>120</v>
      </c>
    </row>
    <row r="31" spans="1:11" x14ac:dyDescent="0.3">
      <c r="A31" s="10">
        <f t="shared" si="0"/>
        <v>25</v>
      </c>
      <c r="B31" t="s">
        <v>97</v>
      </c>
      <c r="C31" t="s">
        <v>121</v>
      </c>
    </row>
    <row r="32" spans="1:11" x14ac:dyDescent="0.3">
      <c r="A32" s="10">
        <f t="shared" si="0"/>
        <v>26</v>
      </c>
      <c r="B32" t="s">
        <v>97</v>
      </c>
      <c r="C32" t="s">
        <v>122</v>
      </c>
    </row>
    <row r="33" spans="1:3" x14ac:dyDescent="0.3">
      <c r="A33" s="10">
        <f t="shared" si="0"/>
        <v>27</v>
      </c>
      <c r="B33" t="s">
        <v>97</v>
      </c>
      <c r="C33" t="s">
        <v>123</v>
      </c>
    </row>
    <row r="34" spans="1:3" x14ac:dyDescent="0.3">
      <c r="A34" s="10">
        <f t="shared" si="0"/>
        <v>28</v>
      </c>
      <c r="B34" t="s">
        <v>97</v>
      </c>
      <c r="C34" t="s">
        <v>124</v>
      </c>
    </row>
    <row r="35" spans="1:3" x14ac:dyDescent="0.3">
      <c r="A35" s="10">
        <f t="shared" si="0"/>
        <v>29</v>
      </c>
      <c r="B35" t="s">
        <v>97</v>
      </c>
      <c r="C35" t="s">
        <v>125</v>
      </c>
    </row>
    <row r="36" spans="1:3" x14ac:dyDescent="0.3">
      <c r="A36" s="10">
        <f t="shared" si="0"/>
        <v>30</v>
      </c>
      <c r="B36" t="s">
        <v>97</v>
      </c>
      <c r="C36" t="s">
        <v>126</v>
      </c>
    </row>
    <row r="37" spans="1:3" x14ac:dyDescent="0.3">
      <c r="A37" s="10">
        <f t="shared" si="0"/>
        <v>31</v>
      </c>
      <c r="B37" t="s">
        <v>97</v>
      </c>
      <c r="C37" t="s">
        <v>127</v>
      </c>
    </row>
    <row r="38" spans="1:3" x14ac:dyDescent="0.3">
      <c r="A38" s="10">
        <f t="shared" si="0"/>
        <v>32</v>
      </c>
    </row>
    <row r="39" spans="1:3" x14ac:dyDescent="0.3">
      <c r="A39" s="10">
        <f t="shared" si="0"/>
        <v>33</v>
      </c>
    </row>
    <row r="40" spans="1:3" x14ac:dyDescent="0.3">
      <c r="A40" s="10">
        <f t="shared" si="0"/>
        <v>34</v>
      </c>
    </row>
    <row r="41" spans="1:3" x14ac:dyDescent="0.3">
      <c r="A41" s="10">
        <f t="shared" si="0"/>
        <v>35</v>
      </c>
    </row>
    <row r="42" spans="1:3" x14ac:dyDescent="0.3">
      <c r="A42" s="10">
        <f t="shared" si="0"/>
        <v>36</v>
      </c>
    </row>
    <row r="43" spans="1:3" x14ac:dyDescent="0.3">
      <c r="A43" s="10">
        <f t="shared" si="0"/>
        <v>37</v>
      </c>
    </row>
    <row r="44" spans="1:3" x14ac:dyDescent="0.3">
      <c r="A44" s="10">
        <f t="shared" si="0"/>
        <v>38</v>
      </c>
    </row>
    <row r="45" spans="1:3" x14ac:dyDescent="0.3">
      <c r="A45" s="10">
        <f t="shared" si="0"/>
        <v>39</v>
      </c>
    </row>
    <row r="46" spans="1:3" x14ac:dyDescent="0.3">
      <c r="A46" s="10">
        <f t="shared" si="0"/>
        <v>40</v>
      </c>
    </row>
    <row r="47" spans="1:3" x14ac:dyDescent="0.3">
      <c r="A47" s="10">
        <f t="shared" si="0"/>
        <v>41</v>
      </c>
    </row>
    <row r="48" spans="1:3" x14ac:dyDescent="0.3">
      <c r="A48" s="10">
        <f t="shared" si="0"/>
        <v>42</v>
      </c>
    </row>
    <row r="49" spans="1:9" x14ac:dyDescent="0.3">
      <c r="A49" s="10">
        <f t="shared" si="0"/>
        <v>43</v>
      </c>
    </row>
    <row r="50" spans="1:9" x14ac:dyDescent="0.3">
      <c r="A50" s="10">
        <f t="shared" si="0"/>
        <v>44</v>
      </c>
    </row>
    <row r="51" spans="1:9" x14ac:dyDescent="0.3">
      <c r="A51" s="10">
        <f t="shared" si="0"/>
        <v>45</v>
      </c>
    </row>
    <row r="52" spans="1:9" x14ac:dyDescent="0.3">
      <c r="A52" s="10">
        <f t="shared" si="0"/>
        <v>46</v>
      </c>
    </row>
    <row r="53" spans="1:9" x14ac:dyDescent="0.3">
      <c r="A53" s="10">
        <f t="shared" si="0"/>
        <v>47</v>
      </c>
    </row>
    <row r="54" spans="1:9" x14ac:dyDescent="0.3">
      <c r="A54" s="10">
        <f t="shared" si="0"/>
        <v>48</v>
      </c>
    </row>
    <row r="55" spans="1:9" x14ac:dyDescent="0.3">
      <c r="A55" s="10">
        <f t="shared" si="0"/>
        <v>49</v>
      </c>
    </row>
    <row r="56" spans="1:9" x14ac:dyDescent="0.3">
      <c r="A56" s="10">
        <f t="shared" si="0"/>
        <v>50</v>
      </c>
      <c r="B56" t="s">
        <v>138</v>
      </c>
      <c r="C56" t="s">
        <v>139</v>
      </c>
      <c r="D56" s="22"/>
      <c r="E56" s="22"/>
    </row>
    <row r="57" spans="1:9" x14ac:dyDescent="0.3">
      <c r="A57" s="10">
        <f t="shared" si="0"/>
        <v>51</v>
      </c>
      <c r="B57" t="s">
        <v>138</v>
      </c>
      <c r="C57" t="s">
        <v>139</v>
      </c>
      <c r="D57" t="s">
        <v>143</v>
      </c>
      <c r="E57" s="22" t="s">
        <v>140</v>
      </c>
      <c r="F57" t="s">
        <v>144</v>
      </c>
      <c r="G57" s="18" t="s">
        <v>140</v>
      </c>
    </row>
    <row r="58" spans="1:9" x14ac:dyDescent="0.3">
      <c r="A58" s="10">
        <f t="shared" si="0"/>
        <v>52</v>
      </c>
      <c r="B58" t="s">
        <v>138</v>
      </c>
      <c r="C58" t="s">
        <v>139</v>
      </c>
      <c r="D58" t="s">
        <v>141</v>
      </c>
      <c r="E58" s="22" t="s">
        <v>140</v>
      </c>
      <c r="G58" s="18"/>
    </row>
    <row r="59" spans="1:9" x14ac:dyDescent="0.3">
      <c r="A59" s="10">
        <f t="shared" si="0"/>
        <v>53</v>
      </c>
      <c r="B59" t="s">
        <v>138</v>
      </c>
      <c r="C59" t="s">
        <v>139</v>
      </c>
      <c r="D59" t="s">
        <v>139</v>
      </c>
      <c r="E59" s="22" t="s">
        <v>140</v>
      </c>
      <c r="F59" t="s">
        <v>142</v>
      </c>
      <c r="G59" s="18" t="s">
        <v>147</v>
      </c>
      <c r="H59" t="s">
        <v>145</v>
      </c>
      <c r="I59" t="s">
        <v>147</v>
      </c>
    </row>
    <row r="60" spans="1:9" x14ac:dyDescent="0.3">
      <c r="A60" s="10">
        <f t="shared" si="0"/>
        <v>54</v>
      </c>
    </row>
    <row r="61" spans="1:9" x14ac:dyDescent="0.3">
      <c r="A61" s="10">
        <f t="shared" si="0"/>
        <v>55</v>
      </c>
    </row>
    <row r="62" spans="1:9" x14ac:dyDescent="0.3">
      <c r="A62" s="10">
        <f t="shared" si="0"/>
        <v>56</v>
      </c>
    </row>
    <row r="63" spans="1:9" x14ac:dyDescent="0.3">
      <c r="A63" s="10">
        <f t="shared" si="0"/>
        <v>57</v>
      </c>
    </row>
    <row r="64" spans="1:9" x14ac:dyDescent="0.3">
      <c r="A64" s="10">
        <f t="shared" si="0"/>
        <v>58</v>
      </c>
    </row>
    <row r="65" spans="1:9" x14ac:dyDescent="0.3">
      <c r="A65" s="10">
        <f t="shared" si="0"/>
        <v>59</v>
      </c>
    </row>
    <row r="66" spans="1:9" x14ac:dyDescent="0.3">
      <c r="A66" s="10">
        <f t="shared" si="0"/>
        <v>60</v>
      </c>
      <c r="B66" t="s">
        <v>139</v>
      </c>
      <c r="C66" t="s">
        <v>139</v>
      </c>
      <c r="D66" s="22"/>
      <c r="E66" s="22"/>
    </row>
    <row r="67" spans="1:9" x14ac:dyDescent="0.3">
      <c r="A67" s="10">
        <f t="shared" si="0"/>
        <v>61</v>
      </c>
      <c r="B67" t="s">
        <v>139</v>
      </c>
      <c r="C67" t="s">
        <v>139</v>
      </c>
      <c r="D67" t="s">
        <v>143</v>
      </c>
      <c r="E67" s="22" t="s">
        <v>140</v>
      </c>
      <c r="F67" t="s">
        <v>144</v>
      </c>
      <c r="G67" s="18" t="s">
        <v>140</v>
      </c>
    </row>
    <row r="68" spans="1:9" x14ac:dyDescent="0.3">
      <c r="A68" s="10">
        <f t="shared" si="0"/>
        <v>62</v>
      </c>
      <c r="B68" t="s">
        <v>139</v>
      </c>
      <c r="C68" t="s">
        <v>139</v>
      </c>
      <c r="D68" t="s">
        <v>141</v>
      </c>
      <c r="E68" s="22" t="s">
        <v>140</v>
      </c>
      <c r="G68" s="18"/>
    </row>
    <row r="69" spans="1:9" x14ac:dyDescent="0.3">
      <c r="A69" s="10">
        <f t="shared" si="0"/>
        <v>63</v>
      </c>
      <c r="B69" t="s">
        <v>139</v>
      </c>
      <c r="C69" t="s">
        <v>139</v>
      </c>
      <c r="D69" t="s">
        <v>139</v>
      </c>
      <c r="E69" s="22" t="s">
        <v>140</v>
      </c>
      <c r="F69" t="s">
        <v>142</v>
      </c>
      <c r="G69" s="18" t="s">
        <v>147</v>
      </c>
      <c r="H69" t="s">
        <v>145</v>
      </c>
      <c r="I69" t="s">
        <v>147</v>
      </c>
    </row>
    <row r="70" spans="1:9" x14ac:dyDescent="0.3">
      <c r="A70" s="10">
        <f t="shared" si="0"/>
        <v>64</v>
      </c>
    </row>
    <row r="71" spans="1:9" x14ac:dyDescent="0.3">
      <c r="A71" s="10">
        <f t="shared" si="0"/>
        <v>65</v>
      </c>
    </row>
    <row r="72" spans="1:9" x14ac:dyDescent="0.3">
      <c r="A72" s="10">
        <f t="shared" ref="A72:A135" si="1">A71+1</f>
        <v>66</v>
      </c>
    </row>
    <row r="73" spans="1:9" x14ac:dyDescent="0.3">
      <c r="A73" s="10">
        <f t="shared" si="1"/>
        <v>67</v>
      </c>
    </row>
    <row r="74" spans="1:9" x14ac:dyDescent="0.3">
      <c r="A74" s="10">
        <f t="shared" si="1"/>
        <v>68</v>
      </c>
    </row>
    <row r="75" spans="1:9" x14ac:dyDescent="0.3">
      <c r="A75" s="10">
        <f t="shared" si="1"/>
        <v>69</v>
      </c>
    </row>
    <row r="76" spans="1:9" x14ac:dyDescent="0.3">
      <c r="A76" s="10">
        <f t="shared" si="1"/>
        <v>70</v>
      </c>
      <c r="B76" t="s">
        <v>150</v>
      </c>
      <c r="C76" t="s">
        <v>151</v>
      </c>
    </row>
    <row r="77" spans="1:9" x14ac:dyDescent="0.3">
      <c r="A77" s="10">
        <f t="shared" si="1"/>
        <v>71</v>
      </c>
      <c r="B77" t="s">
        <v>150</v>
      </c>
      <c r="C77" t="s">
        <v>151</v>
      </c>
      <c r="D77" t="s">
        <v>151</v>
      </c>
      <c r="E77" s="22" t="s">
        <v>152</v>
      </c>
    </row>
    <row r="78" spans="1:9" x14ac:dyDescent="0.3">
      <c r="A78" s="10">
        <f t="shared" si="1"/>
        <v>72</v>
      </c>
      <c r="B78" t="s">
        <v>150</v>
      </c>
      <c r="C78" t="s">
        <v>153</v>
      </c>
    </row>
    <row r="79" spans="1:9" x14ac:dyDescent="0.3">
      <c r="A79" s="10">
        <f t="shared" si="1"/>
        <v>73</v>
      </c>
      <c r="B79" t="s">
        <v>150</v>
      </c>
      <c r="C79" t="s">
        <v>153</v>
      </c>
      <c r="D79" t="s">
        <v>153</v>
      </c>
      <c r="E79" s="22" t="s">
        <v>152</v>
      </c>
    </row>
    <row r="80" spans="1:9" x14ac:dyDescent="0.3">
      <c r="A80" s="10">
        <f t="shared" si="1"/>
        <v>74</v>
      </c>
      <c r="B80" t="s">
        <v>150</v>
      </c>
      <c r="C80" t="s">
        <v>153</v>
      </c>
      <c r="D80" t="s">
        <v>153</v>
      </c>
      <c r="E80" s="22" t="s">
        <v>152</v>
      </c>
      <c r="F80" t="s">
        <v>132</v>
      </c>
      <c r="G80" t="s">
        <v>109</v>
      </c>
      <c r="H80" t="s">
        <v>133</v>
      </c>
      <c r="I80" t="s">
        <v>109</v>
      </c>
    </row>
    <row r="81" spans="1:5" x14ac:dyDescent="0.3">
      <c r="A81" s="10">
        <f t="shared" si="1"/>
        <v>75</v>
      </c>
      <c r="E81" s="22"/>
    </row>
    <row r="82" spans="1:5" x14ac:dyDescent="0.3">
      <c r="A82" s="10">
        <f t="shared" si="1"/>
        <v>76</v>
      </c>
    </row>
    <row r="83" spans="1:5" x14ac:dyDescent="0.3">
      <c r="A83" s="10">
        <f t="shared" si="1"/>
        <v>77</v>
      </c>
    </row>
    <row r="84" spans="1:5" x14ac:dyDescent="0.3">
      <c r="A84" s="10">
        <f t="shared" si="1"/>
        <v>78</v>
      </c>
      <c r="B84" t="s">
        <v>154</v>
      </c>
      <c r="C84" t="s">
        <v>155</v>
      </c>
    </row>
    <row r="85" spans="1:5" x14ac:dyDescent="0.3">
      <c r="A85" s="10">
        <f t="shared" si="1"/>
        <v>79</v>
      </c>
      <c r="B85" t="s">
        <v>156</v>
      </c>
      <c r="C85" t="s">
        <v>155</v>
      </c>
    </row>
    <row r="86" spans="1:5" x14ac:dyDescent="0.3">
      <c r="A86" s="10">
        <f t="shared" si="1"/>
        <v>80</v>
      </c>
    </row>
    <row r="87" spans="1:5" x14ac:dyDescent="0.3">
      <c r="A87" s="10">
        <f t="shared" si="1"/>
        <v>81</v>
      </c>
    </row>
    <row r="88" spans="1:5" x14ac:dyDescent="0.3">
      <c r="A88" s="10">
        <f t="shared" si="1"/>
        <v>82</v>
      </c>
    </row>
    <row r="89" spans="1:5" x14ac:dyDescent="0.3">
      <c r="A89" s="10">
        <f t="shared" si="1"/>
        <v>83</v>
      </c>
    </row>
    <row r="90" spans="1:5" x14ac:dyDescent="0.3">
      <c r="A90" s="10">
        <f t="shared" si="1"/>
        <v>84</v>
      </c>
    </row>
    <row r="91" spans="1:5" x14ac:dyDescent="0.3">
      <c r="A91" s="10">
        <f t="shared" si="1"/>
        <v>85</v>
      </c>
    </row>
    <row r="92" spans="1:5" x14ac:dyDescent="0.3">
      <c r="A92" s="10">
        <f t="shared" si="1"/>
        <v>86</v>
      </c>
    </row>
    <row r="93" spans="1:5" x14ac:dyDescent="0.3">
      <c r="A93" s="10">
        <f t="shared" si="1"/>
        <v>87</v>
      </c>
    </row>
    <row r="94" spans="1:5" x14ac:dyDescent="0.3">
      <c r="A94" s="10">
        <f t="shared" si="1"/>
        <v>88</v>
      </c>
    </row>
    <row r="95" spans="1:5" x14ac:dyDescent="0.3">
      <c r="A95" s="10">
        <f t="shared" si="1"/>
        <v>89</v>
      </c>
    </row>
    <row r="96" spans="1:5" x14ac:dyDescent="0.3">
      <c r="A96" s="10">
        <f t="shared" si="1"/>
        <v>90</v>
      </c>
      <c r="B96" t="s">
        <v>157</v>
      </c>
      <c r="C96" t="s">
        <v>158</v>
      </c>
    </row>
    <row r="97" spans="1:9" x14ac:dyDescent="0.3">
      <c r="A97" s="10">
        <f t="shared" si="1"/>
        <v>91</v>
      </c>
      <c r="B97" t="s">
        <v>157</v>
      </c>
      <c r="C97" t="s">
        <v>158</v>
      </c>
      <c r="D97" t="s">
        <v>158</v>
      </c>
      <c r="E97" s="18" t="s">
        <v>140</v>
      </c>
    </row>
    <row r="98" spans="1:9" x14ac:dyDescent="0.3">
      <c r="A98" s="10">
        <f t="shared" si="1"/>
        <v>92</v>
      </c>
      <c r="B98" t="s">
        <v>157</v>
      </c>
      <c r="C98" t="s">
        <v>158</v>
      </c>
      <c r="D98" t="s">
        <v>158</v>
      </c>
      <c r="E98" s="22" t="s">
        <v>140</v>
      </c>
      <c r="F98" t="s">
        <v>132</v>
      </c>
      <c r="G98" t="s">
        <v>146</v>
      </c>
      <c r="H98" t="s">
        <v>133</v>
      </c>
      <c r="I98" t="s">
        <v>146</v>
      </c>
    </row>
    <row r="99" spans="1:9" x14ac:dyDescent="0.3">
      <c r="A99" s="10">
        <f t="shared" si="1"/>
        <v>93</v>
      </c>
      <c r="E99" s="22"/>
    </row>
    <row r="100" spans="1:9" x14ac:dyDescent="0.3">
      <c r="A100" s="10">
        <f t="shared" si="1"/>
        <v>94</v>
      </c>
    </row>
    <row r="101" spans="1:9" x14ac:dyDescent="0.3">
      <c r="A101" s="10">
        <f t="shared" si="1"/>
        <v>95</v>
      </c>
    </row>
    <row r="102" spans="1:9" x14ac:dyDescent="0.3">
      <c r="A102" s="10">
        <f t="shared" si="1"/>
        <v>96</v>
      </c>
    </row>
    <row r="103" spans="1:9" x14ac:dyDescent="0.3">
      <c r="A103" s="10">
        <f t="shared" si="1"/>
        <v>97</v>
      </c>
    </row>
    <row r="104" spans="1:9" x14ac:dyDescent="0.3">
      <c r="A104" s="10">
        <f t="shared" si="1"/>
        <v>98</v>
      </c>
    </row>
    <row r="105" spans="1:9" x14ac:dyDescent="0.3">
      <c r="A105" s="10">
        <f t="shared" si="1"/>
        <v>99</v>
      </c>
    </row>
    <row r="106" spans="1:9" x14ac:dyDescent="0.3">
      <c r="A106" s="10">
        <f t="shared" si="1"/>
        <v>100</v>
      </c>
      <c r="B106" t="s">
        <v>159</v>
      </c>
      <c r="C106" t="s">
        <v>160</v>
      </c>
    </row>
    <row r="107" spans="1:9" x14ac:dyDescent="0.3">
      <c r="A107" s="10">
        <f t="shared" si="1"/>
        <v>101</v>
      </c>
      <c r="B107" t="s">
        <v>159</v>
      </c>
      <c r="C107" t="s">
        <v>161</v>
      </c>
    </row>
    <row r="108" spans="1:9" x14ac:dyDescent="0.3">
      <c r="A108" s="10">
        <f t="shared" si="1"/>
        <v>102</v>
      </c>
      <c r="B108" t="s">
        <v>159</v>
      </c>
      <c r="C108" t="s">
        <v>162</v>
      </c>
    </row>
    <row r="109" spans="1:9" x14ac:dyDescent="0.3">
      <c r="A109" s="10">
        <f t="shared" si="1"/>
        <v>103</v>
      </c>
      <c r="B109" t="s">
        <v>159</v>
      </c>
      <c r="C109" t="s">
        <v>163</v>
      </c>
    </row>
    <row r="110" spans="1:9" x14ac:dyDescent="0.3">
      <c r="A110" s="10">
        <f t="shared" si="1"/>
        <v>104</v>
      </c>
      <c r="B110" t="s">
        <v>159</v>
      </c>
      <c r="C110" t="s">
        <v>164</v>
      </c>
    </row>
    <row r="111" spans="1:9" x14ac:dyDescent="0.3">
      <c r="A111" s="10">
        <f t="shared" si="1"/>
        <v>105</v>
      </c>
      <c r="B111" t="s">
        <v>159</v>
      </c>
      <c r="C111" t="s">
        <v>164</v>
      </c>
      <c r="D111" t="s">
        <v>164</v>
      </c>
      <c r="E111" s="18" t="s">
        <v>152</v>
      </c>
    </row>
    <row r="112" spans="1:9" x14ac:dyDescent="0.3">
      <c r="A112" s="10">
        <f t="shared" si="1"/>
        <v>106</v>
      </c>
    </row>
    <row r="113" spans="1:6" x14ac:dyDescent="0.3">
      <c r="A113" s="10">
        <f t="shared" si="1"/>
        <v>107</v>
      </c>
    </row>
    <row r="114" spans="1:6" x14ac:dyDescent="0.3">
      <c r="A114" s="10">
        <f t="shared" si="1"/>
        <v>108</v>
      </c>
    </row>
    <row r="115" spans="1:6" x14ac:dyDescent="0.3">
      <c r="A115" s="10">
        <f t="shared" si="1"/>
        <v>109</v>
      </c>
    </row>
    <row r="116" spans="1:6" x14ac:dyDescent="0.3">
      <c r="A116" s="10">
        <f t="shared" si="1"/>
        <v>110</v>
      </c>
      <c r="B116" t="s">
        <v>211</v>
      </c>
      <c r="C116" t="s">
        <v>212</v>
      </c>
      <c r="D116" t="s">
        <v>212</v>
      </c>
      <c r="E116" s="22" t="s">
        <v>147</v>
      </c>
      <c r="F116" t="s">
        <v>213</v>
      </c>
    </row>
    <row r="117" spans="1:6" x14ac:dyDescent="0.3">
      <c r="A117" s="10">
        <f t="shared" si="1"/>
        <v>111</v>
      </c>
    </row>
    <row r="118" spans="1:6" x14ac:dyDescent="0.3">
      <c r="A118" s="10">
        <f t="shared" si="1"/>
        <v>112</v>
      </c>
    </row>
    <row r="119" spans="1:6" x14ac:dyDescent="0.3">
      <c r="A119" s="10">
        <f t="shared" si="1"/>
        <v>113</v>
      </c>
    </row>
    <row r="120" spans="1:6" x14ac:dyDescent="0.3">
      <c r="A120" s="10">
        <f t="shared" si="1"/>
        <v>114</v>
      </c>
    </row>
    <row r="121" spans="1:6" x14ac:dyDescent="0.3">
      <c r="A121" s="10">
        <f t="shared" si="1"/>
        <v>115</v>
      </c>
    </row>
    <row r="122" spans="1:6" x14ac:dyDescent="0.3">
      <c r="A122" s="10">
        <f t="shared" si="1"/>
        <v>116</v>
      </c>
    </row>
    <row r="123" spans="1:6" x14ac:dyDescent="0.3">
      <c r="A123" s="10">
        <f t="shared" si="1"/>
        <v>117</v>
      </c>
    </row>
    <row r="124" spans="1:6" x14ac:dyDescent="0.3">
      <c r="A124" s="10">
        <f t="shared" si="1"/>
        <v>118</v>
      </c>
    </row>
    <row r="125" spans="1:6" x14ac:dyDescent="0.3">
      <c r="A125" s="10">
        <f t="shared" si="1"/>
        <v>119</v>
      </c>
    </row>
    <row r="126" spans="1:6" x14ac:dyDescent="0.3">
      <c r="A126" s="10">
        <f t="shared" si="1"/>
        <v>120</v>
      </c>
    </row>
    <row r="127" spans="1:6" x14ac:dyDescent="0.3">
      <c r="A127" s="10">
        <f t="shared" si="1"/>
        <v>121</v>
      </c>
    </row>
    <row r="128" spans="1:6" x14ac:dyDescent="0.3">
      <c r="A128" s="10">
        <f t="shared" si="1"/>
        <v>122</v>
      </c>
    </row>
    <row r="129" spans="1:1" x14ac:dyDescent="0.3">
      <c r="A129" s="10">
        <f t="shared" si="1"/>
        <v>123</v>
      </c>
    </row>
    <row r="130" spans="1:1" x14ac:dyDescent="0.3">
      <c r="A130" s="10">
        <f t="shared" si="1"/>
        <v>124</v>
      </c>
    </row>
    <row r="131" spans="1:1" x14ac:dyDescent="0.3">
      <c r="A131" s="10">
        <f t="shared" si="1"/>
        <v>125</v>
      </c>
    </row>
    <row r="132" spans="1:1" x14ac:dyDescent="0.3">
      <c r="A132" s="10">
        <f t="shared" si="1"/>
        <v>126</v>
      </c>
    </row>
    <row r="133" spans="1:1" x14ac:dyDescent="0.3">
      <c r="A133" s="10">
        <f t="shared" si="1"/>
        <v>127</v>
      </c>
    </row>
    <row r="134" spans="1:1" x14ac:dyDescent="0.3">
      <c r="A134" s="10">
        <f t="shared" si="1"/>
        <v>128</v>
      </c>
    </row>
    <row r="135" spans="1:1" x14ac:dyDescent="0.3">
      <c r="A135" s="10">
        <f t="shared" si="1"/>
        <v>129</v>
      </c>
    </row>
    <row r="136" spans="1:1" x14ac:dyDescent="0.3">
      <c r="A136" s="10">
        <f t="shared" ref="A136:A199" si="2">A135+1</f>
        <v>130</v>
      </c>
    </row>
    <row r="137" spans="1:1" x14ac:dyDescent="0.3">
      <c r="A137" s="10">
        <f t="shared" si="2"/>
        <v>131</v>
      </c>
    </row>
    <row r="138" spans="1:1" x14ac:dyDescent="0.3">
      <c r="A138" s="10">
        <f t="shared" si="2"/>
        <v>132</v>
      </c>
    </row>
    <row r="139" spans="1:1" x14ac:dyDescent="0.3">
      <c r="A139" s="10">
        <f t="shared" si="2"/>
        <v>133</v>
      </c>
    </row>
    <row r="140" spans="1:1" x14ac:dyDescent="0.3">
      <c r="A140" s="10">
        <f t="shared" si="2"/>
        <v>134</v>
      </c>
    </row>
    <row r="141" spans="1:1" x14ac:dyDescent="0.3">
      <c r="A141" s="10">
        <f t="shared" si="2"/>
        <v>135</v>
      </c>
    </row>
    <row r="142" spans="1:1" x14ac:dyDescent="0.3">
      <c r="A142" s="10">
        <f t="shared" si="2"/>
        <v>136</v>
      </c>
    </row>
    <row r="143" spans="1:1" x14ac:dyDescent="0.3">
      <c r="A143" s="10">
        <f t="shared" si="2"/>
        <v>137</v>
      </c>
    </row>
    <row r="144" spans="1:1" x14ac:dyDescent="0.3">
      <c r="A144" s="10">
        <f t="shared" si="2"/>
        <v>138</v>
      </c>
    </row>
    <row r="145" spans="1:1" x14ac:dyDescent="0.3">
      <c r="A145" s="10">
        <f t="shared" si="2"/>
        <v>139</v>
      </c>
    </row>
    <row r="146" spans="1:1" x14ac:dyDescent="0.3">
      <c r="A146" s="10">
        <f t="shared" si="2"/>
        <v>140</v>
      </c>
    </row>
    <row r="147" spans="1:1" x14ac:dyDescent="0.3">
      <c r="A147" s="10">
        <f t="shared" si="2"/>
        <v>141</v>
      </c>
    </row>
    <row r="148" spans="1:1" x14ac:dyDescent="0.3">
      <c r="A148" s="10">
        <f t="shared" si="2"/>
        <v>142</v>
      </c>
    </row>
    <row r="149" spans="1:1" x14ac:dyDescent="0.3">
      <c r="A149" s="10">
        <f t="shared" si="2"/>
        <v>143</v>
      </c>
    </row>
    <row r="150" spans="1:1" x14ac:dyDescent="0.3">
      <c r="A150" s="10">
        <f t="shared" si="2"/>
        <v>144</v>
      </c>
    </row>
    <row r="151" spans="1:1" x14ac:dyDescent="0.3">
      <c r="A151" s="10">
        <f t="shared" si="2"/>
        <v>145</v>
      </c>
    </row>
    <row r="152" spans="1:1" x14ac:dyDescent="0.3">
      <c r="A152" s="10">
        <f t="shared" si="2"/>
        <v>146</v>
      </c>
    </row>
    <row r="153" spans="1:1" x14ac:dyDescent="0.3">
      <c r="A153" s="10">
        <f t="shared" si="2"/>
        <v>147</v>
      </c>
    </row>
    <row r="154" spans="1:1" x14ac:dyDescent="0.3">
      <c r="A154" s="10">
        <f t="shared" si="2"/>
        <v>148</v>
      </c>
    </row>
    <row r="155" spans="1:1" x14ac:dyDescent="0.3">
      <c r="A155" s="10">
        <f t="shared" si="2"/>
        <v>149</v>
      </c>
    </row>
    <row r="156" spans="1:1" x14ac:dyDescent="0.3">
      <c r="A156" s="10">
        <f t="shared" si="2"/>
        <v>150</v>
      </c>
    </row>
    <row r="157" spans="1:1" x14ac:dyDescent="0.3">
      <c r="A157" s="10">
        <f t="shared" si="2"/>
        <v>151</v>
      </c>
    </row>
    <row r="158" spans="1:1" x14ac:dyDescent="0.3">
      <c r="A158" s="10">
        <f t="shared" si="2"/>
        <v>152</v>
      </c>
    </row>
    <row r="159" spans="1:1" x14ac:dyDescent="0.3">
      <c r="A159" s="10">
        <f t="shared" si="2"/>
        <v>153</v>
      </c>
    </row>
    <row r="160" spans="1:1" x14ac:dyDescent="0.3">
      <c r="A160" s="10">
        <f t="shared" si="2"/>
        <v>154</v>
      </c>
    </row>
    <row r="161" spans="1:1" x14ac:dyDescent="0.3">
      <c r="A161" s="10">
        <f t="shared" si="2"/>
        <v>155</v>
      </c>
    </row>
    <row r="162" spans="1:1" x14ac:dyDescent="0.3">
      <c r="A162" s="10">
        <f t="shared" si="2"/>
        <v>156</v>
      </c>
    </row>
    <row r="163" spans="1:1" x14ac:dyDescent="0.3">
      <c r="A163" s="10">
        <f t="shared" si="2"/>
        <v>157</v>
      </c>
    </row>
    <row r="164" spans="1:1" x14ac:dyDescent="0.3">
      <c r="A164" s="10">
        <f t="shared" si="2"/>
        <v>158</v>
      </c>
    </row>
    <row r="165" spans="1:1" x14ac:dyDescent="0.3">
      <c r="A165" s="10">
        <f t="shared" si="2"/>
        <v>159</v>
      </c>
    </row>
    <row r="166" spans="1:1" x14ac:dyDescent="0.3">
      <c r="A166" s="10">
        <f t="shared" si="2"/>
        <v>160</v>
      </c>
    </row>
    <row r="167" spans="1:1" x14ac:dyDescent="0.3">
      <c r="A167" s="10">
        <f t="shared" si="2"/>
        <v>161</v>
      </c>
    </row>
    <row r="168" spans="1:1" x14ac:dyDescent="0.3">
      <c r="A168" s="10">
        <f t="shared" si="2"/>
        <v>162</v>
      </c>
    </row>
    <row r="169" spans="1:1" x14ac:dyDescent="0.3">
      <c r="A169" s="10">
        <f t="shared" si="2"/>
        <v>163</v>
      </c>
    </row>
    <row r="170" spans="1:1" x14ac:dyDescent="0.3">
      <c r="A170" s="10">
        <f t="shared" si="2"/>
        <v>164</v>
      </c>
    </row>
    <row r="171" spans="1:1" x14ac:dyDescent="0.3">
      <c r="A171" s="10">
        <f t="shared" si="2"/>
        <v>165</v>
      </c>
    </row>
    <row r="172" spans="1:1" x14ac:dyDescent="0.3">
      <c r="A172" s="10">
        <f t="shared" si="2"/>
        <v>166</v>
      </c>
    </row>
    <row r="173" spans="1:1" x14ac:dyDescent="0.3">
      <c r="A173" s="10">
        <f t="shared" si="2"/>
        <v>167</v>
      </c>
    </row>
    <row r="174" spans="1:1" x14ac:dyDescent="0.3">
      <c r="A174" s="10">
        <f t="shared" si="2"/>
        <v>168</v>
      </c>
    </row>
    <row r="175" spans="1:1" x14ac:dyDescent="0.3">
      <c r="A175" s="10">
        <f t="shared" si="2"/>
        <v>169</v>
      </c>
    </row>
    <row r="176" spans="1:1" x14ac:dyDescent="0.3">
      <c r="A176" s="10">
        <f t="shared" si="2"/>
        <v>170</v>
      </c>
    </row>
    <row r="177" spans="1:1" x14ac:dyDescent="0.3">
      <c r="A177" s="10">
        <f t="shared" si="2"/>
        <v>171</v>
      </c>
    </row>
    <row r="178" spans="1:1" x14ac:dyDescent="0.3">
      <c r="A178" s="10">
        <f t="shared" si="2"/>
        <v>172</v>
      </c>
    </row>
    <row r="179" spans="1:1" x14ac:dyDescent="0.3">
      <c r="A179" s="10">
        <f t="shared" si="2"/>
        <v>173</v>
      </c>
    </row>
    <row r="180" spans="1:1" x14ac:dyDescent="0.3">
      <c r="A180" s="10">
        <f t="shared" si="2"/>
        <v>174</v>
      </c>
    </row>
    <row r="181" spans="1:1" x14ac:dyDescent="0.3">
      <c r="A181" s="10">
        <f t="shared" si="2"/>
        <v>175</v>
      </c>
    </row>
    <row r="182" spans="1:1" x14ac:dyDescent="0.3">
      <c r="A182" s="10">
        <f t="shared" si="2"/>
        <v>176</v>
      </c>
    </row>
    <row r="183" spans="1:1" x14ac:dyDescent="0.3">
      <c r="A183" s="10">
        <f t="shared" si="2"/>
        <v>177</v>
      </c>
    </row>
    <row r="184" spans="1:1" x14ac:dyDescent="0.3">
      <c r="A184" s="10">
        <f t="shared" si="2"/>
        <v>178</v>
      </c>
    </row>
    <row r="185" spans="1:1" x14ac:dyDescent="0.3">
      <c r="A185" s="10">
        <f t="shared" si="2"/>
        <v>179</v>
      </c>
    </row>
    <row r="186" spans="1:1" x14ac:dyDescent="0.3">
      <c r="A186" s="10">
        <f t="shared" si="2"/>
        <v>180</v>
      </c>
    </row>
    <row r="187" spans="1:1" x14ac:dyDescent="0.3">
      <c r="A187" s="10">
        <f t="shared" si="2"/>
        <v>181</v>
      </c>
    </row>
    <row r="188" spans="1:1" x14ac:dyDescent="0.3">
      <c r="A188" s="10">
        <f t="shared" si="2"/>
        <v>182</v>
      </c>
    </row>
    <row r="189" spans="1:1" x14ac:dyDescent="0.3">
      <c r="A189" s="10">
        <f t="shared" si="2"/>
        <v>183</v>
      </c>
    </row>
    <row r="190" spans="1:1" x14ac:dyDescent="0.3">
      <c r="A190" s="10">
        <f t="shared" si="2"/>
        <v>184</v>
      </c>
    </row>
    <row r="191" spans="1:1" x14ac:dyDescent="0.3">
      <c r="A191" s="10">
        <f t="shared" si="2"/>
        <v>185</v>
      </c>
    </row>
    <row r="192" spans="1:1" x14ac:dyDescent="0.3">
      <c r="A192" s="10">
        <f t="shared" si="2"/>
        <v>186</v>
      </c>
    </row>
    <row r="193" spans="1:3" x14ac:dyDescent="0.3">
      <c r="A193" s="10">
        <f t="shared" si="2"/>
        <v>187</v>
      </c>
    </row>
    <row r="194" spans="1:3" x14ac:dyDescent="0.3">
      <c r="A194" s="10">
        <f t="shared" si="2"/>
        <v>188</v>
      </c>
    </row>
    <row r="195" spans="1:3" x14ac:dyDescent="0.3">
      <c r="A195" s="10">
        <f t="shared" si="2"/>
        <v>189</v>
      </c>
    </row>
    <row r="196" spans="1:3" x14ac:dyDescent="0.3">
      <c r="A196" s="10">
        <f t="shared" si="2"/>
        <v>190</v>
      </c>
    </row>
    <row r="197" spans="1:3" x14ac:dyDescent="0.3">
      <c r="A197" s="10">
        <f t="shared" si="2"/>
        <v>191</v>
      </c>
    </row>
    <row r="198" spans="1:3" x14ac:dyDescent="0.3">
      <c r="A198" s="10">
        <f t="shared" si="2"/>
        <v>192</v>
      </c>
    </row>
    <row r="199" spans="1:3" x14ac:dyDescent="0.3">
      <c r="A199" s="10">
        <f t="shared" si="2"/>
        <v>193</v>
      </c>
    </row>
    <row r="200" spans="1:3" x14ac:dyDescent="0.3">
      <c r="A200" s="10">
        <f t="shared" ref="A200:A261" si="3">A199+1</f>
        <v>194</v>
      </c>
    </row>
    <row r="201" spans="1:3" x14ac:dyDescent="0.3">
      <c r="A201" s="10">
        <f t="shared" si="3"/>
        <v>195</v>
      </c>
    </row>
    <row r="202" spans="1:3" x14ac:dyDescent="0.3">
      <c r="A202" s="10">
        <f t="shared" si="3"/>
        <v>196</v>
      </c>
    </row>
    <row r="203" spans="1:3" x14ac:dyDescent="0.3">
      <c r="A203" s="10">
        <f t="shared" si="3"/>
        <v>197</v>
      </c>
    </row>
    <row r="204" spans="1:3" x14ac:dyDescent="0.3">
      <c r="A204" s="10">
        <f t="shared" si="3"/>
        <v>198</v>
      </c>
    </row>
    <row r="205" spans="1:3" x14ac:dyDescent="0.3">
      <c r="A205" s="10">
        <f t="shared" si="3"/>
        <v>199</v>
      </c>
    </row>
    <row r="206" spans="1:3" x14ac:dyDescent="0.3">
      <c r="A206" s="10">
        <f t="shared" si="3"/>
        <v>200</v>
      </c>
      <c r="B206" t="s">
        <v>148</v>
      </c>
      <c r="C206" t="s">
        <v>149</v>
      </c>
    </row>
    <row r="207" spans="1:3" x14ac:dyDescent="0.3">
      <c r="A207" s="10">
        <f t="shared" si="3"/>
        <v>201</v>
      </c>
    </row>
    <row r="208" spans="1:3" x14ac:dyDescent="0.3">
      <c r="A208" s="10">
        <f t="shared" si="3"/>
        <v>202</v>
      </c>
    </row>
    <row r="209" spans="1:1" x14ac:dyDescent="0.3">
      <c r="A209" s="10">
        <f t="shared" si="3"/>
        <v>203</v>
      </c>
    </row>
    <row r="210" spans="1:1" x14ac:dyDescent="0.3">
      <c r="A210" s="10">
        <f t="shared" si="3"/>
        <v>204</v>
      </c>
    </row>
    <row r="211" spans="1:1" x14ac:dyDescent="0.3">
      <c r="A211" s="10">
        <f t="shared" si="3"/>
        <v>205</v>
      </c>
    </row>
    <row r="212" spans="1:1" x14ac:dyDescent="0.3">
      <c r="A212" s="10">
        <f t="shared" si="3"/>
        <v>206</v>
      </c>
    </row>
    <row r="213" spans="1:1" x14ac:dyDescent="0.3">
      <c r="A213" s="10">
        <f t="shared" si="3"/>
        <v>207</v>
      </c>
    </row>
    <row r="214" spans="1:1" x14ac:dyDescent="0.3">
      <c r="A214" s="10">
        <f t="shared" si="3"/>
        <v>208</v>
      </c>
    </row>
    <row r="215" spans="1:1" x14ac:dyDescent="0.3">
      <c r="A215" s="10">
        <f t="shared" si="3"/>
        <v>209</v>
      </c>
    </row>
    <row r="216" spans="1:1" x14ac:dyDescent="0.3">
      <c r="A216" s="10">
        <f t="shared" si="3"/>
        <v>210</v>
      </c>
    </row>
    <row r="217" spans="1:1" x14ac:dyDescent="0.3">
      <c r="A217" s="10">
        <f t="shared" si="3"/>
        <v>211</v>
      </c>
    </row>
    <row r="218" spans="1:1" x14ac:dyDescent="0.3">
      <c r="A218" s="10">
        <f t="shared" si="3"/>
        <v>212</v>
      </c>
    </row>
    <row r="219" spans="1:1" x14ac:dyDescent="0.3">
      <c r="A219" s="10">
        <f t="shared" si="3"/>
        <v>213</v>
      </c>
    </row>
    <row r="220" spans="1:1" x14ac:dyDescent="0.3">
      <c r="A220" s="10">
        <f t="shared" si="3"/>
        <v>214</v>
      </c>
    </row>
    <row r="221" spans="1:1" x14ac:dyDescent="0.3">
      <c r="A221" s="10">
        <f t="shared" si="3"/>
        <v>215</v>
      </c>
    </row>
    <row r="222" spans="1:1" x14ac:dyDescent="0.3">
      <c r="A222" s="10">
        <f t="shared" si="3"/>
        <v>216</v>
      </c>
    </row>
    <row r="223" spans="1:1" x14ac:dyDescent="0.3">
      <c r="A223" s="10">
        <f t="shared" si="3"/>
        <v>217</v>
      </c>
    </row>
    <row r="224" spans="1:1" x14ac:dyDescent="0.3">
      <c r="A224" s="10">
        <f t="shared" si="3"/>
        <v>218</v>
      </c>
    </row>
    <row r="225" spans="1:1" x14ac:dyDescent="0.3">
      <c r="A225" s="10">
        <f t="shared" si="3"/>
        <v>219</v>
      </c>
    </row>
    <row r="226" spans="1:1" x14ac:dyDescent="0.3">
      <c r="A226" s="10">
        <f t="shared" si="3"/>
        <v>220</v>
      </c>
    </row>
    <row r="227" spans="1:1" x14ac:dyDescent="0.3">
      <c r="A227" s="10">
        <f t="shared" si="3"/>
        <v>221</v>
      </c>
    </row>
    <row r="228" spans="1:1" x14ac:dyDescent="0.3">
      <c r="A228" s="10">
        <f t="shared" si="3"/>
        <v>222</v>
      </c>
    </row>
    <row r="229" spans="1:1" x14ac:dyDescent="0.3">
      <c r="A229" s="10">
        <f t="shared" si="3"/>
        <v>223</v>
      </c>
    </row>
    <row r="230" spans="1:1" x14ac:dyDescent="0.3">
      <c r="A230" s="10">
        <f t="shared" si="3"/>
        <v>224</v>
      </c>
    </row>
    <row r="231" spans="1:1" x14ac:dyDescent="0.3">
      <c r="A231" s="10">
        <f t="shared" si="3"/>
        <v>225</v>
      </c>
    </row>
    <row r="232" spans="1:1" x14ac:dyDescent="0.3">
      <c r="A232" s="10">
        <f t="shared" si="3"/>
        <v>226</v>
      </c>
    </row>
    <row r="233" spans="1:1" x14ac:dyDescent="0.3">
      <c r="A233" s="10">
        <f t="shared" si="3"/>
        <v>227</v>
      </c>
    </row>
    <row r="234" spans="1:1" x14ac:dyDescent="0.3">
      <c r="A234" s="10">
        <f t="shared" si="3"/>
        <v>228</v>
      </c>
    </row>
    <row r="235" spans="1:1" x14ac:dyDescent="0.3">
      <c r="A235" s="10">
        <f t="shared" si="3"/>
        <v>229</v>
      </c>
    </row>
    <row r="236" spans="1:1" x14ac:dyDescent="0.3">
      <c r="A236" s="10">
        <f t="shared" si="3"/>
        <v>230</v>
      </c>
    </row>
    <row r="237" spans="1:1" x14ac:dyDescent="0.3">
      <c r="A237" s="10">
        <f t="shared" si="3"/>
        <v>231</v>
      </c>
    </row>
    <row r="238" spans="1:1" x14ac:dyDescent="0.3">
      <c r="A238" s="10">
        <f t="shared" si="3"/>
        <v>232</v>
      </c>
    </row>
    <row r="239" spans="1:1" x14ac:dyDescent="0.3">
      <c r="A239" s="10">
        <f t="shared" si="3"/>
        <v>233</v>
      </c>
    </row>
    <row r="240" spans="1:1" x14ac:dyDescent="0.3">
      <c r="A240" s="10">
        <f t="shared" si="3"/>
        <v>234</v>
      </c>
    </row>
    <row r="241" spans="1:1" x14ac:dyDescent="0.3">
      <c r="A241" s="10">
        <f t="shared" si="3"/>
        <v>235</v>
      </c>
    </row>
    <row r="242" spans="1:1" x14ac:dyDescent="0.3">
      <c r="A242" s="10">
        <f t="shared" si="3"/>
        <v>236</v>
      </c>
    </row>
    <row r="243" spans="1:1" x14ac:dyDescent="0.3">
      <c r="A243" s="10">
        <f t="shared" si="3"/>
        <v>237</v>
      </c>
    </row>
    <row r="244" spans="1:1" x14ac:dyDescent="0.3">
      <c r="A244" s="10">
        <f t="shared" si="3"/>
        <v>238</v>
      </c>
    </row>
    <row r="245" spans="1:1" x14ac:dyDescent="0.3">
      <c r="A245" s="10">
        <f t="shared" si="3"/>
        <v>239</v>
      </c>
    </row>
    <row r="246" spans="1:1" x14ac:dyDescent="0.3">
      <c r="A246" s="10">
        <f t="shared" si="3"/>
        <v>240</v>
      </c>
    </row>
    <row r="247" spans="1:1" x14ac:dyDescent="0.3">
      <c r="A247" s="10">
        <f t="shared" si="3"/>
        <v>241</v>
      </c>
    </row>
    <row r="248" spans="1:1" x14ac:dyDescent="0.3">
      <c r="A248" s="10">
        <f t="shared" si="3"/>
        <v>242</v>
      </c>
    </row>
    <row r="249" spans="1:1" x14ac:dyDescent="0.3">
      <c r="A249" s="10">
        <f t="shared" si="3"/>
        <v>243</v>
      </c>
    </row>
    <row r="250" spans="1:1" x14ac:dyDescent="0.3">
      <c r="A250" s="10">
        <f t="shared" si="3"/>
        <v>244</v>
      </c>
    </row>
    <row r="251" spans="1:1" x14ac:dyDescent="0.3">
      <c r="A251" s="10">
        <f t="shared" si="3"/>
        <v>245</v>
      </c>
    </row>
    <row r="252" spans="1:1" x14ac:dyDescent="0.3">
      <c r="A252" s="10">
        <f t="shared" si="3"/>
        <v>246</v>
      </c>
    </row>
    <row r="253" spans="1:1" x14ac:dyDescent="0.3">
      <c r="A253" s="10">
        <f t="shared" si="3"/>
        <v>247</v>
      </c>
    </row>
    <row r="254" spans="1:1" x14ac:dyDescent="0.3">
      <c r="A254" s="10">
        <f t="shared" si="3"/>
        <v>248</v>
      </c>
    </row>
    <row r="255" spans="1:1" x14ac:dyDescent="0.3">
      <c r="A255" s="10">
        <f t="shared" si="3"/>
        <v>249</v>
      </c>
    </row>
    <row r="256" spans="1:1" x14ac:dyDescent="0.3">
      <c r="A256" s="10">
        <f t="shared" si="3"/>
        <v>250</v>
      </c>
    </row>
    <row r="257" spans="1:1" x14ac:dyDescent="0.3">
      <c r="A257" s="10">
        <f t="shared" si="3"/>
        <v>251</v>
      </c>
    </row>
    <row r="258" spans="1:1" x14ac:dyDescent="0.3">
      <c r="A258" s="10">
        <f t="shared" si="3"/>
        <v>252</v>
      </c>
    </row>
    <row r="259" spans="1:1" x14ac:dyDescent="0.3">
      <c r="A259" s="10">
        <f t="shared" si="3"/>
        <v>253</v>
      </c>
    </row>
    <row r="260" spans="1:1" x14ac:dyDescent="0.3">
      <c r="A260" s="10">
        <f t="shared" si="3"/>
        <v>254</v>
      </c>
    </row>
    <row r="261" spans="1:1" x14ac:dyDescent="0.3">
      <c r="A261" s="10">
        <f t="shared" si="3"/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272"/>
  <sheetViews>
    <sheetView tabSelected="1" topLeftCell="AT25" workbookViewId="0">
      <selection activeCell="AY48" sqref="AY48"/>
    </sheetView>
  </sheetViews>
  <sheetFormatPr defaultRowHeight="14.4" x14ac:dyDescent="0.3"/>
  <cols>
    <col min="1" max="1" width="15.88671875" bestFit="1" customWidth="1"/>
    <col min="2" max="2" width="12" bestFit="1" customWidth="1"/>
    <col min="4" max="4" width="11.109375" style="10" customWidth="1"/>
    <col min="5" max="5" width="10.109375" bestFit="1" customWidth="1"/>
    <col min="6" max="6" width="24.21875" bestFit="1" customWidth="1"/>
    <col min="7" max="7" width="11" bestFit="1" customWidth="1"/>
    <col min="8" max="8" width="9.33203125" bestFit="1" customWidth="1"/>
    <col min="11" max="11" width="12.77734375" bestFit="1" customWidth="1"/>
    <col min="13" max="13" width="12.77734375" bestFit="1" customWidth="1"/>
    <col min="15" max="15" width="12.77734375" bestFit="1" customWidth="1"/>
    <col min="16" max="16" width="9.109375" bestFit="1" customWidth="1"/>
    <col min="17" max="17" width="12.77734375" bestFit="1" customWidth="1"/>
    <col min="18" max="18" width="54.44140625" bestFit="1" customWidth="1"/>
    <col min="20" max="20" width="15.88671875" style="14" bestFit="1" customWidth="1"/>
    <col min="21" max="21" width="15.88671875" style="14" customWidth="1"/>
    <col min="22" max="22" width="37.44140625" bestFit="1" customWidth="1"/>
    <col min="23" max="23" width="44" style="14" bestFit="1" customWidth="1"/>
    <col min="26" max="26" width="10.109375" bestFit="1" customWidth="1"/>
    <col min="30" max="30" width="16.21875" bestFit="1" customWidth="1"/>
    <col min="35" max="35" width="13.5546875" style="10" bestFit="1" customWidth="1"/>
    <col min="36" max="36" width="14.44140625" bestFit="1" customWidth="1"/>
    <col min="38" max="38" width="10.88671875" customWidth="1"/>
    <col min="39" max="42" width="10.77734375" bestFit="1" customWidth="1"/>
    <col min="44" max="44" width="15.77734375" bestFit="1" customWidth="1"/>
    <col min="45" max="45" width="36.109375" bestFit="1" customWidth="1"/>
    <col min="46" max="46" width="15.5546875" bestFit="1" customWidth="1"/>
    <col min="48" max="48" width="10.77734375" bestFit="1" customWidth="1"/>
    <col min="49" max="49" width="12" bestFit="1" customWidth="1"/>
    <col min="50" max="52" width="10.77734375" bestFit="1" customWidth="1"/>
    <col min="54" max="54" width="14.33203125" bestFit="1" customWidth="1"/>
    <col min="55" max="55" width="30.6640625" bestFit="1" customWidth="1"/>
    <col min="56" max="56" width="31.77734375" bestFit="1" customWidth="1"/>
  </cols>
  <sheetData>
    <row r="1" spans="1:56" x14ac:dyDescent="0.3">
      <c r="A1" s="8" t="s">
        <v>224</v>
      </c>
      <c r="B1" s="8" t="s">
        <v>363</v>
      </c>
      <c r="D1" s="9" t="s">
        <v>311</v>
      </c>
      <c r="T1" s="13" t="s">
        <v>475</v>
      </c>
      <c r="U1" s="13"/>
      <c r="Z1" s="8" t="s">
        <v>519</v>
      </c>
      <c r="AD1" s="8" t="s">
        <v>543</v>
      </c>
      <c r="AG1" s="8" t="s">
        <v>179</v>
      </c>
      <c r="AH1" s="8"/>
      <c r="AL1" s="8" t="s">
        <v>740</v>
      </c>
      <c r="AV1" s="40" t="s">
        <v>821</v>
      </c>
      <c r="AW1" s="40"/>
    </row>
    <row r="3" spans="1:56" x14ac:dyDescent="0.3">
      <c r="A3" t="s">
        <v>311</v>
      </c>
      <c r="B3" t="s">
        <v>222</v>
      </c>
      <c r="D3" s="9"/>
      <c r="E3" s="8" t="s">
        <v>365</v>
      </c>
      <c r="F3" s="8" t="s">
        <v>177</v>
      </c>
      <c r="G3" s="8" t="s">
        <v>96</v>
      </c>
      <c r="H3" s="8" t="s">
        <v>99</v>
      </c>
      <c r="I3" s="8"/>
      <c r="J3" s="8" t="s">
        <v>100</v>
      </c>
      <c r="K3" s="8" t="s">
        <v>108</v>
      </c>
      <c r="L3" s="8" t="s">
        <v>101</v>
      </c>
      <c r="N3" s="8" t="s">
        <v>102</v>
      </c>
      <c r="P3" s="8" t="s">
        <v>103</v>
      </c>
      <c r="R3" s="8" t="s">
        <v>21</v>
      </c>
    </row>
    <row r="4" spans="1:56" x14ac:dyDescent="0.3">
      <c r="A4" t="s">
        <v>475</v>
      </c>
      <c r="B4" t="s">
        <v>291</v>
      </c>
      <c r="D4" s="9"/>
      <c r="E4" s="16" t="s">
        <v>3</v>
      </c>
      <c r="F4" s="16" t="s">
        <v>3</v>
      </c>
      <c r="G4" s="16"/>
      <c r="H4" s="16"/>
      <c r="J4" s="16"/>
      <c r="L4" s="8"/>
      <c r="N4" s="8"/>
      <c r="P4" s="8"/>
      <c r="R4" s="16" t="s">
        <v>418</v>
      </c>
      <c r="T4" s="13" t="s">
        <v>476</v>
      </c>
      <c r="U4" s="13"/>
      <c r="V4" s="8" t="s">
        <v>498</v>
      </c>
      <c r="Z4" s="8" t="s">
        <v>441</v>
      </c>
      <c r="AA4" s="8" t="s">
        <v>523</v>
      </c>
      <c r="AB4" s="8" t="s">
        <v>520</v>
      </c>
      <c r="AD4" s="8" t="s">
        <v>541</v>
      </c>
      <c r="AE4" s="8" t="s">
        <v>549</v>
      </c>
      <c r="AG4" s="8" t="s">
        <v>365</v>
      </c>
      <c r="AH4" s="8" t="s">
        <v>96</v>
      </c>
      <c r="AI4" s="9" t="s">
        <v>590</v>
      </c>
      <c r="AJ4" s="8" t="s">
        <v>477</v>
      </c>
      <c r="AL4" s="8" t="s">
        <v>742</v>
      </c>
      <c r="AM4" s="8" t="s">
        <v>743</v>
      </c>
      <c r="AN4" s="8" t="s">
        <v>744</v>
      </c>
      <c r="AO4" s="8" t="s">
        <v>745</v>
      </c>
      <c r="AP4" s="8" t="s">
        <v>746</v>
      </c>
      <c r="AQ4" s="8" t="s">
        <v>747</v>
      </c>
      <c r="AR4" s="8" t="s">
        <v>477</v>
      </c>
      <c r="AS4" s="8" t="s">
        <v>759</v>
      </c>
      <c r="AT4" s="8" t="s">
        <v>21</v>
      </c>
      <c r="AV4" s="8" t="s">
        <v>742</v>
      </c>
      <c r="AW4" s="8" t="s">
        <v>743</v>
      </c>
      <c r="AX4" s="8" t="s">
        <v>744</v>
      </c>
      <c r="AY4" s="8" t="s">
        <v>745</v>
      </c>
      <c r="AZ4" s="8" t="s">
        <v>746</v>
      </c>
      <c r="BA4" s="8" t="s">
        <v>747</v>
      </c>
      <c r="BB4" s="8" t="s">
        <v>477</v>
      </c>
      <c r="BC4" s="8" t="s">
        <v>759</v>
      </c>
      <c r="BD4" s="8" t="s">
        <v>21</v>
      </c>
    </row>
    <row r="5" spans="1:56" x14ac:dyDescent="0.3">
      <c r="A5" t="s">
        <v>519</v>
      </c>
      <c r="B5" t="s">
        <v>367</v>
      </c>
      <c r="D5" s="9"/>
      <c r="E5" t="s">
        <v>181</v>
      </c>
      <c r="F5" t="s">
        <v>221</v>
      </c>
      <c r="G5" t="s">
        <v>221</v>
      </c>
      <c r="H5" t="s">
        <v>180</v>
      </c>
      <c r="I5" t="s">
        <v>63</v>
      </c>
      <c r="J5" t="s">
        <v>178</v>
      </c>
      <c r="K5" t="s">
        <v>63</v>
      </c>
      <c r="T5" s="14" t="s">
        <v>477</v>
      </c>
      <c r="V5" t="s">
        <v>499</v>
      </c>
      <c r="Z5" t="s">
        <v>184</v>
      </c>
      <c r="AA5" s="18" t="s">
        <v>511</v>
      </c>
      <c r="AB5">
        <v>2</v>
      </c>
      <c r="AD5" s="18" t="s">
        <v>544</v>
      </c>
      <c r="AE5" s="18" t="s">
        <v>550</v>
      </c>
      <c r="AG5" t="s">
        <v>97</v>
      </c>
      <c r="AH5" t="s">
        <v>104</v>
      </c>
      <c r="AI5" s="10" t="s">
        <v>602</v>
      </c>
      <c r="AJ5" t="s">
        <v>591</v>
      </c>
      <c r="AL5" s="37" t="s">
        <v>812</v>
      </c>
      <c r="AR5" t="s">
        <v>253</v>
      </c>
      <c r="AS5" t="s">
        <v>813</v>
      </c>
      <c r="AV5" s="37" t="s">
        <v>812</v>
      </c>
      <c r="AW5" s="37"/>
      <c r="AX5" s="37"/>
      <c r="AY5" s="37"/>
      <c r="AZ5" s="37"/>
      <c r="BB5" t="s">
        <v>253</v>
      </c>
      <c r="BC5" t="s">
        <v>813</v>
      </c>
    </row>
    <row r="6" spans="1:56" x14ac:dyDescent="0.3">
      <c r="A6" t="s">
        <v>543</v>
      </c>
      <c r="B6" t="s">
        <v>588</v>
      </c>
      <c r="D6" s="9"/>
      <c r="E6" t="s">
        <v>181</v>
      </c>
      <c r="F6" t="s">
        <v>435</v>
      </c>
      <c r="G6" t="s">
        <v>181</v>
      </c>
      <c r="H6" t="s">
        <v>180</v>
      </c>
      <c r="I6" t="s">
        <v>63</v>
      </c>
      <c r="J6" t="s">
        <v>178</v>
      </c>
      <c r="K6" t="s">
        <v>63</v>
      </c>
      <c r="T6" s="14" t="s">
        <v>500</v>
      </c>
      <c r="Z6" t="s">
        <v>186</v>
      </c>
      <c r="AA6" s="18" t="s">
        <v>510</v>
      </c>
      <c r="AB6">
        <v>2</v>
      </c>
      <c r="AD6" t="s">
        <v>545</v>
      </c>
      <c r="AE6" s="18" t="s">
        <v>551</v>
      </c>
      <c r="AG6" t="s">
        <v>97</v>
      </c>
      <c r="AI6" s="10" t="s">
        <v>603</v>
      </c>
      <c r="AJ6" t="s">
        <v>592</v>
      </c>
      <c r="AL6" s="37" t="s">
        <v>811</v>
      </c>
      <c r="AM6" s="37"/>
      <c r="AN6" s="37"/>
      <c r="AO6" s="37"/>
      <c r="AP6" s="37"/>
      <c r="AR6" t="s">
        <v>751</v>
      </c>
      <c r="AS6" t="s">
        <v>767</v>
      </c>
      <c r="AV6" s="37" t="s">
        <v>814</v>
      </c>
      <c r="AW6" s="37"/>
      <c r="AX6" s="37"/>
      <c r="AY6" s="37"/>
      <c r="AZ6" s="37"/>
      <c r="BB6" t="s">
        <v>751</v>
      </c>
      <c r="BC6" t="s">
        <v>97</v>
      </c>
    </row>
    <row r="7" spans="1:56" x14ac:dyDescent="0.3">
      <c r="A7" t="s">
        <v>179</v>
      </c>
      <c r="B7" t="s">
        <v>589</v>
      </c>
      <c r="D7" s="9"/>
      <c r="E7" t="s">
        <v>181</v>
      </c>
      <c r="F7" t="s">
        <v>436</v>
      </c>
      <c r="G7" t="s">
        <v>181</v>
      </c>
      <c r="H7" t="s">
        <v>180</v>
      </c>
      <c r="I7" t="s">
        <v>63</v>
      </c>
      <c r="J7" t="s">
        <v>19</v>
      </c>
      <c r="K7" t="s">
        <v>183</v>
      </c>
      <c r="Z7" t="s">
        <v>187</v>
      </c>
      <c r="AA7" s="18" t="s">
        <v>513</v>
      </c>
      <c r="AB7">
        <v>2</v>
      </c>
      <c r="AD7" t="s">
        <v>546</v>
      </c>
      <c r="AE7" s="18" t="s">
        <v>552</v>
      </c>
      <c r="AG7" t="s">
        <v>97</v>
      </c>
      <c r="AH7" t="s">
        <v>106</v>
      </c>
      <c r="AI7" s="10" t="s">
        <v>602</v>
      </c>
      <c r="AJ7" t="s">
        <v>591</v>
      </c>
      <c r="AL7" s="37" t="s">
        <v>753</v>
      </c>
      <c r="AM7" s="36"/>
      <c r="AN7" s="36"/>
      <c r="AO7" s="36"/>
      <c r="AP7" s="36"/>
      <c r="AR7" t="s">
        <v>752</v>
      </c>
      <c r="AS7" t="s">
        <v>748</v>
      </c>
      <c r="AU7" s="36"/>
      <c r="AV7" s="37" t="s">
        <v>808</v>
      </c>
      <c r="AW7" s="37"/>
      <c r="AX7" s="37"/>
      <c r="AY7" s="37"/>
      <c r="AZ7" s="37"/>
      <c r="BB7" t="s">
        <v>809</v>
      </c>
      <c r="BC7" t="s">
        <v>652</v>
      </c>
    </row>
    <row r="8" spans="1:56" x14ac:dyDescent="0.3">
      <c r="A8" s="8" t="s">
        <v>740</v>
      </c>
      <c r="B8" t="s">
        <v>741</v>
      </c>
      <c r="D8" s="9"/>
      <c r="E8" t="s">
        <v>181</v>
      </c>
      <c r="F8" t="s">
        <v>437</v>
      </c>
      <c r="G8" t="s">
        <v>181</v>
      </c>
      <c r="H8" t="s">
        <v>178</v>
      </c>
      <c r="I8" t="s">
        <v>63</v>
      </c>
      <c r="J8" t="s">
        <v>180</v>
      </c>
      <c r="K8" t="s">
        <v>63</v>
      </c>
      <c r="R8" t="s">
        <v>335</v>
      </c>
      <c r="T8" s="13" t="s">
        <v>479</v>
      </c>
      <c r="U8" s="13" t="s">
        <v>481</v>
      </c>
      <c r="V8" s="8" t="s">
        <v>477</v>
      </c>
      <c r="W8" s="13" t="s">
        <v>20</v>
      </c>
      <c r="X8" s="8" t="s">
        <v>480</v>
      </c>
      <c r="Z8" t="s">
        <v>188</v>
      </c>
      <c r="AA8" s="18" t="s">
        <v>509</v>
      </c>
      <c r="AB8">
        <v>2</v>
      </c>
      <c r="AD8" t="s">
        <v>547</v>
      </c>
      <c r="AE8" s="18" t="s">
        <v>553</v>
      </c>
      <c r="AG8" t="s">
        <v>97</v>
      </c>
      <c r="AI8" s="10" t="s">
        <v>603</v>
      </c>
      <c r="AJ8" t="s">
        <v>593</v>
      </c>
      <c r="AL8" s="37" t="s">
        <v>757</v>
      </c>
      <c r="AM8" s="36"/>
      <c r="AN8" s="36"/>
      <c r="AO8" s="36"/>
      <c r="AP8" s="36"/>
      <c r="AR8" t="s">
        <v>758</v>
      </c>
      <c r="AS8" t="s">
        <v>19</v>
      </c>
      <c r="AT8" s="36"/>
      <c r="AU8" s="36"/>
      <c r="AW8" s="37" t="s">
        <v>815</v>
      </c>
      <c r="AX8" s="37"/>
      <c r="AY8" s="37"/>
      <c r="AZ8" s="37"/>
      <c r="BB8" t="s">
        <v>816</v>
      </c>
      <c r="BC8" t="s">
        <v>817</v>
      </c>
      <c r="BD8" t="s">
        <v>828</v>
      </c>
    </row>
    <row r="9" spans="1:56" x14ac:dyDescent="0.3">
      <c r="A9" s="8" t="s">
        <v>821</v>
      </c>
      <c r="B9" t="s">
        <v>807</v>
      </c>
      <c r="D9" s="9"/>
      <c r="E9" t="s">
        <v>181</v>
      </c>
      <c r="F9" t="s">
        <v>438</v>
      </c>
      <c r="G9" t="s">
        <v>184</v>
      </c>
      <c r="H9" t="s">
        <v>178</v>
      </c>
      <c r="I9" t="s">
        <v>63</v>
      </c>
      <c r="J9" t="s">
        <v>19</v>
      </c>
      <c r="K9" s="18" t="s">
        <v>185</v>
      </c>
      <c r="T9" s="14">
        <v>0</v>
      </c>
      <c r="U9" s="14" t="s">
        <v>482</v>
      </c>
      <c r="V9" t="s">
        <v>490</v>
      </c>
      <c r="W9" s="31" t="s">
        <v>511</v>
      </c>
      <c r="Z9" t="s">
        <v>189</v>
      </c>
      <c r="AA9" s="18" t="s">
        <v>524</v>
      </c>
      <c r="AB9">
        <v>2</v>
      </c>
      <c r="AD9" t="s">
        <v>412</v>
      </c>
      <c r="AE9" s="18" t="s">
        <v>554</v>
      </c>
      <c r="AG9" t="s">
        <v>97</v>
      </c>
      <c r="AH9" t="s">
        <v>594</v>
      </c>
      <c r="AI9" s="10" t="s">
        <v>602</v>
      </c>
      <c r="AJ9" t="s">
        <v>591</v>
      </c>
      <c r="AL9" s="36"/>
      <c r="AM9" s="37" t="s">
        <v>760</v>
      </c>
      <c r="AN9" s="36"/>
      <c r="AO9" s="36"/>
      <c r="AP9" s="36"/>
      <c r="AR9" t="s">
        <v>468</v>
      </c>
      <c r="AS9" t="s">
        <v>147</v>
      </c>
      <c r="AT9" s="36"/>
      <c r="AU9" s="36"/>
      <c r="AV9" s="37"/>
      <c r="AW9" s="37" t="s">
        <v>835</v>
      </c>
      <c r="BB9" t="s">
        <v>810</v>
      </c>
      <c r="BC9" t="s">
        <v>825</v>
      </c>
    </row>
    <row r="10" spans="1:56" x14ac:dyDescent="0.3">
      <c r="D10" s="9"/>
      <c r="E10" s="16" t="s">
        <v>441</v>
      </c>
      <c r="F10" s="20" t="s">
        <v>441</v>
      </c>
      <c r="G10" s="20" t="s">
        <v>441</v>
      </c>
      <c r="H10" s="20" t="s">
        <v>96</v>
      </c>
      <c r="I10" s="20"/>
      <c r="J10" s="20" t="s">
        <v>471</v>
      </c>
      <c r="K10" s="30" t="s">
        <v>469</v>
      </c>
      <c r="L10" s="20" t="s">
        <v>472</v>
      </c>
      <c r="M10" s="20" t="s">
        <v>473</v>
      </c>
      <c r="N10" s="20" t="s">
        <v>474</v>
      </c>
      <c r="P10" s="20" t="s">
        <v>441</v>
      </c>
      <c r="Q10" s="30" t="s">
        <v>470</v>
      </c>
      <c r="T10" s="14">
        <v>0</v>
      </c>
      <c r="U10" s="14" t="s">
        <v>512</v>
      </c>
      <c r="V10" t="s">
        <v>489</v>
      </c>
      <c r="W10" s="31" t="s">
        <v>511</v>
      </c>
      <c r="Z10" t="s">
        <v>190</v>
      </c>
      <c r="AA10" s="18" t="s">
        <v>525</v>
      </c>
      <c r="AB10">
        <v>2</v>
      </c>
      <c r="AD10" t="s">
        <v>548</v>
      </c>
      <c r="AE10" s="18" t="s">
        <v>555</v>
      </c>
      <c r="AG10" t="s">
        <v>97</v>
      </c>
      <c r="AI10" s="10" t="s">
        <v>604</v>
      </c>
      <c r="AJ10" t="s">
        <v>595</v>
      </c>
      <c r="AL10" s="36"/>
      <c r="AM10" s="36"/>
      <c r="AN10" s="37" t="s">
        <v>761</v>
      </c>
      <c r="AO10" s="36"/>
      <c r="AP10" s="36"/>
      <c r="AR10" t="s">
        <v>758</v>
      </c>
      <c r="AS10" t="s">
        <v>147</v>
      </c>
      <c r="AT10" s="36"/>
      <c r="AU10" s="36"/>
      <c r="AX10" s="37" t="s">
        <v>776</v>
      </c>
      <c r="BB10" t="s">
        <v>489</v>
      </c>
    </row>
    <row r="11" spans="1:56" x14ac:dyDescent="0.3">
      <c r="D11" s="9"/>
      <c r="E11" s="16" t="s">
        <v>441</v>
      </c>
      <c r="F11" t="s">
        <v>186</v>
      </c>
      <c r="G11" t="s">
        <v>186</v>
      </c>
      <c r="H11" t="s">
        <v>178</v>
      </c>
      <c r="I11" t="s">
        <v>63</v>
      </c>
      <c r="J11" t="s">
        <v>19</v>
      </c>
      <c r="K11" s="18" t="s">
        <v>185</v>
      </c>
      <c r="Z11" t="s">
        <v>191</v>
      </c>
      <c r="AA11" s="18" t="s">
        <v>526</v>
      </c>
      <c r="AB11">
        <v>2</v>
      </c>
      <c r="AE11" s="18" t="s">
        <v>556</v>
      </c>
      <c r="AG11" t="s">
        <v>97</v>
      </c>
      <c r="AI11" s="10" t="s">
        <v>605</v>
      </c>
      <c r="AJ11" t="s">
        <v>596</v>
      </c>
      <c r="AL11" s="37" t="s">
        <v>762</v>
      </c>
      <c r="AM11" s="36"/>
      <c r="AN11" s="36"/>
      <c r="AO11" s="36"/>
      <c r="AP11" s="36"/>
      <c r="AR11" t="s">
        <v>763</v>
      </c>
      <c r="AS11" t="s">
        <v>178</v>
      </c>
      <c r="AT11" s="36"/>
      <c r="AU11" s="36"/>
      <c r="AV11" s="37"/>
      <c r="AX11" s="37" t="s">
        <v>818</v>
      </c>
      <c r="AY11" s="37"/>
      <c r="AZ11" s="37"/>
      <c r="BB11" t="s">
        <v>819</v>
      </c>
      <c r="BC11" s="18" t="s">
        <v>820</v>
      </c>
    </row>
    <row r="12" spans="1:56" x14ac:dyDescent="0.3">
      <c r="E12" s="16" t="s">
        <v>441</v>
      </c>
      <c r="F12" t="s">
        <v>187</v>
      </c>
      <c r="G12" t="s">
        <v>187</v>
      </c>
      <c r="H12" t="s">
        <v>178</v>
      </c>
      <c r="I12" t="s">
        <v>63</v>
      </c>
      <c r="J12" t="s">
        <v>19</v>
      </c>
      <c r="K12" s="18" t="s">
        <v>185</v>
      </c>
      <c r="Z12" t="s">
        <v>194</v>
      </c>
      <c r="AA12" s="18" t="s">
        <v>527</v>
      </c>
      <c r="AB12">
        <v>4</v>
      </c>
      <c r="AE12" s="18" t="s">
        <v>557</v>
      </c>
      <c r="AG12" t="s">
        <v>97</v>
      </c>
      <c r="AH12" t="s">
        <v>597</v>
      </c>
      <c r="AI12" s="10" t="s">
        <v>602</v>
      </c>
      <c r="AJ12" t="s">
        <v>591</v>
      </c>
      <c r="AL12" s="36"/>
      <c r="AM12" s="37" t="s">
        <v>760</v>
      </c>
      <c r="AN12" s="36"/>
      <c r="AO12" s="36"/>
      <c r="AP12" s="36"/>
      <c r="AR12" t="s">
        <v>468</v>
      </c>
      <c r="AS12" t="s">
        <v>147</v>
      </c>
      <c r="AT12" s="36"/>
      <c r="AV12" s="37"/>
      <c r="AX12" s="37"/>
      <c r="AY12" s="37" t="s">
        <v>776</v>
      </c>
      <c r="AZ12" s="37"/>
      <c r="BB12" t="s">
        <v>489</v>
      </c>
    </row>
    <row r="13" spans="1:56" x14ac:dyDescent="0.3">
      <c r="E13" s="16" t="s">
        <v>441</v>
      </c>
      <c r="F13" t="s">
        <v>188</v>
      </c>
      <c r="G13" t="s">
        <v>188</v>
      </c>
      <c r="H13" t="s">
        <v>178</v>
      </c>
      <c r="I13" t="s">
        <v>63</v>
      </c>
      <c r="J13" t="s">
        <v>19</v>
      </c>
      <c r="K13" s="18" t="s">
        <v>185</v>
      </c>
      <c r="Z13" t="s">
        <v>195</v>
      </c>
      <c r="AA13" s="18" t="s">
        <v>528</v>
      </c>
      <c r="AB13">
        <v>2</v>
      </c>
      <c r="AE13" s="18"/>
      <c r="AG13" t="s">
        <v>97</v>
      </c>
      <c r="AI13" s="10" t="s">
        <v>603</v>
      </c>
      <c r="AJ13" t="s">
        <v>598</v>
      </c>
      <c r="AN13" s="37" t="s">
        <v>761</v>
      </c>
      <c r="AR13" t="s">
        <v>766</v>
      </c>
      <c r="AS13" t="s">
        <v>147</v>
      </c>
      <c r="AV13" s="37"/>
      <c r="AX13" s="37"/>
      <c r="AY13" s="37" t="s">
        <v>818</v>
      </c>
      <c r="AZ13" s="37"/>
      <c r="BB13" t="s">
        <v>824</v>
      </c>
      <c r="BC13" t="s">
        <v>825</v>
      </c>
    </row>
    <row r="14" spans="1:56" x14ac:dyDescent="0.3">
      <c r="E14" s="16" t="s">
        <v>441</v>
      </c>
      <c r="F14" t="s">
        <v>189</v>
      </c>
      <c r="G14" t="s">
        <v>189</v>
      </c>
      <c r="H14" t="s">
        <v>178</v>
      </c>
      <c r="I14" t="s">
        <v>63</v>
      </c>
      <c r="J14" t="s">
        <v>19</v>
      </c>
      <c r="K14" s="18" t="s">
        <v>185</v>
      </c>
      <c r="T14" s="13" t="s">
        <v>476</v>
      </c>
      <c r="U14" s="13"/>
      <c r="V14" s="8" t="s">
        <v>497</v>
      </c>
      <c r="Z14" t="s">
        <v>196</v>
      </c>
      <c r="AA14" s="18" t="s">
        <v>529</v>
      </c>
      <c r="AB14">
        <v>2</v>
      </c>
      <c r="AE14" s="18"/>
      <c r="AG14" t="s">
        <v>97</v>
      </c>
      <c r="AI14" s="10" t="s">
        <v>606</v>
      </c>
      <c r="AJ14" t="s">
        <v>595</v>
      </c>
      <c r="AL14" s="37" t="s">
        <v>764</v>
      </c>
      <c r="AM14" s="36"/>
      <c r="AN14" s="36"/>
      <c r="AR14" t="s">
        <v>758</v>
      </c>
      <c r="AS14" t="s">
        <v>180</v>
      </c>
      <c r="AV14" s="37" t="s">
        <v>822</v>
      </c>
      <c r="AW14" s="37"/>
      <c r="AX14" s="37"/>
      <c r="AY14" s="37"/>
      <c r="AZ14" s="37"/>
      <c r="BB14" t="s">
        <v>809</v>
      </c>
      <c r="BC14" t="s">
        <v>823</v>
      </c>
    </row>
    <row r="15" spans="1:56" x14ac:dyDescent="0.3">
      <c r="E15" s="16" t="s">
        <v>441</v>
      </c>
      <c r="F15" t="s">
        <v>190</v>
      </c>
      <c r="G15" t="s">
        <v>190</v>
      </c>
      <c r="H15" t="s">
        <v>178</v>
      </c>
      <c r="I15" t="s">
        <v>63</v>
      </c>
      <c r="J15" t="s">
        <v>19</v>
      </c>
      <c r="K15" s="18" t="s">
        <v>185</v>
      </c>
      <c r="T15" s="14" t="s">
        <v>477</v>
      </c>
      <c r="V15" t="s">
        <v>478</v>
      </c>
      <c r="Z15" t="s">
        <v>197</v>
      </c>
      <c r="AA15" s="18" t="s">
        <v>530</v>
      </c>
      <c r="AB15">
        <v>2</v>
      </c>
      <c r="AE15" s="18"/>
      <c r="AG15" t="s">
        <v>97</v>
      </c>
      <c r="AI15" s="32" t="s">
        <v>607</v>
      </c>
      <c r="AJ15" t="s">
        <v>596</v>
      </c>
      <c r="AL15" s="36"/>
      <c r="AM15" s="37" t="s">
        <v>760</v>
      </c>
      <c r="AN15" s="36"/>
      <c r="AR15" t="s">
        <v>468</v>
      </c>
      <c r="AS15" t="s">
        <v>147</v>
      </c>
      <c r="AV15" s="37" t="s">
        <v>826</v>
      </c>
      <c r="AW15" s="37"/>
      <c r="AX15" s="37"/>
      <c r="AY15" s="37"/>
      <c r="AZ15" s="37"/>
      <c r="BB15" t="s">
        <v>809</v>
      </c>
      <c r="BC15" t="s">
        <v>827</v>
      </c>
      <c r="BD15" t="s">
        <v>829</v>
      </c>
    </row>
    <row r="16" spans="1:56" x14ac:dyDescent="0.3">
      <c r="E16" s="16" t="s">
        <v>441</v>
      </c>
      <c r="F16" t="s">
        <v>191</v>
      </c>
      <c r="G16" t="s">
        <v>191</v>
      </c>
      <c r="H16" t="s">
        <v>178</v>
      </c>
      <c r="I16" t="s">
        <v>63</v>
      </c>
      <c r="J16" t="s">
        <v>192</v>
      </c>
      <c r="K16" s="18" t="s">
        <v>185</v>
      </c>
      <c r="L16" t="s">
        <v>193</v>
      </c>
      <c r="M16" s="18" t="s">
        <v>185</v>
      </c>
      <c r="Z16" t="s">
        <v>198</v>
      </c>
      <c r="AA16" s="18" t="s">
        <v>531</v>
      </c>
      <c r="AB16">
        <v>2</v>
      </c>
      <c r="AE16" s="18"/>
      <c r="AG16" t="s">
        <v>97</v>
      </c>
      <c r="AH16" t="s">
        <v>112</v>
      </c>
      <c r="AI16" s="10" t="s">
        <v>602</v>
      </c>
      <c r="AJ16" t="s">
        <v>591</v>
      </c>
      <c r="AN16" s="37" t="s">
        <v>765</v>
      </c>
      <c r="AR16" t="s">
        <v>590</v>
      </c>
      <c r="AS16" t="s">
        <v>147</v>
      </c>
      <c r="AV16" s="37"/>
      <c r="AW16" s="37" t="s">
        <v>830</v>
      </c>
      <c r="AX16" s="37"/>
      <c r="AY16" s="37"/>
      <c r="AZ16" s="37"/>
    </row>
    <row r="17" spans="4:55" x14ac:dyDescent="0.3">
      <c r="E17" s="16" t="s">
        <v>441</v>
      </c>
      <c r="F17" t="s">
        <v>194</v>
      </c>
      <c r="G17" t="s">
        <v>194</v>
      </c>
      <c r="H17" t="s">
        <v>178</v>
      </c>
      <c r="I17" t="s">
        <v>63</v>
      </c>
      <c r="J17" t="s">
        <v>192</v>
      </c>
      <c r="K17" s="18" t="s">
        <v>185</v>
      </c>
      <c r="L17" t="s">
        <v>193</v>
      </c>
      <c r="M17" s="18" t="s">
        <v>185</v>
      </c>
      <c r="N17" t="s">
        <v>192</v>
      </c>
      <c r="O17" s="18" t="s">
        <v>185</v>
      </c>
      <c r="P17" t="s">
        <v>193</v>
      </c>
      <c r="Q17" s="18" t="s">
        <v>185</v>
      </c>
      <c r="T17" s="13" t="s">
        <v>479</v>
      </c>
      <c r="U17" s="13" t="s">
        <v>481</v>
      </c>
      <c r="V17" s="8" t="s">
        <v>477</v>
      </c>
      <c r="W17" s="13" t="s">
        <v>20</v>
      </c>
      <c r="X17" s="8" t="s">
        <v>480</v>
      </c>
      <c r="Z17" t="s">
        <v>200</v>
      </c>
      <c r="AA17" s="18" t="s">
        <v>532</v>
      </c>
      <c r="AB17">
        <v>2</v>
      </c>
      <c r="AE17" s="18"/>
      <c r="AG17" t="s">
        <v>97</v>
      </c>
      <c r="AI17" s="10" t="s">
        <v>603</v>
      </c>
      <c r="AJ17" t="s">
        <v>112</v>
      </c>
      <c r="AL17" s="37" t="s">
        <v>754</v>
      </c>
      <c r="AM17" s="36"/>
      <c r="AN17" s="36"/>
      <c r="AO17" s="36"/>
      <c r="AP17" s="36"/>
      <c r="AR17" t="s">
        <v>752</v>
      </c>
      <c r="AS17" s="38" t="s">
        <v>755</v>
      </c>
      <c r="AV17" s="37" t="s">
        <v>831</v>
      </c>
      <c r="AW17" s="37"/>
      <c r="AX17" s="37"/>
      <c r="AY17" s="37"/>
      <c r="AZ17" s="37"/>
      <c r="BB17" t="s">
        <v>809</v>
      </c>
      <c r="BC17" t="s">
        <v>832</v>
      </c>
    </row>
    <row r="18" spans="4:55" x14ac:dyDescent="0.3">
      <c r="E18" s="16" t="s">
        <v>441</v>
      </c>
      <c r="F18" t="s">
        <v>195</v>
      </c>
      <c r="G18" t="s">
        <v>195</v>
      </c>
      <c r="H18" t="s">
        <v>178</v>
      </c>
      <c r="I18" t="s">
        <v>63</v>
      </c>
      <c r="J18" t="s">
        <v>19</v>
      </c>
      <c r="K18" s="18" t="s">
        <v>185</v>
      </c>
      <c r="T18" s="14">
        <v>0</v>
      </c>
      <c r="U18" s="14" t="s">
        <v>482</v>
      </c>
      <c r="V18" t="s">
        <v>490</v>
      </c>
      <c r="W18" s="31" t="s">
        <v>510</v>
      </c>
      <c r="Z18" t="s">
        <v>201</v>
      </c>
      <c r="AA18" s="18" t="s">
        <v>533</v>
      </c>
      <c r="AB18">
        <v>2</v>
      </c>
      <c r="AE18" s="18"/>
      <c r="AG18" t="s">
        <v>97</v>
      </c>
      <c r="AI18" s="10" t="s">
        <v>605</v>
      </c>
      <c r="AJ18" t="s">
        <v>573</v>
      </c>
      <c r="AL18" s="36"/>
      <c r="AM18" s="37" t="s">
        <v>769</v>
      </c>
      <c r="AN18" s="36"/>
      <c r="AO18" s="36"/>
      <c r="AP18" s="36"/>
      <c r="AR18" t="s">
        <v>768</v>
      </c>
      <c r="AS18" t="s">
        <v>770</v>
      </c>
      <c r="AV18" s="37"/>
      <c r="AW18" s="37" t="s">
        <v>776</v>
      </c>
      <c r="AX18" s="37"/>
      <c r="AY18" s="37"/>
      <c r="AZ18" s="37"/>
      <c r="BB18" t="s">
        <v>489</v>
      </c>
    </row>
    <row r="19" spans="4:55" x14ac:dyDescent="0.3">
      <c r="E19" s="16" t="s">
        <v>441</v>
      </c>
      <c r="F19" t="s">
        <v>196</v>
      </c>
      <c r="G19" t="s">
        <v>196</v>
      </c>
      <c r="H19" t="s">
        <v>178</v>
      </c>
      <c r="I19" t="s">
        <v>63</v>
      </c>
      <c r="J19" t="s">
        <v>19</v>
      </c>
      <c r="K19" s="18" t="s">
        <v>185</v>
      </c>
      <c r="T19" s="14">
        <v>0</v>
      </c>
      <c r="U19" s="14" t="s">
        <v>493</v>
      </c>
      <c r="V19" t="s">
        <v>496</v>
      </c>
      <c r="W19" s="14" t="s">
        <v>484</v>
      </c>
      <c r="Z19" t="s">
        <v>202</v>
      </c>
      <c r="AA19" s="18" t="s">
        <v>534</v>
      </c>
      <c r="AB19">
        <v>2</v>
      </c>
      <c r="AE19" s="18"/>
      <c r="AG19" t="s">
        <v>97</v>
      </c>
      <c r="AH19" t="s">
        <v>599</v>
      </c>
      <c r="AI19" s="10" t="s">
        <v>608</v>
      </c>
      <c r="AJ19" t="s">
        <v>600</v>
      </c>
      <c r="AM19" s="37"/>
      <c r="AN19" s="37" t="s">
        <v>760</v>
      </c>
      <c r="AR19" t="s">
        <v>468</v>
      </c>
      <c r="AS19" t="s">
        <v>771</v>
      </c>
      <c r="AV19" s="37"/>
      <c r="AW19" s="37" t="s">
        <v>835</v>
      </c>
      <c r="BB19" t="s">
        <v>810</v>
      </c>
      <c r="BC19" t="s">
        <v>825</v>
      </c>
    </row>
    <row r="20" spans="4:55" x14ac:dyDescent="0.3">
      <c r="E20" s="16" t="s">
        <v>441</v>
      </c>
      <c r="F20" t="s">
        <v>197</v>
      </c>
      <c r="G20" t="s">
        <v>197</v>
      </c>
      <c r="H20" t="s">
        <v>178</v>
      </c>
      <c r="I20" t="s">
        <v>63</v>
      </c>
      <c r="J20" t="s">
        <v>19</v>
      </c>
      <c r="K20" s="18" t="s">
        <v>185</v>
      </c>
      <c r="T20" s="14">
        <v>0</v>
      </c>
      <c r="U20" s="14" t="s">
        <v>494</v>
      </c>
      <c r="V20" t="s">
        <v>495</v>
      </c>
      <c r="W20" s="14" t="s">
        <v>484</v>
      </c>
      <c r="AA20" s="18" t="s">
        <v>535</v>
      </c>
      <c r="AE20" s="18"/>
      <c r="AG20" t="s">
        <v>148</v>
      </c>
      <c r="AI20" s="10" t="s">
        <v>601</v>
      </c>
      <c r="AJ20" t="s">
        <v>582</v>
      </c>
      <c r="AO20" s="37" t="s">
        <v>772</v>
      </c>
      <c r="AR20" t="s">
        <v>773</v>
      </c>
      <c r="AS20" t="s">
        <v>147</v>
      </c>
      <c r="AV20" s="37"/>
      <c r="AX20" s="37" t="s">
        <v>836</v>
      </c>
      <c r="AY20" s="37"/>
      <c r="AZ20" s="37"/>
      <c r="BB20" t="s">
        <v>837</v>
      </c>
      <c r="BC20" t="s">
        <v>838</v>
      </c>
    </row>
    <row r="21" spans="4:55" x14ac:dyDescent="0.3">
      <c r="E21" s="16" t="s">
        <v>441</v>
      </c>
      <c r="F21" t="s">
        <v>198</v>
      </c>
      <c r="G21" t="s">
        <v>198</v>
      </c>
      <c r="H21" t="s">
        <v>178</v>
      </c>
      <c r="I21" t="s">
        <v>63</v>
      </c>
      <c r="K21" s="18"/>
      <c r="T21" s="14" t="s">
        <v>491</v>
      </c>
      <c r="V21" t="s">
        <v>487</v>
      </c>
      <c r="W21" s="14" t="s">
        <v>486</v>
      </c>
      <c r="AG21" t="s">
        <v>148</v>
      </c>
      <c r="AI21" s="10" t="s">
        <v>603</v>
      </c>
      <c r="AJ21" t="s">
        <v>583</v>
      </c>
      <c r="AP21" s="37" t="s">
        <v>761</v>
      </c>
      <c r="AQ21" s="37" t="s">
        <v>775</v>
      </c>
      <c r="AR21" t="s">
        <v>19</v>
      </c>
      <c r="AS21" t="s">
        <v>774</v>
      </c>
      <c r="AV21" s="37"/>
      <c r="AX21" s="37" t="s">
        <v>833</v>
      </c>
      <c r="AY21" s="37"/>
      <c r="AZ21" s="37"/>
      <c r="BB21" t="s">
        <v>834</v>
      </c>
    </row>
    <row r="22" spans="4:55" x14ac:dyDescent="0.3">
      <c r="E22" s="16" t="s">
        <v>441</v>
      </c>
      <c r="F22" t="s">
        <v>199</v>
      </c>
      <c r="G22" t="s">
        <v>199</v>
      </c>
      <c r="H22" t="s">
        <v>178</v>
      </c>
      <c r="I22" t="s">
        <v>63</v>
      </c>
      <c r="K22" s="18"/>
      <c r="T22" s="14" t="s">
        <v>492</v>
      </c>
      <c r="V22" t="s">
        <v>488</v>
      </c>
      <c r="W22" s="14" t="s">
        <v>486</v>
      </c>
      <c r="AG22" t="s">
        <v>148</v>
      </c>
      <c r="AI22" s="10" t="s">
        <v>605</v>
      </c>
      <c r="AJ22" t="s">
        <v>19</v>
      </c>
      <c r="AL22" s="37" t="s">
        <v>754</v>
      </c>
      <c r="AM22" s="36"/>
      <c r="AN22" s="36"/>
      <c r="AO22" s="36"/>
      <c r="AP22" s="36"/>
      <c r="AR22" t="s">
        <v>752</v>
      </c>
      <c r="AS22" s="38" t="s">
        <v>749</v>
      </c>
      <c r="AV22" s="37"/>
      <c r="AY22" s="37" t="s">
        <v>815</v>
      </c>
      <c r="BB22" t="s">
        <v>758</v>
      </c>
      <c r="BC22" t="s">
        <v>839</v>
      </c>
    </row>
    <row r="23" spans="4:55" x14ac:dyDescent="0.3">
      <c r="E23" s="16" t="s">
        <v>441</v>
      </c>
      <c r="F23" t="s">
        <v>200</v>
      </c>
      <c r="G23" t="s">
        <v>200</v>
      </c>
      <c r="H23" t="s">
        <v>178</v>
      </c>
      <c r="I23" t="s">
        <v>63</v>
      </c>
      <c r="K23" s="18"/>
      <c r="AL23" s="37" t="s">
        <v>757</v>
      </c>
      <c r="AM23" s="36"/>
      <c r="AN23" s="36"/>
      <c r="AO23" s="36"/>
      <c r="AP23" s="36"/>
      <c r="AR23" t="s">
        <v>758</v>
      </c>
      <c r="AS23" t="s">
        <v>19</v>
      </c>
      <c r="AV23" s="37"/>
      <c r="AX23" s="37"/>
      <c r="AY23" s="37" t="s">
        <v>835</v>
      </c>
      <c r="AZ23" s="37"/>
      <c r="BB23" t="s">
        <v>840</v>
      </c>
    </row>
    <row r="24" spans="4:55" x14ac:dyDescent="0.3">
      <c r="E24" s="16" t="s">
        <v>441</v>
      </c>
      <c r="F24" t="s">
        <v>201</v>
      </c>
      <c r="G24" t="s">
        <v>201</v>
      </c>
      <c r="H24" t="s">
        <v>178</v>
      </c>
      <c r="I24" t="s">
        <v>63</v>
      </c>
      <c r="J24" t="s">
        <v>19</v>
      </c>
      <c r="K24" s="18" t="s">
        <v>185</v>
      </c>
      <c r="AL24" s="36"/>
      <c r="AM24" s="37" t="s">
        <v>776</v>
      </c>
      <c r="AN24" s="36"/>
      <c r="AO24" s="36"/>
      <c r="AP24" s="36"/>
      <c r="AQ24" s="36"/>
      <c r="AR24" t="s">
        <v>777</v>
      </c>
      <c r="AS24" s="2" t="s">
        <v>778</v>
      </c>
      <c r="AV24" s="37"/>
      <c r="AX24" s="37"/>
      <c r="AY24" s="37"/>
      <c r="AZ24" s="37" t="s">
        <v>776</v>
      </c>
      <c r="BB24" t="s">
        <v>489</v>
      </c>
    </row>
    <row r="25" spans="4:55" x14ac:dyDescent="0.3">
      <c r="E25" s="16" t="s">
        <v>441</v>
      </c>
      <c r="F25" t="s">
        <v>202</v>
      </c>
      <c r="G25" t="s">
        <v>202</v>
      </c>
      <c r="H25" t="s">
        <v>178</v>
      </c>
      <c r="I25" t="s">
        <v>63</v>
      </c>
      <c r="K25" s="18"/>
      <c r="AI25"/>
      <c r="AL25" s="36"/>
      <c r="AM25" s="37" t="s">
        <v>779</v>
      </c>
      <c r="AN25" s="36"/>
      <c r="AO25" s="36"/>
      <c r="AP25" s="36"/>
      <c r="AQ25" s="36"/>
      <c r="AR25" t="s">
        <v>777</v>
      </c>
      <c r="AS25" t="s">
        <v>780</v>
      </c>
      <c r="AV25" s="37"/>
      <c r="AW25" s="37"/>
      <c r="AX25" s="37"/>
      <c r="AY25" s="37"/>
      <c r="AZ25" s="37" t="s">
        <v>835</v>
      </c>
      <c r="BB25" t="s">
        <v>841</v>
      </c>
    </row>
    <row r="26" spans="4:55" x14ac:dyDescent="0.3">
      <c r="E26" t="s">
        <v>439</v>
      </c>
      <c r="F26" t="s">
        <v>446</v>
      </c>
      <c r="G26" t="s">
        <v>440</v>
      </c>
      <c r="H26" t="s">
        <v>178</v>
      </c>
      <c r="I26" t="s">
        <v>63</v>
      </c>
      <c r="J26" t="s">
        <v>441</v>
      </c>
      <c r="K26" s="18" t="s">
        <v>445</v>
      </c>
      <c r="L26" t="s">
        <v>178</v>
      </c>
      <c r="M26">
        <v>0.255</v>
      </c>
      <c r="N26" t="s">
        <v>442</v>
      </c>
      <c r="O26" t="s">
        <v>404</v>
      </c>
      <c r="Q26" t="s">
        <v>444</v>
      </c>
      <c r="AD26" s="12"/>
      <c r="AM26" s="37" t="s">
        <v>782</v>
      </c>
      <c r="AR26" t="s">
        <v>783</v>
      </c>
      <c r="AS26" t="s">
        <v>784</v>
      </c>
      <c r="AV26" s="37" t="s">
        <v>842</v>
      </c>
      <c r="AX26" s="37"/>
      <c r="AY26" s="37"/>
      <c r="AZ26" s="37"/>
      <c r="BB26" t="s">
        <v>809</v>
      </c>
      <c r="BC26" t="s">
        <v>843</v>
      </c>
    </row>
    <row r="27" spans="4:55" x14ac:dyDescent="0.3">
      <c r="E27" t="s">
        <v>439</v>
      </c>
      <c r="F27" t="s">
        <v>442</v>
      </c>
      <c r="G27" t="s">
        <v>442</v>
      </c>
      <c r="H27" t="s">
        <v>443</v>
      </c>
      <c r="I27" t="s">
        <v>63</v>
      </c>
      <c r="K27" s="18"/>
      <c r="T27" s="13" t="s">
        <v>476</v>
      </c>
      <c r="U27" s="13"/>
      <c r="V27" s="8" t="s">
        <v>505</v>
      </c>
      <c r="AL27" s="36"/>
      <c r="AM27" s="37" t="s">
        <v>786</v>
      </c>
      <c r="AR27" t="s">
        <v>787</v>
      </c>
      <c r="AS27" t="s">
        <v>788</v>
      </c>
      <c r="AT27" t="s">
        <v>789</v>
      </c>
      <c r="AV27" s="37"/>
      <c r="AW27" s="37" t="s">
        <v>815</v>
      </c>
      <c r="AX27" s="37"/>
      <c r="AY27" s="37"/>
      <c r="AZ27" s="37"/>
      <c r="BB27" t="s">
        <v>96</v>
      </c>
      <c r="BC27" t="s">
        <v>845</v>
      </c>
    </row>
    <row r="28" spans="4:55" x14ac:dyDescent="0.3">
      <c r="E28" t="s">
        <v>176</v>
      </c>
      <c r="F28" t="s">
        <v>203</v>
      </c>
      <c r="G28" t="s">
        <v>203</v>
      </c>
      <c r="H28" t="s">
        <v>208</v>
      </c>
      <c r="I28" t="s">
        <v>63</v>
      </c>
      <c r="J28" t="s">
        <v>96</v>
      </c>
      <c r="K28" t="s">
        <v>63</v>
      </c>
      <c r="R28" t="s">
        <v>204</v>
      </c>
      <c r="T28" s="14" t="s">
        <v>477</v>
      </c>
      <c r="V28" t="s">
        <v>506</v>
      </c>
      <c r="AL28" s="36"/>
      <c r="AM28" s="37" t="s">
        <v>781</v>
      </c>
      <c r="AN28" s="36"/>
      <c r="AO28" s="36"/>
      <c r="AP28" s="36"/>
      <c r="AR28" t="s">
        <v>783</v>
      </c>
      <c r="AS28" t="s">
        <v>785</v>
      </c>
      <c r="AV28" s="37"/>
      <c r="AW28" s="37" t="s">
        <v>844</v>
      </c>
      <c r="AX28" s="37"/>
      <c r="AY28" s="37"/>
      <c r="AZ28" s="37"/>
      <c r="BB28" t="s">
        <v>342</v>
      </c>
      <c r="BC28" t="s">
        <v>825</v>
      </c>
    </row>
    <row r="29" spans="4:55" x14ac:dyDescent="0.3">
      <c r="E29" t="s">
        <v>176</v>
      </c>
      <c r="F29" t="s">
        <v>207</v>
      </c>
      <c r="G29" t="s">
        <v>207</v>
      </c>
      <c r="K29" s="18"/>
      <c r="AL29" s="36"/>
      <c r="AM29" s="37" t="s">
        <v>790</v>
      </c>
      <c r="AN29" s="36"/>
      <c r="AO29" s="36"/>
      <c r="AP29" s="36"/>
      <c r="AR29" t="s">
        <v>791</v>
      </c>
      <c r="AS29" t="s">
        <v>795</v>
      </c>
      <c r="AV29" s="37" t="s">
        <v>846</v>
      </c>
      <c r="AW29" s="37"/>
      <c r="AX29" s="37"/>
      <c r="AY29" s="37"/>
      <c r="AZ29" s="37"/>
    </row>
    <row r="30" spans="4:55" x14ac:dyDescent="0.3">
      <c r="E30" t="s">
        <v>176</v>
      </c>
      <c r="F30" t="s">
        <v>205</v>
      </c>
      <c r="G30" t="s">
        <v>205</v>
      </c>
      <c r="H30" t="s">
        <v>176</v>
      </c>
      <c r="I30" t="s">
        <v>63</v>
      </c>
      <c r="K30" s="18"/>
      <c r="T30" s="13" t="s">
        <v>479</v>
      </c>
      <c r="U30" s="13" t="s">
        <v>481</v>
      </c>
      <c r="V30" s="8" t="s">
        <v>477</v>
      </c>
      <c r="W30" s="13" t="s">
        <v>20</v>
      </c>
      <c r="X30" s="8" t="s">
        <v>480</v>
      </c>
      <c r="AL30" s="36"/>
      <c r="AM30" s="36"/>
      <c r="AN30" s="36" t="s">
        <v>792</v>
      </c>
      <c r="AO30" s="36"/>
      <c r="AP30" s="36"/>
      <c r="AR30" t="s">
        <v>793</v>
      </c>
      <c r="AS30" t="s">
        <v>794</v>
      </c>
      <c r="AV30" s="37"/>
      <c r="AW30" s="37" t="s">
        <v>815</v>
      </c>
      <c r="AX30" s="37"/>
      <c r="AY30" s="37"/>
      <c r="AZ30" s="37"/>
      <c r="BB30" t="s">
        <v>96</v>
      </c>
      <c r="BC30" t="s">
        <v>845</v>
      </c>
    </row>
    <row r="31" spans="4:55" x14ac:dyDescent="0.3">
      <c r="D31" s="9"/>
      <c r="E31" t="s">
        <v>176</v>
      </c>
      <c r="F31" t="s">
        <v>206</v>
      </c>
      <c r="G31" t="s">
        <v>206</v>
      </c>
      <c r="H31" t="s">
        <v>176</v>
      </c>
      <c r="I31" t="s">
        <v>63</v>
      </c>
      <c r="J31" t="s">
        <v>209</v>
      </c>
      <c r="K31" s="18" t="s">
        <v>47</v>
      </c>
      <c r="L31" t="s">
        <v>210</v>
      </c>
      <c r="T31" s="14">
        <v>0</v>
      </c>
      <c r="U31" s="14" t="s">
        <v>482</v>
      </c>
      <c r="V31" t="s">
        <v>490</v>
      </c>
      <c r="W31" s="31" t="s">
        <v>513</v>
      </c>
      <c r="AL31" s="36"/>
      <c r="AM31" s="36"/>
      <c r="AN31" s="37"/>
      <c r="AO31" s="37" t="s">
        <v>761</v>
      </c>
      <c r="AP31" s="36"/>
      <c r="AR31" t="s">
        <v>758</v>
      </c>
      <c r="AS31" t="s">
        <v>147</v>
      </c>
      <c r="AV31" s="37"/>
      <c r="AW31" s="37" t="s">
        <v>844</v>
      </c>
      <c r="AX31" s="37"/>
      <c r="AY31" s="37"/>
      <c r="AZ31" s="37"/>
      <c r="BB31" t="s">
        <v>847</v>
      </c>
      <c r="BC31" t="s">
        <v>825</v>
      </c>
    </row>
    <row r="32" spans="4:55" x14ac:dyDescent="0.3">
      <c r="E32" t="s">
        <v>139</v>
      </c>
      <c r="F32" t="s">
        <v>661</v>
      </c>
      <c r="H32" t="s">
        <v>662</v>
      </c>
      <c r="I32" t="s">
        <v>47</v>
      </c>
      <c r="K32" s="18"/>
      <c r="T32" s="14">
        <v>0</v>
      </c>
      <c r="U32" s="14" t="s">
        <v>493</v>
      </c>
      <c r="V32" t="s">
        <v>501</v>
      </c>
      <c r="W32" s="14" t="s">
        <v>484</v>
      </c>
      <c r="AL32" s="37" t="s">
        <v>762</v>
      </c>
      <c r="AM32" s="36"/>
      <c r="AN32" s="36"/>
      <c r="AO32" s="36"/>
      <c r="AP32" s="36"/>
      <c r="AR32" t="s">
        <v>763</v>
      </c>
      <c r="AS32" t="s">
        <v>178</v>
      </c>
      <c r="AV32" s="37" t="s">
        <v>848</v>
      </c>
      <c r="AW32" s="37"/>
      <c r="AX32" s="37"/>
      <c r="AY32" s="37"/>
      <c r="AZ32" s="37"/>
    </row>
    <row r="33" spans="5:52" x14ac:dyDescent="0.3">
      <c r="K33" s="18"/>
      <c r="T33" s="14">
        <v>0</v>
      </c>
      <c r="U33" s="14" t="s">
        <v>494</v>
      </c>
      <c r="V33" t="s">
        <v>502</v>
      </c>
      <c r="W33" s="14" t="s">
        <v>484</v>
      </c>
      <c r="AL33" s="36"/>
      <c r="AM33" s="36" t="s">
        <v>796</v>
      </c>
      <c r="AN33" s="36" t="s">
        <v>796</v>
      </c>
      <c r="AO33" s="37" t="s">
        <v>761</v>
      </c>
      <c r="AR33" t="s">
        <v>766</v>
      </c>
      <c r="AS33" t="s">
        <v>147</v>
      </c>
      <c r="AV33" s="37"/>
      <c r="AW33" s="37" t="s">
        <v>761</v>
      </c>
      <c r="AX33" s="37"/>
      <c r="AY33" s="37"/>
      <c r="AZ33" s="37"/>
    </row>
    <row r="34" spans="5:52" x14ac:dyDescent="0.3">
      <c r="K34" s="18"/>
      <c r="T34" s="14">
        <v>1</v>
      </c>
      <c r="U34" s="14" t="s">
        <v>482</v>
      </c>
      <c r="V34" t="s">
        <v>441</v>
      </c>
      <c r="W34" s="14" t="s">
        <v>518</v>
      </c>
      <c r="AL34" s="37" t="s">
        <v>764</v>
      </c>
      <c r="AR34" t="s">
        <v>758</v>
      </c>
      <c r="AS34" t="s">
        <v>180</v>
      </c>
      <c r="AV34" s="37"/>
      <c r="AW34" s="37"/>
      <c r="AX34" s="37"/>
      <c r="AY34" s="37"/>
      <c r="AZ34" s="37"/>
    </row>
    <row r="35" spans="5:52" x14ac:dyDescent="0.3">
      <c r="E35" t="s">
        <v>148</v>
      </c>
      <c r="F35" t="s">
        <v>205</v>
      </c>
      <c r="K35" s="18"/>
      <c r="T35" s="14">
        <v>1</v>
      </c>
      <c r="U35" s="14" t="s">
        <v>521</v>
      </c>
      <c r="V35" t="s">
        <v>522</v>
      </c>
      <c r="W35" s="14" t="s">
        <v>484</v>
      </c>
      <c r="AM35" s="36" t="s">
        <v>796</v>
      </c>
      <c r="AN35" s="36" t="s">
        <v>796</v>
      </c>
      <c r="AO35" s="37" t="s">
        <v>765</v>
      </c>
      <c r="AR35" t="s">
        <v>590</v>
      </c>
      <c r="AS35" t="s">
        <v>147</v>
      </c>
    </row>
    <row r="36" spans="5:52" x14ac:dyDescent="0.3">
      <c r="T36" s="14" t="s">
        <v>491</v>
      </c>
      <c r="V36" t="s">
        <v>504</v>
      </c>
      <c r="W36" s="14" t="s">
        <v>587</v>
      </c>
      <c r="AL36" s="37" t="s">
        <v>756</v>
      </c>
      <c r="AR36" t="s">
        <v>752</v>
      </c>
      <c r="AS36" t="s">
        <v>750</v>
      </c>
      <c r="AV36" s="37"/>
      <c r="AW36" s="37"/>
      <c r="AX36" s="37"/>
      <c r="AY36" s="37"/>
      <c r="AZ36" s="37"/>
    </row>
    <row r="37" spans="5:52" x14ac:dyDescent="0.3">
      <c r="T37" s="14" t="s">
        <v>503</v>
      </c>
      <c r="V37" t="s">
        <v>516</v>
      </c>
      <c r="W37" s="14" t="s">
        <v>486</v>
      </c>
      <c r="AL37" s="37" t="s">
        <v>797</v>
      </c>
      <c r="AM37" s="37"/>
      <c r="AN37" s="36"/>
      <c r="AO37" s="36"/>
      <c r="AP37" s="36"/>
      <c r="AQ37" s="36"/>
      <c r="AR37" t="s">
        <v>777</v>
      </c>
      <c r="AS37" s="2" t="s">
        <v>778</v>
      </c>
      <c r="AV37" s="37" t="s">
        <v>849</v>
      </c>
      <c r="AW37" s="37"/>
      <c r="AX37" s="37"/>
      <c r="AY37" s="37"/>
      <c r="AZ37" s="37"/>
    </row>
    <row r="38" spans="5:52" x14ac:dyDescent="0.3">
      <c r="K38" s="18"/>
      <c r="T38" s="14" t="s">
        <v>492</v>
      </c>
      <c r="V38" t="s">
        <v>517</v>
      </c>
      <c r="W38" s="14" t="s">
        <v>486</v>
      </c>
      <c r="AL38" s="37" t="s">
        <v>798</v>
      </c>
      <c r="AM38" s="37"/>
      <c r="AN38" s="36"/>
      <c r="AO38" s="36"/>
      <c r="AP38" s="36"/>
      <c r="AQ38" s="36"/>
      <c r="AR38" t="s">
        <v>777</v>
      </c>
      <c r="AS38" s="2" t="s">
        <v>780</v>
      </c>
      <c r="AV38" s="37" t="s">
        <v>550</v>
      </c>
      <c r="AW38" s="37" t="s">
        <v>854</v>
      </c>
      <c r="AX38" s="37"/>
      <c r="AY38" s="37"/>
      <c r="AZ38" s="37"/>
    </row>
    <row r="39" spans="5:52" x14ac:dyDescent="0.3">
      <c r="K39" s="18"/>
      <c r="AL39" s="37" t="s">
        <v>799</v>
      </c>
      <c r="AM39" s="37"/>
      <c r="AR39" t="s">
        <v>783</v>
      </c>
      <c r="AS39" t="s">
        <v>784</v>
      </c>
      <c r="AV39" s="37" t="s">
        <v>551</v>
      </c>
      <c r="AW39" s="37" t="s">
        <v>855</v>
      </c>
      <c r="AX39" s="37"/>
      <c r="AY39" s="37"/>
      <c r="AZ39" s="37"/>
    </row>
    <row r="40" spans="5:52" x14ac:dyDescent="0.3">
      <c r="K40" s="18"/>
      <c r="AM40" s="37" t="s">
        <v>760</v>
      </c>
      <c r="AR40" t="s">
        <v>787</v>
      </c>
      <c r="AS40" t="s">
        <v>801</v>
      </c>
      <c r="AT40" s="18" t="s">
        <v>803</v>
      </c>
      <c r="AV40" s="37" t="s">
        <v>552</v>
      </c>
      <c r="AW40" s="37" t="s">
        <v>852</v>
      </c>
      <c r="AX40" s="37"/>
      <c r="AY40" s="37"/>
      <c r="AZ40" s="37"/>
    </row>
    <row r="41" spans="5:52" x14ac:dyDescent="0.3">
      <c r="K41" s="18"/>
      <c r="T41" s="13" t="s">
        <v>476</v>
      </c>
      <c r="U41" s="13"/>
      <c r="V41" s="8" t="s">
        <v>508</v>
      </c>
      <c r="AL41" s="37" t="s">
        <v>800</v>
      </c>
      <c r="AM41" s="37"/>
      <c r="AN41" s="36"/>
      <c r="AO41" s="36"/>
      <c r="AP41" s="36"/>
      <c r="AR41" t="s">
        <v>783</v>
      </c>
      <c r="AS41" t="s">
        <v>785</v>
      </c>
      <c r="AV41" s="37" t="s">
        <v>553</v>
      </c>
      <c r="AW41" s="37" t="s">
        <v>853</v>
      </c>
      <c r="AX41" s="37"/>
      <c r="AY41" s="37"/>
      <c r="AZ41" s="37"/>
    </row>
    <row r="42" spans="5:52" x14ac:dyDescent="0.3">
      <c r="K42" s="18"/>
      <c r="T42" s="14" t="s">
        <v>477</v>
      </c>
      <c r="V42" t="s">
        <v>507</v>
      </c>
      <c r="AM42" s="37" t="s">
        <v>792</v>
      </c>
      <c r="AN42" s="36"/>
      <c r="AO42" s="36"/>
      <c r="AP42" s="36"/>
      <c r="AR42" t="s">
        <v>791</v>
      </c>
      <c r="AS42" t="s">
        <v>802</v>
      </c>
      <c r="AV42" s="37" t="s">
        <v>554</v>
      </c>
      <c r="AW42" s="37" t="s">
        <v>850</v>
      </c>
      <c r="AX42" s="37"/>
      <c r="AY42" s="37"/>
      <c r="AZ42" s="37"/>
    </row>
    <row r="43" spans="5:52" x14ac:dyDescent="0.3">
      <c r="K43" s="18"/>
      <c r="X43" s="8" t="s">
        <v>480</v>
      </c>
      <c r="AD43" s="11"/>
      <c r="AN43" s="37" t="s">
        <v>792</v>
      </c>
      <c r="AR43" t="s">
        <v>793</v>
      </c>
      <c r="AS43" t="s">
        <v>804</v>
      </c>
      <c r="AV43" s="37" t="s">
        <v>555</v>
      </c>
      <c r="AW43" s="37" t="s">
        <v>851</v>
      </c>
      <c r="AX43" s="37"/>
      <c r="AY43" s="37"/>
      <c r="AZ43" s="37"/>
    </row>
    <row r="44" spans="5:52" x14ac:dyDescent="0.3">
      <c r="K44" s="18"/>
      <c r="T44" s="13" t="s">
        <v>479</v>
      </c>
      <c r="U44" s="13" t="s">
        <v>481</v>
      </c>
      <c r="V44" s="8" t="s">
        <v>477</v>
      </c>
      <c r="W44" s="13" t="s">
        <v>20</v>
      </c>
      <c r="AO44" s="37" t="s">
        <v>772</v>
      </c>
      <c r="AR44" t="s">
        <v>773</v>
      </c>
      <c r="AS44" t="s">
        <v>147</v>
      </c>
      <c r="AV44" s="37" t="s">
        <v>556</v>
      </c>
      <c r="AW44" s="37" t="s">
        <v>856</v>
      </c>
      <c r="AX44" s="37"/>
      <c r="AY44" s="37"/>
      <c r="AZ44" s="37"/>
    </row>
    <row r="45" spans="5:52" x14ac:dyDescent="0.3">
      <c r="K45" s="18"/>
      <c r="T45" s="14">
        <v>0</v>
      </c>
      <c r="U45" s="14" t="s">
        <v>482</v>
      </c>
      <c r="V45" t="s">
        <v>490</v>
      </c>
      <c r="W45" s="31" t="s">
        <v>513</v>
      </c>
      <c r="AP45" s="37" t="s">
        <v>761</v>
      </c>
      <c r="AQ45" s="37" t="s">
        <v>775</v>
      </c>
      <c r="AR45" t="s">
        <v>19</v>
      </c>
      <c r="AS45" t="s">
        <v>774</v>
      </c>
      <c r="AV45" s="37" t="s">
        <v>557</v>
      </c>
      <c r="AW45" s="37" t="s">
        <v>857</v>
      </c>
      <c r="AX45" s="37"/>
      <c r="AY45" s="37"/>
      <c r="AZ45" s="37"/>
    </row>
    <row r="46" spans="5:52" x14ac:dyDescent="0.3">
      <c r="K46" s="18"/>
      <c r="T46" s="14">
        <v>0</v>
      </c>
      <c r="U46" s="14" t="s">
        <v>493</v>
      </c>
      <c r="V46" t="s">
        <v>501</v>
      </c>
      <c r="W46" s="14" t="s">
        <v>484</v>
      </c>
      <c r="AV46" s="36"/>
      <c r="AX46" s="36"/>
      <c r="AY46" s="36"/>
      <c r="AZ46" s="36"/>
    </row>
    <row r="47" spans="5:52" x14ac:dyDescent="0.3">
      <c r="K47" s="18"/>
      <c r="T47" s="14">
        <v>0</v>
      </c>
      <c r="U47" s="14" t="s">
        <v>494</v>
      </c>
      <c r="V47" t="s">
        <v>502</v>
      </c>
      <c r="W47" s="14" t="s">
        <v>484</v>
      </c>
      <c r="AV47" s="36"/>
      <c r="AW47" s="36"/>
      <c r="AX47" s="36"/>
      <c r="AY47" s="36"/>
      <c r="AZ47" s="36"/>
    </row>
    <row r="48" spans="5:52" x14ac:dyDescent="0.3">
      <c r="K48" s="18"/>
      <c r="T48" s="14">
        <v>1</v>
      </c>
      <c r="U48" s="14" t="s">
        <v>482</v>
      </c>
      <c r="V48" t="s">
        <v>441</v>
      </c>
      <c r="W48" s="14" t="s">
        <v>518</v>
      </c>
      <c r="AV48" s="36"/>
      <c r="AW48" s="36"/>
      <c r="AX48" s="36"/>
      <c r="AY48" s="36"/>
      <c r="AZ48" s="36"/>
    </row>
    <row r="49" spans="4:52" x14ac:dyDescent="0.3">
      <c r="K49" s="18"/>
      <c r="T49" s="14">
        <v>1</v>
      </c>
      <c r="U49" s="14" t="s">
        <v>521</v>
      </c>
      <c r="V49" t="s">
        <v>522</v>
      </c>
      <c r="W49" s="14" t="s">
        <v>484</v>
      </c>
      <c r="AV49" s="36"/>
      <c r="AW49" s="36"/>
      <c r="AX49" s="36"/>
      <c r="AY49" s="36"/>
      <c r="AZ49" s="36"/>
    </row>
    <row r="50" spans="4:52" x14ac:dyDescent="0.3">
      <c r="T50" s="14" t="s">
        <v>515</v>
      </c>
      <c r="V50" t="s">
        <v>504</v>
      </c>
      <c r="W50" s="14" t="s">
        <v>514</v>
      </c>
      <c r="AV50" s="36"/>
      <c r="AW50" s="36"/>
      <c r="AX50" s="36"/>
      <c r="AY50" s="36"/>
      <c r="AZ50" s="36"/>
    </row>
    <row r="51" spans="4:52" x14ac:dyDescent="0.3">
      <c r="T51" s="14" t="s">
        <v>503</v>
      </c>
      <c r="V51" t="s">
        <v>516</v>
      </c>
      <c r="W51" s="14" t="s">
        <v>486</v>
      </c>
      <c r="AV51" s="36"/>
      <c r="AW51" s="36"/>
      <c r="AX51" s="36"/>
      <c r="AY51" s="36"/>
      <c r="AZ51" s="36"/>
    </row>
    <row r="52" spans="4:52" x14ac:dyDescent="0.3">
      <c r="T52" s="14" t="s">
        <v>492</v>
      </c>
      <c r="V52" t="s">
        <v>517</v>
      </c>
      <c r="W52" s="14" t="s">
        <v>486</v>
      </c>
      <c r="AV52" s="36"/>
      <c r="AW52" s="36"/>
      <c r="AX52" s="36"/>
      <c r="AY52" s="36"/>
      <c r="AZ52" s="36"/>
    </row>
    <row r="55" spans="4:52" x14ac:dyDescent="0.3">
      <c r="T55" s="13" t="s">
        <v>476</v>
      </c>
      <c r="U55" s="13"/>
      <c r="V55" s="8" t="s">
        <v>536</v>
      </c>
    </row>
    <row r="56" spans="4:52" x14ac:dyDescent="0.3">
      <c r="T56" s="14" t="s">
        <v>477</v>
      </c>
      <c r="V56" t="s">
        <v>537</v>
      </c>
    </row>
    <row r="57" spans="4:52" x14ac:dyDescent="0.3">
      <c r="X57" s="8" t="s">
        <v>480</v>
      </c>
    </row>
    <row r="58" spans="4:52" x14ac:dyDescent="0.3">
      <c r="D58" s="10">
        <f t="shared" ref="D58:D76" si="0">D57+1</f>
        <v>1</v>
      </c>
      <c r="T58" s="13" t="s">
        <v>479</v>
      </c>
      <c r="U58" s="13" t="s">
        <v>481</v>
      </c>
      <c r="V58" s="8" t="s">
        <v>477</v>
      </c>
      <c r="W58" s="13" t="s">
        <v>20</v>
      </c>
    </row>
    <row r="59" spans="4:52" x14ac:dyDescent="0.3">
      <c r="D59" s="10">
        <f t="shared" si="0"/>
        <v>2</v>
      </c>
      <c r="T59" s="14">
        <v>0</v>
      </c>
      <c r="U59" s="14" t="s">
        <v>482</v>
      </c>
      <c r="V59" t="s">
        <v>490</v>
      </c>
      <c r="W59" s="31" t="s">
        <v>524</v>
      </c>
    </row>
    <row r="60" spans="4:52" x14ac:dyDescent="0.3">
      <c r="D60" s="10">
        <f t="shared" si="0"/>
        <v>3</v>
      </c>
      <c r="T60" s="14">
        <v>0</v>
      </c>
      <c r="U60" s="14" t="s">
        <v>493</v>
      </c>
      <c r="V60" t="s">
        <v>538</v>
      </c>
      <c r="W60" s="14" t="s">
        <v>539</v>
      </c>
    </row>
    <row r="61" spans="4:52" x14ac:dyDescent="0.3">
      <c r="D61" s="10">
        <f t="shared" si="0"/>
        <v>4</v>
      </c>
      <c r="T61" s="14">
        <v>0</v>
      </c>
      <c r="U61" s="14" t="s">
        <v>494</v>
      </c>
      <c r="V61" t="s">
        <v>563</v>
      </c>
      <c r="W61" s="14" t="s">
        <v>240</v>
      </c>
    </row>
    <row r="62" spans="4:52" x14ac:dyDescent="0.3">
      <c r="D62" s="10">
        <f t="shared" si="0"/>
        <v>5</v>
      </c>
    </row>
    <row r="63" spans="4:52" x14ac:dyDescent="0.3">
      <c r="D63" s="10">
        <f t="shared" si="0"/>
        <v>6</v>
      </c>
      <c r="T63" s="13" t="s">
        <v>564</v>
      </c>
    </row>
    <row r="64" spans="4:52" x14ac:dyDescent="0.3">
      <c r="D64" s="10">
        <f t="shared" si="0"/>
        <v>7</v>
      </c>
      <c r="T64" s="14">
        <v>1</v>
      </c>
      <c r="U64" s="14" t="s">
        <v>483</v>
      </c>
      <c r="V64" t="s">
        <v>540</v>
      </c>
      <c r="W64" s="14" t="s">
        <v>484</v>
      </c>
    </row>
    <row r="65" spans="4:24" x14ac:dyDescent="0.3">
      <c r="D65" s="10">
        <f t="shared" si="0"/>
        <v>8</v>
      </c>
      <c r="T65" s="14">
        <v>1</v>
      </c>
      <c r="U65" s="14" t="s">
        <v>485</v>
      </c>
      <c r="V65" t="s">
        <v>560</v>
      </c>
      <c r="W65" s="14" t="s">
        <v>484</v>
      </c>
    </row>
    <row r="66" spans="4:24" x14ac:dyDescent="0.3">
      <c r="D66" s="10">
        <f t="shared" si="0"/>
        <v>9</v>
      </c>
      <c r="T66" s="14">
        <v>1</v>
      </c>
      <c r="U66" s="14" t="s">
        <v>558</v>
      </c>
      <c r="V66" t="s">
        <v>541</v>
      </c>
      <c r="W66" s="14" t="s">
        <v>542</v>
      </c>
    </row>
    <row r="67" spans="4:24" x14ac:dyDescent="0.3">
      <c r="D67" s="10">
        <f t="shared" si="0"/>
        <v>10</v>
      </c>
      <c r="T67" s="14">
        <v>1</v>
      </c>
      <c r="U67" s="14" t="s">
        <v>559</v>
      </c>
      <c r="V67" t="s">
        <v>489</v>
      </c>
      <c r="W67" s="14">
        <v>0</v>
      </c>
    </row>
    <row r="68" spans="4:24" x14ac:dyDescent="0.3">
      <c r="D68" s="10">
        <f t="shared" si="0"/>
        <v>11</v>
      </c>
      <c r="T68" s="14" t="s">
        <v>515</v>
      </c>
      <c r="V68" t="s">
        <v>561</v>
      </c>
      <c r="W68" s="14" t="s">
        <v>486</v>
      </c>
    </row>
    <row r="69" spans="4:24" x14ac:dyDescent="0.3">
      <c r="D69" s="10">
        <f t="shared" si="0"/>
        <v>12</v>
      </c>
      <c r="T69" s="14" t="s">
        <v>503</v>
      </c>
      <c r="V69" t="s">
        <v>562</v>
      </c>
      <c r="W69" s="14" t="s">
        <v>486</v>
      </c>
    </row>
    <row r="70" spans="4:24" x14ac:dyDescent="0.3">
      <c r="D70" s="10">
        <f t="shared" si="0"/>
        <v>13</v>
      </c>
    </row>
    <row r="71" spans="4:24" x14ac:dyDescent="0.3">
      <c r="D71" s="10">
        <f t="shared" si="0"/>
        <v>14</v>
      </c>
    </row>
    <row r="72" spans="4:24" x14ac:dyDescent="0.3">
      <c r="D72" s="10">
        <f t="shared" si="0"/>
        <v>15</v>
      </c>
    </row>
    <row r="73" spans="4:24" x14ac:dyDescent="0.3">
      <c r="D73" s="10">
        <f t="shared" si="0"/>
        <v>16</v>
      </c>
      <c r="T73" s="13" t="s">
        <v>476</v>
      </c>
      <c r="U73" s="13"/>
      <c r="V73" s="8" t="s">
        <v>565</v>
      </c>
    </row>
    <row r="74" spans="4:24" x14ac:dyDescent="0.3">
      <c r="D74" s="10">
        <f t="shared" si="0"/>
        <v>17</v>
      </c>
      <c r="T74" s="14" t="s">
        <v>477</v>
      </c>
      <c r="V74" t="s">
        <v>579</v>
      </c>
    </row>
    <row r="75" spans="4:24" x14ac:dyDescent="0.3">
      <c r="D75" s="10">
        <f t="shared" si="0"/>
        <v>18</v>
      </c>
      <c r="X75" s="8" t="s">
        <v>480</v>
      </c>
    </row>
    <row r="76" spans="4:24" x14ac:dyDescent="0.3">
      <c r="D76" s="10">
        <f t="shared" si="0"/>
        <v>19</v>
      </c>
      <c r="T76" s="13" t="s">
        <v>479</v>
      </c>
      <c r="U76" s="13" t="s">
        <v>481</v>
      </c>
      <c r="V76" s="8" t="s">
        <v>477</v>
      </c>
      <c r="W76" s="13" t="s">
        <v>20</v>
      </c>
    </row>
    <row r="77" spans="4:24" x14ac:dyDescent="0.3">
      <c r="D77" s="10">
        <f t="shared" ref="D77:D140" si="1">D76+1</f>
        <v>20</v>
      </c>
      <c r="T77" s="14">
        <v>0</v>
      </c>
      <c r="U77" s="14" t="s">
        <v>482</v>
      </c>
      <c r="V77" t="s">
        <v>490</v>
      </c>
      <c r="W77" s="31" t="s">
        <v>525</v>
      </c>
    </row>
    <row r="78" spans="4:24" x14ac:dyDescent="0.3">
      <c r="D78" s="10">
        <f t="shared" si="1"/>
        <v>21</v>
      </c>
      <c r="T78" s="14">
        <v>0</v>
      </c>
      <c r="U78" s="14" t="s">
        <v>493</v>
      </c>
      <c r="V78" t="s">
        <v>538</v>
      </c>
      <c r="W78" s="14" t="s">
        <v>567</v>
      </c>
    </row>
    <row r="79" spans="4:24" x14ac:dyDescent="0.3">
      <c r="D79" s="10">
        <f t="shared" si="1"/>
        <v>22</v>
      </c>
    </row>
    <row r="80" spans="4:24" x14ac:dyDescent="0.3">
      <c r="D80" s="10">
        <f t="shared" si="1"/>
        <v>23</v>
      </c>
      <c r="T80" s="13" t="s">
        <v>568</v>
      </c>
    </row>
    <row r="81" spans="4:23" x14ac:dyDescent="0.3">
      <c r="D81" s="10">
        <f t="shared" si="1"/>
        <v>24</v>
      </c>
      <c r="T81" s="14">
        <v>0</v>
      </c>
      <c r="U81" s="14" t="s">
        <v>494</v>
      </c>
      <c r="V81" t="s">
        <v>570</v>
      </c>
      <c r="W81" s="14" t="s">
        <v>571</v>
      </c>
    </row>
    <row r="82" spans="4:23" x14ac:dyDescent="0.3">
      <c r="D82" s="10">
        <f t="shared" si="1"/>
        <v>25</v>
      </c>
    </row>
    <row r="83" spans="4:23" x14ac:dyDescent="0.3">
      <c r="D83" s="10">
        <f t="shared" si="1"/>
        <v>26</v>
      </c>
      <c r="W83" s="31"/>
    </row>
    <row r="84" spans="4:23" x14ac:dyDescent="0.3">
      <c r="D84" s="10">
        <f t="shared" si="1"/>
        <v>27</v>
      </c>
    </row>
    <row r="85" spans="4:23" x14ac:dyDescent="0.3">
      <c r="D85" s="10">
        <f t="shared" si="1"/>
        <v>28</v>
      </c>
    </row>
    <row r="86" spans="4:23" x14ac:dyDescent="0.3">
      <c r="D86" s="10">
        <f t="shared" si="1"/>
        <v>29</v>
      </c>
      <c r="T86" s="13" t="s">
        <v>580</v>
      </c>
    </row>
    <row r="87" spans="4:23" x14ac:dyDescent="0.3">
      <c r="D87" s="10">
        <f t="shared" si="1"/>
        <v>30</v>
      </c>
      <c r="T87" s="14">
        <v>1</v>
      </c>
      <c r="V87" t="s">
        <v>96</v>
      </c>
      <c r="W87" s="14" t="s">
        <v>574</v>
      </c>
    </row>
    <row r="88" spans="4:23" x14ac:dyDescent="0.3">
      <c r="D88" s="10">
        <f t="shared" si="1"/>
        <v>31</v>
      </c>
    </row>
    <row r="89" spans="4:23" x14ac:dyDescent="0.3">
      <c r="D89" s="10">
        <f t="shared" si="1"/>
        <v>32</v>
      </c>
      <c r="T89" s="13" t="s">
        <v>581</v>
      </c>
    </row>
    <row r="90" spans="4:23" x14ac:dyDescent="0.3">
      <c r="D90" s="10">
        <f t="shared" si="1"/>
        <v>33</v>
      </c>
      <c r="T90" s="14">
        <v>0</v>
      </c>
      <c r="U90" s="14" t="s">
        <v>494</v>
      </c>
      <c r="V90" t="s">
        <v>688</v>
      </c>
      <c r="W90" s="14" t="s">
        <v>689</v>
      </c>
    </row>
    <row r="91" spans="4:23" x14ac:dyDescent="0.3">
      <c r="D91" s="10">
        <f t="shared" si="1"/>
        <v>34</v>
      </c>
    </row>
    <row r="92" spans="4:23" x14ac:dyDescent="0.3">
      <c r="D92" s="10">
        <f t="shared" si="1"/>
        <v>35</v>
      </c>
      <c r="T92" s="13" t="s">
        <v>691</v>
      </c>
      <c r="V92" s="18" t="s">
        <v>690</v>
      </c>
    </row>
    <row r="93" spans="4:23" x14ac:dyDescent="0.3">
      <c r="D93" s="10">
        <f t="shared" si="1"/>
        <v>36</v>
      </c>
      <c r="T93" s="14">
        <v>1</v>
      </c>
      <c r="V93" t="s">
        <v>705</v>
      </c>
      <c r="W93" s="14" t="s">
        <v>147</v>
      </c>
    </row>
    <row r="94" spans="4:23" x14ac:dyDescent="0.3">
      <c r="D94" s="10">
        <f t="shared" si="1"/>
        <v>37</v>
      </c>
      <c r="T94" s="14">
        <v>2</v>
      </c>
      <c r="V94" t="s">
        <v>19</v>
      </c>
      <c r="W94" s="14" t="s">
        <v>147</v>
      </c>
    </row>
    <row r="95" spans="4:23" x14ac:dyDescent="0.3">
      <c r="D95" s="10">
        <f t="shared" si="1"/>
        <v>38</v>
      </c>
    </row>
    <row r="96" spans="4:23" x14ac:dyDescent="0.3">
      <c r="D96" s="10">
        <f t="shared" si="1"/>
        <v>39</v>
      </c>
      <c r="T96" s="13" t="s">
        <v>692</v>
      </c>
    </row>
    <row r="97" spans="4:23" x14ac:dyDescent="0.3">
      <c r="D97" s="10">
        <f t="shared" si="1"/>
        <v>40</v>
      </c>
      <c r="T97" s="14">
        <v>1</v>
      </c>
      <c r="U97" s="14" t="s">
        <v>572</v>
      </c>
      <c r="V97" t="s">
        <v>694</v>
      </c>
      <c r="W97" s="14" t="s">
        <v>695</v>
      </c>
    </row>
    <row r="98" spans="4:23" x14ac:dyDescent="0.3">
      <c r="D98" s="10">
        <f t="shared" si="1"/>
        <v>41</v>
      </c>
      <c r="T98" s="14">
        <v>1</v>
      </c>
      <c r="U98" s="14" t="s">
        <v>696</v>
      </c>
      <c r="V98" t="s">
        <v>693</v>
      </c>
      <c r="W98" s="14" t="s">
        <v>697</v>
      </c>
    </row>
    <row r="99" spans="4:23" x14ac:dyDescent="0.3">
      <c r="D99" s="10">
        <f t="shared" si="1"/>
        <v>42</v>
      </c>
      <c r="T99" s="14">
        <v>2</v>
      </c>
      <c r="V99" t="s">
        <v>703</v>
      </c>
      <c r="W99" s="14" t="s">
        <v>147</v>
      </c>
    </row>
    <row r="100" spans="4:23" x14ac:dyDescent="0.3">
      <c r="D100" s="10">
        <f t="shared" si="1"/>
        <v>43</v>
      </c>
      <c r="T100" s="14">
        <v>3</v>
      </c>
      <c r="V100" t="s">
        <v>19</v>
      </c>
    </row>
    <row r="101" spans="4:23" x14ac:dyDescent="0.3">
      <c r="D101" s="10">
        <f t="shared" si="1"/>
        <v>44</v>
      </c>
    </row>
    <row r="102" spans="4:23" x14ac:dyDescent="0.3">
      <c r="D102" s="10">
        <f t="shared" si="1"/>
        <v>45</v>
      </c>
      <c r="T102" s="13" t="s">
        <v>698</v>
      </c>
    </row>
    <row r="103" spans="4:23" x14ac:dyDescent="0.3">
      <c r="D103" s="10">
        <f t="shared" si="1"/>
        <v>46</v>
      </c>
      <c r="T103" s="14">
        <v>1</v>
      </c>
      <c r="U103" s="14" t="s">
        <v>708</v>
      </c>
      <c r="V103" t="s">
        <v>693</v>
      </c>
      <c r="W103" s="14" t="s">
        <v>697</v>
      </c>
    </row>
    <row r="104" spans="4:23" x14ac:dyDescent="0.3">
      <c r="D104" s="10">
        <f t="shared" si="1"/>
        <v>47</v>
      </c>
      <c r="T104" s="14">
        <v>2</v>
      </c>
      <c r="U104" s="14" t="s">
        <v>709</v>
      </c>
      <c r="V104" t="s">
        <v>701</v>
      </c>
      <c r="W104" s="14" t="s">
        <v>710</v>
      </c>
    </row>
    <row r="105" spans="4:23" x14ac:dyDescent="0.3">
      <c r="D105" s="10">
        <f t="shared" si="1"/>
        <v>48</v>
      </c>
      <c r="T105" s="14">
        <v>2</v>
      </c>
      <c r="U105" s="14" t="s">
        <v>559</v>
      </c>
      <c r="V105" t="s">
        <v>694</v>
      </c>
      <c r="W105" s="14" t="s">
        <v>695</v>
      </c>
    </row>
    <row r="106" spans="4:23" x14ac:dyDescent="0.3">
      <c r="D106" s="10">
        <f t="shared" si="1"/>
        <v>49</v>
      </c>
    </row>
    <row r="107" spans="4:23" x14ac:dyDescent="0.3">
      <c r="D107" s="10">
        <f t="shared" si="1"/>
        <v>50</v>
      </c>
      <c r="T107" s="14">
        <v>3</v>
      </c>
      <c r="V107" t="s">
        <v>699</v>
      </c>
    </row>
    <row r="108" spans="4:23" x14ac:dyDescent="0.3">
      <c r="D108" s="10">
        <f t="shared" si="1"/>
        <v>51</v>
      </c>
      <c r="T108" s="14">
        <v>4</v>
      </c>
      <c r="V108" t="s">
        <v>703</v>
      </c>
      <c r="W108" s="14" t="s">
        <v>704</v>
      </c>
    </row>
    <row r="109" spans="4:23" x14ac:dyDescent="0.3">
      <c r="D109" s="10">
        <f t="shared" si="1"/>
        <v>52</v>
      </c>
      <c r="T109" s="14" t="s">
        <v>707</v>
      </c>
      <c r="V109" t="s">
        <v>700</v>
      </c>
    </row>
    <row r="110" spans="4:23" x14ac:dyDescent="0.3">
      <c r="D110" s="10">
        <f t="shared" si="1"/>
        <v>53</v>
      </c>
      <c r="T110" s="13" t="s">
        <v>702</v>
      </c>
    </row>
    <row r="111" spans="4:23" x14ac:dyDescent="0.3">
      <c r="D111" s="10">
        <f t="shared" si="1"/>
        <v>54</v>
      </c>
      <c r="T111" s="14">
        <v>1</v>
      </c>
      <c r="U111" s="14" t="s">
        <v>708</v>
      </c>
      <c r="V111" t="s">
        <v>693</v>
      </c>
      <c r="W111" s="14" t="s">
        <v>697</v>
      </c>
    </row>
    <row r="112" spans="4:23" x14ac:dyDescent="0.3">
      <c r="D112" s="10">
        <f t="shared" si="1"/>
        <v>55</v>
      </c>
      <c r="T112" s="14">
        <v>2</v>
      </c>
      <c r="U112" s="14" t="s">
        <v>482</v>
      </c>
      <c r="V112" t="s">
        <v>701</v>
      </c>
      <c r="W112" s="14" t="s">
        <v>706</v>
      </c>
    </row>
    <row r="113" spans="4:23" x14ac:dyDescent="0.3">
      <c r="D113" s="10">
        <f t="shared" si="1"/>
        <v>56</v>
      </c>
      <c r="T113" s="14">
        <v>2</v>
      </c>
      <c r="U113" s="14" t="s">
        <v>711</v>
      </c>
      <c r="V113" t="s">
        <v>712</v>
      </c>
      <c r="W113" s="14" t="s">
        <v>695</v>
      </c>
    </row>
    <row r="114" spans="4:23" x14ac:dyDescent="0.3">
      <c r="D114" s="10">
        <f t="shared" si="1"/>
        <v>57</v>
      </c>
      <c r="T114" s="14">
        <v>2</v>
      </c>
      <c r="U114" s="14" t="s">
        <v>559</v>
      </c>
      <c r="V114" t="s">
        <v>694</v>
      </c>
      <c r="W114" s="14" t="s">
        <v>695</v>
      </c>
    </row>
    <row r="115" spans="4:23" x14ac:dyDescent="0.3">
      <c r="D115" s="10">
        <f t="shared" si="1"/>
        <v>58</v>
      </c>
      <c r="T115" s="14">
        <v>3</v>
      </c>
      <c r="V115" t="s">
        <v>699</v>
      </c>
    </row>
    <row r="116" spans="4:23" x14ac:dyDescent="0.3">
      <c r="D116" s="10">
        <f t="shared" si="1"/>
        <v>59</v>
      </c>
      <c r="T116" s="14">
        <v>4</v>
      </c>
      <c r="V116" t="s">
        <v>713</v>
      </c>
      <c r="W116" s="14" t="s">
        <v>714</v>
      </c>
    </row>
    <row r="117" spans="4:23" x14ac:dyDescent="0.3">
      <c r="D117" s="10">
        <f t="shared" si="1"/>
        <v>60</v>
      </c>
      <c r="T117" s="14" t="s">
        <v>707</v>
      </c>
      <c r="V117" t="s">
        <v>700</v>
      </c>
    </row>
    <row r="118" spans="4:23" x14ac:dyDescent="0.3">
      <c r="D118" s="10">
        <f t="shared" si="1"/>
        <v>61</v>
      </c>
    </row>
    <row r="119" spans="4:23" x14ac:dyDescent="0.3">
      <c r="D119" s="10">
        <f t="shared" si="1"/>
        <v>62</v>
      </c>
      <c r="T119" s="13" t="s">
        <v>476</v>
      </c>
      <c r="U119" s="13"/>
      <c r="V119" s="8" t="s">
        <v>575</v>
      </c>
    </row>
    <row r="120" spans="4:23" x14ac:dyDescent="0.3">
      <c r="D120" s="10">
        <f t="shared" si="1"/>
        <v>63</v>
      </c>
      <c r="T120" s="14" t="s">
        <v>477</v>
      </c>
      <c r="V120" t="s">
        <v>576</v>
      </c>
    </row>
    <row r="121" spans="4:23" x14ac:dyDescent="0.3">
      <c r="D121" s="10">
        <f t="shared" si="1"/>
        <v>64</v>
      </c>
    </row>
    <row r="122" spans="4:23" x14ac:dyDescent="0.3">
      <c r="D122" s="10">
        <f t="shared" si="1"/>
        <v>65</v>
      </c>
      <c r="T122" s="13" t="s">
        <v>479</v>
      </c>
      <c r="U122" s="13" t="s">
        <v>481</v>
      </c>
      <c r="V122" s="8" t="s">
        <v>477</v>
      </c>
      <c r="W122" s="13" t="s">
        <v>20</v>
      </c>
    </row>
    <row r="123" spans="4:23" x14ac:dyDescent="0.3">
      <c r="D123" s="10">
        <f t="shared" si="1"/>
        <v>66</v>
      </c>
      <c r="T123" s="14">
        <v>0</v>
      </c>
      <c r="U123" s="14" t="s">
        <v>482</v>
      </c>
      <c r="V123" t="s">
        <v>490</v>
      </c>
      <c r="W123" s="31" t="s">
        <v>525</v>
      </c>
    </row>
    <row r="124" spans="4:23" x14ac:dyDescent="0.3">
      <c r="D124" s="10">
        <f t="shared" si="1"/>
        <v>67</v>
      </c>
      <c r="T124" s="14">
        <v>0</v>
      </c>
      <c r="U124" s="14" t="s">
        <v>566</v>
      </c>
      <c r="V124" t="s">
        <v>577</v>
      </c>
      <c r="W124" s="14" t="s">
        <v>578</v>
      </c>
    </row>
    <row r="125" spans="4:23" x14ac:dyDescent="0.3">
      <c r="D125" s="10">
        <f t="shared" si="1"/>
        <v>68</v>
      </c>
      <c r="T125" s="14">
        <v>0</v>
      </c>
      <c r="U125" s="14" t="s">
        <v>569</v>
      </c>
      <c r="V125" t="s">
        <v>489</v>
      </c>
      <c r="W125" s="31" t="s">
        <v>550</v>
      </c>
    </row>
    <row r="126" spans="4:23" x14ac:dyDescent="0.3">
      <c r="D126" s="10">
        <f t="shared" si="1"/>
        <v>69</v>
      </c>
    </row>
    <row r="127" spans="4:23" x14ac:dyDescent="0.3">
      <c r="D127" s="10">
        <f t="shared" si="1"/>
        <v>70</v>
      </c>
      <c r="T127" s="13" t="s">
        <v>586</v>
      </c>
    </row>
    <row r="128" spans="4:23" x14ac:dyDescent="0.3">
      <c r="D128" s="10">
        <f t="shared" si="1"/>
        <v>71</v>
      </c>
      <c r="T128" s="14" t="s">
        <v>584</v>
      </c>
      <c r="V128" t="s">
        <v>585</v>
      </c>
      <c r="W128" s="14" t="s">
        <v>183</v>
      </c>
    </row>
    <row r="129" spans="4:23" x14ac:dyDescent="0.3">
      <c r="D129" s="10">
        <f t="shared" si="1"/>
        <v>72</v>
      </c>
    </row>
    <row r="130" spans="4:23" x14ac:dyDescent="0.3">
      <c r="D130" s="10">
        <f t="shared" si="1"/>
        <v>73</v>
      </c>
    </row>
    <row r="131" spans="4:23" x14ac:dyDescent="0.3">
      <c r="D131" s="10">
        <f t="shared" si="1"/>
        <v>74</v>
      </c>
      <c r="T131" s="13" t="s">
        <v>476</v>
      </c>
      <c r="V131" s="8" t="s">
        <v>663</v>
      </c>
    </row>
    <row r="132" spans="4:23" x14ac:dyDescent="0.3">
      <c r="D132" s="10">
        <f t="shared" si="1"/>
        <v>75</v>
      </c>
    </row>
    <row r="133" spans="4:23" x14ac:dyDescent="0.3">
      <c r="D133" s="10">
        <f t="shared" si="1"/>
        <v>76</v>
      </c>
      <c r="T133" s="13" t="s">
        <v>479</v>
      </c>
      <c r="U133" s="13" t="s">
        <v>481</v>
      </c>
      <c r="V133" s="8" t="s">
        <v>477</v>
      </c>
      <c r="W133" s="13" t="s">
        <v>20</v>
      </c>
    </row>
    <row r="134" spans="4:23" x14ac:dyDescent="0.3">
      <c r="D134" s="10">
        <f t="shared" si="1"/>
        <v>77</v>
      </c>
      <c r="T134" s="14">
        <v>0</v>
      </c>
      <c r="U134" s="14" t="s">
        <v>572</v>
      </c>
      <c r="V134" t="s">
        <v>664</v>
      </c>
      <c r="W134" s="35" t="s">
        <v>665</v>
      </c>
    </row>
    <row r="135" spans="4:23" x14ac:dyDescent="0.3">
      <c r="D135" s="10">
        <f t="shared" si="1"/>
        <v>78</v>
      </c>
      <c r="T135" s="14" t="s">
        <v>666</v>
      </c>
      <c r="U135" s="14" t="s">
        <v>667</v>
      </c>
      <c r="V135" s="16" t="s">
        <v>668</v>
      </c>
      <c r="W135" s="14" t="s">
        <v>669</v>
      </c>
    </row>
    <row r="136" spans="4:23" x14ac:dyDescent="0.3">
      <c r="D136" s="10">
        <f t="shared" si="1"/>
        <v>79</v>
      </c>
    </row>
    <row r="137" spans="4:23" x14ac:dyDescent="0.3">
      <c r="D137" s="10">
        <f t="shared" si="1"/>
        <v>80</v>
      </c>
    </row>
    <row r="138" spans="4:23" x14ac:dyDescent="0.3">
      <c r="D138" s="10">
        <f t="shared" si="1"/>
        <v>81</v>
      </c>
    </row>
    <row r="139" spans="4:23" x14ac:dyDescent="0.3">
      <c r="D139" s="10">
        <f t="shared" si="1"/>
        <v>82</v>
      </c>
    </row>
    <row r="140" spans="4:23" x14ac:dyDescent="0.3">
      <c r="D140" s="10">
        <f t="shared" si="1"/>
        <v>83</v>
      </c>
    </row>
    <row r="141" spans="4:23" x14ac:dyDescent="0.3">
      <c r="D141" s="10">
        <f t="shared" ref="D141:D204" si="2">D140+1</f>
        <v>84</v>
      </c>
    </row>
    <row r="142" spans="4:23" x14ac:dyDescent="0.3">
      <c r="D142" s="10">
        <f t="shared" si="2"/>
        <v>85</v>
      </c>
    </row>
    <row r="143" spans="4:23" x14ac:dyDescent="0.3">
      <c r="D143" s="10">
        <f t="shared" si="2"/>
        <v>86</v>
      </c>
    </row>
    <row r="144" spans="4:23" x14ac:dyDescent="0.3">
      <c r="D144" s="10">
        <f t="shared" si="2"/>
        <v>87</v>
      </c>
    </row>
    <row r="145" spans="4:4" x14ac:dyDescent="0.3">
      <c r="D145" s="10">
        <f t="shared" si="2"/>
        <v>88</v>
      </c>
    </row>
    <row r="146" spans="4:4" x14ac:dyDescent="0.3">
      <c r="D146" s="10">
        <f t="shared" si="2"/>
        <v>89</v>
      </c>
    </row>
    <row r="147" spans="4:4" x14ac:dyDescent="0.3">
      <c r="D147" s="10">
        <f t="shared" si="2"/>
        <v>90</v>
      </c>
    </row>
    <row r="148" spans="4:4" x14ac:dyDescent="0.3">
      <c r="D148" s="10">
        <f t="shared" si="2"/>
        <v>91</v>
      </c>
    </row>
    <row r="149" spans="4:4" x14ac:dyDescent="0.3">
      <c r="D149" s="10">
        <f t="shared" si="2"/>
        <v>92</v>
      </c>
    </row>
    <row r="150" spans="4:4" x14ac:dyDescent="0.3">
      <c r="D150" s="10">
        <f t="shared" si="2"/>
        <v>93</v>
      </c>
    </row>
    <row r="151" spans="4:4" x14ac:dyDescent="0.3">
      <c r="D151" s="10">
        <f t="shared" si="2"/>
        <v>94</v>
      </c>
    </row>
    <row r="152" spans="4:4" x14ac:dyDescent="0.3">
      <c r="D152" s="10">
        <f t="shared" si="2"/>
        <v>95</v>
      </c>
    </row>
    <row r="153" spans="4:4" x14ac:dyDescent="0.3">
      <c r="D153" s="10">
        <f t="shared" si="2"/>
        <v>96</v>
      </c>
    </row>
    <row r="154" spans="4:4" x14ac:dyDescent="0.3">
      <c r="D154" s="10">
        <f t="shared" si="2"/>
        <v>97</v>
      </c>
    </row>
    <row r="155" spans="4:4" x14ac:dyDescent="0.3">
      <c r="D155" s="10">
        <f t="shared" si="2"/>
        <v>98</v>
      </c>
    </row>
    <row r="156" spans="4:4" x14ac:dyDescent="0.3">
      <c r="D156" s="10">
        <f t="shared" si="2"/>
        <v>99</v>
      </c>
    </row>
    <row r="157" spans="4:4" x14ac:dyDescent="0.3">
      <c r="D157" s="10">
        <f t="shared" si="2"/>
        <v>100</v>
      </c>
    </row>
    <row r="158" spans="4:4" x14ac:dyDescent="0.3">
      <c r="D158" s="10">
        <f t="shared" si="2"/>
        <v>101</v>
      </c>
    </row>
    <row r="159" spans="4:4" x14ac:dyDescent="0.3">
      <c r="D159" s="10">
        <f t="shared" si="2"/>
        <v>102</v>
      </c>
    </row>
    <row r="160" spans="4:4" x14ac:dyDescent="0.3">
      <c r="D160" s="10">
        <f t="shared" si="2"/>
        <v>103</v>
      </c>
    </row>
    <row r="161" spans="4:4" x14ac:dyDescent="0.3">
      <c r="D161" s="10">
        <f t="shared" si="2"/>
        <v>104</v>
      </c>
    </row>
    <row r="162" spans="4:4" x14ac:dyDescent="0.3">
      <c r="D162" s="10">
        <f t="shared" si="2"/>
        <v>105</v>
      </c>
    </row>
    <row r="163" spans="4:4" x14ac:dyDescent="0.3">
      <c r="D163" s="10">
        <f t="shared" si="2"/>
        <v>106</v>
      </c>
    </row>
    <row r="164" spans="4:4" x14ac:dyDescent="0.3">
      <c r="D164" s="10">
        <f t="shared" si="2"/>
        <v>107</v>
      </c>
    </row>
    <row r="165" spans="4:4" x14ac:dyDescent="0.3">
      <c r="D165" s="10">
        <f t="shared" si="2"/>
        <v>108</v>
      </c>
    </row>
    <row r="166" spans="4:4" x14ac:dyDescent="0.3">
      <c r="D166" s="10">
        <f t="shared" si="2"/>
        <v>109</v>
      </c>
    </row>
    <row r="167" spans="4:4" x14ac:dyDescent="0.3">
      <c r="D167" s="10">
        <f t="shared" si="2"/>
        <v>110</v>
      </c>
    </row>
    <row r="168" spans="4:4" x14ac:dyDescent="0.3">
      <c r="D168" s="10">
        <f t="shared" si="2"/>
        <v>111</v>
      </c>
    </row>
    <row r="169" spans="4:4" x14ac:dyDescent="0.3">
      <c r="D169" s="10">
        <f t="shared" si="2"/>
        <v>112</v>
      </c>
    </row>
    <row r="170" spans="4:4" x14ac:dyDescent="0.3">
      <c r="D170" s="10">
        <f t="shared" si="2"/>
        <v>113</v>
      </c>
    </row>
    <row r="171" spans="4:4" x14ac:dyDescent="0.3">
      <c r="D171" s="10">
        <f t="shared" si="2"/>
        <v>114</v>
      </c>
    </row>
    <row r="172" spans="4:4" x14ac:dyDescent="0.3">
      <c r="D172" s="10">
        <f t="shared" si="2"/>
        <v>115</v>
      </c>
    </row>
    <row r="173" spans="4:4" x14ac:dyDescent="0.3">
      <c r="D173" s="10">
        <f t="shared" si="2"/>
        <v>116</v>
      </c>
    </row>
    <row r="174" spans="4:4" x14ac:dyDescent="0.3">
      <c r="D174" s="10">
        <f t="shared" si="2"/>
        <v>117</v>
      </c>
    </row>
    <row r="175" spans="4:4" x14ac:dyDescent="0.3">
      <c r="D175" s="10">
        <f t="shared" si="2"/>
        <v>118</v>
      </c>
    </row>
    <row r="176" spans="4:4" x14ac:dyDescent="0.3">
      <c r="D176" s="10">
        <f t="shared" si="2"/>
        <v>119</v>
      </c>
    </row>
    <row r="177" spans="4:4" x14ac:dyDescent="0.3">
      <c r="D177" s="10">
        <f t="shared" si="2"/>
        <v>120</v>
      </c>
    </row>
    <row r="178" spans="4:4" x14ac:dyDescent="0.3">
      <c r="D178" s="10">
        <f t="shared" si="2"/>
        <v>121</v>
      </c>
    </row>
    <row r="179" spans="4:4" x14ac:dyDescent="0.3">
      <c r="D179" s="10">
        <f t="shared" si="2"/>
        <v>122</v>
      </c>
    </row>
    <row r="180" spans="4:4" x14ac:dyDescent="0.3">
      <c r="D180" s="10">
        <f t="shared" si="2"/>
        <v>123</v>
      </c>
    </row>
    <row r="181" spans="4:4" x14ac:dyDescent="0.3">
      <c r="D181" s="10">
        <f t="shared" si="2"/>
        <v>124</v>
      </c>
    </row>
    <row r="182" spans="4:4" x14ac:dyDescent="0.3">
      <c r="D182" s="10">
        <f t="shared" si="2"/>
        <v>125</v>
      </c>
    </row>
    <row r="183" spans="4:4" x14ac:dyDescent="0.3">
      <c r="D183" s="10">
        <f t="shared" si="2"/>
        <v>126</v>
      </c>
    </row>
    <row r="184" spans="4:4" x14ac:dyDescent="0.3">
      <c r="D184" s="10">
        <f t="shared" si="2"/>
        <v>127</v>
      </c>
    </row>
    <row r="185" spans="4:4" x14ac:dyDescent="0.3">
      <c r="D185" s="10">
        <f t="shared" si="2"/>
        <v>128</v>
      </c>
    </row>
    <row r="186" spans="4:4" x14ac:dyDescent="0.3">
      <c r="D186" s="10">
        <f t="shared" si="2"/>
        <v>129</v>
      </c>
    </row>
    <row r="187" spans="4:4" x14ac:dyDescent="0.3">
      <c r="D187" s="10">
        <f t="shared" si="2"/>
        <v>130</v>
      </c>
    </row>
    <row r="188" spans="4:4" x14ac:dyDescent="0.3">
      <c r="D188" s="10">
        <f t="shared" si="2"/>
        <v>131</v>
      </c>
    </row>
    <row r="189" spans="4:4" x14ac:dyDescent="0.3">
      <c r="D189" s="10">
        <f t="shared" si="2"/>
        <v>132</v>
      </c>
    </row>
    <row r="190" spans="4:4" x14ac:dyDescent="0.3">
      <c r="D190" s="10">
        <f t="shared" si="2"/>
        <v>133</v>
      </c>
    </row>
    <row r="191" spans="4:4" x14ac:dyDescent="0.3">
      <c r="D191" s="10">
        <f t="shared" si="2"/>
        <v>134</v>
      </c>
    </row>
    <row r="192" spans="4:4" x14ac:dyDescent="0.3">
      <c r="D192" s="10">
        <f t="shared" si="2"/>
        <v>135</v>
      </c>
    </row>
    <row r="193" spans="4:4" x14ac:dyDescent="0.3">
      <c r="D193" s="10">
        <f t="shared" si="2"/>
        <v>136</v>
      </c>
    </row>
    <row r="194" spans="4:4" x14ac:dyDescent="0.3">
      <c r="D194" s="10">
        <f t="shared" si="2"/>
        <v>137</v>
      </c>
    </row>
    <row r="195" spans="4:4" x14ac:dyDescent="0.3">
      <c r="D195" s="10">
        <f t="shared" si="2"/>
        <v>138</v>
      </c>
    </row>
    <row r="196" spans="4:4" x14ac:dyDescent="0.3">
      <c r="D196" s="10">
        <f t="shared" si="2"/>
        <v>139</v>
      </c>
    </row>
    <row r="197" spans="4:4" x14ac:dyDescent="0.3">
      <c r="D197" s="10">
        <f t="shared" si="2"/>
        <v>140</v>
      </c>
    </row>
    <row r="198" spans="4:4" x14ac:dyDescent="0.3">
      <c r="D198" s="10">
        <f t="shared" si="2"/>
        <v>141</v>
      </c>
    </row>
    <row r="199" spans="4:4" x14ac:dyDescent="0.3">
      <c r="D199" s="10">
        <f t="shared" si="2"/>
        <v>142</v>
      </c>
    </row>
    <row r="200" spans="4:4" x14ac:dyDescent="0.3">
      <c r="D200" s="10">
        <f t="shared" si="2"/>
        <v>143</v>
      </c>
    </row>
    <row r="201" spans="4:4" x14ac:dyDescent="0.3">
      <c r="D201" s="10">
        <f t="shared" si="2"/>
        <v>144</v>
      </c>
    </row>
    <row r="202" spans="4:4" x14ac:dyDescent="0.3">
      <c r="D202" s="10">
        <f t="shared" si="2"/>
        <v>145</v>
      </c>
    </row>
    <row r="203" spans="4:4" x14ac:dyDescent="0.3">
      <c r="D203" s="10">
        <f t="shared" si="2"/>
        <v>146</v>
      </c>
    </row>
    <row r="204" spans="4:4" x14ac:dyDescent="0.3">
      <c r="D204" s="10">
        <f t="shared" si="2"/>
        <v>147</v>
      </c>
    </row>
    <row r="205" spans="4:4" x14ac:dyDescent="0.3">
      <c r="D205" s="10">
        <f t="shared" ref="D205:D268" si="3">D204+1</f>
        <v>148</v>
      </c>
    </row>
    <row r="206" spans="4:4" x14ac:dyDescent="0.3">
      <c r="D206" s="10">
        <f t="shared" si="3"/>
        <v>149</v>
      </c>
    </row>
    <row r="207" spans="4:4" x14ac:dyDescent="0.3">
      <c r="D207" s="10">
        <f t="shared" si="3"/>
        <v>150</v>
      </c>
    </row>
    <row r="208" spans="4:4" x14ac:dyDescent="0.3">
      <c r="D208" s="10">
        <f t="shared" si="3"/>
        <v>151</v>
      </c>
    </row>
    <row r="209" spans="4:4" x14ac:dyDescent="0.3">
      <c r="D209" s="10">
        <f t="shared" si="3"/>
        <v>152</v>
      </c>
    </row>
    <row r="210" spans="4:4" x14ac:dyDescent="0.3">
      <c r="D210" s="10">
        <f t="shared" si="3"/>
        <v>153</v>
      </c>
    </row>
    <row r="211" spans="4:4" x14ac:dyDescent="0.3">
      <c r="D211" s="10">
        <f t="shared" si="3"/>
        <v>154</v>
      </c>
    </row>
    <row r="212" spans="4:4" x14ac:dyDescent="0.3">
      <c r="D212" s="10">
        <f t="shared" si="3"/>
        <v>155</v>
      </c>
    </row>
    <row r="213" spans="4:4" x14ac:dyDescent="0.3">
      <c r="D213" s="10">
        <f t="shared" si="3"/>
        <v>156</v>
      </c>
    </row>
    <row r="214" spans="4:4" x14ac:dyDescent="0.3">
      <c r="D214" s="10">
        <f t="shared" si="3"/>
        <v>157</v>
      </c>
    </row>
    <row r="215" spans="4:4" x14ac:dyDescent="0.3">
      <c r="D215" s="10">
        <f t="shared" si="3"/>
        <v>158</v>
      </c>
    </row>
    <row r="216" spans="4:4" x14ac:dyDescent="0.3">
      <c r="D216" s="10">
        <f t="shared" si="3"/>
        <v>159</v>
      </c>
    </row>
    <row r="217" spans="4:4" x14ac:dyDescent="0.3">
      <c r="D217" s="10">
        <f t="shared" si="3"/>
        <v>160</v>
      </c>
    </row>
    <row r="218" spans="4:4" x14ac:dyDescent="0.3">
      <c r="D218" s="10">
        <f t="shared" si="3"/>
        <v>161</v>
      </c>
    </row>
    <row r="219" spans="4:4" x14ac:dyDescent="0.3">
      <c r="D219" s="10">
        <f t="shared" si="3"/>
        <v>162</v>
      </c>
    </row>
    <row r="220" spans="4:4" x14ac:dyDescent="0.3">
      <c r="D220" s="10">
        <f t="shared" si="3"/>
        <v>163</v>
      </c>
    </row>
    <row r="221" spans="4:4" x14ac:dyDescent="0.3">
      <c r="D221" s="10">
        <f t="shared" si="3"/>
        <v>164</v>
      </c>
    </row>
    <row r="222" spans="4:4" x14ac:dyDescent="0.3">
      <c r="D222" s="10">
        <f t="shared" si="3"/>
        <v>165</v>
      </c>
    </row>
    <row r="223" spans="4:4" x14ac:dyDescent="0.3">
      <c r="D223" s="10">
        <f t="shared" si="3"/>
        <v>166</v>
      </c>
    </row>
    <row r="224" spans="4:4" x14ac:dyDescent="0.3">
      <c r="D224" s="10">
        <f t="shared" si="3"/>
        <v>167</v>
      </c>
    </row>
    <row r="225" spans="4:4" x14ac:dyDescent="0.3">
      <c r="D225" s="10">
        <f t="shared" si="3"/>
        <v>168</v>
      </c>
    </row>
    <row r="226" spans="4:4" x14ac:dyDescent="0.3">
      <c r="D226" s="10">
        <f t="shared" si="3"/>
        <v>169</v>
      </c>
    </row>
    <row r="227" spans="4:4" x14ac:dyDescent="0.3">
      <c r="D227" s="10">
        <f t="shared" si="3"/>
        <v>170</v>
      </c>
    </row>
    <row r="228" spans="4:4" x14ac:dyDescent="0.3">
      <c r="D228" s="10">
        <f t="shared" si="3"/>
        <v>171</v>
      </c>
    </row>
    <row r="229" spans="4:4" x14ac:dyDescent="0.3">
      <c r="D229" s="10">
        <f t="shared" si="3"/>
        <v>172</v>
      </c>
    </row>
    <row r="230" spans="4:4" x14ac:dyDescent="0.3">
      <c r="D230" s="10">
        <f t="shared" si="3"/>
        <v>173</v>
      </c>
    </row>
    <row r="231" spans="4:4" x14ac:dyDescent="0.3">
      <c r="D231" s="10">
        <f t="shared" si="3"/>
        <v>174</v>
      </c>
    </row>
    <row r="232" spans="4:4" x14ac:dyDescent="0.3">
      <c r="D232" s="10">
        <f t="shared" si="3"/>
        <v>175</v>
      </c>
    </row>
    <row r="233" spans="4:4" x14ac:dyDescent="0.3">
      <c r="D233" s="10">
        <f t="shared" si="3"/>
        <v>176</v>
      </c>
    </row>
    <row r="234" spans="4:4" x14ac:dyDescent="0.3">
      <c r="D234" s="10">
        <f t="shared" si="3"/>
        <v>177</v>
      </c>
    </row>
    <row r="235" spans="4:4" x14ac:dyDescent="0.3">
      <c r="D235" s="10">
        <f t="shared" si="3"/>
        <v>178</v>
      </c>
    </row>
    <row r="236" spans="4:4" x14ac:dyDescent="0.3">
      <c r="D236" s="10">
        <f t="shared" si="3"/>
        <v>179</v>
      </c>
    </row>
    <row r="237" spans="4:4" x14ac:dyDescent="0.3">
      <c r="D237" s="10">
        <f t="shared" si="3"/>
        <v>180</v>
      </c>
    </row>
    <row r="238" spans="4:4" x14ac:dyDescent="0.3">
      <c r="D238" s="10">
        <f t="shared" si="3"/>
        <v>181</v>
      </c>
    </row>
    <row r="239" spans="4:4" x14ac:dyDescent="0.3">
      <c r="D239" s="10">
        <f t="shared" si="3"/>
        <v>182</v>
      </c>
    </row>
    <row r="240" spans="4:4" x14ac:dyDescent="0.3">
      <c r="D240" s="10">
        <f t="shared" si="3"/>
        <v>183</v>
      </c>
    </row>
    <row r="241" spans="4:4" x14ac:dyDescent="0.3">
      <c r="D241" s="10">
        <f t="shared" si="3"/>
        <v>184</v>
      </c>
    </row>
    <row r="242" spans="4:4" x14ac:dyDescent="0.3">
      <c r="D242" s="10">
        <f t="shared" si="3"/>
        <v>185</v>
      </c>
    </row>
    <row r="243" spans="4:4" x14ac:dyDescent="0.3">
      <c r="D243" s="10">
        <f t="shared" si="3"/>
        <v>186</v>
      </c>
    </row>
    <row r="244" spans="4:4" x14ac:dyDescent="0.3">
      <c r="D244" s="10">
        <f t="shared" si="3"/>
        <v>187</v>
      </c>
    </row>
    <row r="245" spans="4:4" x14ac:dyDescent="0.3">
      <c r="D245" s="10">
        <f t="shared" si="3"/>
        <v>188</v>
      </c>
    </row>
    <row r="246" spans="4:4" x14ac:dyDescent="0.3">
      <c r="D246" s="10">
        <f t="shared" si="3"/>
        <v>189</v>
      </c>
    </row>
    <row r="247" spans="4:4" x14ac:dyDescent="0.3">
      <c r="D247" s="10">
        <f t="shared" si="3"/>
        <v>190</v>
      </c>
    </row>
    <row r="248" spans="4:4" x14ac:dyDescent="0.3">
      <c r="D248" s="10">
        <f t="shared" si="3"/>
        <v>191</v>
      </c>
    </row>
    <row r="249" spans="4:4" x14ac:dyDescent="0.3">
      <c r="D249" s="10">
        <f t="shared" si="3"/>
        <v>192</v>
      </c>
    </row>
    <row r="250" spans="4:4" x14ac:dyDescent="0.3">
      <c r="D250" s="10">
        <f t="shared" si="3"/>
        <v>193</v>
      </c>
    </row>
    <row r="251" spans="4:4" x14ac:dyDescent="0.3">
      <c r="D251" s="10">
        <f t="shared" si="3"/>
        <v>194</v>
      </c>
    </row>
    <row r="252" spans="4:4" x14ac:dyDescent="0.3">
      <c r="D252" s="10">
        <f t="shared" si="3"/>
        <v>195</v>
      </c>
    </row>
    <row r="253" spans="4:4" x14ac:dyDescent="0.3">
      <c r="D253" s="10">
        <f t="shared" si="3"/>
        <v>196</v>
      </c>
    </row>
    <row r="254" spans="4:4" x14ac:dyDescent="0.3">
      <c r="D254" s="10">
        <f t="shared" si="3"/>
        <v>197</v>
      </c>
    </row>
    <row r="255" spans="4:4" x14ac:dyDescent="0.3">
      <c r="D255" s="10">
        <f t="shared" si="3"/>
        <v>198</v>
      </c>
    </row>
    <row r="256" spans="4:4" x14ac:dyDescent="0.3">
      <c r="D256" s="10">
        <f t="shared" si="3"/>
        <v>199</v>
      </c>
    </row>
    <row r="257" spans="4:4" x14ac:dyDescent="0.3">
      <c r="D257" s="10">
        <f t="shared" si="3"/>
        <v>200</v>
      </c>
    </row>
    <row r="258" spans="4:4" x14ac:dyDescent="0.3">
      <c r="D258" s="10">
        <f t="shared" si="3"/>
        <v>201</v>
      </c>
    </row>
    <row r="259" spans="4:4" x14ac:dyDescent="0.3">
      <c r="D259" s="10">
        <f t="shared" si="3"/>
        <v>202</v>
      </c>
    </row>
    <row r="260" spans="4:4" x14ac:dyDescent="0.3">
      <c r="D260" s="10">
        <f t="shared" si="3"/>
        <v>203</v>
      </c>
    </row>
    <row r="261" spans="4:4" x14ac:dyDescent="0.3">
      <c r="D261" s="10">
        <f t="shared" si="3"/>
        <v>204</v>
      </c>
    </row>
    <row r="262" spans="4:4" x14ac:dyDescent="0.3">
      <c r="D262" s="10">
        <f t="shared" si="3"/>
        <v>205</v>
      </c>
    </row>
    <row r="263" spans="4:4" x14ac:dyDescent="0.3">
      <c r="D263" s="10">
        <f t="shared" si="3"/>
        <v>206</v>
      </c>
    </row>
    <row r="264" spans="4:4" x14ac:dyDescent="0.3">
      <c r="D264" s="10">
        <f t="shared" si="3"/>
        <v>207</v>
      </c>
    </row>
    <row r="265" spans="4:4" x14ac:dyDescent="0.3">
      <c r="D265" s="10">
        <f t="shared" si="3"/>
        <v>208</v>
      </c>
    </row>
    <row r="266" spans="4:4" x14ac:dyDescent="0.3">
      <c r="D266" s="10">
        <f t="shared" si="3"/>
        <v>209</v>
      </c>
    </row>
    <row r="267" spans="4:4" x14ac:dyDescent="0.3">
      <c r="D267" s="10">
        <f t="shared" si="3"/>
        <v>210</v>
      </c>
    </row>
    <row r="268" spans="4:4" x14ac:dyDescent="0.3">
      <c r="D268" s="10">
        <f t="shared" si="3"/>
        <v>211</v>
      </c>
    </row>
    <row r="269" spans="4:4" x14ac:dyDescent="0.3">
      <c r="D269" s="10">
        <f t="shared" ref="D269:D272" si="4">D268+1</f>
        <v>212</v>
      </c>
    </row>
    <row r="270" spans="4:4" x14ac:dyDescent="0.3">
      <c r="D270" s="10">
        <f t="shared" si="4"/>
        <v>213</v>
      </c>
    </row>
    <row r="271" spans="4:4" x14ac:dyDescent="0.3">
      <c r="D271" s="10">
        <f t="shared" si="4"/>
        <v>214</v>
      </c>
    </row>
    <row r="272" spans="4:4" x14ac:dyDescent="0.3">
      <c r="D272" s="10">
        <f t="shared" si="4"/>
        <v>215</v>
      </c>
    </row>
  </sheetData>
  <mergeCells count="1">
    <mergeCell ref="AV1:AW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4B80-5886-4074-B11C-F41C8C1F723A}">
  <dimension ref="A1:J62"/>
  <sheetViews>
    <sheetView topLeftCell="A38" workbookViewId="0">
      <selection activeCell="D55" sqref="D55"/>
    </sheetView>
  </sheetViews>
  <sheetFormatPr defaultRowHeight="14.4" x14ac:dyDescent="0.3"/>
  <cols>
    <col min="1" max="1" width="20.6640625" bestFit="1" customWidth="1"/>
    <col min="2" max="2" width="12.88671875" bestFit="1" customWidth="1"/>
    <col min="4" max="4" width="21.6640625" style="10" bestFit="1" customWidth="1"/>
    <col min="5" max="5" width="9" style="10" bestFit="1" customWidth="1"/>
    <col min="6" max="6" width="10.109375" style="10" bestFit="1" customWidth="1"/>
    <col min="7" max="7" width="9.6640625" style="10" bestFit="1" customWidth="1"/>
    <col min="8" max="8" width="7.88671875" style="10" bestFit="1" customWidth="1"/>
    <col min="9" max="9" width="13.21875" style="10" bestFit="1" customWidth="1"/>
    <col min="10" max="10" width="12.109375" style="10" bestFit="1" customWidth="1"/>
  </cols>
  <sheetData>
    <row r="1" spans="1:10" x14ac:dyDescent="0.3">
      <c r="A1" s="8" t="s">
        <v>224</v>
      </c>
      <c r="B1" s="8" t="s">
        <v>715</v>
      </c>
      <c r="D1" s="9" t="s">
        <v>730</v>
      </c>
      <c r="E1" s="9"/>
    </row>
    <row r="2" spans="1:10" x14ac:dyDescent="0.3">
      <c r="A2" t="s">
        <v>729</v>
      </c>
      <c r="B2" t="s">
        <v>222</v>
      </c>
    </row>
    <row r="6" spans="1:10" x14ac:dyDescent="0.3">
      <c r="D6" s="9" t="s">
        <v>716</v>
      </c>
    </row>
    <row r="7" spans="1:10" x14ac:dyDescent="0.3">
      <c r="D7" s="9" t="s">
        <v>96</v>
      </c>
      <c r="E7" s="9" t="s">
        <v>719</v>
      </c>
      <c r="F7" s="9" t="s">
        <v>717</v>
      </c>
      <c r="G7" s="9" t="s">
        <v>721</v>
      </c>
      <c r="H7" s="9" t="s">
        <v>364</v>
      </c>
      <c r="I7" s="9" t="s">
        <v>723</v>
      </c>
      <c r="J7" s="9" t="s">
        <v>722</v>
      </c>
    </row>
    <row r="8" spans="1:10" x14ac:dyDescent="0.3">
      <c r="D8" s="10" t="s">
        <v>718</v>
      </c>
      <c r="E8" s="10" t="s">
        <v>720</v>
      </c>
      <c r="F8" s="10">
        <v>7</v>
      </c>
      <c r="G8" s="10">
        <v>8</v>
      </c>
      <c r="H8" s="10">
        <v>4</v>
      </c>
      <c r="I8" s="10">
        <f>G8*H8</f>
        <v>32</v>
      </c>
      <c r="J8" s="10">
        <f>I8/8</f>
        <v>4</v>
      </c>
    </row>
    <row r="9" spans="1:10" x14ac:dyDescent="0.3">
      <c r="D9" s="10" t="s">
        <v>718</v>
      </c>
      <c r="E9" s="10" t="s">
        <v>724</v>
      </c>
      <c r="F9" s="10">
        <v>7</v>
      </c>
      <c r="G9" s="10">
        <v>8</v>
      </c>
      <c r="H9" s="10">
        <v>4</v>
      </c>
      <c r="I9" s="10">
        <f t="shared" ref="I9:I20" si="0">G9*H9</f>
        <v>32</v>
      </c>
      <c r="J9" s="10">
        <f t="shared" ref="J9:J20" si="1">I9/8</f>
        <v>4</v>
      </c>
    </row>
    <row r="10" spans="1:10" x14ac:dyDescent="0.3">
      <c r="D10" s="10" t="s">
        <v>725</v>
      </c>
      <c r="E10" s="10" t="s">
        <v>726</v>
      </c>
      <c r="F10" s="10">
        <v>7</v>
      </c>
      <c r="G10" s="10">
        <v>8</v>
      </c>
      <c r="H10" s="10">
        <v>2</v>
      </c>
      <c r="I10" s="10">
        <f t="shared" si="0"/>
        <v>16</v>
      </c>
      <c r="J10" s="10">
        <f t="shared" si="1"/>
        <v>2</v>
      </c>
    </row>
    <row r="11" spans="1:10" x14ac:dyDescent="0.3">
      <c r="D11" s="10" t="s">
        <v>725</v>
      </c>
      <c r="E11" s="10" t="s">
        <v>679</v>
      </c>
      <c r="F11" s="10">
        <v>7</v>
      </c>
      <c r="G11" s="10">
        <v>8</v>
      </c>
      <c r="H11" s="10">
        <v>2</v>
      </c>
      <c r="I11" s="10">
        <f t="shared" si="0"/>
        <v>16</v>
      </c>
      <c r="J11" s="10">
        <f t="shared" si="1"/>
        <v>2</v>
      </c>
    </row>
    <row r="12" spans="1:10" x14ac:dyDescent="0.3">
      <c r="D12" s="10" t="s">
        <v>727</v>
      </c>
      <c r="E12" s="10" t="s">
        <v>683</v>
      </c>
      <c r="F12" s="10">
        <v>7</v>
      </c>
      <c r="G12" s="10">
        <v>8</v>
      </c>
      <c r="H12" s="10">
        <v>2</v>
      </c>
      <c r="I12" s="10">
        <f t="shared" si="0"/>
        <v>16</v>
      </c>
      <c r="J12" s="10">
        <f t="shared" si="1"/>
        <v>2</v>
      </c>
    </row>
    <row r="13" spans="1:10" x14ac:dyDescent="0.3">
      <c r="D13" s="10" t="s">
        <v>728</v>
      </c>
      <c r="E13" s="10" t="s">
        <v>680</v>
      </c>
      <c r="F13" s="10">
        <v>12</v>
      </c>
      <c r="G13" s="10">
        <v>16</v>
      </c>
      <c r="H13" s="10">
        <v>1</v>
      </c>
      <c r="I13" s="10">
        <f t="shared" si="0"/>
        <v>16</v>
      </c>
      <c r="J13" s="10">
        <f t="shared" si="1"/>
        <v>2</v>
      </c>
    </row>
    <row r="14" spans="1:10" x14ac:dyDescent="0.3">
      <c r="D14" s="10" t="s">
        <v>732</v>
      </c>
      <c r="E14" s="10" t="s">
        <v>683</v>
      </c>
      <c r="F14" s="10">
        <v>1</v>
      </c>
      <c r="G14" s="10">
        <v>8</v>
      </c>
      <c r="H14" s="10">
        <v>1</v>
      </c>
      <c r="I14" s="10">
        <f t="shared" si="0"/>
        <v>8</v>
      </c>
      <c r="J14" s="10">
        <f t="shared" si="1"/>
        <v>1</v>
      </c>
    </row>
    <row r="15" spans="1:10" x14ac:dyDescent="0.3">
      <c r="I15" s="10">
        <f t="shared" si="0"/>
        <v>0</v>
      </c>
      <c r="J15" s="10">
        <f t="shared" si="1"/>
        <v>0</v>
      </c>
    </row>
    <row r="16" spans="1:10" x14ac:dyDescent="0.3">
      <c r="I16" s="10">
        <f t="shared" si="0"/>
        <v>0</v>
      </c>
      <c r="J16" s="10">
        <f t="shared" si="1"/>
        <v>0</v>
      </c>
    </row>
    <row r="17" spans="4:10" x14ac:dyDescent="0.3">
      <c r="I17" s="10">
        <f t="shared" si="0"/>
        <v>0</v>
      </c>
      <c r="J17" s="10">
        <f t="shared" si="1"/>
        <v>0</v>
      </c>
    </row>
    <row r="18" spans="4:10" x14ac:dyDescent="0.3">
      <c r="I18" s="10">
        <f t="shared" si="0"/>
        <v>0</v>
      </c>
      <c r="J18" s="10">
        <f t="shared" si="1"/>
        <v>0</v>
      </c>
    </row>
    <row r="19" spans="4:10" x14ac:dyDescent="0.3">
      <c r="I19" s="10">
        <f t="shared" si="0"/>
        <v>0</v>
      </c>
      <c r="J19" s="10">
        <f t="shared" si="1"/>
        <v>0</v>
      </c>
    </row>
    <row r="20" spans="4:10" x14ac:dyDescent="0.3">
      <c r="I20" s="10">
        <f t="shared" si="0"/>
        <v>0</v>
      </c>
      <c r="J20" s="10">
        <f t="shared" si="1"/>
        <v>0</v>
      </c>
    </row>
    <row r="21" spans="4:10" x14ac:dyDescent="0.3">
      <c r="D21" s="9" t="s">
        <v>80</v>
      </c>
      <c r="E21" s="9"/>
      <c r="F21" s="9"/>
      <c r="G21" s="9"/>
      <c r="H21" s="9"/>
      <c r="I21" s="9">
        <f>SUM(I1:I20)</f>
        <v>136</v>
      </c>
      <c r="J21" s="9">
        <f>SUM(J1:J20)</f>
        <v>17</v>
      </c>
    </row>
    <row r="24" spans="4:10" x14ac:dyDescent="0.3">
      <c r="D24" s="9" t="s">
        <v>731</v>
      </c>
    </row>
    <row r="25" spans="4:10" x14ac:dyDescent="0.3">
      <c r="D25" s="9" t="s">
        <v>96</v>
      </c>
      <c r="E25" s="9" t="s">
        <v>719</v>
      </c>
      <c r="F25" s="9" t="s">
        <v>717</v>
      </c>
      <c r="G25" s="9" t="s">
        <v>721</v>
      </c>
      <c r="H25" s="9" t="s">
        <v>364</v>
      </c>
      <c r="I25" s="9" t="s">
        <v>723</v>
      </c>
      <c r="J25" s="9" t="s">
        <v>722</v>
      </c>
    </row>
    <row r="26" spans="4:10" x14ac:dyDescent="0.3">
      <c r="D26" s="10" t="s">
        <v>718</v>
      </c>
      <c r="E26" s="10" t="s">
        <v>720</v>
      </c>
      <c r="F26" s="10">
        <v>7</v>
      </c>
      <c r="G26" s="10">
        <v>8</v>
      </c>
      <c r="H26" s="10">
        <v>4</v>
      </c>
      <c r="I26" s="10">
        <f>G26*H26</f>
        <v>32</v>
      </c>
      <c r="J26" s="10">
        <f>I26/8</f>
        <v>4</v>
      </c>
    </row>
    <row r="27" spans="4:10" x14ac:dyDescent="0.3">
      <c r="D27" s="10" t="s">
        <v>718</v>
      </c>
      <c r="E27" s="10" t="s">
        <v>724</v>
      </c>
      <c r="F27" s="10">
        <v>7</v>
      </c>
      <c r="G27" s="10">
        <v>8</v>
      </c>
      <c r="H27" s="10">
        <v>4</v>
      </c>
      <c r="I27" s="10">
        <f t="shared" ref="I27:I38" si="2">G27*H27</f>
        <v>32</v>
      </c>
      <c r="J27" s="10">
        <f t="shared" ref="J27:J38" si="3">I27/8</f>
        <v>4</v>
      </c>
    </row>
    <row r="28" spans="4:10" x14ac:dyDescent="0.3">
      <c r="D28" s="10" t="s">
        <v>725</v>
      </c>
      <c r="E28" s="10" t="s">
        <v>726</v>
      </c>
      <c r="F28" s="10">
        <v>7</v>
      </c>
      <c r="G28" s="10">
        <v>8</v>
      </c>
      <c r="H28" s="10">
        <v>2</v>
      </c>
      <c r="I28" s="10">
        <f t="shared" si="2"/>
        <v>16</v>
      </c>
      <c r="J28" s="10">
        <f t="shared" si="3"/>
        <v>2</v>
      </c>
    </row>
    <row r="29" spans="4:10" x14ac:dyDescent="0.3">
      <c r="D29" s="10" t="s">
        <v>725</v>
      </c>
      <c r="E29" s="10" t="s">
        <v>679</v>
      </c>
      <c r="F29" s="10">
        <v>7</v>
      </c>
      <c r="G29" s="10">
        <v>8</v>
      </c>
      <c r="H29" s="10">
        <v>2</v>
      </c>
      <c r="I29" s="10">
        <f t="shared" si="2"/>
        <v>16</v>
      </c>
      <c r="J29" s="10">
        <f t="shared" si="3"/>
        <v>2</v>
      </c>
    </row>
    <row r="30" spans="4:10" x14ac:dyDescent="0.3">
      <c r="D30" s="10" t="s">
        <v>727</v>
      </c>
      <c r="E30" s="10" t="s">
        <v>683</v>
      </c>
      <c r="F30" s="10">
        <v>7</v>
      </c>
      <c r="G30" s="10">
        <v>8</v>
      </c>
      <c r="H30" s="10">
        <v>2</v>
      </c>
      <c r="I30" s="10">
        <f t="shared" si="2"/>
        <v>16</v>
      </c>
      <c r="J30" s="10">
        <f t="shared" si="3"/>
        <v>2</v>
      </c>
    </row>
    <row r="31" spans="4:10" x14ac:dyDescent="0.3">
      <c r="D31" s="10" t="s">
        <v>728</v>
      </c>
      <c r="E31" s="10" t="s">
        <v>680</v>
      </c>
      <c r="F31" s="10">
        <v>12</v>
      </c>
      <c r="G31" s="10">
        <v>16</v>
      </c>
      <c r="H31" s="10">
        <v>1</v>
      </c>
      <c r="I31" s="10">
        <f t="shared" si="2"/>
        <v>16</v>
      </c>
      <c r="J31" s="10">
        <f t="shared" si="3"/>
        <v>2</v>
      </c>
    </row>
    <row r="32" spans="4:10" x14ac:dyDescent="0.3">
      <c r="D32" s="10" t="s">
        <v>732</v>
      </c>
      <c r="E32" s="10" t="s">
        <v>683</v>
      </c>
      <c r="F32" s="10">
        <v>1</v>
      </c>
      <c r="G32" s="10">
        <v>8</v>
      </c>
      <c r="H32" s="10">
        <v>1</v>
      </c>
      <c r="I32" s="10">
        <f t="shared" si="2"/>
        <v>8</v>
      </c>
      <c r="J32" s="10">
        <f t="shared" si="3"/>
        <v>1</v>
      </c>
    </row>
    <row r="33" spans="4:10" x14ac:dyDescent="0.3">
      <c r="D33" s="10" t="s">
        <v>718</v>
      </c>
      <c r="E33" s="10" t="s">
        <v>680</v>
      </c>
      <c r="F33" s="10">
        <v>7</v>
      </c>
      <c r="G33" s="10">
        <v>8</v>
      </c>
      <c r="H33" s="10">
        <v>4</v>
      </c>
      <c r="I33" s="10">
        <f t="shared" si="2"/>
        <v>32</v>
      </c>
      <c r="J33" s="10">
        <f t="shared" si="3"/>
        <v>4</v>
      </c>
    </row>
    <row r="34" spans="4:10" x14ac:dyDescent="0.3">
      <c r="D34" s="10" t="s">
        <v>728</v>
      </c>
      <c r="E34" s="10" t="s">
        <v>680</v>
      </c>
      <c r="F34" s="10">
        <v>12</v>
      </c>
      <c r="G34" s="10">
        <v>16</v>
      </c>
      <c r="H34" s="10">
        <v>1</v>
      </c>
      <c r="I34" s="10">
        <f t="shared" si="2"/>
        <v>16</v>
      </c>
      <c r="J34" s="10">
        <f t="shared" si="3"/>
        <v>2</v>
      </c>
    </row>
    <row r="35" spans="4:10" x14ac:dyDescent="0.3">
      <c r="D35" s="10" t="s">
        <v>734</v>
      </c>
      <c r="E35" s="10" t="s">
        <v>680</v>
      </c>
      <c r="F35" s="10">
        <v>8</v>
      </c>
      <c r="G35" s="10">
        <v>8</v>
      </c>
      <c r="H35" s="10">
        <v>1</v>
      </c>
      <c r="I35" s="10">
        <f t="shared" si="2"/>
        <v>8</v>
      </c>
      <c r="J35" s="10">
        <f t="shared" si="3"/>
        <v>1</v>
      </c>
    </row>
    <row r="36" spans="4:10" x14ac:dyDescent="0.3">
      <c r="I36" s="10">
        <f t="shared" si="2"/>
        <v>0</v>
      </c>
      <c r="J36" s="10">
        <f t="shared" si="3"/>
        <v>0</v>
      </c>
    </row>
    <row r="37" spans="4:10" x14ac:dyDescent="0.3">
      <c r="I37" s="10">
        <f t="shared" si="2"/>
        <v>0</v>
      </c>
      <c r="J37" s="10">
        <f t="shared" si="3"/>
        <v>0</v>
      </c>
    </row>
    <row r="38" spans="4:10" x14ac:dyDescent="0.3">
      <c r="I38" s="10">
        <f t="shared" si="2"/>
        <v>0</v>
      </c>
      <c r="J38" s="10">
        <f t="shared" si="3"/>
        <v>0</v>
      </c>
    </row>
    <row r="39" spans="4:10" x14ac:dyDescent="0.3">
      <c r="D39" s="9" t="s">
        <v>80</v>
      </c>
      <c r="E39" s="9"/>
      <c r="F39" s="9"/>
      <c r="G39" s="9"/>
      <c r="H39" s="9"/>
      <c r="I39" s="9">
        <f>SUM(I25:I38)</f>
        <v>192</v>
      </c>
      <c r="J39" s="9">
        <f>SUM(J25:J38)</f>
        <v>24</v>
      </c>
    </row>
    <row r="43" spans="4:10" x14ac:dyDescent="0.3">
      <c r="D43" s="9" t="s">
        <v>735</v>
      </c>
    </row>
    <row r="44" spans="4:10" x14ac:dyDescent="0.3">
      <c r="D44" s="9" t="s">
        <v>96</v>
      </c>
      <c r="E44" s="9" t="s">
        <v>719</v>
      </c>
      <c r="F44" s="9" t="s">
        <v>717</v>
      </c>
      <c r="G44" s="9" t="s">
        <v>721</v>
      </c>
      <c r="H44" s="9" t="s">
        <v>364</v>
      </c>
      <c r="I44" s="9" t="s">
        <v>723</v>
      </c>
      <c r="J44" s="9" t="s">
        <v>722</v>
      </c>
    </row>
    <row r="45" spans="4:10" x14ac:dyDescent="0.3">
      <c r="D45" s="10" t="s">
        <v>718</v>
      </c>
      <c r="E45" s="10" t="s">
        <v>720</v>
      </c>
      <c r="F45" s="10">
        <v>7</v>
      </c>
      <c r="G45" s="10">
        <v>8</v>
      </c>
      <c r="H45" s="10">
        <v>12</v>
      </c>
      <c r="I45" s="10">
        <f>G45*H45</f>
        <v>96</v>
      </c>
      <c r="J45" s="10">
        <f>I45/8</f>
        <v>12</v>
      </c>
    </row>
    <row r="46" spans="4:10" x14ac:dyDescent="0.3">
      <c r="D46" s="10" t="s">
        <v>718</v>
      </c>
      <c r="E46" s="10" t="s">
        <v>724</v>
      </c>
      <c r="F46" s="10">
        <v>7</v>
      </c>
      <c r="G46" s="10">
        <v>8</v>
      </c>
      <c r="H46" s="10">
        <v>12</v>
      </c>
      <c r="I46" s="10">
        <f t="shared" ref="I46:I53" si="4">G46*H46</f>
        <v>96</v>
      </c>
      <c r="J46" s="10">
        <f t="shared" ref="J46:J61" si="5">I46/8</f>
        <v>12</v>
      </c>
    </row>
    <row r="47" spans="4:10" x14ac:dyDescent="0.3">
      <c r="D47" s="10" t="s">
        <v>725</v>
      </c>
      <c r="E47" s="10" t="s">
        <v>726</v>
      </c>
      <c r="F47" s="10">
        <v>7</v>
      </c>
      <c r="G47" s="10">
        <v>8</v>
      </c>
      <c r="H47" s="10">
        <v>4</v>
      </c>
      <c r="I47" s="10">
        <f t="shared" si="4"/>
        <v>32</v>
      </c>
      <c r="J47" s="10">
        <f t="shared" si="5"/>
        <v>4</v>
      </c>
    </row>
    <row r="48" spans="4:10" x14ac:dyDescent="0.3">
      <c r="D48" s="10" t="s">
        <v>725</v>
      </c>
      <c r="E48" s="10" t="s">
        <v>679</v>
      </c>
      <c r="F48" s="10">
        <v>7</v>
      </c>
      <c r="G48" s="10">
        <v>8</v>
      </c>
      <c r="H48" s="10">
        <v>4</v>
      </c>
      <c r="I48" s="10">
        <f t="shared" si="4"/>
        <v>32</v>
      </c>
      <c r="J48" s="10">
        <f t="shared" si="5"/>
        <v>4</v>
      </c>
    </row>
    <row r="49" spans="4:10" x14ac:dyDescent="0.3">
      <c r="D49" s="10" t="s">
        <v>727</v>
      </c>
      <c r="E49" s="10" t="s">
        <v>683</v>
      </c>
      <c r="F49" s="10">
        <v>7</v>
      </c>
      <c r="G49" s="10">
        <v>8</v>
      </c>
      <c r="H49" s="10">
        <v>2</v>
      </c>
      <c r="I49" s="10">
        <f t="shared" si="4"/>
        <v>16</v>
      </c>
      <c r="J49" s="10">
        <f t="shared" si="5"/>
        <v>2</v>
      </c>
    </row>
    <row r="50" spans="4:10" x14ac:dyDescent="0.3">
      <c r="D50" s="10" t="s">
        <v>728</v>
      </c>
      <c r="E50" s="10" t="s">
        <v>680</v>
      </c>
      <c r="F50" s="10">
        <v>12</v>
      </c>
      <c r="G50" s="10">
        <v>16</v>
      </c>
      <c r="H50" s="10">
        <v>16</v>
      </c>
      <c r="I50" s="10">
        <f t="shared" si="4"/>
        <v>256</v>
      </c>
      <c r="J50" s="10">
        <f t="shared" si="5"/>
        <v>32</v>
      </c>
    </row>
    <row r="51" spans="4:10" x14ac:dyDescent="0.3">
      <c r="D51" s="10" t="s">
        <v>732</v>
      </c>
      <c r="E51" s="10" t="s">
        <v>683</v>
      </c>
      <c r="F51" s="10">
        <v>1</v>
      </c>
      <c r="G51" s="10">
        <v>8</v>
      </c>
      <c r="H51" s="10">
        <v>2</v>
      </c>
      <c r="I51" s="10">
        <f t="shared" si="4"/>
        <v>16</v>
      </c>
      <c r="J51" s="10">
        <f t="shared" si="5"/>
        <v>2</v>
      </c>
    </row>
    <row r="52" spans="4:10" x14ac:dyDescent="0.3">
      <c r="D52" s="10" t="s">
        <v>718</v>
      </c>
      <c r="E52" s="10" t="s">
        <v>737</v>
      </c>
      <c r="F52" s="10">
        <v>7</v>
      </c>
      <c r="G52" s="10">
        <v>8</v>
      </c>
      <c r="H52" s="10">
        <v>8</v>
      </c>
      <c r="I52" s="10">
        <f t="shared" si="4"/>
        <v>64</v>
      </c>
      <c r="J52" s="10">
        <f t="shared" si="5"/>
        <v>8</v>
      </c>
    </row>
    <row r="53" spans="4:10" x14ac:dyDescent="0.3">
      <c r="D53" s="10" t="s">
        <v>718</v>
      </c>
      <c r="E53" s="10" t="s">
        <v>738</v>
      </c>
      <c r="F53" s="10">
        <v>7</v>
      </c>
      <c r="G53" s="10">
        <v>8</v>
      </c>
      <c r="H53" s="10">
        <v>8</v>
      </c>
      <c r="I53" s="10">
        <f t="shared" si="4"/>
        <v>64</v>
      </c>
      <c r="J53" s="10">
        <f t="shared" si="5"/>
        <v>8</v>
      </c>
    </row>
    <row r="54" spans="4:10" x14ac:dyDescent="0.3">
      <c r="D54" s="10" t="s">
        <v>718</v>
      </c>
      <c r="E54" s="10" t="s">
        <v>739</v>
      </c>
      <c r="F54" s="10">
        <v>7</v>
      </c>
      <c r="G54" s="10">
        <v>8</v>
      </c>
      <c r="H54" s="10">
        <v>8</v>
      </c>
      <c r="I54" s="10">
        <f t="shared" ref="I54:I55" si="6">G54*H54</f>
        <v>64</v>
      </c>
      <c r="J54" s="10">
        <f t="shared" si="5"/>
        <v>8</v>
      </c>
    </row>
    <row r="55" spans="4:10" x14ac:dyDescent="0.3">
      <c r="I55" s="10">
        <f t="shared" si="6"/>
        <v>0</v>
      </c>
      <c r="J55" s="10">
        <f t="shared" si="5"/>
        <v>0</v>
      </c>
    </row>
    <row r="56" spans="4:10" x14ac:dyDescent="0.3">
      <c r="D56" s="10" t="s">
        <v>718</v>
      </c>
      <c r="E56" s="10" t="s">
        <v>680</v>
      </c>
      <c r="F56" s="10">
        <v>7</v>
      </c>
      <c r="G56" s="10">
        <v>8</v>
      </c>
      <c r="H56" s="10">
        <v>16</v>
      </c>
      <c r="I56" s="10">
        <f t="shared" ref="I56:I61" si="7">G56*H56</f>
        <v>128</v>
      </c>
      <c r="J56" s="10">
        <f t="shared" si="5"/>
        <v>16</v>
      </c>
    </row>
    <row r="57" spans="4:10" x14ac:dyDescent="0.3">
      <c r="D57" s="10" t="s">
        <v>728</v>
      </c>
      <c r="E57" s="10" t="s">
        <v>680</v>
      </c>
      <c r="F57" s="10">
        <v>12</v>
      </c>
      <c r="G57" s="10">
        <v>16</v>
      </c>
      <c r="H57" s="10">
        <v>0</v>
      </c>
      <c r="I57" s="10">
        <f t="shared" si="7"/>
        <v>0</v>
      </c>
      <c r="J57" s="10">
        <f t="shared" si="5"/>
        <v>0</v>
      </c>
    </row>
    <row r="58" spans="4:10" x14ac:dyDescent="0.3">
      <c r="D58" s="10" t="s">
        <v>734</v>
      </c>
      <c r="E58" s="10" t="s">
        <v>680</v>
      </c>
      <c r="F58" s="10">
        <v>8</v>
      </c>
      <c r="G58" s="10">
        <v>8</v>
      </c>
      <c r="H58" s="10">
        <v>4</v>
      </c>
      <c r="I58" s="10">
        <f t="shared" si="7"/>
        <v>32</v>
      </c>
      <c r="J58" s="10">
        <f t="shared" si="5"/>
        <v>4</v>
      </c>
    </row>
    <row r="59" spans="4:10" x14ac:dyDescent="0.3">
      <c r="D59" s="10" t="s">
        <v>733</v>
      </c>
      <c r="E59" s="10" t="s">
        <v>680</v>
      </c>
      <c r="F59" s="10">
        <v>12</v>
      </c>
      <c r="G59" s="10">
        <v>12</v>
      </c>
      <c r="H59" s="10">
        <v>8</v>
      </c>
      <c r="I59" s="10">
        <f t="shared" si="7"/>
        <v>96</v>
      </c>
      <c r="J59" s="10">
        <f t="shared" si="5"/>
        <v>12</v>
      </c>
    </row>
    <row r="60" spans="4:10" x14ac:dyDescent="0.3">
      <c r="D60" s="10" t="s">
        <v>733</v>
      </c>
      <c r="E60" s="10" t="s">
        <v>683</v>
      </c>
      <c r="F60" s="10">
        <v>12</v>
      </c>
      <c r="G60" s="10">
        <v>12</v>
      </c>
      <c r="H60" s="10">
        <v>8</v>
      </c>
      <c r="I60" s="10">
        <f t="shared" si="7"/>
        <v>96</v>
      </c>
      <c r="J60" s="10">
        <f t="shared" si="5"/>
        <v>12</v>
      </c>
    </row>
    <row r="61" spans="4:10" x14ac:dyDescent="0.3">
      <c r="D61" s="10" t="s">
        <v>736</v>
      </c>
      <c r="E61" s="10" t="s">
        <v>680</v>
      </c>
      <c r="F61" s="10">
        <v>8</v>
      </c>
      <c r="G61" s="10">
        <v>8</v>
      </c>
      <c r="H61" s="10">
        <v>4</v>
      </c>
      <c r="I61" s="10">
        <f t="shared" si="7"/>
        <v>32</v>
      </c>
      <c r="J61" s="10">
        <f t="shared" si="5"/>
        <v>4</v>
      </c>
    </row>
    <row r="62" spans="4:10" x14ac:dyDescent="0.3">
      <c r="D62" s="9" t="s">
        <v>80</v>
      </c>
      <c r="E62" s="9"/>
      <c r="F62" s="9"/>
      <c r="G62" s="9"/>
      <c r="H62" s="9"/>
      <c r="I62" s="9">
        <f>SUM(I45:I61)</f>
        <v>1120</v>
      </c>
      <c r="J62" s="9">
        <f>SUM(J45:J61)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Hours</vt:lpstr>
      <vt:lpstr>PCFile</vt:lpstr>
      <vt:lpstr>SDFile</vt:lpstr>
      <vt:lpstr>SDFile2</vt:lpstr>
      <vt:lpstr>Mem</vt:lpstr>
      <vt:lpstr>CPU M</vt:lpstr>
      <vt:lpstr>Tr</vt:lpstr>
      <vt:lpstr>Ins</vt:lpstr>
      <vt:lpstr>DMX</vt:lpstr>
      <vt:lpstr>Pl</vt:lpstr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Keijzers</dc:creator>
  <cp:lastModifiedBy>Michel Keijzers</cp:lastModifiedBy>
  <dcterms:created xsi:type="dcterms:W3CDTF">2017-09-13T14:37:19Z</dcterms:created>
  <dcterms:modified xsi:type="dcterms:W3CDTF">2017-11-22T17:46:11Z</dcterms:modified>
</cp:coreProperties>
</file>