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w/Dropbox/Research/CODE/CountPatterns/fin-call-patterns/SEQ_CODE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C40" i="1"/>
  <c r="D50" i="1"/>
  <c r="D51" i="1"/>
  <c r="D52" i="1"/>
  <c r="D47" i="1"/>
  <c r="D48" i="1"/>
  <c r="D49" i="1"/>
  <c r="B41" i="1"/>
  <c r="C41" i="1"/>
  <c r="E49" i="1"/>
  <c r="E47" i="1"/>
  <c r="E48" i="1"/>
  <c r="E50" i="1"/>
  <c r="E51" i="1"/>
  <c r="E52" i="1"/>
  <c r="B46" i="1"/>
  <c r="C46" i="1"/>
  <c r="E46" i="1"/>
  <c r="D46" i="1"/>
  <c r="B17" i="1"/>
  <c r="E16" i="1"/>
  <c r="B16" i="1"/>
  <c r="D16" i="1"/>
  <c r="E22" i="1"/>
  <c r="D22" i="1"/>
  <c r="E23" i="1"/>
  <c r="E24" i="1"/>
  <c r="E25" i="1"/>
  <c r="E26" i="1"/>
  <c r="E27" i="1"/>
  <c r="E28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<sst xmlns="http://schemas.openxmlformats.org/spreadsheetml/2006/main" count="67" uniqueCount="47">
  <si>
    <t>S_corrected</t>
  </si>
  <si>
    <t>Sc4</t>
  </si>
  <si>
    <t>Sc8</t>
  </si>
  <si>
    <t>N_all</t>
  </si>
  <si>
    <t>Dec</t>
  </si>
  <si>
    <t>Jan</t>
  </si>
  <si>
    <t>Feb</t>
  </si>
  <si>
    <t>Slope Summary</t>
  </si>
  <si>
    <t>DIV</t>
  </si>
  <si>
    <t>TT</t>
  </si>
  <si>
    <t>COMBO</t>
  </si>
  <si>
    <t>S1</t>
  </si>
  <si>
    <t>S2</t>
  </si>
  <si>
    <t>S3</t>
  </si>
  <si>
    <t>S4</t>
  </si>
  <si>
    <t>S1_B</t>
  </si>
  <si>
    <t>S2_B</t>
  </si>
  <si>
    <t>S3_B</t>
  </si>
  <si>
    <t>S4_B</t>
  </si>
  <si>
    <t>R_FD (4km)</t>
  </si>
  <si>
    <t>R_FD (8km)</t>
  </si>
  <si>
    <t>D (4km)</t>
  </si>
  <si>
    <t>D (8km)</t>
  </si>
  <si>
    <t>Nov</t>
  </si>
  <si>
    <t>Mar</t>
  </si>
  <si>
    <t>Apr</t>
  </si>
  <si>
    <t>Count</t>
  </si>
  <si>
    <t>Days</t>
  </si>
  <si>
    <t>N37</t>
  </si>
  <si>
    <t>KEBB</t>
  </si>
  <si>
    <t>CB</t>
  </si>
  <si>
    <t>S</t>
  </si>
  <si>
    <t>Div-NoDP</t>
  </si>
  <si>
    <t>Div</t>
  </si>
  <si>
    <t>Combo</t>
  </si>
  <si>
    <t>fc</t>
  </si>
  <si>
    <t>N28</t>
  </si>
  <si>
    <t>fs</t>
  </si>
  <si>
    <t>Sc4_v2</t>
  </si>
  <si>
    <t>D (4km) v2</t>
  </si>
  <si>
    <t>Date</t>
  </si>
  <si>
    <t>ntotal</t>
  </si>
  <si>
    <t>Full period</t>
  </si>
  <si>
    <t>D (4km)_1</t>
  </si>
  <si>
    <t>D (4km)_2</t>
  </si>
  <si>
    <t>Endeavour</t>
  </si>
  <si>
    <t>Cascadia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</si>
</sst>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6"/>
      <name val="Calibri"/>
      <family val="2"/>
      <scheme val="minor"/>
    </font>
    <font>
      <sz val="12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abSelected="1" showRuler="0" topLeftCell="A25" workbookViewId="0">
      <selection activeCell="B54" sqref="B54"/>
    </sheetView>
  </sheetViews>
  <sheetFormatPr baseColWidth="10" defaultRowHeight="16" x14ac:dyDescent="0.2"/>
  <cols>
    <col min="4" max="4" width="13.5" customWidth="1"/>
    <col min="5" max="5" width="14.33203125" customWidth="1"/>
    <col min="6" max="6" width="14" customWidth="1"/>
  </cols>
  <sheetData>
    <row r="2" spans="1:5" ht="21" x14ac:dyDescent="0.25">
      <c r="A2" s="7" t="s">
        <v>29</v>
      </c>
    </row>
    <row r="3" spans="1:5" x14ac:dyDescent="0.2">
      <c r="A3" s="15" t="s">
        <v>7</v>
      </c>
      <c r="B3" s="15"/>
      <c r="C3" s="15"/>
      <c r="D3" s="15"/>
    </row>
    <row r="4" spans="1:5" x14ac:dyDescent="0.2">
      <c r="B4" s="4" t="s">
        <v>8</v>
      </c>
      <c r="C4" s="4" t="s">
        <v>9</v>
      </c>
      <c r="D4" s="4" t="s">
        <v>10</v>
      </c>
    </row>
    <row r="5" spans="1:5" x14ac:dyDescent="0.2">
      <c r="A5" s="1" t="s">
        <v>11</v>
      </c>
      <c r="B5">
        <v>183.8</v>
      </c>
      <c r="C5">
        <v>183.8</v>
      </c>
      <c r="D5">
        <v>183.8</v>
      </c>
    </row>
    <row r="6" spans="1:5" x14ac:dyDescent="0.2">
      <c r="A6" s="1" t="s">
        <v>12</v>
      </c>
      <c r="B6">
        <v>158</v>
      </c>
      <c r="C6">
        <v>158</v>
      </c>
      <c r="D6">
        <v>156.9</v>
      </c>
    </row>
    <row r="7" spans="1:5" x14ac:dyDescent="0.2">
      <c r="A7" s="1" t="s">
        <v>13</v>
      </c>
      <c r="B7">
        <v>183</v>
      </c>
      <c r="C7">
        <v>180.9</v>
      </c>
      <c r="D7">
        <v>173</v>
      </c>
    </row>
    <row r="8" spans="1:5" x14ac:dyDescent="0.2">
      <c r="A8" s="1" t="s">
        <v>14</v>
      </c>
      <c r="B8">
        <v>303.5</v>
      </c>
      <c r="C8">
        <v>300.3</v>
      </c>
      <c r="D8">
        <v>289.8</v>
      </c>
    </row>
    <row r="9" spans="1:5" x14ac:dyDescent="0.2">
      <c r="A9" s="1" t="s">
        <v>15</v>
      </c>
      <c r="B9">
        <v>308.10000000000002</v>
      </c>
      <c r="C9">
        <v>308.10000000000002</v>
      </c>
      <c r="D9">
        <v>308.10000000000002</v>
      </c>
    </row>
    <row r="10" spans="1:5" x14ac:dyDescent="0.2">
      <c r="A10" s="1" t="s">
        <v>16</v>
      </c>
      <c r="B10">
        <v>224.9</v>
      </c>
      <c r="C10">
        <v>219</v>
      </c>
      <c r="D10">
        <v>217.8</v>
      </c>
    </row>
    <row r="11" spans="1:5" x14ac:dyDescent="0.2">
      <c r="A11" s="1" t="s">
        <v>17</v>
      </c>
      <c r="B11">
        <v>192</v>
      </c>
      <c r="C11">
        <v>178.3</v>
      </c>
      <c r="D11">
        <v>206.7</v>
      </c>
    </row>
    <row r="12" spans="1:5" x14ac:dyDescent="0.2">
      <c r="A12" s="1" t="s">
        <v>18</v>
      </c>
      <c r="B12">
        <v>280.60000000000002</v>
      </c>
      <c r="C12">
        <v>252.4</v>
      </c>
      <c r="D12">
        <v>293</v>
      </c>
    </row>
    <row r="15" spans="1:5" x14ac:dyDescent="0.2">
      <c r="A15" s="4"/>
      <c r="B15" s="4" t="s">
        <v>0</v>
      </c>
      <c r="C15" s="3"/>
      <c r="D15" s="4" t="s">
        <v>19</v>
      </c>
      <c r="E15" s="4" t="s">
        <v>20</v>
      </c>
    </row>
    <row r="16" spans="1:5" x14ac:dyDescent="0.2">
      <c r="A16" s="4" t="s">
        <v>1</v>
      </c>
      <c r="B16" s="5">
        <f>D8*D5/D7</f>
        <v>307.89156069364162</v>
      </c>
      <c r="C16" s="3"/>
      <c r="D16" s="5">
        <f>SQRT((2*$B$19)/$B$16)</f>
        <v>20.450713062825102</v>
      </c>
      <c r="E16" s="5">
        <f>SQRT((2*$B$19)/$B$17)</f>
        <v>17.171092463272466</v>
      </c>
    </row>
    <row r="17" spans="1:11" x14ac:dyDescent="0.2">
      <c r="A17" s="4" t="s">
        <v>2</v>
      </c>
      <c r="B17" s="5">
        <f>D12*D9/D11</f>
        <v>436.7358490566038</v>
      </c>
      <c r="C17" s="3"/>
      <c r="D17" s="3"/>
      <c r="E17" s="3"/>
    </row>
    <row r="18" spans="1:11" x14ac:dyDescent="0.2">
      <c r="A18" s="3"/>
      <c r="B18" s="5"/>
      <c r="C18" s="3"/>
      <c r="D18" s="3"/>
      <c r="E18" s="3"/>
    </row>
    <row r="19" spans="1:11" x14ac:dyDescent="0.2">
      <c r="A19" s="1" t="s">
        <v>28</v>
      </c>
      <c r="B19" s="2">
        <v>64385</v>
      </c>
    </row>
    <row r="20" spans="1:11" x14ac:dyDescent="0.2">
      <c r="H20" s="1" t="s">
        <v>45</v>
      </c>
    </row>
    <row r="21" spans="1:11" x14ac:dyDescent="0.2">
      <c r="A21" s="3"/>
      <c r="B21" s="4" t="s">
        <v>26</v>
      </c>
      <c r="C21" s="4" t="s">
        <v>27</v>
      </c>
      <c r="D21" s="4" t="s">
        <v>21</v>
      </c>
      <c r="E21" s="4" t="s">
        <v>22</v>
      </c>
      <c r="H21" s="1" t="s">
        <v>40</v>
      </c>
      <c r="I21" s="1" t="s">
        <v>41</v>
      </c>
      <c r="J21" s="1" t="s">
        <v>21</v>
      </c>
      <c r="K21" s="1" t="s">
        <v>22</v>
      </c>
    </row>
    <row r="22" spans="1:11" x14ac:dyDescent="0.2">
      <c r="A22" s="4" t="s">
        <v>3</v>
      </c>
      <c r="B22" s="3">
        <v>102906</v>
      </c>
      <c r="C22" s="3">
        <v>139</v>
      </c>
      <c r="D22" s="9">
        <f>B22/(PI()*($D$16^2)*C22)</f>
        <v>0.5634548399471937</v>
      </c>
      <c r="E22" s="9">
        <f>B22/(PI()*($E$16^2)*C22)</f>
        <v>0.79924544659490027</v>
      </c>
      <c r="H22" t="s">
        <v>42</v>
      </c>
      <c r="I22">
        <v>102906</v>
      </c>
      <c r="J22">
        <v>0.56000000000000005</v>
      </c>
      <c r="K22">
        <v>0.8</v>
      </c>
    </row>
    <row r="23" spans="1:11" x14ac:dyDescent="0.2">
      <c r="A23" s="10" t="s">
        <v>23</v>
      </c>
      <c r="B23" s="11">
        <v>14891</v>
      </c>
      <c r="C23" s="11">
        <v>7</v>
      </c>
      <c r="D23" s="12">
        <f t="shared" ref="D23:D28" si="0">B23/(PI()*($D$16^2)*C23)</f>
        <v>1.6190454492586284</v>
      </c>
      <c r="E23" s="12">
        <f t="shared" ref="E23:E28" si="1">B23/(PI()*($E$16^2)*C23)</f>
        <v>2.2965721676495439</v>
      </c>
      <c r="H23" s="13">
        <v>37956</v>
      </c>
      <c r="I23">
        <v>32760</v>
      </c>
      <c r="J23" s="14">
        <v>0.80429508714722386</v>
      </c>
      <c r="K23" s="14">
        <v>1.1408708214864434</v>
      </c>
    </row>
    <row r="24" spans="1:11" x14ac:dyDescent="0.2">
      <c r="A24" s="4" t="s">
        <v>4</v>
      </c>
      <c r="B24" s="3">
        <v>32760</v>
      </c>
      <c r="C24" s="3">
        <v>31</v>
      </c>
      <c r="D24" s="9">
        <f t="shared" si="0"/>
        <v>0.80429508714722386</v>
      </c>
      <c r="E24" s="9">
        <f t="shared" si="1"/>
        <v>1.1408708214864434</v>
      </c>
      <c r="H24" s="13">
        <v>37987</v>
      </c>
      <c r="I24">
        <v>29540</v>
      </c>
      <c r="J24" s="14">
        <v>0.72524044182933434</v>
      </c>
      <c r="K24" s="14">
        <v>1.0287339458702545</v>
      </c>
    </row>
    <row r="25" spans="1:11" x14ac:dyDescent="0.2">
      <c r="A25" s="4" t="s">
        <v>5</v>
      </c>
      <c r="B25" s="3">
        <v>29540</v>
      </c>
      <c r="C25" s="3">
        <v>31</v>
      </c>
      <c r="D25" s="9">
        <f t="shared" si="0"/>
        <v>0.72524044182933434</v>
      </c>
      <c r="E25" s="9">
        <f t="shared" si="1"/>
        <v>1.0287339458702545</v>
      </c>
      <c r="H25" s="13">
        <v>38018</v>
      </c>
      <c r="I25">
        <v>19379</v>
      </c>
      <c r="J25" s="14">
        <v>0.50858855343838949</v>
      </c>
      <c r="K25" s="14">
        <v>0.7214191035505445</v>
      </c>
    </row>
    <row r="26" spans="1:11" x14ac:dyDescent="0.2">
      <c r="A26" s="4" t="s">
        <v>6</v>
      </c>
      <c r="B26" s="3">
        <v>19379</v>
      </c>
      <c r="C26" s="3">
        <v>29</v>
      </c>
      <c r="D26" s="9">
        <f t="shared" si="0"/>
        <v>0.50858855343838949</v>
      </c>
      <c r="E26" s="9">
        <f t="shared" si="1"/>
        <v>0.7214191035505445</v>
      </c>
      <c r="H26" s="13">
        <v>38047</v>
      </c>
      <c r="I26">
        <v>4481</v>
      </c>
      <c r="J26" s="14">
        <v>0.1100136228787152</v>
      </c>
      <c r="K26" s="14">
        <v>0.15605134771308768</v>
      </c>
    </row>
    <row r="27" spans="1:11" x14ac:dyDescent="0.2">
      <c r="A27" s="4" t="s">
        <v>24</v>
      </c>
      <c r="B27" s="3">
        <v>4481</v>
      </c>
      <c r="C27" s="3">
        <v>31</v>
      </c>
      <c r="D27" s="9">
        <f t="shared" si="0"/>
        <v>0.1100136228787152</v>
      </c>
      <c r="E27" s="9">
        <f t="shared" si="1"/>
        <v>0.15605134771308768</v>
      </c>
    </row>
    <row r="28" spans="1:11" x14ac:dyDescent="0.2">
      <c r="A28" s="10" t="s">
        <v>25</v>
      </c>
      <c r="B28" s="11">
        <v>1855</v>
      </c>
      <c r="C28" s="11">
        <v>10</v>
      </c>
      <c r="D28" s="12">
        <f t="shared" si="0"/>
        <v>0.14118128506227445</v>
      </c>
      <c r="E28" s="12">
        <f t="shared" si="1"/>
        <v>0.20026183330151989</v>
      </c>
      <c r="H28" s="1" t="s">
        <v>46</v>
      </c>
    </row>
    <row r="29" spans="1:11" x14ac:dyDescent="0.2">
      <c r="H29" s="1" t="s">
        <v>40</v>
      </c>
      <c r="I29" s="1" t="s">
        <v>41</v>
      </c>
      <c r="J29" s="1" t="s">
        <v>43</v>
      </c>
      <c r="K29" s="1" t="s">
        <v>44</v>
      </c>
    </row>
    <row r="30" spans="1:11" x14ac:dyDescent="0.2">
      <c r="H30" t="s">
        <v>42</v>
      </c>
      <c r="I30">
        <v>390031</v>
      </c>
      <c r="J30">
        <v>1.1599999999999999</v>
      </c>
      <c r="K30">
        <v>1.47</v>
      </c>
    </row>
    <row r="31" spans="1:11" ht="17" thickBot="1" x14ac:dyDescent="0.25">
      <c r="A31" s="8"/>
      <c r="B31" s="8"/>
      <c r="C31" s="8"/>
      <c r="D31" s="8"/>
      <c r="E31" s="8"/>
      <c r="H31" s="13">
        <v>40909</v>
      </c>
      <c r="I31">
        <v>95720</v>
      </c>
      <c r="J31">
        <v>1.38</v>
      </c>
      <c r="K31">
        <v>1.74</v>
      </c>
    </row>
    <row r="32" spans="1:11" ht="21" x14ac:dyDescent="0.25">
      <c r="A32" s="7" t="s">
        <v>30</v>
      </c>
      <c r="H32" s="13">
        <v>40940</v>
      </c>
      <c r="I32">
        <v>89598</v>
      </c>
      <c r="J32">
        <v>1.29</v>
      </c>
      <c r="K32">
        <v>1.63</v>
      </c>
    </row>
    <row r="33" spans="1:5" x14ac:dyDescent="0.2">
      <c r="A33" s="15" t="s">
        <v>7</v>
      </c>
      <c r="B33" s="15"/>
      <c r="C33" s="15"/>
      <c r="D33" s="15"/>
    </row>
    <row r="34" spans="1:5" x14ac:dyDescent="0.2">
      <c r="B34" s="4" t="s">
        <v>32</v>
      </c>
      <c r="C34" s="4" t="s">
        <v>33</v>
      </c>
      <c r="D34" s="4" t="s">
        <v>9</v>
      </c>
      <c r="E34" s="4" t="s">
        <v>34</v>
      </c>
    </row>
    <row r="35" spans="1:5" x14ac:dyDescent="0.2">
      <c r="A35" s="1" t="s">
        <v>31</v>
      </c>
      <c r="B35">
        <v>187.7</v>
      </c>
      <c r="C35">
        <v>256.10000000000002</v>
      </c>
      <c r="D35">
        <v>245.2</v>
      </c>
      <c r="E35">
        <v>237.9</v>
      </c>
    </row>
    <row r="36" spans="1:5" x14ac:dyDescent="0.2">
      <c r="A36" s="1" t="s">
        <v>35</v>
      </c>
      <c r="B36">
        <v>8.8999999999999996E-2</v>
      </c>
      <c r="C36">
        <v>0.11600000000000001</v>
      </c>
      <c r="D36">
        <v>0.11600000000000001</v>
      </c>
      <c r="E36">
        <v>0.11600000000000001</v>
      </c>
    </row>
    <row r="37" spans="1:5" x14ac:dyDescent="0.2">
      <c r="A37" s="1" t="s">
        <v>37</v>
      </c>
      <c r="E37">
        <v>0.20799999999999999</v>
      </c>
    </row>
    <row r="38" spans="1:5" x14ac:dyDescent="0.2">
      <c r="A38" s="1"/>
    </row>
    <row r="39" spans="1:5" x14ac:dyDescent="0.2">
      <c r="A39" s="4"/>
      <c r="B39" s="4" t="s">
        <v>0</v>
      </c>
      <c r="C39" s="4" t="s">
        <v>19</v>
      </c>
      <c r="E39" s="4"/>
    </row>
    <row r="40" spans="1:5" x14ac:dyDescent="0.2">
      <c r="A40" s="4" t="s">
        <v>1</v>
      </c>
      <c r="B40" s="5">
        <f>E35*(1/(1-E36))</f>
        <v>269.11764705882354</v>
      </c>
      <c r="C40" s="5">
        <f>SQRT((2*B43)/B40)</f>
        <v>26.694900354150654</v>
      </c>
      <c r="E40" s="5"/>
    </row>
    <row r="41" spans="1:5" x14ac:dyDescent="0.2">
      <c r="A41" s="6" t="s">
        <v>38</v>
      </c>
      <c r="B41" s="5">
        <f>E35*(1/((1-E36)*(1-E37)))</f>
        <v>339.79500891265599</v>
      </c>
      <c r="C41" s="5">
        <f>SQRT((2*B43)/B41)</f>
        <v>23.756961554354589</v>
      </c>
      <c r="D41" s="3"/>
      <c r="E41" s="3"/>
    </row>
    <row r="42" spans="1:5" x14ac:dyDescent="0.2">
      <c r="A42" s="3"/>
      <c r="B42" s="5"/>
      <c r="C42" s="3"/>
      <c r="D42" s="3"/>
      <c r="E42" s="3"/>
    </row>
    <row r="43" spans="1:5" x14ac:dyDescent="0.2">
      <c r="A43" s="1" t="s">
        <v>36</v>
      </c>
      <c r="B43" s="2">
        <v>95889</v>
      </c>
    </row>
    <row r="45" spans="1:5" x14ac:dyDescent="0.2">
      <c r="A45" s="3"/>
      <c r="B45" s="4" t="s">
        <v>26</v>
      </c>
      <c r="C45" s="4" t="s">
        <v>27</v>
      </c>
      <c r="D45" s="4" t="s">
        <v>21</v>
      </c>
      <c r="E45" s="4" t="s">
        <v>39</v>
      </c>
    </row>
    <row r="46" spans="1:5" x14ac:dyDescent="0.2">
      <c r="A46" s="4" t="s">
        <v>3</v>
      </c>
      <c r="B46" s="3">
        <f>SUM(B47:B52)</f>
        <v>390031</v>
      </c>
      <c r="C46" s="3">
        <f>SUM(C47:C52)</f>
        <v>150</v>
      </c>
      <c r="D46" s="9">
        <f>B46/(PI()*($C$40^2)*C46)</f>
        <v>1.1614523220640462</v>
      </c>
      <c r="E46" s="9">
        <f>B46/(PI()*($C$41^2)*C46)</f>
        <v>1.4664802046263206</v>
      </c>
    </row>
    <row r="47" spans="1:5" x14ac:dyDescent="0.2">
      <c r="A47" s="10" t="s">
        <v>23</v>
      </c>
      <c r="B47" s="11">
        <v>48770</v>
      </c>
      <c r="C47" s="11">
        <v>17</v>
      </c>
      <c r="D47" s="12">
        <f t="shared" ref="D47:D51" si="2">B47/(PI()*($C$40^2)*C47)</f>
        <v>1.2814372767141331</v>
      </c>
      <c r="E47" s="12">
        <f t="shared" ref="E47:E52" si="3">B47/(PI()*($C$41^2)*C47)</f>
        <v>1.6179763594875411</v>
      </c>
    </row>
    <row r="48" spans="1:5" x14ac:dyDescent="0.2">
      <c r="A48" s="10" t="s">
        <v>4</v>
      </c>
      <c r="B48" s="11">
        <v>69687</v>
      </c>
      <c r="C48" s="11">
        <v>24</v>
      </c>
      <c r="D48" s="12">
        <f t="shared" si="2"/>
        <v>1.2969822906332638</v>
      </c>
      <c r="E48" s="12">
        <f t="shared" si="3"/>
        <v>1.6376039023147262</v>
      </c>
    </row>
    <row r="49" spans="1:5" x14ac:dyDescent="0.2">
      <c r="A49" s="4" t="s">
        <v>5</v>
      </c>
      <c r="B49" s="3">
        <v>95720</v>
      </c>
      <c r="C49" s="3">
        <v>31</v>
      </c>
      <c r="D49" s="9">
        <f>B49/(PI()*($C$40^2)*C49)</f>
        <v>1.3792230774870231</v>
      </c>
      <c r="E49" s="9">
        <f>B49/(PI()*($C$41^2)*C49)</f>
        <v>1.7414432796553319</v>
      </c>
    </row>
    <row r="50" spans="1:5" x14ac:dyDescent="0.2">
      <c r="A50" s="4" t="s">
        <v>6</v>
      </c>
      <c r="B50" s="3">
        <v>89598</v>
      </c>
      <c r="C50" s="3">
        <v>31</v>
      </c>
      <c r="D50" s="9">
        <f t="shared" si="2"/>
        <v>1.2910115889749509</v>
      </c>
      <c r="E50" s="9">
        <f t="shared" si="3"/>
        <v>1.6300651375946347</v>
      </c>
    </row>
    <row r="51" spans="1:5" x14ac:dyDescent="0.2">
      <c r="A51" s="10" t="s">
        <v>24</v>
      </c>
      <c r="B51" s="11">
        <v>54790</v>
      </c>
      <c r="C51" s="11">
        <v>27</v>
      </c>
      <c r="D51" s="12">
        <f t="shared" si="2"/>
        <v>0.90642328894496849</v>
      </c>
      <c r="E51" s="12">
        <f t="shared" si="3"/>
        <v>1.14447384967799</v>
      </c>
    </row>
    <row r="52" spans="1:5" x14ac:dyDescent="0.2">
      <c r="A52" s="10" t="s">
        <v>25</v>
      </c>
      <c r="B52" s="11">
        <v>31466</v>
      </c>
      <c r="C52" s="11">
        <v>20</v>
      </c>
      <c r="D52" s="12">
        <f>B52/(PI()*($C$40^2)*C52)</f>
        <v>0.70275680842165011</v>
      </c>
      <c r="E52" s="12">
        <f t="shared" si="3"/>
        <v>0.88731920255258812</v>
      </c>
    </row>
  </sheetData>
  <mergeCells count="2">
    <mergeCell ref="A3:D3"/>
    <mergeCell ref="A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 W</dc:creator>
  <cp:lastModifiedBy>Microsoft Office User</cp:lastModifiedBy>
  <dcterms:created xsi:type="dcterms:W3CDTF">2016-08-31T19:27:57Z</dcterms:created>
  <dcterms:modified xsi:type="dcterms:W3CDTF">2016-10-04T19:13:28Z</dcterms:modified>
</cp:coreProperties>
</file>