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ntrole-de-investimentos-\"/>
    </mc:Choice>
  </mc:AlternateContent>
  <bookViews>
    <workbookView xWindow="0" yWindow="0" windowWidth="16815" windowHeight="7500" tabRatio="35"/>
  </bookViews>
  <sheets>
    <sheet name="Planilha1" sheetId="1" r:id="rId1"/>
    <sheet name="Planilha2" sheetId="2" r:id="rId2"/>
  </sheets>
  <definedNames>
    <definedName name="aporte">Planilha1!$D$21</definedName>
    <definedName name="dividendos">Planilha1!$D$25</definedName>
    <definedName name="patrimonio">Planilha1!$D$24</definedName>
    <definedName name="qnt_anos">Planilha1!$D$22</definedName>
    <definedName name="Rendimento_carteira">Planilha1!$D$16</definedName>
    <definedName name="salario">Planilha1!$D$15</definedName>
    <definedName name="sugestao_investimento">Planilha1!$D$17</definedName>
    <definedName name="taxa_mensal">Planilha1!$D$23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0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C36" i="1"/>
  <c r="D24" i="1"/>
  <c r="D25" i="1" s="1"/>
  <c r="D17" i="1"/>
  <c r="C29" i="1"/>
  <c r="D29" i="1" s="1"/>
  <c r="C30" i="1"/>
  <c r="D30" i="1" s="1"/>
  <c r="C31" i="1"/>
  <c r="D31" i="1" s="1"/>
  <c r="C32" i="1"/>
  <c r="D32" i="1" s="1"/>
  <c r="C28" i="1"/>
  <c r="D28" i="1" s="1"/>
  <c r="C46" i="1" l="1"/>
  <c r="D42" i="1"/>
  <c r="D41" i="1"/>
  <c r="D40" i="1"/>
  <c r="D45" i="1"/>
  <c r="D44" i="1"/>
  <c r="D43" i="1"/>
  <c r="D46" i="1" l="1"/>
</calcChain>
</file>

<file path=xl/sharedStrings.xml><?xml version="1.0" encoding="utf-8"?>
<sst xmlns="http://schemas.openxmlformats.org/spreadsheetml/2006/main" count="69" uniqueCount="33">
  <si>
    <t>Quanto investir por mês ?</t>
  </si>
  <si>
    <t xml:space="preserve">Por quantos Anos ? </t>
  </si>
  <si>
    <t xml:space="preserve">Taxa de Rendimento mensal ? </t>
  </si>
  <si>
    <t xml:space="preserve">Patrimônio acumulado ? </t>
  </si>
  <si>
    <t xml:space="preserve">Dividendos Mensais ? </t>
  </si>
  <si>
    <t>INVESTIMENTO MENSAL</t>
  </si>
  <si>
    <t>Quanto em 2 anos ?</t>
  </si>
  <si>
    <t xml:space="preserve">Quanto em 5 anos ? </t>
  </si>
  <si>
    <t>Quanto em 10 anos?</t>
  </si>
  <si>
    <t>Quanto em 20 anos ?</t>
  </si>
  <si>
    <t>Quanto em 30 anos ?</t>
  </si>
  <si>
    <t>CENÁRIOS</t>
  </si>
  <si>
    <t>DIVIDENDOS</t>
  </si>
  <si>
    <t>Salário</t>
  </si>
  <si>
    <t>Rendimento Carteira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</si>
  <si>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</si>
  <si>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</si>
  <si>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</si>
  <si>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</si>
  <si>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</si>
  <si>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</si>
  <si>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</si>
  <si>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</si>
  <si>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</si>
  <si>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</si>
  <si>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</si>
  <si>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</si>
  <si>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%</t>
  </si>
  <si>
    <t>CHAVE</t>
  </si>
  <si>
    <t>Moderado</t>
  </si>
  <si>
    <t>Agressivo</t>
  </si>
  <si>
    <t>Sugestão de Investimentos (30%)</t>
  </si>
  <si>
    <t>PROJEÇÃO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</si>
</sst>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3" borderId="0" xfId="0" applyFill="1"/>
    <xf numFmtId="0" fontId="0" fillId="0" borderId="3" xfId="0" applyBorder="1"/>
    <xf numFmtId="9" fontId="0" fillId="0" borderId="0" xfId="2" applyFont="1"/>
    <xf numFmtId="0" fontId="0" fillId="3" borderId="0" xfId="0" applyFill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10" fontId="0" fillId="3" borderId="24" xfId="2" applyNumberFormat="1" applyFont="1" applyFill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0" fontId="0" fillId="3" borderId="0" xfId="0" applyFill="1" applyAlignment="1"/>
    <xf numFmtId="164" fontId="5" fillId="3" borderId="16" xfId="1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vertical="center"/>
    </xf>
    <xf numFmtId="8" fontId="5" fillId="6" borderId="5" xfId="0" applyNumberFormat="1" applyFont="1" applyFill="1" applyBorder="1" applyAlignment="1">
      <alignment horizontal="center"/>
    </xf>
    <xf numFmtId="8" fontId="5" fillId="6" borderId="7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left" indent="1"/>
    </xf>
    <xf numFmtId="8" fontId="4" fillId="6" borderId="8" xfId="0" applyNumberFormat="1" applyFont="1" applyFill="1" applyBorder="1" applyAlignment="1">
      <alignment horizontal="right"/>
    </xf>
    <xf numFmtId="8" fontId="4" fillId="6" borderId="11" xfId="0" applyNumberFormat="1" applyFont="1" applyFill="1" applyBorder="1"/>
    <xf numFmtId="0" fontId="4" fillId="6" borderId="12" xfId="0" applyFont="1" applyFill="1" applyBorder="1" applyAlignment="1">
      <alignment horizontal="left" indent="1"/>
    </xf>
    <xf numFmtId="8" fontId="4" fillId="6" borderId="9" xfId="0" applyNumberFormat="1" applyFont="1" applyFill="1" applyBorder="1" applyAlignment="1">
      <alignment horizontal="right"/>
    </xf>
    <xf numFmtId="0" fontId="4" fillId="6" borderId="13" xfId="0" applyFont="1" applyFill="1" applyBorder="1" applyAlignment="1">
      <alignment horizontal="left" indent="1"/>
    </xf>
    <xf numFmtId="8" fontId="4" fillId="6" borderId="14" xfId="0" applyNumberFormat="1" applyFont="1" applyFill="1" applyBorder="1" applyAlignment="1">
      <alignment horizontal="right"/>
    </xf>
    <xf numFmtId="8" fontId="4" fillId="6" borderId="17" xfId="0" applyNumberFormat="1" applyFont="1" applyFill="1" applyBorder="1"/>
    <xf numFmtId="0" fontId="6" fillId="3" borderId="0" xfId="0" applyFont="1" applyFill="1"/>
    <xf numFmtId="0" fontId="4" fillId="3" borderId="0" xfId="0" applyFont="1" applyFill="1" applyBorder="1" applyAlignment="1">
      <alignment horizontal="left" indent="1"/>
    </xf>
    <xf numFmtId="8" fontId="4" fillId="3" borderId="0" xfId="0" applyNumberFormat="1" applyFont="1" applyFill="1" applyBorder="1" applyAlignment="1">
      <alignment horizontal="right"/>
    </xf>
    <xf numFmtId="8" fontId="4" fillId="3" borderId="0" xfId="0" applyNumberFormat="1" applyFont="1" applyFill="1" applyBorder="1"/>
    <xf numFmtId="0" fontId="5" fillId="2" borderId="0" xfId="0" applyFont="1" applyFill="1" applyBorder="1" applyAlignment="1">
      <alignment horizontal="left" indent="1"/>
    </xf>
    <xf numFmtId="8" fontId="5" fillId="2" borderId="0" xfId="0" applyNumberFormat="1" applyFont="1" applyFill="1" applyBorder="1" applyAlignment="1">
      <alignment horizontal="right"/>
    </xf>
    <xf numFmtId="8" fontId="5" fillId="2" borderId="0" xfId="0" applyNumberFormat="1" applyFont="1" applyFill="1" applyBorder="1"/>
    <xf numFmtId="8" fontId="4" fillId="4" borderId="0" xfId="0" applyNumberFormat="1" applyFont="1" applyFill="1" applyBorder="1"/>
    <xf numFmtId="0" fontId="5" fillId="4" borderId="0" xfId="0" applyFont="1" applyFill="1" applyBorder="1" applyAlignment="1">
      <alignment horizontal="left" indent="1"/>
    </xf>
    <xf numFmtId="8" fontId="5" fillId="4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8" fontId="5" fillId="3" borderId="0" xfId="0" applyNumberFormat="1" applyFont="1" applyFill="1" applyBorder="1" applyAlignment="1">
      <alignment horizontal="center"/>
    </xf>
    <xf numFmtId="9" fontId="4" fillId="3" borderId="0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8" fontId="5" fillId="8" borderId="0" xfId="0" applyNumberFormat="1" applyFont="1" applyFill="1" applyBorder="1" applyAlignment="1">
      <alignment horizontal="center"/>
    </xf>
    <xf numFmtId="9" fontId="5" fillId="3" borderId="0" xfId="0" applyNumberFormat="1" applyFont="1" applyFill="1" applyBorder="1" applyAlignment="1">
      <alignment horizontal="center"/>
    </xf>
    <xf numFmtId="9" fontId="5" fillId="8" borderId="0" xfId="0" applyNumberFormat="1" applyFont="1" applyFill="1" applyBorder="1" applyAlignment="1">
      <alignment horizontal="center"/>
    </xf>
    <xf numFmtId="8" fontId="4" fillId="5" borderId="0" xfId="0" applyNumberFormat="1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9" fontId="0" fillId="0" borderId="32" xfId="2" applyFont="1" applyBorder="1"/>
    <xf numFmtId="9" fontId="0" fillId="0" borderId="0" xfId="2" applyFont="1" applyFill="1" applyBorder="1"/>
    <xf numFmtId="0" fontId="0" fillId="3" borderId="0" xfId="0" applyFill="1" applyBorder="1" applyAlignment="1">
      <alignment horizont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indent="1"/>
    </xf>
    <xf numFmtId="0" fontId="4" fillId="3" borderId="28" xfId="0" applyFont="1" applyFill="1" applyBorder="1" applyAlignment="1">
      <alignment horizontal="left" indent="1"/>
    </xf>
    <xf numFmtId="0" fontId="4" fillId="3" borderId="4" xfId="0" applyFont="1" applyFill="1" applyBorder="1" applyAlignment="1">
      <alignment horizontal="left" indent="1"/>
    </xf>
    <xf numFmtId="0" fontId="4" fillId="3" borderId="29" xfId="0" applyFont="1" applyFill="1" applyBorder="1" applyAlignment="1">
      <alignment horizontal="left" indent="1"/>
    </xf>
    <xf numFmtId="0" fontId="5" fillId="6" borderId="4" xfId="0" applyFont="1" applyFill="1" applyBorder="1" applyAlignment="1">
      <alignment horizontal="left" indent="1"/>
    </xf>
    <xf numFmtId="0" fontId="5" fillId="6" borderId="29" xfId="0" applyFont="1" applyFill="1" applyBorder="1" applyAlignment="1">
      <alignment horizontal="left" indent="1"/>
    </xf>
    <xf numFmtId="0" fontId="5" fillId="6" borderId="6" xfId="0" applyFont="1" applyFill="1" applyBorder="1" applyAlignment="1">
      <alignment horizontal="left" indent="1"/>
    </xf>
    <xf numFmtId="0" fontId="5" fillId="6" borderId="30" xfId="0" applyFont="1" applyFill="1" applyBorder="1" applyAlignment="1">
      <alignment horizontal="left" indent="1"/>
    </xf>
    <xf numFmtId="0" fontId="2" fillId="7" borderId="2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6" xfId="0" applyFill="1" applyBorder="1" applyAlignment="1">
      <alignment horizontal="left" inden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rPr>
              <a:t>PERCENTUAL SUGERIDO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F3-44EC-B863-7F09E8AA9B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F3-44EC-B863-7F09E8AA9B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F3-44EC-B863-7F09E8AA9B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F3-44EC-B863-7F09E8AA9B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F3-44EC-B863-7F09E8AA9B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F3-44EC-B863-7F09E8AA9B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Planilha1!$C$40:$C$45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5-4AEB-B901-1A50B85B17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46</xdr:row>
      <xdr:rowOff>180976</xdr:rowOff>
    </xdr:from>
    <xdr:to>
      <xdr:col>3</xdr:col>
      <xdr:colOff>1419225</xdr:colOff>
      <xdr:row>61</xdr:row>
      <xdr:rowOff>104775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188129</xdr:colOff>
      <xdr:row>0</xdr:row>
      <xdr:rowOff>0</xdr:rowOff>
    </xdr:from>
    <xdr:to>
      <xdr:col>4</xdr:col>
      <xdr:colOff>19050</xdr:colOff>
      <xdr:row>11</xdr:row>
      <xdr:rowOff>104775</xdr:rowOff>
    </xdr:to>
    <xdr:grpSp>
      <xdr:nvGrpSpPr>
        <xdr:cNvPr id="4" name="Agrupar 3"/>
        <xdr:cNvGrpSpPr/>
      </xdr:nvGrpSpPr>
      <xdr:grpSpPr>
        <a:xfrm>
          <a:off x="188129" y="0"/>
          <a:ext cx="8041471" cy="2200275"/>
          <a:chOff x="219073" y="257174"/>
          <a:chExt cx="7622761" cy="2714625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834" y="308881"/>
            <a:ext cx="7620000" cy="2662918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sp macro="" textlink="">
        <xdr:nvSpPr>
          <xdr:cNvPr id="3" name="Retângulo 2"/>
          <xdr:cNvSpPr/>
        </xdr:nvSpPr>
        <xdr:spPr>
          <a:xfrm>
            <a:off x="219073" y="257174"/>
            <a:ext cx="4656237" cy="123623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l"/>
            <a:r>
              <a:rPr lang="pt-BR" sz="5400" b="1" cap="none" spc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dist="38100" dir="2700000" algn="tl" rotWithShape="0">
                    <a:schemeClr val="accent2"/>
                  </a:outerShdw>
                </a:effectLst>
                <a:latin typeface="Bauhaus 93" panose="04030905020B02020C02" pitchFamily="82" charset="0"/>
              </a:rPr>
              <a:t>DIO INVEST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GridLines="0" tabSelected="1" topLeftCell="A28" workbookViewId="0">
      <selection activeCell="C35" sqref="C35"/>
    </sheetView>
  </sheetViews>
  <sheetFormatPr defaultColWidth="0" defaultRowHeight="15" zeroHeight="1" x14ac:dyDescent="0.25"/>
  <cols>
    <col min="1" max="1" width="4" style="1" customWidth="1"/>
    <col min="2" max="2" width="49.85546875" style="4" customWidth="1"/>
    <col min="3" max="3" width="47.42578125" style="4" customWidth="1"/>
    <col min="4" max="4" width="21.85546875" style="4" customWidth="1"/>
    <col min="5" max="5" width="3.5703125" style="1" customWidth="1"/>
    <col min="6" max="6" width="25.28515625" style="1" hidden="1" customWidth="1"/>
    <col min="7" max="7" width="10.7109375" style="1" hidden="1" customWidth="1"/>
    <col min="8" max="9" width="9.140625" style="1" hidden="1" customWidth="1"/>
    <col min="10" max="16384" width="9.140625" style="1" hidden="1"/>
  </cols>
  <sheetData>
    <row r="1" spans="2:4" x14ac:dyDescent="0.25">
      <c r="B1" s="1"/>
    </row>
    <row r="2" spans="2:4" x14ac:dyDescent="0.25">
      <c r="B2" s="1"/>
    </row>
    <row r="3" spans="2:4" x14ac:dyDescent="0.25">
      <c r="B3" s="1"/>
    </row>
    <row r="4" spans="2:4" x14ac:dyDescent="0.25">
      <c r="B4" s="1"/>
    </row>
    <row r="5" spans="2:4" x14ac:dyDescent="0.25">
      <c r="B5" s="1"/>
    </row>
    <row r="6" spans="2:4" x14ac:dyDescent="0.25">
      <c r="B6" s="1"/>
    </row>
    <row r="7" spans="2:4" x14ac:dyDescent="0.25">
      <c r="B7" s="1"/>
    </row>
    <row r="8" spans="2:4" x14ac:dyDescent="0.25">
      <c r="B8" s="1"/>
    </row>
    <row r="9" spans="2:4" x14ac:dyDescent="0.25">
      <c r="B9" s="1"/>
    </row>
    <row r="10" spans="2:4" x14ac:dyDescent="0.25">
      <c r="B10" s="1"/>
    </row>
    <row r="11" spans="2:4" x14ac:dyDescent="0.25">
      <c r="B11" s="1"/>
    </row>
    <row r="12" spans="2:4" x14ac:dyDescent="0.25">
      <c r="B12" s="1"/>
    </row>
    <row r="13" spans="2:4" ht="15.75" thickBot="1" x14ac:dyDescent="0.3">
      <c r="B13" s="1"/>
    </row>
    <row r="14" spans="2:4" ht="19.5" thickBot="1" x14ac:dyDescent="0.3">
      <c r="B14" s="47" t="s">
        <v>32</v>
      </c>
      <c r="C14" s="48"/>
      <c r="D14" s="49"/>
    </row>
    <row r="15" spans="2:4" ht="15.75" thickBot="1" x14ac:dyDescent="0.3">
      <c r="B15" s="61" t="s">
        <v>13</v>
      </c>
      <c r="C15" s="62"/>
      <c r="D15" s="5">
        <v>5000</v>
      </c>
    </row>
    <row r="16" spans="2:4" ht="15.75" thickBot="1" x14ac:dyDescent="0.3">
      <c r="B16" s="61" t="s">
        <v>14</v>
      </c>
      <c r="C16" s="62"/>
      <c r="D16" s="6">
        <v>6.0000000000000001E-3</v>
      </c>
    </row>
    <row r="17" spans="1:9" ht="15.75" thickBot="1" x14ac:dyDescent="0.3">
      <c r="B17" s="63" t="s">
        <v>31</v>
      </c>
      <c r="C17" s="64"/>
      <c r="D17" s="7">
        <f>D15*30%</f>
        <v>1500</v>
      </c>
    </row>
    <row r="18" spans="1:9" x14ac:dyDescent="0.25">
      <c r="B18" s="1"/>
    </row>
    <row r="19" spans="1:9" ht="15.75" thickBot="1" x14ac:dyDescent="0.3">
      <c r="B19" s="1"/>
    </row>
    <row r="20" spans="1:9" ht="21.75" customHeight="1" x14ac:dyDescent="0.25">
      <c r="B20" s="50" t="s">
        <v>5</v>
      </c>
      <c r="C20" s="51"/>
      <c r="D20" s="60"/>
      <c r="H20" s="8"/>
      <c r="I20" s="8"/>
    </row>
    <row r="21" spans="1:9" ht="17.25" x14ac:dyDescent="0.3">
      <c r="B21" s="52" t="s">
        <v>0</v>
      </c>
      <c r="C21" s="53"/>
      <c r="D21" s="9">
        <v>200</v>
      </c>
    </row>
    <row r="22" spans="1:9" ht="17.25" x14ac:dyDescent="0.3">
      <c r="B22" s="54" t="s">
        <v>1</v>
      </c>
      <c r="C22" s="55"/>
      <c r="D22" s="10">
        <v>5</v>
      </c>
    </row>
    <row r="23" spans="1:9" ht="17.25" x14ac:dyDescent="0.3">
      <c r="B23" s="54" t="s">
        <v>2</v>
      </c>
      <c r="C23" s="55"/>
      <c r="D23" s="11">
        <v>1.0789999999999999E-2</v>
      </c>
    </row>
    <row r="24" spans="1:9" ht="17.25" x14ac:dyDescent="0.3">
      <c r="B24" s="56" t="s">
        <v>3</v>
      </c>
      <c r="C24" s="57"/>
      <c r="D24" s="13">
        <f>FV(taxa_mensal,qnt_anos*12,aporte*-1)</f>
        <v>16755.382799697527</v>
      </c>
    </row>
    <row r="25" spans="1:9" ht="18" thickBot="1" x14ac:dyDescent="0.35">
      <c r="B25" s="58" t="s">
        <v>4</v>
      </c>
      <c r="C25" s="59"/>
      <c r="D25" s="14">
        <f>D24*$D$16</f>
        <v>100.53229679818516</v>
      </c>
    </row>
    <row r="26" spans="1:9" ht="15.75" thickBot="1" x14ac:dyDescent="0.3">
      <c r="B26" s="1"/>
    </row>
    <row r="27" spans="1:9" ht="21" customHeight="1" x14ac:dyDescent="0.25">
      <c r="B27" s="50" t="s">
        <v>11</v>
      </c>
      <c r="C27" s="51"/>
      <c r="D27" s="12" t="s">
        <v>12</v>
      </c>
    </row>
    <row r="28" spans="1:9" ht="18" thickBot="1" x14ac:dyDescent="0.35">
      <c r="A28" s="23">
        <v>2</v>
      </c>
      <c r="B28" s="15" t="s">
        <v>6</v>
      </c>
      <c r="C28" s="16">
        <f>FV($D$23,$A28*12,$D$21*-1)</f>
        <v>5445.5254595290435</v>
      </c>
      <c r="D28" s="17">
        <f>C28*Rendimento_carteira</f>
        <v>32.673152757174265</v>
      </c>
    </row>
    <row r="29" spans="1:9" ht="18" thickBot="1" x14ac:dyDescent="0.35">
      <c r="A29" s="23">
        <v>5</v>
      </c>
      <c r="B29" s="18" t="s">
        <v>7</v>
      </c>
      <c r="C29" s="19">
        <f>FV($D$23,$A29*12,$D$21*-1)</f>
        <v>16755.382799697527</v>
      </c>
      <c r="D29" s="17">
        <f>C29*Rendimento_carteira</f>
        <v>100.53229679818516</v>
      </c>
    </row>
    <row r="30" spans="1:9" ht="18" thickBot="1" x14ac:dyDescent="0.35">
      <c r="A30" s="23">
        <v>10</v>
      </c>
      <c r="B30" s="18" t="s">
        <v>8</v>
      </c>
      <c r="C30" s="19">
        <f>FV($D$23,$A30*12,$D$21*-1)</f>
        <v>48656.842506034438</v>
      </c>
      <c r="D30" s="17">
        <f>C30*Rendimento_carteira</f>
        <v>291.94105503620665</v>
      </c>
    </row>
    <row r="31" spans="1:9" ht="18" thickBot="1" x14ac:dyDescent="0.35">
      <c r="A31" s="23">
        <v>20</v>
      </c>
      <c r="B31" s="18" t="s">
        <v>9</v>
      </c>
      <c r="C31" s="19">
        <f>FV($D$23,$A31*12,$D$21*-1)</f>
        <v>225039.68001941612</v>
      </c>
      <c r="D31" s="17">
        <f>C31*Rendimento_carteira</f>
        <v>1350.2380801164968</v>
      </c>
    </row>
    <row r="32" spans="1:9" ht="18" thickBot="1" x14ac:dyDescent="0.35">
      <c r="A32" s="23">
        <v>30</v>
      </c>
      <c r="B32" s="20" t="s">
        <v>10</v>
      </c>
      <c r="C32" s="21">
        <f>FV($D$23,$A32*12,$D$21*-1)</f>
        <v>864433.93100094295</v>
      </c>
      <c r="D32" s="22">
        <f>C32*Rendimento_carteira</f>
        <v>5186.6035860056581</v>
      </c>
    </row>
    <row r="33" spans="1:4" ht="17.25" x14ac:dyDescent="0.3">
      <c r="A33" s="23"/>
      <c r="B33" s="24"/>
      <c r="C33" s="25"/>
      <c r="D33" s="26"/>
    </row>
    <row r="34" spans="1:4" ht="17.25" x14ac:dyDescent="0.3">
      <c r="A34" s="23"/>
      <c r="B34" s="24"/>
      <c r="C34" s="25"/>
      <c r="D34" s="26"/>
    </row>
    <row r="35" spans="1:4" ht="17.25" x14ac:dyDescent="0.3">
      <c r="A35" s="23"/>
      <c r="B35" s="27" t="s">
        <v>16</v>
      </c>
      <c r="C35" s="28" t="s">
        <v>29</v>
      </c>
      <c r="D35" s="29"/>
    </row>
    <row r="36" spans="1:4" ht="17.25" x14ac:dyDescent="0.3">
      <c r="A36" s="23"/>
      <c r="B36" s="31" t="s">
        <v>15</v>
      </c>
      <c r="C36" s="32">
        <f>aporte</f>
        <v>200</v>
      </c>
      <c r="D36" s="30"/>
    </row>
    <row r="37" spans="1:4" ht="17.25" x14ac:dyDescent="0.3">
      <c r="A37" s="23"/>
      <c r="B37" s="24"/>
      <c r="C37" s="25"/>
      <c r="D37" s="26"/>
    </row>
    <row r="38" spans="1:4" ht="17.25" x14ac:dyDescent="0.3">
      <c r="A38" s="23"/>
      <c r="B38" s="24"/>
      <c r="C38" s="25"/>
      <c r="D38" s="26"/>
    </row>
    <row r="39" spans="1:4" ht="17.25" x14ac:dyDescent="0.3">
      <c r="A39" s="23"/>
      <c r="B39" s="37" t="s">
        <v>17</v>
      </c>
      <c r="C39" s="38" t="s">
        <v>18</v>
      </c>
      <c r="D39" s="38" t="s">
        <v>19</v>
      </c>
    </row>
    <row r="40" spans="1:4" ht="17.25" x14ac:dyDescent="0.3">
      <c r="A40" s="23"/>
      <c r="B40" s="33" t="s">
        <v>20</v>
      </c>
      <c r="C40" s="36">
        <f>VLOOKUP($C$35&amp;"-"&amp;B40,Planilha2!A1:D21,4,0)</f>
        <v>0.32</v>
      </c>
      <c r="D40" s="41">
        <f>C40*$C$36</f>
        <v>64</v>
      </c>
    </row>
    <row r="41" spans="1:4" ht="17.25" x14ac:dyDescent="0.3">
      <c r="A41" s="23"/>
      <c r="B41" s="33" t="s">
        <v>21</v>
      </c>
      <c r="C41" s="36">
        <f>VLOOKUP($C$35&amp;"-"&amp;B41,Planilha2!A2:D22,4,0)</f>
        <v>0.35</v>
      </c>
      <c r="D41" s="41">
        <f t="shared" ref="D41:D44" si="0">C41*$C$36</f>
        <v>70</v>
      </c>
    </row>
    <row r="42" spans="1:4" ht="17.25" x14ac:dyDescent="0.3">
      <c r="A42" s="23"/>
      <c r="B42" s="33" t="s">
        <v>22</v>
      </c>
      <c r="C42" s="36">
        <f>VLOOKUP($C$35&amp;"-"&amp;B42,Planilha2!A3:D23,4,0)</f>
        <v>0.08</v>
      </c>
      <c r="D42" s="41">
        <f t="shared" si="0"/>
        <v>16</v>
      </c>
    </row>
    <row r="43" spans="1:4" ht="17.25" x14ac:dyDescent="0.3">
      <c r="A43" s="23"/>
      <c r="B43" s="33" t="s">
        <v>23</v>
      </c>
      <c r="C43" s="36">
        <f>VLOOKUP($C$35&amp;"-"&amp;B43,Planilha2!A4:D24,4,0)</f>
        <v>0.05</v>
      </c>
      <c r="D43" s="41">
        <f t="shared" si="0"/>
        <v>10</v>
      </c>
    </row>
    <row r="44" spans="1:4" ht="17.25" x14ac:dyDescent="0.3">
      <c r="A44" s="23"/>
      <c r="B44" s="33" t="s">
        <v>24</v>
      </c>
      <c r="C44" s="36">
        <f>VLOOKUP($C$35&amp;"-"&amp;B44,Planilha2!A5:D25,4,0)</f>
        <v>0.1</v>
      </c>
      <c r="D44" s="41">
        <f t="shared" si="0"/>
        <v>20</v>
      </c>
    </row>
    <row r="45" spans="1:4" ht="17.25" x14ac:dyDescent="0.3">
      <c r="B45" s="33" t="s">
        <v>25</v>
      </c>
      <c r="C45" s="36">
        <f>VLOOKUP($C$35&amp;"-"&amp;B45,Planilha2!A6:D26,4,0)</f>
        <v>0.1</v>
      </c>
      <c r="D45" s="41">
        <f>C45*$C$36</f>
        <v>20</v>
      </c>
    </row>
    <row r="46" spans="1:4" ht="17.25" x14ac:dyDescent="0.3">
      <c r="A46" s="23"/>
      <c r="B46" s="37"/>
      <c r="C46" s="40">
        <f>SUM(C40:C45)</f>
        <v>0.99999999999999989</v>
      </c>
      <c r="D46" s="38">
        <f>SUM(D40:D45)</f>
        <v>200</v>
      </c>
    </row>
    <row r="47" spans="1:4" ht="17.25" x14ac:dyDescent="0.3">
      <c r="A47" s="23"/>
      <c r="B47" s="34"/>
      <c r="C47" s="39"/>
      <c r="D47" s="35"/>
    </row>
    <row r="48" spans="1:4" ht="17.25" x14ac:dyDescent="0.3">
      <c r="A48" s="23"/>
      <c r="B48" s="34"/>
      <c r="C48" s="39"/>
      <c r="D48" s="35"/>
    </row>
    <row r="49" spans="1:4" ht="17.25" x14ac:dyDescent="0.3">
      <c r="A49" s="23"/>
      <c r="B49" s="34"/>
      <c r="C49" s="39"/>
      <c r="D49" s="35"/>
    </row>
    <row r="50" spans="1:4" ht="17.25" x14ac:dyDescent="0.3">
      <c r="A50" s="23"/>
      <c r="B50" s="34"/>
      <c r="C50" s="39"/>
      <c r="D50" s="35"/>
    </row>
    <row r="51" spans="1:4" ht="17.25" x14ac:dyDescent="0.3">
      <c r="A51" s="23"/>
      <c r="B51" s="34"/>
      <c r="C51" s="39"/>
      <c r="D51" s="35"/>
    </row>
    <row r="52" spans="1:4" ht="17.25" x14ac:dyDescent="0.3">
      <c r="A52" s="23"/>
      <c r="B52" s="34"/>
      <c r="C52" s="39"/>
      <c r="D52" s="35"/>
    </row>
    <row r="53" spans="1:4" ht="17.25" x14ac:dyDescent="0.3">
      <c r="A53" s="23"/>
      <c r="B53" s="34"/>
      <c r="C53" s="39"/>
      <c r="D53" s="35"/>
    </row>
    <row r="54" spans="1:4" ht="17.25" x14ac:dyDescent="0.3">
      <c r="A54" s="23"/>
      <c r="B54" s="34"/>
      <c r="C54" s="39"/>
      <c r="D54" s="35"/>
    </row>
    <row r="55" spans="1:4" ht="17.25" x14ac:dyDescent="0.3">
      <c r="A55" s="23"/>
      <c r="B55" s="34"/>
      <c r="C55" s="39"/>
      <c r="D55" s="35"/>
    </row>
    <row r="56" spans="1:4" ht="17.25" x14ac:dyDescent="0.3">
      <c r="A56" s="23"/>
      <c r="B56" s="34"/>
      <c r="C56" s="39"/>
      <c r="D56" s="35"/>
    </row>
    <row r="57" spans="1:4" ht="17.25" x14ac:dyDescent="0.3">
      <c r="A57" s="23"/>
      <c r="B57" s="34"/>
      <c r="C57" s="39"/>
      <c r="D57" s="35"/>
    </row>
    <row r="58" spans="1:4" ht="17.25" x14ac:dyDescent="0.3">
      <c r="A58" s="23"/>
      <c r="B58" s="34"/>
      <c r="C58" s="39"/>
      <c r="D58" s="35"/>
    </row>
    <row r="59" spans="1:4" ht="17.25" x14ac:dyDescent="0.3">
      <c r="A59" s="23"/>
      <c r="B59" s="34"/>
      <c r="C59" s="39"/>
      <c r="D59" s="35"/>
    </row>
    <row r="60" spans="1:4" ht="17.25" x14ac:dyDescent="0.3">
      <c r="A60" s="23"/>
      <c r="B60" s="34"/>
      <c r="C60" s="39"/>
      <c r="D60" s="35"/>
    </row>
    <row r="61" spans="1:4" ht="17.25" x14ac:dyDescent="0.3">
      <c r="A61" s="23"/>
      <c r="B61" s="34"/>
      <c r="C61" s="39"/>
      <c r="D61" s="35"/>
    </row>
    <row r="62" spans="1:4" x14ac:dyDescent="0.25">
      <c r="B62" s="46"/>
    </row>
  </sheetData>
  <mergeCells count="11">
    <mergeCell ref="B14:D14"/>
    <mergeCell ref="B27:C27"/>
    <mergeCell ref="B21:C21"/>
    <mergeCell ref="B22:C22"/>
    <mergeCell ref="B23:C23"/>
    <mergeCell ref="B24:C24"/>
    <mergeCell ref="B25:C25"/>
    <mergeCell ref="B20:D20"/>
    <mergeCell ref="B15:C15"/>
    <mergeCell ref="B16:C16"/>
    <mergeCell ref="B17:C17"/>
  </mergeCells>
  <dataValidations count="1">
    <dataValidation type="list" allowBlank="1" showInputMessage="1" showErrorMessage="1" sqref="C35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E17" sqref="E17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" bestFit="1" customWidth="1"/>
    <col min="4" max="4" width="6.5703125" style="3" bestFit="1" customWidth="1"/>
  </cols>
  <sheetData>
    <row r="3" spans="1:5" x14ac:dyDescent="0.25">
      <c r="A3" t="s">
        <v>28</v>
      </c>
      <c r="B3" t="s">
        <v>16</v>
      </c>
      <c r="C3" t="s">
        <v>17</v>
      </c>
      <c r="D3" s="3" t="s">
        <v>27</v>
      </c>
    </row>
    <row r="4" spans="1:5" x14ac:dyDescent="0.25">
      <c r="A4" t="str">
        <f>B4&amp;"-"&amp;C4</f>
        <v>Conservador-PAPEL</v>
      </c>
      <c r="B4" t="s">
        <v>26</v>
      </c>
      <c r="C4" t="s">
        <v>20</v>
      </c>
      <c r="D4" s="3">
        <v>0.3</v>
      </c>
    </row>
    <row r="5" spans="1:5" x14ac:dyDescent="0.25">
      <c r="A5" t="str">
        <f t="shared" ref="A5:A21" si="0">B5&amp;"-"&amp;C5</f>
        <v>Conservador-TIJOLO</v>
      </c>
      <c r="B5" t="s">
        <v>26</v>
      </c>
      <c r="C5" t="s">
        <v>21</v>
      </c>
      <c r="D5" s="3">
        <v>0.5</v>
      </c>
    </row>
    <row r="6" spans="1:5" x14ac:dyDescent="0.25">
      <c r="A6" t="str">
        <f t="shared" si="0"/>
        <v>Conservador-HIBRIDOS</v>
      </c>
      <c r="B6" t="s">
        <v>26</v>
      </c>
      <c r="C6" t="s">
        <v>22</v>
      </c>
      <c r="D6" s="3">
        <v>0.1</v>
      </c>
    </row>
    <row r="7" spans="1:5" x14ac:dyDescent="0.25">
      <c r="A7" t="str">
        <f t="shared" si="0"/>
        <v>Conservador-FOFs</v>
      </c>
      <c r="B7" t="s">
        <v>26</v>
      </c>
      <c r="C7" t="s">
        <v>23</v>
      </c>
      <c r="D7" s="3">
        <v>0.1</v>
      </c>
    </row>
    <row r="8" spans="1:5" x14ac:dyDescent="0.25">
      <c r="A8" t="str">
        <f t="shared" si="0"/>
        <v>Conservador-DESENVOLVIMENTO</v>
      </c>
      <c r="B8" t="s">
        <v>26</v>
      </c>
      <c r="C8" t="s">
        <v>24</v>
      </c>
      <c r="D8" s="3">
        <v>0</v>
      </c>
    </row>
    <row r="9" spans="1:5" s="42" customFormat="1" ht="15.75" thickBot="1" x14ac:dyDescent="0.3">
      <c r="A9" s="43" t="str">
        <f t="shared" si="0"/>
        <v>Conservador-HOTELARIAS</v>
      </c>
      <c r="B9" s="43" t="s">
        <v>26</v>
      </c>
      <c r="C9" s="43" t="s">
        <v>25</v>
      </c>
      <c r="D9" s="44">
        <v>0</v>
      </c>
    </row>
    <row r="10" spans="1:5" x14ac:dyDescent="0.25">
      <c r="A10" t="str">
        <f t="shared" si="0"/>
        <v>Moderado-PAPEL</v>
      </c>
      <c r="B10" t="s">
        <v>29</v>
      </c>
      <c r="C10" t="s">
        <v>20</v>
      </c>
      <c r="D10" s="45">
        <v>0.32</v>
      </c>
    </row>
    <row r="11" spans="1:5" x14ac:dyDescent="0.25">
      <c r="A11" t="str">
        <f t="shared" si="0"/>
        <v>Moderado-TIJOLO</v>
      </c>
      <c r="B11" t="s">
        <v>29</v>
      </c>
      <c r="C11" t="s">
        <v>21</v>
      </c>
      <c r="D11" s="45">
        <v>0.35</v>
      </c>
    </row>
    <row r="12" spans="1:5" x14ac:dyDescent="0.25">
      <c r="A12" t="str">
        <f t="shared" si="0"/>
        <v>Moderado-HIBRIDOS</v>
      </c>
      <c r="B12" t="s">
        <v>29</v>
      </c>
      <c r="C12" t="s">
        <v>22</v>
      </c>
      <c r="D12" s="45">
        <v>0.08</v>
      </c>
    </row>
    <row r="13" spans="1:5" x14ac:dyDescent="0.25">
      <c r="A13" t="str">
        <f t="shared" si="0"/>
        <v>Moderado-FOFs</v>
      </c>
      <c r="B13" t="s">
        <v>29</v>
      </c>
      <c r="C13" t="s">
        <v>23</v>
      </c>
      <c r="D13" s="45">
        <v>0.05</v>
      </c>
    </row>
    <row r="14" spans="1:5" x14ac:dyDescent="0.25">
      <c r="A14" t="str">
        <f t="shared" si="0"/>
        <v>Moderado-DESENVOLVIMENTO</v>
      </c>
      <c r="B14" t="s">
        <v>29</v>
      </c>
      <c r="C14" t="s">
        <v>24</v>
      </c>
      <c r="D14" s="45">
        <v>0.1</v>
      </c>
    </row>
    <row r="15" spans="1:5" ht="15.75" thickBot="1" x14ac:dyDescent="0.3">
      <c r="A15" s="43" t="str">
        <f t="shared" si="0"/>
        <v>Moderado-HOTELARIAS</v>
      </c>
      <c r="B15" s="43" t="s">
        <v>29</v>
      </c>
      <c r="C15" s="43" t="s">
        <v>25</v>
      </c>
      <c r="D15" s="44">
        <v>0.1</v>
      </c>
      <c r="E15" s="2"/>
    </row>
    <row r="16" spans="1:5" x14ac:dyDescent="0.25">
      <c r="A16" t="str">
        <f t="shared" si="0"/>
        <v>Agressivo-PAPEL</v>
      </c>
      <c r="B16" t="s">
        <v>30</v>
      </c>
      <c r="C16" t="s">
        <v>20</v>
      </c>
      <c r="D16" s="45">
        <v>0.5</v>
      </c>
    </row>
    <row r="17" spans="1:4" x14ac:dyDescent="0.25">
      <c r="A17" t="str">
        <f t="shared" si="0"/>
        <v>Agressivo-TIJOLO</v>
      </c>
      <c r="B17" t="s">
        <v>30</v>
      </c>
      <c r="C17" t="s">
        <v>21</v>
      </c>
      <c r="D17" s="45">
        <v>0.1</v>
      </c>
    </row>
    <row r="18" spans="1:4" x14ac:dyDescent="0.25">
      <c r="A18" t="str">
        <f t="shared" si="0"/>
        <v>Agressivo-HIBRIDOS</v>
      </c>
      <c r="B18" t="s">
        <v>30</v>
      </c>
      <c r="C18" t="s">
        <v>22</v>
      </c>
      <c r="D18" s="45">
        <v>0.05</v>
      </c>
    </row>
    <row r="19" spans="1:4" x14ac:dyDescent="0.25">
      <c r="A19" t="str">
        <f t="shared" si="0"/>
        <v>Agressivo-FOFs</v>
      </c>
      <c r="B19" t="s">
        <v>30</v>
      </c>
      <c r="C19" t="s">
        <v>23</v>
      </c>
      <c r="D19" s="45">
        <v>0.05</v>
      </c>
    </row>
    <row r="20" spans="1:4" x14ac:dyDescent="0.25">
      <c r="A20" t="str">
        <f t="shared" si="0"/>
        <v>Agressivo-DESENVOLVIMENTO</v>
      </c>
      <c r="B20" t="s">
        <v>30</v>
      </c>
      <c r="C20" t="s">
        <v>24</v>
      </c>
      <c r="D20" s="45">
        <v>0.2</v>
      </c>
    </row>
    <row r="21" spans="1:4" x14ac:dyDescent="0.25">
      <c r="A21" t="str">
        <f t="shared" si="0"/>
        <v>Agressivo-HOTELARIAS</v>
      </c>
      <c r="B21" t="s">
        <v>30</v>
      </c>
      <c r="C21" t="s">
        <v>25</v>
      </c>
      <c r="D21" s="4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dividendos</vt:lpstr>
      <vt:lpstr>patrimonio</vt:lpstr>
      <vt:lpstr>qnt_anos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2025-05-22T17:46:10Z</dcterms:created>
  <dcterms:modified xsi:type="dcterms:W3CDTF">2025-06-04T01:08:27Z</dcterms:modified>
</cp:coreProperties>
</file>