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elle.pershing_cr\Documents\"/>
    </mc:Choice>
  </mc:AlternateContent>
  <xr:revisionPtr revIDLastSave="0" documentId="13_ncr:1_{F5649EA5-A865-43CA-822E-9B4D5C1F48DD}" xr6:coauthVersionLast="47" xr6:coauthVersionMax="47" xr10:uidLastSave="{00000000-0000-0000-0000-000000000000}"/>
  <bookViews>
    <workbookView xWindow="-110" yWindow="-110" windowWidth="19420" windowHeight="10300" tabRatio="0" xr2:uid="{214BD97B-BC4D-4800-91B9-1734A1E4EBB6}"/>
  </bookViews>
  <sheets>
    <sheet name="Investimentos" sheetId="1" r:id="rId1"/>
    <sheet name="Planilha1" sheetId="2" state="hidden" r:id="rId2"/>
  </sheets>
  <definedNames>
    <definedName name="Anos">Investimentos!$E$12</definedName>
    <definedName name="Aporte">Investimentos!$E$11</definedName>
    <definedName name="Dividendos">Investimentos!$D$15:$D$16</definedName>
    <definedName name="Investimento">Investimentos!$E$8</definedName>
    <definedName name="Patrimonio">Investimentos!$E$14</definedName>
    <definedName name="rendimento_carteira">Investimentos!$E$7</definedName>
    <definedName name="Salario">Investimentos!$E$6</definedName>
    <definedName name="Taxa">Investimentos!$E$13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D28" i="1" s="1"/>
  <c r="B29" i="1"/>
  <c r="D29" i="1" s="1"/>
  <c r="E29" i="1" s="1"/>
  <c r="B30" i="1"/>
  <c r="B31" i="1"/>
  <c r="B32" i="1"/>
  <c r="B27" i="1"/>
  <c r="D27" i="1" s="1"/>
  <c r="E27" i="1" s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4" i="2"/>
  <c r="E25" i="1"/>
  <c r="E14" i="1"/>
  <c r="D21" i="1"/>
  <c r="E21" i="1" s="1"/>
  <c r="E8" i="1"/>
  <c r="D32" i="1" l="1"/>
  <c r="E32" i="1" s="1"/>
  <c r="E28" i="1"/>
  <c r="D31" i="1" s="1"/>
  <c r="E31" i="1" s="1"/>
  <c r="D30" i="1"/>
  <c r="E30" i="1" s="1"/>
  <c r="D19" i="1"/>
  <c r="E19" i="1" s="1"/>
  <c r="D20" i="1"/>
  <c r="E20" i="1" s="1"/>
  <c r="D22" i="1"/>
  <c r="E22" i="1" s="1"/>
  <c r="D18" i="1"/>
  <c r="E18" i="1" s="1"/>
  <c r="E15" i="1"/>
</calcChain>
</file>

<file path=xl/sharedStrings.xml><?xml version="1.0" encoding="utf-8"?>
<sst xmlns="http://schemas.openxmlformats.org/spreadsheetml/2006/main" count="69" uniqueCount="33">
  <si>
    <t>Taxa rendimento mensal?</t>
  </si>
  <si>
    <t>Dividendos mensais?</t>
  </si>
  <si>
    <t>Quanto investir por mês?</t>
  </si>
  <si>
    <t>Por quantos anos?</t>
  </si>
  <si>
    <t>Patrimônio acumulado?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</si>
  <si>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</si>
  <si>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</si>
  <si>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</si>
  <si>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</si>
  <si>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</si>
  <si>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</si>
  <si>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Dividendos</t>
  </si>
  <si>
    <t>Investimento mensal</t>
  </si>
  <si>
    <t>Configurações</t>
  </si>
  <si>
    <t>Redimento carteira</t>
  </si>
  <si>
    <t>Salário</t>
  </si>
  <si>
    <t>Investimentos</t>
  </si>
  <si>
    <t>Perfil</t>
  </si>
  <si>
    <t>Agressivo</t>
  </si>
  <si>
    <t>Moderado</t>
  </si>
  <si>
    <t>Conservador</t>
  </si>
  <si>
    <t>Valor ser investido no mês</t>
  </si>
  <si>
    <t>%</t>
  </si>
  <si>
    <t>Valores</t>
  </si>
  <si>
    <t>Tipo de fundo</t>
  </si>
  <si>
    <t>Papel</t>
  </si>
  <si>
    <t>Tijolo</t>
  </si>
  <si>
    <t>Hibridos</t>
  </si>
  <si>
    <t>Fof´s</t>
  </si>
  <si>
    <t>Desenvolvimento</t>
  </si>
  <si>
    <t>Hotelarias</t>
  </si>
  <si>
    <t>% Sugerido</t>
  </si>
  <si>
    <t>Sugestão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</si>
</sst>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%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2" tint="-9.9978637043366805E-2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1"/>
      <color theme="2"/>
      <name val="Aptos Narrow"/>
      <family val="2"/>
      <scheme val="minor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10" fontId="0" fillId="0" borderId="0" xfId="0" applyNumberFormat="1"/>
    <xf numFmtId="44" fontId="0" fillId="0" borderId="0" xfId="1" applyFont="1"/>
    <xf numFmtId="8" fontId="0" fillId="0" borderId="0" xfId="0" applyNumberFormat="1"/>
    <xf numFmtId="164" fontId="0" fillId="0" borderId="0" xfId="0" applyNumberFormat="1"/>
    <xf numFmtId="0" fontId="4" fillId="0" borderId="0" xfId="0" applyFont="1"/>
    <xf numFmtId="0" fontId="0" fillId="3" borderId="0" xfId="0" applyFill="1"/>
    <xf numFmtId="0" fontId="2" fillId="3" borderId="0" xfId="0" applyFont="1" applyFill="1"/>
    <xf numFmtId="8" fontId="2" fillId="3" borderId="0" xfId="0" applyNumberFormat="1" applyFont="1" applyFill="1"/>
    <xf numFmtId="0" fontId="5" fillId="0" borderId="0" xfId="0" applyFont="1"/>
    <xf numFmtId="8" fontId="5" fillId="0" borderId="0" xfId="0" applyNumberFormat="1" applyFont="1"/>
    <xf numFmtId="44" fontId="3" fillId="5" borderId="0" xfId="1" applyFont="1" applyFill="1" applyAlignment="1">
      <alignment vertical="center"/>
    </xf>
    <xf numFmtId="44" fontId="3" fillId="5" borderId="0" xfId="1" applyFont="1" applyFill="1" applyAlignment="1">
      <alignment horizontal="left" vertical="center"/>
    </xf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44" fontId="6" fillId="5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9" fontId="0" fillId="0" borderId="0" xfId="0" applyNumberFormat="1"/>
    <xf numFmtId="44" fontId="0" fillId="0" borderId="0" xfId="0" applyNumberFormat="1"/>
    <xf numFmtId="44" fontId="2" fillId="0" borderId="0" xfId="1" applyFont="1"/>
    <xf numFmtId="0" fontId="7" fillId="4" borderId="0" xfId="0" applyFont="1" applyFill="1" applyAlignment="1"/>
    <xf numFmtId="0" fontId="0" fillId="6" borderId="0" xfId="0" applyFill="1" applyAlignment="1">
      <alignment horizontal="center"/>
    </xf>
    <xf numFmtId="9" fontId="0" fillId="0" borderId="0" xfId="2" applyFont="1"/>
    <xf numFmtId="0" fontId="8" fillId="0" borderId="0" xfId="0" applyFont="1"/>
    <xf numFmtId="9" fontId="9" fillId="7" borderId="0" xfId="0" applyNumberFormat="1" applyFont="1" applyFill="1"/>
    <xf numFmtId="0" fontId="0" fillId="7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107950</xdr:colOff>
      <xdr:row>1</xdr:row>
      <xdr:rowOff>57150</xdr:rowOff>
    </xdr:from>
    <xdr:to>
      <xdr:col>4</xdr:col>
      <xdr:colOff>730250</xdr:colOff>
      <xdr:row>2</xdr:row>
      <xdr:rowOff>215900</xdr:rowOff>
    </xdr:to>
    <xdr:pic>
      <xdr:nvPicPr>
        <xdr:cNvPr id="9" name="Gráfico 8" descr="Cofrinho estrutura de tópicos">
          <a:extLst>
            <a:ext uri="{FF2B5EF4-FFF2-40B4-BE49-F238E27FC236}">
              <a16:creationId xmlns:a16="http://schemas.microsoft.com/office/drawing/2014/main" id="{8A63561E-2C01-D75A-BDEF-2AC470D0D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01950" y="57150"/>
          <a:ext cx="622300" cy="622300"/>
        </a:xfrm>
        <a:prstGeom prst="rect">
          <a:avLst/>
        </a:prstGeom>
      </xdr:spPr>
    </xdr:pic>
    <xdr:clientData/>
  </xdr:twoCellAnchor>
  <xdr:twoCellAnchor editAs="oneCell">
    <xdr:from>
      <xdr:col>3</xdr:col>
      <xdr:colOff>171450</xdr:colOff>
      <xdr:row>1</xdr:row>
      <xdr:rowOff>76200</xdr:rowOff>
    </xdr:from>
    <xdr:to>
      <xdr:col>3</xdr:col>
      <xdr:colOff>819150</xdr:colOff>
      <xdr:row>2</xdr:row>
      <xdr:rowOff>260350</xdr:rowOff>
    </xdr:to>
    <xdr:pic>
      <xdr:nvPicPr>
        <xdr:cNvPr id="11" name="Gráfico 10" descr="Baú de tesouro estrutura de tópicos">
          <a:extLst>
            <a:ext uri="{FF2B5EF4-FFF2-40B4-BE49-F238E27FC236}">
              <a16:creationId xmlns:a16="http://schemas.microsoft.com/office/drawing/2014/main" id="{DE7C60FB-EEAA-D637-4B39-2688BD69A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987550" y="76200"/>
          <a:ext cx="647700" cy="647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B93B5-4235-4D41-855F-2C18AECFC5F2}">
  <dimension ref="A1:K32"/>
  <sheetViews>
    <sheetView showGridLines="0" tabSelected="1" zoomScaleNormal="100" workbookViewId="0">
      <selection activeCell="E12" sqref="E12"/>
    </sheetView>
  </sheetViews>
  <sheetFormatPr defaultRowHeight="14.5" x14ac:dyDescent="0.35"/>
  <cols>
    <col min="1" max="1" width="3" customWidth="1"/>
    <col min="2" max="2" width="6.08984375" customWidth="1"/>
    <col min="3" max="3" width="22.90625" customWidth="1"/>
    <col min="4" max="4" width="14.08984375" customWidth="1"/>
    <col min="5" max="5" width="12.36328125" bestFit="1" customWidth="1"/>
    <col min="6" max="6" width="19.26953125" bestFit="1" customWidth="1"/>
    <col min="7" max="7" width="14.90625" customWidth="1"/>
    <col min="8" max="8" width="12.36328125" bestFit="1" customWidth="1"/>
    <col min="9" max="9" width="8.7265625" customWidth="1"/>
    <col min="10" max="10" width="21.6328125" customWidth="1"/>
    <col min="11" max="11" width="14" customWidth="1"/>
    <col min="12" max="802" width="8.7265625" customWidth="1"/>
  </cols>
  <sheetData>
    <row r="1" spans="3:11" ht="5" customHeight="1" x14ac:dyDescent="0.35"/>
    <row r="2" spans="3:11" ht="36.5" customHeight="1" x14ac:dyDescent="0.35">
      <c r="C2" s="16" t="s">
        <v>16</v>
      </c>
      <c r="D2" s="11"/>
      <c r="E2" s="11"/>
    </row>
    <row r="3" spans="3:11" ht="24" customHeight="1" x14ac:dyDescent="0.35">
      <c r="C3" s="16"/>
      <c r="D3" s="11"/>
      <c r="E3" s="12"/>
    </row>
    <row r="4" spans="3:11" ht="11.5" customHeight="1" x14ac:dyDescent="0.35"/>
    <row r="5" spans="3:11" ht="16" x14ac:dyDescent="0.4">
      <c r="C5" s="15" t="s">
        <v>13</v>
      </c>
      <c r="D5" s="15"/>
      <c r="E5" s="15"/>
    </row>
    <row r="6" spans="3:11" x14ac:dyDescent="0.35">
      <c r="C6" t="s">
        <v>15</v>
      </c>
      <c r="E6" s="2">
        <v>2300</v>
      </c>
    </row>
    <row r="7" spans="3:11" x14ac:dyDescent="0.35">
      <c r="C7" t="s">
        <v>14</v>
      </c>
      <c r="E7" s="1">
        <v>6.0000000000000001E-3</v>
      </c>
    </row>
    <row r="8" spans="3:11" x14ac:dyDescent="0.35">
      <c r="C8" s="7" t="s">
        <v>32</v>
      </c>
      <c r="D8" s="6"/>
      <c r="E8" s="8">
        <f>E6*30%</f>
        <v>690</v>
      </c>
    </row>
    <row r="10" spans="3:11" s="9" customFormat="1" ht="16" x14ac:dyDescent="0.4">
      <c r="C10" s="14" t="s">
        <v>12</v>
      </c>
      <c r="D10" s="14"/>
      <c r="E10" s="14"/>
    </row>
    <row r="11" spans="3:11" x14ac:dyDescent="0.35">
      <c r="C11" t="s">
        <v>2</v>
      </c>
      <c r="E11" s="2">
        <v>690</v>
      </c>
      <c r="H11" s="2"/>
      <c r="K11" s="2"/>
    </row>
    <row r="12" spans="3:11" x14ac:dyDescent="0.35">
      <c r="C12" t="s">
        <v>3</v>
      </c>
      <c r="E12">
        <v>10</v>
      </c>
    </row>
    <row r="13" spans="3:11" x14ac:dyDescent="0.35">
      <c r="C13" t="s">
        <v>0</v>
      </c>
      <c r="E13" s="1">
        <v>1.0789999999999999E-2</v>
      </c>
      <c r="H13" s="4"/>
      <c r="K13" s="4"/>
    </row>
    <row r="14" spans="3:11" x14ac:dyDescent="0.35">
      <c r="C14" s="7" t="s">
        <v>4</v>
      </c>
      <c r="D14" s="6"/>
      <c r="E14" s="8">
        <f>FV(Taxa,Anos*12,Aporte*-1)</f>
        <v>167866.10664581883</v>
      </c>
      <c r="H14" s="3"/>
      <c r="K14" s="3"/>
    </row>
    <row r="15" spans="3:11" x14ac:dyDescent="0.35">
      <c r="C15" s="7" t="s">
        <v>1</v>
      </c>
      <c r="D15" s="6"/>
      <c r="E15" s="8">
        <f>E14*rendimento_carteira</f>
        <v>1007.196639874913</v>
      </c>
      <c r="H15" s="3"/>
      <c r="K15" s="3"/>
    </row>
    <row r="16" spans="3:11" ht="6.5" customHeight="1" x14ac:dyDescent="0.35"/>
    <row r="17" spans="1:11" s="9" customFormat="1" ht="16" x14ac:dyDescent="0.4">
      <c r="C17" s="14" t="s">
        <v>10</v>
      </c>
      <c r="D17" s="14"/>
      <c r="E17" s="13" t="s">
        <v>11</v>
      </c>
      <c r="K17" s="10"/>
    </row>
    <row r="18" spans="1:11" x14ac:dyDescent="0.35">
      <c r="B18" s="5">
        <v>2</v>
      </c>
      <c r="C18" t="s">
        <v>5</v>
      </c>
      <c r="D18" s="3">
        <f>FV($E$13,B18*12,$E$11*-1)</f>
        <v>18787.0628353752</v>
      </c>
      <c r="E18" s="3">
        <f>D18*rendimento_carteira</f>
        <v>112.7223770122512</v>
      </c>
    </row>
    <row r="19" spans="1:11" x14ac:dyDescent="0.35">
      <c r="B19" s="5">
        <v>5</v>
      </c>
      <c r="C19" t="s">
        <v>6</v>
      </c>
      <c r="D19" s="3">
        <f>FV($E$13,B19*12,$E$11*-1)</f>
        <v>57806.070658956472</v>
      </c>
      <c r="E19" s="3">
        <f>D19*rendimento_carteira</f>
        <v>346.83642395373886</v>
      </c>
    </row>
    <row r="20" spans="1:11" x14ac:dyDescent="0.35">
      <c r="B20" s="5">
        <v>10</v>
      </c>
      <c r="C20" t="s">
        <v>7</v>
      </c>
      <c r="D20" s="3">
        <f>FV($E$13,B20*12,$E$11*-1)</f>
        <v>167866.10664581883</v>
      </c>
      <c r="E20" s="3">
        <f>D20*rendimento_carteira</f>
        <v>1007.196639874913</v>
      </c>
    </row>
    <row r="21" spans="1:11" x14ac:dyDescent="0.35">
      <c r="B21" s="5">
        <v>20</v>
      </c>
      <c r="C21" t="s">
        <v>8</v>
      </c>
      <c r="D21" s="3">
        <f>FV($E$13,B21*12,$E$11*-1)</f>
        <v>776386.89606698556</v>
      </c>
      <c r="E21" s="3">
        <f>D21*rendimento_carteira</f>
        <v>4658.3213764019138</v>
      </c>
    </row>
    <row r="22" spans="1:11" x14ac:dyDescent="0.35">
      <c r="B22" s="5">
        <v>30</v>
      </c>
      <c r="C22" t="s">
        <v>9</v>
      </c>
      <c r="D22" s="3">
        <f>FV($E$13,B22*12,$E$11*-1)</f>
        <v>2982297.0619532531</v>
      </c>
      <c r="E22" s="3">
        <f>D22*rendimento_carteira</f>
        <v>17893.782371719521</v>
      </c>
    </row>
    <row r="24" spans="1:11" ht="16" x14ac:dyDescent="0.4">
      <c r="C24" s="22" t="s">
        <v>17</v>
      </c>
      <c r="D24" s="22"/>
      <c r="E24" s="22" t="s">
        <v>20</v>
      </c>
    </row>
    <row r="25" spans="1:11" x14ac:dyDescent="0.35">
      <c r="C25" s="18" t="s">
        <v>21</v>
      </c>
      <c r="E25" s="21">
        <f>Aporte</f>
        <v>690</v>
      </c>
    </row>
    <row r="26" spans="1:11" x14ac:dyDescent="0.35">
      <c r="C26" s="28" t="s">
        <v>24</v>
      </c>
      <c r="D26" s="28" t="s">
        <v>31</v>
      </c>
      <c r="E26" s="28" t="s">
        <v>23</v>
      </c>
    </row>
    <row r="27" spans="1:11" x14ac:dyDescent="0.35">
      <c r="A27" s="19"/>
      <c r="B27" s="25" t="str">
        <f>$E$24&amp;"-"&amp;C27</f>
        <v>Conservador-Papel</v>
      </c>
      <c r="C27" s="27" t="s">
        <v>25</v>
      </c>
      <c r="D27" s="26">
        <f>VLOOKUP(B27,Planilha1!$A:$D,4,0)</f>
        <v>0.3</v>
      </c>
      <c r="E27" s="20">
        <f>D27*$E$25</f>
        <v>207</v>
      </c>
    </row>
    <row r="28" spans="1:11" x14ac:dyDescent="0.35">
      <c r="B28" s="25" t="str">
        <f t="shared" ref="B28:B32" si="0">$E$24&amp;"-"&amp;C28</f>
        <v>Conservador-Tijolo</v>
      </c>
      <c r="C28" s="27" t="s">
        <v>26</v>
      </c>
      <c r="D28" s="26">
        <f>VLOOKUP(B28,Planilha1!$A:$D,4,0)</f>
        <v>0.5</v>
      </c>
      <c r="E28" s="20">
        <f t="shared" ref="E28:E32" si="1">D28*$E$25</f>
        <v>345</v>
      </c>
    </row>
    <row r="29" spans="1:11" x14ac:dyDescent="0.35">
      <c r="B29" s="25" t="str">
        <f t="shared" si="0"/>
        <v>Conservador-Hibridos</v>
      </c>
      <c r="C29" s="27" t="s">
        <v>27</v>
      </c>
      <c r="D29" s="26">
        <f>VLOOKUP(B29,Planilha1!$A:$D,4,0)</f>
        <v>0.1</v>
      </c>
      <c r="E29" s="20">
        <f t="shared" si="1"/>
        <v>69</v>
      </c>
    </row>
    <row r="30" spans="1:11" x14ac:dyDescent="0.35">
      <c r="B30" s="25" t="str">
        <f t="shared" si="0"/>
        <v>Conservador-Fof´s</v>
      </c>
      <c r="C30" s="27" t="s">
        <v>28</v>
      </c>
      <c r="D30" s="26">
        <f>VLOOKUP(B30,Planilha1!$A:$D,4,0)</f>
        <v>0.1</v>
      </c>
      <c r="E30" s="20">
        <f t="shared" si="1"/>
        <v>69</v>
      </c>
    </row>
    <row r="31" spans="1:11" x14ac:dyDescent="0.35">
      <c r="B31" s="25" t="str">
        <f t="shared" si="0"/>
        <v>Conservador-Desenvolvimento</v>
      </c>
      <c r="C31" s="27" t="s">
        <v>29</v>
      </c>
      <c r="D31" s="26">
        <f>VLOOKUP(B31,Planilha1!$A:$D,4,0)</f>
        <v>0</v>
      </c>
      <c r="E31" s="20">
        <f t="shared" si="1"/>
        <v>0</v>
      </c>
    </row>
    <row r="32" spans="1:11" x14ac:dyDescent="0.35">
      <c r="B32" s="25" t="str">
        <f t="shared" si="0"/>
        <v>Conservador-Hotelarias</v>
      </c>
      <c r="C32" s="27" t="s">
        <v>30</v>
      </c>
      <c r="D32" s="26">
        <f>VLOOKUP(B32,Planilha1!$A:$D,4,0)</f>
        <v>0</v>
      </c>
      <c r="E32" s="20">
        <f t="shared" si="1"/>
        <v>0</v>
      </c>
    </row>
  </sheetData>
  <mergeCells count="4">
    <mergeCell ref="C17:D17"/>
    <mergeCell ref="C5:E5"/>
    <mergeCell ref="C2:C3"/>
    <mergeCell ref="C10:E10"/>
  </mergeCells>
  <dataValidations count="1">
    <dataValidation type="list" allowBlank="1" showInputMessage="1" showErrorMessage="1" sqref="E24" xr:uid="{2585F973-7A7E-4DBA-9802-8FDB47DAF0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771AB-D58C-4BA9-B103-2ADB52F7CD0B}">
  <dimension ref="A3:D21"/>
  <sheetViews>
    <sheetView showGridLines="0" topLeftCell="A4" workbookViewId="0">
      <selection activeCell="D21" sqref="D21"/>
    </sheetView>
  </sheetViews>
  <sheetFormatPr defaultRowHeight="14.5" x14ac:dyDescent="0.35"/>
  <cols>
    <col min="1" max="1" width="26" bestFit="1" customWidth="1"/>
    <col min="2" max="2" width="11.08984375" bestFit="1" customWidth="1"/>
    <col min="3" max="3" width="14.81640625" bestFit="1" customWidth="1"/>
  </cols>
  <sheetData>
    <row r="3" spans="1:4" x14ac:dyDescent="0.35">
      <c r="B3" s="23" t="s">
        <v>17</v>
      </c>
      <c r="C3" s="23" t="s">
        <v>24</v>
      </c>
      <c r="D3" s="17" t="s">
        <v>22</v>
      </c>
    </row>
    <row r="4" spans="1:4" x14ac:dyDescent="0.35">
      <c r="A4" t="str">
        <f>B4&amp;"-"&amp;C4</f>
        <v>Conservador-Papel</v>
      </c>
      <c r="B4" t="s">
        <v>20</v>
      </c>
      <c r="C4" t="s">
        <v>25</v>
      </c>
      <c r="D4" s="24">
        <v>0.3</v>
      </c>
    </row>
    <row r="5" spans="1:4" x14ac:dyDescent="0.35">
      <c r="A5" t="str">
        <f t="shared" ref="A5:A21" si="0">B5&amp;"-"&amp;C5</f>
        <v>Conservador-Tijolo</v>
      </c>
      <c r="B5" t="s">
        <v>20</v>
      </c>
      <c r="C5" t="s">
        <v>26</v>
      </c>
      <c r="D5" s="24">
        <v>0.5</v>
      </c>
    </row>
    <row r="6" spans="1:4" x14ac:dyDescent="0.35">
      <c r="A6" t="str">
        <f t="shared" si="0"/>
        <v>Conservador-Hibridos</v>
      </c>
      <c r="B6" t="s">
        <v>20</v>
      </c>
      <c r="C6" t="s">
        <v>27</v>
      </c>
      <c r="D6" s="24">
        <v>0.1</v>
      </c>
    </row>
    <row r="7" spans="1:4" x14ac:dyDescent="0.35">
      <c r="A7" t="str">
        <f t="shared" si="0"/>
        <v>Conservador-Fof´s</v>
      </c>
      <c r="B7" t="s">
        <v>20</v>
      </c>
      <c r="C7" t="s">
        <v>28</v>
      </c>
      <c r="D7" s="24">
        <v>0.1</v>
      </c>
    </row>
    <row r="8" spans="1:4" x14ac:dyDescent="0.35">
      <c r="A8" t="str">
        <f t="shared" si="0"/>
        <v>Conservador-Desenvolvimento</v>
      </c>
      <c r="B8" t="s">
        <v>20</v>
      </c>
      <c r="C8" t="s">
        <v>29</v>
      </c>
      <c r="D8" s="24">
        <v>0</v>
      </c>
    </row>
    <row r="9" spans="1:4" x14ac:dyDescent="0.35">
      <c r="A9" t="str">
        <f t="shared" si="0"/>
        <v>Conservador-Hotelarias</v>
      </c>
      <c r="B9" t="s">
        <v>20</v>
      </c>
      <c r="C9" t="s">
        <v>30</v>
      </c>
      <c r="D9" s="24">
        <v>0</v>
      </c>
    </row>
    <row r="10" spans="1:4" x14ac:dyDescent="0.35">
      <c r="A10" t="str">
        <f t="shared" si="0"/>
        <v>Moderado-Papel</v>
      </c>
      <c r="B10" t="s">
        <v>19</v>
      </c>
      <c r="C10" t="s">
        <v>25</v>
      </c>
      <c r="D10" s="24">
        <v>0.32</v>
      </c>
    </row>
    <row r="11" spans="1:4" x14ac:dyDescent="0.35">
      <c r="A11" t="str">
        <f t="shared" si="0"/>
        <v>Moderado-Tijolo</v>
      </c>
      <c r="B11" t="s">
        <v>19</v>
      </c>
      <c r="C11" t="s">
        <v>26</v>
      </c>
      <c r="D11" s="24">
        <v>0.4</v>
      </c>
    </row>
    <row r="12" spans="1:4" x14ac:dyDescent="0.35">
      <c r="A12" t="str">
        <f t="shared" si="0"/>
        <v>Moderado-Hibridos</v>
      </c>
      <c r="B12" t="s">
        <v>19</v>
      </c>
      <c r="C12" t="s">
        <v>27</v>
      </c>
      <c r="D12" s="24">
        <v>0.18</v>
      </c>
    </row>
    <row r="13" spans="1:4" x14ac:dyDescent="0.35">
      <c r="A13" t="str">
        <f t="shared" si="0"/>
        <v>Moderado-Fof´s</v>
      </c>
      <c r="B13" t="s">
        <v>19</v>
      </c>
      <c r="C13" t="s">
        <v>28</v>
      </c>
      <c r="D13" s="24">
        <v>0.05</v>
      </c>
    </row>
    <row r="14" spans="1:4" x14ac:dyDescent="0.35">
      <c r="A14" t="str">
        <f t="shared" si="0"/>
        <v>Moderado-Desenvolvimento</v>
      </c>
      <c r="B14" t="s">
        <v>19</v>
      </c>
      <c r="C14" t="s">
        <v>29</v>
      </c>
      <c r="D14" s="24">
        <v>0.05</v>
      </c>
    </row>
    <row r="15" spans="1:4" x14ac:dyDescent="0.35">
      <c r="A15" t="str">
        <f t="shared" si="0"/>
        <v>Moderado-Hotelarias</v>
      </c>
      <c r="B15" t="s">
        <v>19</v>
      </c>
      <c r="C15" t="s">
        <v>30</v>
      </c>
      <c r="D15" s="24">
        <v>0</v>
      </c>
    </row>
    <row r="16" spans="1:4" x14ac:dyDescent="0.35">
      <c r="A16" t="str">
        <f t="shared" si="0"/>
        <v>Agressivo-Papel</v>
      </c>
      <c r="B16" t="s">
        <v>18</v>
      </c>
      <c r="C16" t="s">
        <v>25</v>
      </c>
      <c r="D16" s="24">
        <v>0.5</v>
      </c>
    </row>
    <row r="17" spans="1:4" x14ac:dyDescent="0.35">
      <c r="A17" t="str">
        <f t="shared" si="0"/>
        <v>Agressivo-Tijolo</v>
      </c>
      <c r="B17" t="s">
        <v>18</v>
      </c>
      <c r="C17" t="s">
        <v>26</v>
      </c>
      <c r="D17" s="24">
        <v>0</v>
      </c>
    </row>
    <row r="18" spans="1:4" x14ac:dyDescent="0.35">
      <c r="A18" t="str">
        <f t="shared" si="0"/>
        <v>Agressivo-Hibridos</v>
      </c>
      <c r="B18" t="s">
        <v>18</v>
      </c>
      <c r="C18" t="s">
        <v>27</v>
      </c>
      <c r="D18" s="24">
        <v>0.2</v>
      </c>
    </row>
    <row r="19" spans="1:4" x14ac:dyDescent="0.35">
      <c r="A19" t="str">
        <f t="shared" si="0"/>
        <v>Agressivo-Fof´s</v>
      </c>
      <c r="B19" t="s">
        <v>18</v>
      </c>
      <c r="C19" t="s">
        <v>28</v>
      </c>
      <c r="D19" s="24">
        <v>0</v>
      </c>
    </row>
    <row r="20" spans="1:4" x14ac:dyDescent="0.35">
      <c r="A20" t="str">
        <f t="shared" si="0"/>
        <v>Agressivo-Desenvolvimento</v>
      </c>
      <c r="B20" t="s">
        <v>18</v>
      </c>
      <c r="C20" t="s">
        <v>29</v>
      </c>
      <c r="D20" s="24">
        <v>0.3</v>
      </c>
    </row>
    <row r="21" spans="1:4" x14ac:dyDescent="0.35">
      <c r="A21" t="str">
        <f t="shared" si="0"/>
        <v>Agressivo-Hotelarias</v>
      </c>
      <c r="B21" t="s">
        <v>18</v>
      </c>
      <c r="C21" t="s">
        <v>30</v>
      </c>
      <c r="D21" s="24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Investimentos</vt:lpstr>
      <vt:lpstr>Planilha1</vt:lpstr>
      <vt:lpstr>Anos</vt:lpstr>
      <vt:lpstr>Aporte</vt:lpstr>
      <vt:lpstr>Dividendos</vt:lpstr>
      <vt:lpstr>Investimento</vt:lpstr>
      <vt:lpstr>Patrimonio</vt:lpstr>
      <vt:lpstr>rendimento_carteira</vt:lpstr>
      <vt:lpstr>Salario</vt:lpstr>
      <vt:lpstr>Taxa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Pershing</dc:creator>
  <cp:lastModifiedBy>Michelle Pershing</cp:lastModifiedBy>
  <dcterms:created xsi:type="dcterms:W3CDTF">2025-06-08T16:58:16Z</dcterms:created>
  <dcterms:modified xsi:type="dcterms:W3CDTF">2025-06-08T18:30:30Z</dcterms:modified>
</cp:coreProperties>
</file>