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/Documents/thesis/"/>
    </mc:Choice>
  </mc:AlternateContent>
  <xr:revisionPtr revIDLastSave="0" documentId="13_ncr:1_{72058041-480D-3540-B270-1B6D5FA37E26}" xr6:coauthVersionLast="47" xr6:coauthVersionMax="47" xr10:uidLastSave="{00000000-0000-0000-0000-000000000000}"/>
  <bookViews>
    <workbookView xWindow="3820" yWindow="960" windowWidth="29080" windowHeight="15440" xr2:uid="{EEA1CFB7-D406-994D-96C1-58860E0C6987}"/>
  </bookViews>
  <sheets>
    <sheet name="Clone_ReadDepth" sheetId="1" r:id="rId1"/>
    <sheet name="Clone_SNPs" sheetId="2" r:id="rId2"/>
    <sheet name="Clone_NewJunctionEvid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3" l="1"/>
  <c r="L53" i="3"/>
  <c r="H52" i="3"/>
  <c r="H51" i="3"/>
  <c r="L50" i="3"/>
  <c r="L49" i="3"/>
  <c r="L48" i="3"/>
  <c r="L47" i="3"/>
  <c r="L6" i="3"/>
  <c r="L29" i="3"/>
  <c r="L28" i="3"/>
  <c r="L27" i="3"/>
  <c r="L26" i="3"/>
  <c r="L25" i="3"/>
  <c r="L24" i="3"/>
  <c r="L23" i="3"/>
  <c r="L22" i="3"/>
  <c r="H46" i="3"/>
  <c r="H45" i="3"/>
  <c r="L44" i="3"/>
  <c r="H43" i="3"/>
  <c r="H42" i="3"/>
  <c r="H41" i="3"/>
  <c r="L40" i="3"/>
  <c r="L39" i="3"/>
  <c r="L38" i="3"/>
  <c r="L37" i="3"/>
  <c r="H36" i="3"/>
  <c r="L35" i="3"/>
  <c r="H34" i="3"/>
  <c r="L33" i="3"/>
  <c r="H32" i="3"/>
  <c r="H31" i="3"/>
  <c r="L30" i="3"/>
  <c r="L21" i="3"/>
  <c r="L20" i="3"/>
  <c r="L19" i="3"/>
  <c r="H18" i="3"/>
  <c r="L17" i="3"/>
  <c r="L16" i="3"/>
  <c r="L15" i="3"/>
  <c r="L14" i="3"/>
  <c r="L13" i="3"/>
  <c r="L12" i="3"/>
  <c r="L11" i="3"/>
  <c r="L10" i="3"/>
  <c r="L9" i="3"/>
  <c r="L8" i="3"/>
  <c r="L7" i="3"/>
</calcChain>
</file>

<file path=xl/sharedStrings.xml><?xml version="1.0" encoding="utf-8"?>
<sst xmlns="http://schemas.openxmlformats.org/spreadsheetml/2006/main" count="884" uniqueCount="380">
  <si>
    <t>PA14</t>
  </si>
  <si>
    <t>SAMN14929132   </t>
  </si>
  <si>
    <r>
      <t>PRJNA595915</t>
    </r>
    <r>
      <rPr>
        <sz val="11"/>
        <color theme="1"/>
        <rFont val="Arial"/>
        <family val="2"/>
      </rPr>
      <t xml:space="preserve"> </t>
    </r>
  </si>
  <si>
    <t>SAMN17372750   </t>
  </si>
  <si>
    <t>PRJNA692838</t>
  </si>
  <si>
    <t>SAMN17372749   </t>
  </si>
  <si>
    <t>SAMN17372748   </t>
  </si>
  <si>
    <t>SAMN17372747   </t>
  </si>
  <si>
    <t>SAMN17372746   </t>
  </si>
  <si>
    <t>SAMN17372745   </t>
  </si>
  <si>
    <t>SAMN17372744   </t>
  </si>
  <si>
    <t>SAMN17372743   </t>
  </si>
  <si>
    <t>SAMN17372742   </t>
  </si>
  <si>
    <t>SAMN17372741   </t>
  </si>
  <si>
    <t>SAMN17372740   </t>
  </si>
  <si>
    <t>SAMN17372739   </t>
  </si>
  <si>
    <t>SAMN17372738   </t>
  </si>
  <si>
    <t>SAMN17372737   </t>
  </si>
  <si>
    <t>SAMN17372736   </t>
  </si>
  <si>
    <t>Ancestral Strain</t>
  </si>
  <si>
    <t>ReadDepth</t>
  </si>
  <si>
    <t xml:space="preserve">Accession    </t>
  </si>
  <si>
    <t>Bioproject</t>
  </si>
  <si>
    <t>PopulationofOrigin</t>
  </si>
  <si>
    <t>Evidence</t>
  </si>
  <si>
    <t>Position</t>
  </si>
  <si>
    <t>Mutation</t>
  </si>
  <si>
    <t>Annotation</t>
  </si>
  <si>
    <t>Gene</t>
  </si>
  <si>
    <t>Description</t>
  </si>
  <si>
    <t>Planktonic, Population 1</t>
  </si>
  <si>
    <t>RA</t>
  </si>
  <si>
    <t>G-&gt;A</t>
  </si>
  <si>
    <t xml:space="preserve">E1153K (GAG-&gt;AAG) </t>
  </si>
  <si>
    <t>morA</t>
  </si>
  <si>
    <t>motility regulator</t>
  </si>
  <si>
    <t>intergenic (+23/-65)</t>
  </si>
  <si>
    <t>PA14_08670/tufB</t>
  </si>
  <si>
    <t>tRNA-Thr/elongation factor Tu</t>
  </si>
  <si>
    <t>MRS 1301</t>
  </si>
  <si>
    <t>C-&gt;T</t>
  </si>
  <si>
    <t xml:space="preserve">R216Q (CGG-&gt;CAG) </t>
  </si>
  <si>
    <t>lasR</t>
  </si>
  <si>
    <t>transcriptional regulator LasR</t>
  </si>
  <si>
    <t>MRS 1302</t>
  </si>
  <si>
    <t>Planktonic, Population 2</t>
  </si>
  <si>
    <t>C-&gt;G</t>
  </si>
  <si>
    <t xml:space="preserve">N1124K (AAC-&gt;AAG) </t>
  </si>
  <si>
    <t>MRS 1303</t>
  </si>
  <si>
    <t>Planktonic, Population 3</t>
  </si>
  <si>
    <t>A-&gt;G</t>
  </si>
  <si>
    <t xml:space="preserve">K1123E (AAG-&gt;GAG) </t>
  </si>
  <si>
    <t>MRS 1304</t>
  </si>
  <si>
    <t>Planktonic, Population 4</t>
  </si>
  <si>
    <t>T-&gt;A</t>
  </si>
  <si>
    <t xml:space="preserve">L1155Q (CTG-&gt;CAG) </t>
  </si>
  <si>
    <t>MRS 1305</t>
  </si>
  <si>
    <t>A-&gt;C</t>
  </si>
  <si>
    <t xml:space="preserve">V132G (GTG-&gt;GGG) </t>
  </si>
  <si>
    <t>MRS 1306</t>
  </si>
  <si>
    <t>Planktonic, Population 5</t>
  </si>
  <si>
    <t>MRS 1307</t>
  </si>
  <si>
    <t>MRS 1308</t>
  </si>
  <si>
    <t>Biofilm, Population 2</t>
  </si>
  <si>
    <t xml:space="preserve">P117L (CCG-&gt;CTG) </t>
  </si>
  <si>
    <t xml:space="preserve">R26C (CGC-&gt;TGC) </t>
  </si>
  <si>
    <t>PA14_64050</t>
  </si>
  <si>
    <t>two-component response regulator</t>
  </si>
  <si>
    <t>MRS 1309</t>
  </si>
  <si>
    <t>coding (854/1008 nt)</t>
  </si>
  <si>
    <t>wspF</t>
  </si>
  <si>
    <t>chemotaxis-specific methylesterase</t>
  </si>
  <si>
    <t>MRS 1310</t>
  </si>
  <si>
    <t>Biofilm, Population 3</t>
  </si>
  <si>
    <t xml:space="preserve">L330Q (CTG-&gt;CAG) </t>
  </si>
  <si>
    <t>MRS 1202</t>
  </si>
  <si>
    <t>MC JC</t>
  </si>
  <si>
    <t>PA14_45920-[PA14_46440]</t>
  </si>
  <si>
    <t>MRS 1203</t>
  </si>
  <si>
    <t>[fliM]-[PA14_46240]</t>
  </si>
  <si>
    <t>MRS 1219</t>
  </si>
  <si>
    <t>Biofilm, Population 1</t>
  </si>
  <si>
    <t>coding (1058-1062/1122 nt)</t>
  </si>
  <si>
    <t>pilC</t>
  </si>
  <si>
    <t>type 4 fimbrial biogenesis protein pilC</t>
  </si>
  <si>
    <t>MRS 1220</t>
  </si>
  <si>
    <t>C-&gt;A</t>
  </si>
  <si>
    <t xml:space="preserve">G164* (GGA-&gt;TGA) </t>
  </si>
  <si>
    <t>MRS 1221</t>
  </si>
  <si>
    <t>JC</t>
  </si>
  <si>
    <t>intergenic (+58/-42)</t>
  </si>
  <si>
    <t>pilB/pilC</t>
  </si>
  <si>
    <t>type 4 fimbrial biogenesis protein PilB/type 4 fimbrial biogenesis protein pilC</t>
  </si>
  <si>
    <t>G-&gt;T</t>
  </si>
  <si>
    <t xml:space="preserve">E189* (GAG-&gt;TAG) </t>
  </si>
  <si>
    <t>+GCGGCGTCCCGCGATA</t>
  </si>
  <si>
    <t>Position.2</t>
  </si>
  <si>
    <t>Annotation.2</t>
  </si>
  <si>
    <t>Gene.2</t>
  </si>
  <si>
    <t>Product.2</t>
  </si>
  <si>
    <t>4345126 =</t>
  </si>
  <si>
    <t>intergenic (-45/+61)</t>
  </si>
  <si>
    <t>PA14_48870/PA14_48880</t>
  </si>
  <si>
    <t>C32 tRNA thiolase/bacteriophage integrase</t>
  </si>
  <si>
    <t>intergenic (+917/-59)</t>
  </si>
  <si>
    <t>PA14_49030/PA14_49040</t>
  </si>
  <si>
    <t>hypothetical protein/hypothetical protein</t>
  </si>
  <si>
    <t>4353517 =</t>
  </si>
  <si>
    <t>coding (231/267 nt)</t>
  </si>
  <si>
    <t>pf5r</t>
  </si>
  <si>
    <t>Pf5 repressor C</t>
  </si>
  <si>
    <t>coding (246/267 nt)</t>
  </si>
  <si>
    <t>intergenic (-54/+52)</t>
  </si>
  <si>
    <t>4355801 =</t>
  </si>
  <si>
    <t>intergenic (+928/-48)</t>
  </si>
  <si>
    <t>Genome</t>
  </si>
  <si>
    <t>Sample Name</t>
  </si>
  <si>
    <t>MRS_1266</t>
  </si>
  <si>
    <t>∆ 49,133 bp</t>
  </si>
  <si>
    <t>∆ 40,707 bp</t>
  </si>
  <si>
    <t>∆ 5 bp</t>
  </si>
  <si>
    <t>∆ 1 bp</t>
  </si>
  <si>
    <t>Position.1</t>
  </si>
  <si>
    <t>Annotation.1</t>
  </si>
  <si>
    <t>Gene.1</t>
  </si>
  <si>
    <t>Product.1</t>
  </si>
  <si>
    <t>Column names ending in "2" indicate the corresponding information for the downstream side of the junction. The rightmost column indicates the allele frequency for these new junction mutations.</t>
  </si>
  <si>
    <r>
      <t xml:space="preserve">Supplementary Data Set 2. New Junction Evidence in evolved clones. </t>
    </r>
    <r>
      <rPr>
        <sz val="11"/>
        <color theme="1"/>
        <rFont val="Arial"/>
        <family val="2"/>
      </rPr>
      <t xml:space="preserve">Columns with names ending in "1" indicate the position, gene, annotation, and description for the upstream side of the new junction. </t>
    </r>
  </si>
  <si>
    <t xml:space="preserve">Supplementary Data Set 3. Average read depth for evolved clones. </t>
  </si>
  <si>
    <t>MRS 1266</t>
  </si>
  <si>
    <t>MRS 1306.2</t>
  </si>
  <si>
    <t>MRS 1307.2</t>
  </si>
  <si>
    <t>NK30_ws</t>
  </si>
  <si>
    <t>NK24_ws</t>
  </si>
  <si>
    <t>Notes</t>
  </si>
  <si>
    <t>Resequenced MRS 1306</t>
  </si>
  <si>
    <t>Resequenced MRS 1307</t>
  </si>
  <si>
    <t>Ancestral strain after coculture with MRS 1306 and MRS 1307</t>
  </si>
  <si>
    <t>SAMN23928095</t>
  </si>
  <si>
    <t>SAMN23928096</t>
  </si>
  <si>
    <t>SAMN23928097</t>
  </si>
  <si>
    <t>SAMN23928098</t>
  </si>
  <si>
    <t xml:space="preserve">Supplementary Data Set 3. SNPs and small indels in evolved clones. </t>
  </si>
  <si>
    <t xml:space="preserve">V475V (GTC-&gt;GTT) </t>
  </si>
  <si>
    <t>PA14_24960</t>
  </si>
  <si>
    <t>carbohydrate kinase</t>
  </si>
  <si>
    <t xml:space="preserve">A87A (GCG-&gt;GCT) </t>
  </si>
  <si>
    <t>63 (0.440)</t>
  </si>
  <si>
    <t>19658 (148.850)</t>
  </si>
  <si>
    <t>239/270</t>
  </si>
  <si>
    <t>75 (0.570)</t>
  </si>
  <si>
    <t>66 (0.470)</t>
  </si>
  <si>
    <t>26 (0.200)</t>
  </si>
  <si>
    <t>20/270</t>
  </si>
  <si>
    <t>8967 (63.180)</t>
  </si>
  <si>
    <t>2054 (14.470)</t>
  </si>
  <si>
    <t>150/290</t>
  </si>
  <si>
    <t>coding (93/102 nt)</t>
  </si>
  <si>
    <t>PA14_48900</t>
  </si>
  <si>
    <t>hypothetical protein</t>
  </si>
  <si>
    <t>4352105 =</t>
  </si>
  <si>
    <t>5014 (35.330)</t>
  </si>
  <si>
    <t>coding (327/378 nt)</t>
  </si>
  <si>
    <t>PA14_48980</t>
  </si>
  <si>
    <t>3175697 =</t>
  </si>
  <si>
    <t>88 (0.620)</t>
  </si>
  <si>
    <t>25313 (196.060)</t>
  </si>
  <si>
    <t>241/264</t>
  </si>
  <si>
    <t>intergenic^A (+390/+106)</t>
  </si>
  <si>
    <t>PA14_35700/PA14_35710</t>
  </si>
  <si>
    <t>70 (0.540)</t>
  </si>
  <si>
    <t>coding (70/375 nt)</t>
  </si>
  <si>
    <t>PA14_35730</t>
  </si>
  <si>
    <t>2769 (19.510)</t>
  </si>
  <si>
    <t>6358 (47.090)</t>
  </si>
  <si>
    <t>226/276</t>
  </si>
  <si>
    <t>coding (969/1284 nt)</t>
  </si>
  <si>
    <t>PA14_48910</t>
  </si>
  <si>
    <t>4352134 =</t>
  </si>
  <si>
    <t>6467 (47.900)</t>
  </si>
  <si>
    <t>coding (298/378 nt)</t>
  </si>
  <si>
    <t>2159 (15.210)</t>
  </si>
  <si>
    <t>16504 (116.290)</t>
  </si>
  <si>
    <t>251/290</t>
  </si>
  <si>
    <t>NA (NA)</t>
  </si>
  <si>
    <t>3204 (22.580)</t>
  </si>
  <si>
    <t>5575 (39.280)</t>
  </si>
  <si>
    <t>228/290</t>
  </si>
  <si>
    <t>coding (985/1284 nt)</t>
  </si>
  <si>
    <t>4352025 =</t>
  </si>
  <si>
    <t>1426 (10.050)</t>
  </si>
  <si>
    <t>intergenic (-106/+29)</t>
  </si>
  <si>
    <t>PA14_48970/PA14_48980</t>
  </si>
  <si>
    <t>helix destabilizing protein of bacteriophage Pf1/hypothetical protein</t>
  </si>
  <si>
    <t>83 (0.790)</t>
  </si>
  <si>
    <t>20535 (214.350)</t>
  </si>
  <si>
    <t>236/264</t>
  </si>
  <si>
    <t>214 (2.230)</t>
  </si>
  <si>
    <t>3176547 =</t>
  </si>
  <si>
    <t>20111 (190.970)</t>
  </si>
  <si>
    <t>5312 (50.440)</t>
  </si>
  <si>
    <t>209/290</t>
  </si>
  <si>
    <t>coding (69/402 nt)</t>
  </si>
  <si>
    <t>PA14_35720</t>
  </si>
  <si>
    <t>11276 (107.080)</t>
  </si>
  <si>
    <t>coding (137/375 nt)</t>
  </si>
  <si>
    <t>47 (0.450)</t>
  </si>
  <si>
    <t>3276 (33.430)</t>
  </si>
  <si>
    <t>175/270</t>
  </si>
  <si>
    <t>65 (0.660)</t>
  </si>
  <si>
    <t>41 (0.400)</t>
  </si>
  <si>
    <t>21/284</t>
  </si>
  <si>
    <t>57 (0.550)</t>
  </si>
  <si>
    <t>coding (513/600 nt)</t>
  </si>
  <si>
    <t>pilX</t>
  </si>
  <si>
    <t>type 4 fimbrial biogenesis protein PilX</t>
  </si>
  <si>
    <t>35 (0.360)</t>
  </si>
  <si>
    <t>22/270</t>
  </si>
  <si>
    <t>81 (0.770)</t>
  </si>
  <si>
    <t>221 (2.110)</t>
  </si>
  <si>
    <t>71/288</t>
  </si>
  <si>
    <t>intergenic (-27/-122)</t>
  </si>
  <si>
    <t>PA14_35730/PA14_35740</t>
  </si>
  <si>
    <t>hypothetical protein/transposase</t>
  </si>
  <si>
    <t>772 (7.330)</t>
  </si>
  <si>
    <t>831 (8.000)</t>
  </si>
  <si>
    <t>138/286</t>
  </si>
  <si>
    <t>coding (802/1284 nt)</t>
  </si>
  <si>
    <t>4352077 =</t>
  </si>
  <si>
    <t>633 (6.100)</t>
  </si>
  <si>
    <t>coding (355/378 nt)</t>
  </si>
  <si>
    <t>700 (6.650)</t>
  </si>
  <si>
    <t>2502 (23.760)</t>
  </si>
  <si>
    <t>182/290</t>
  </si>
  <si>
    <t>66 (0.630)</t>
  </si>
  <si>
    <t>40 (0.400)</t>
  </si>
  <si>
    <t>20/278</t>
  </si>
  <si>
    <t>intergenic (+920/-56)</t>
  </si>
  <si>
    <t>5373057 =</t>
  </si>
  <si>
    <t>57 (0.560)</t>
  </si>
  <si>
    <t>coding (517/600 nt)</t>
  </si>
  <si>
    <t>1264 (12.000)</t>
  </si>
  <si>
    <t>1452 (13.790)</t>
  </si>
  <si>
    <t>172/290</t>
  </si>
  <si>
    <t>coding (1254/1284 nt)</t>
  </si>
  <si>
    <t>4352076 =</t>
  </si>
  <si>
    <t>635 (6.030)</t>
  </si>
  <si>
    <t>coding (356/378 nt)</t>
  </si>
  <si>
    <t>312 (2.200)</t>
  </si>
  <si>
    <t>311 (2.430)</t>
  </si>
  <si>
    <t>98/244</t>
  </si>
  <si>
    <t>188 (1.470)</t>
  </si>
  <si>
    <t>56 (0.510)</t>
  </si>
  <si>
    <t>2325 (22.780)</t>
  </si>
  <si>
    <t>151/270</t>
  </si>
  <si>
    <t>87 (0.850)</t>
  </si>
  <si>
    <t>1373 (12.520)</t>
  </si>
  <si>
    <t>826 (7.530)</t>
  </si>
  <si>
    <t>129/290</t>
  </si>
  <si>
    <t>99 (0.900)</t>
  </si>
  <si>
    <t>20895 (209.450)</t>
  </si>
  <si>
    <t>233/264</t>
  </si>
  <si>
    <t>87 (0.870)</t>
  </si>
  <si>
    <t>55 (0.450)</t>
  </si>
  <si>
    <t>13028 (118.430)</t>
  </si>
  <si>
    <t>217/264</t>
  </si>
  <si>
    <t>21 (0.170)</t>
  </si>
  <si>
    <t>66 (0.590)</t>
  </si>
  <si>
    <t>43/270</t>
  </si>
  <si>
    <t>30 (0.270)</t>
  </si>
  <si>
    <t>264 (2.180)</t>
  </si>
  <si>
    <t>13096 (108.300)</t>
  </si>
  <si>
    <t>267/290</t>
  </si>
  <si>
    <t>240 (1.980)</t>
  </si>
  <si>
    <t>1394 (11.530)</t>
  </si>
  <si>
    <t>13723 (113.480)</t>
  </si>
  <si>
    <t>240/290</t>
  </si>
  <si>
    <t>20 (0.170)</t>
  </si>
  <si>
    <t>14812 (131.630)</t>
  </si>
  <si>
    <t>227/270</t>
  </si>
  <si>
    <t>67 (2.390)</t>
  </si>
  <si>
    <t>80 (3.190)</t>
  </si>
  <si>
    <t>52/218</t>
  </si>
  <si>
    <t>59 (2.350)</t>
  </si>
  <si>
    <t>185 (2.980)</t>
  </si>
  <si>
    <t>183 (3.280)</t>
  </si>
  <si>
    <t>81/236</t>
  </si>
  <si>
    <t>115 (2.060)</t>
  </si>
  <si>
    <t>133 (2.600)</t>
  </si>
  <si>
    <t>149 (3.240)</t>
  </si>
  <si>
    <t>73/236</t>
  </si>
  <si>
    <t>97 (2.110)</t>
  </si>
  <si>
    <t>179 (3.490)</t>
  </si>
  <si>
    <t>166 (3.600)</t>
  </si>
  <si>
    <t>74/238</t>
  </si>
  <si>
    <t>95 (2.060)</t>
  </si>
  <si>
    <t>202 (3.630)</t>
  </si>
  <si>
    <t>139 (2.780)</t>
  </si>
  <si>
    <t>66/236</t>
  </si>
  <si>
    <t>82 (1.640)</t>
  </si>
  <si>
    <t>192 (2.880)</t>
  </si>
  <si>
    <t>191 (3.180)</t>
  </si>
  <si>
    <t>81/234</t>
  </si>
  <si>
    <t>127 (2.120)</t>
  </si>
  <si>
    <t>123 (2.260)</t>
  </si>
  <si>
    <t>6606 (135.120)</t>
  </si>
  <si>
    <t>225/236</t>
  </si>
  <si>
    <t>77 (1.570)</t>
  </si>
  <si>
    <t>53 (0.980)</t>
  </si>
  <si>
    <t>3285 (65.510)</t>
  </si>
  <si>
    <t>202/242</t>
  </si>
  <si>
    <t>40 (0.800)</t>
  </si>
  <si>
    <t>2549 (46.920)</t>
  </si>
  <si>
    <t>1081 (19.900)</t>
  </si>
  <si>
    <t>188/262</t>
  </si>
  <si>
    <t>131 (2.490)</t>
  </si>
  <si>
    <t>22398 (472.200)</t>
  </si>
  <si>
    <t>253/234</t>
  </si>
  <si>
    <t>83 (1.750)</t>
  </si>
  <si>
    <t>40 (0.760)</t>
  </si>
  <si>
    <t>1590 (32.680)</t>
  </si>
  <si>
    <t>180/240</t>
  </si>
  <si>
    <t>29 (0.600)</t>
  </si>
  <si>
    <t>10 (0.210)</t>
  </si>
  <si>
    <t>9/240</t>
  </si>
  <si>
    <t>996 (18.900)</t>
  </si>
  <si>
    <t>724 (13.740)</t>
  </si>
  <si>
    <t>155/260</t>
  </si>
  <si>
    <t>142 (2.420)</t>
  </si>
  <si>
    <t>155 (2.950)</t>
  </si>
  <si>
    <t>74/232</t>
  </si>
  <si>
    <t>100 (1.900)</t>
  </si>
  <si>
    <t>209 (3.690)</t>
  </si>
  <si>
    <t>159 (3.130)</t>
  </si>
  <si>
    <t>72/232</t>
  </si>
  <si>
    <t>147 (2.890)</t>
  </si>
  <si>
    <t>135 (3.000)</t>
  </si>
  <si>
    <t>121 (2.990)</t>
  </si>
  <si>
    <t>63/232</t>
  </si>
  <si>
    <t>70 (1.730)</t>
  </si>
  <si>
    <t>57 (3.820)</t>
  </si>
  <si>
    <t>47 (3.490)</t>
  </si>
  <si>
    <t>35/240</t>
  </si>
  <si>
    <t>32 (2.380)</t>
  </si>
  <si>
    <t>157 (4.590)</t>
  </si>
  <si>
    <t>138 (4.470)</t>
  </si>
  <si>
    <t>61/240</t>
  </si>
  <si>
    <t>68 (2.200)</t>
  </si>
  <si>
    <t>93 (3.670)</t>
  </si>
  <si>
    <t>106 (4.630)</t>
  </si>
  <si>
    <t>48/240</t>
  </si>
  <si>
    <t>62 (2.710)</t>
  </si>
  <si>
    <t>101 (3.650)</t>
  </si>
  <si>
    <t>92 (3.680)</t>
  </si>
  <si>
    <t>59 (2.360)</t>
  </si>
  <si>
    <t>192 (5.440)</t>
  </si>
  <si>
    <t>115 (3.610)</t>
  </si>
  <si>
    <t>59/242</t>
  </si>
  <si>
    <t>76 (2.390)</t>
  </si>
  <si>
    <t>57 (5.140)</t>
  </si>
  <si>
    <t>40 (3.990)</t>
  </si>
  <si>
    <t>25/242</t>
  </si>
  <si>
    <t>25 (2.500)</t>
  </si>
  <si>
    <t>137 (4.620)</t>
  </si>
  <si>
    <t>104 (3.890)</t>
  </si>
  <si>
    <t>55/240</t>
  </si>
  <si>
    <t>63 (2.360)</t>
  </si>
  <si>
    <t>MRS 1207</t>
  </si>
  <si>
    <t>MRS 1208</t>
  </si>
  <si>
    <t>pf5r.2</t>
  </si>
  <si>
    <t>pf5r.1</t>
  </si>
  <si>
    <t>Skew</t>
  </si>
  <si>
    <t>Frequency</t>
  </si>
  <si>
    <t>Score</t>
  </si>
  <si>
    <t xml:space="preserve">Junction Read Depth </t>
  </si>
  <si>
    <t>Read Depth Side 1</t>
  </si>
  <si>
    <t>Read Depth Side 2</t>
  </si>
  <si>
    <t>Table does not include marginal junction calls</t>
  </si>
  <si>
    <t>Table does not include marginalRA evidence, which includes some mutations in Pf5 that are described in the ETD.</t>
  </si>
  <si>
    <t>Note: Average Read Depth shown is the value reported by breseq in summary.html.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</si>
</sst>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201F1E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B051-9B93-554B-ADC6-ECC0065D189E}">
  <dimension ref="A1:H25"/>
  <sheetViews>
    <sheetView tabSelected="1" workbookViewId="0">
      <selection activeCell="B11" sqref="B11"/>
    </sheetView>
  </sheetViews>
  <sheetFormatPr baseColWidth="10" defaultRowHeight="16" x14ac:dyDescent="0.2"/>
  <cols>
    <col min="1" max="1" width="16.33203125" style="2" customWidth="1"/>
    <col min="2" max="3" width="17.6640625" style="2" customWidth="1"/>
    <col min="4" max="4" width="24.1640625" style="2" customWidth="1"/>
    <col min="5" max="5" width="10.83203125" style="2"/>
    <col min="6" max="6" width="22.5" style="13" customWidth="1"/>
    <col min="7" max="7" width="56.83203125" style="2" customWidth="1"/>
    <col min="8" max="8" width="10.83203125" style="2"/>
  </cols>
  <sheetData>
    <row r="1" spans="1:7" x14ac:dyDescent="0.2">
      <c r="A1" s="22" t="s">
        <v>128</v>
      </c>
    </row>
    <row r="2" spans="1:7" x14ac:dyDescent="0.2">
      <c r="A2" s="23" t="s">
        <v>379</v>
      </c>
    </row>
    <row r="4" spans="1:7" x14ac:dyDescent="0.2">
      <c r="A4" s="5" t="s">
        <v>22</v>
      </c>
      <c r="B4" s="6" t="s">
        <v>21</v>
      </c>
      <c r="C4" s="5" t="s">
        <v>116</v>
      </c>
      <c r="D4" s="5" t="s">
        <v>23</v>
      </c>
      <c r="E4" s="5" t="s">
        <v>115</v>
      </c>
      <c r="F4" s="10" t="s">
        <v>20</v>
      </c>
      <c r="G4" s="10" t="s">
        <v>134</v>
      </c>
    </row>
    <row r="5" spans="1:7" x14ac:dyDescent="0.2">
      <c r="B5" s="3"/>
      <c r="C5" s="2" t="s">
        <v>19</v>
      </c>
      <c r="E5" s="2" t="s">
        <v>0</v>
      </c>
      <c r="F5" s="13">
        <v>142.1</v>
      </c>
    </row>
    <row r="6" spans="1:7" x14ac:dyDescent="0.2">
      <c r="A6" s="2" t="s">
        <v>4</v>
      </c>
      <c r="B6" s="3" t="s">
        <v>18</v>
      </c>
      <c r="C6" s="2" t="s">
        <v>39</v>
      </c>
      <c r="D6" s="2" t="s">
        <v>30</v>
      </c>
      <c r="E6" s="2" t="s">
        <v>0</v>
      </c>
      <c r="F6" s="13">
        <v>58.3</v>
      </c>
    </row>
    <row r="7" spans="1:7" x14ac:dyDescent="0.2">
      <c r="A7" s="2" t="s">
        <v>4</v>
      </c>
      <c r="B7" s="3" t="s">
        <v>17</v>
      </c>
      <c r="C7" s="2" t="s">
        <v>44</v>
      </c>
      <c r="D7" s="2" t="s">
        <v>45</v>
      </c>
      <c r="E7" s="2" t="s">
        <v>0</v>
      </c>
      <c r="F7" s="13">
        <v>48.9</v>
      </c>
    </row>
    <row r="8" spans="1:7" x14ac:dyDescent="0.2">
      <c r="A8" s="2" t="s">
        <v>4</v>
      </c>
      <c r="B8" s="3" t="s">
        <v>16</v>
      </c>
      <c r="C8" s="2" t="s">
        <v>48</v>
      </c>
      <c r="D8" s="2" t="s">
        <v>49</v>
      </c>
      <c r="E8" s="2" t="s">
        <v>0</v>
      </c>
      <c r="F8" s="13">
        <v>47.8</v>
      </c>
    </row>
    <row r="9" spans="1:7" x14ac:dyDescent="0.2">
      <c r="A9" s="2" t="s">
        <v>4</v>
      </c>
      <c r="B9" s="3" t="s">
        <v>15</v>
      </c>
      <c r="C9" s="2" t="s">
        <v>52</v>
      </c>
      <c r="D9" s="2" t="s">
        <v>53</v>
      </c>
      <c r="E9" s="2" t="s">
        <v>0</v>
      </c>
      <c r="F9" s="13">
        <v>53.2</v>
      </c>
    </row>
    <row r="10" spans="1:7" x14ac:dyDescent="0.2">
      <c r="A10" s="2" t="s">
        <v>4</v>
      </c>
      <c r="B10" s="3" t="s">
        <v>14</v>
      </c>
      <c r="C10" s="2" t="s">
        <v>56</v>
      </c>
      <c r="D10" s="2" t="s">
        <v>53</v>
      </c>
      <c r="E10" s="2" t="s">
        <v>0</v>
      </c>
      <c r="F10" s="13">
        <v>64.7</v>
      </c>
    </row>
    <row r="11" spans="1:7" x14ac:dyDescent="0.2">
      <c r="A11" s="2" t="s">
        <v>4</v>
      </c>
      <c r="B11" s="3" t="s">
        <v>13</v>
      </c>
      <c r="C11" s="2" t="s">
        <v>59</v>
      </c>
      <c r="D11" s="2" t="s">
        <v>60</v>
      </c>
      <c r="E11" s="2" t="s">
        <v>0</v>
      </c>
      <c r="F11" s="13">
        <v>46.2</v>
      </c>
    </row>
    <row r="12" spans="1:7" x14ac:dyDescent="0.2">
      <c r="A12" s="2" t="s">
        <v>4</v>
      </c>
      <c r="B12" s="3" t="s">
        <v>12</v>
      </c>
      <c r="C12" s="2" t="s">
        <v>61</v>
      </c>
      <c r="D12" s="2" t="s">
        <v>60</v>
      </c>
      <c r="E12" s="2" t="s">
        <v>0</v>
      </c>
      <c r="F12" s="13">
        <v>41.8</v>
      </c>
    </row>
    <row r="13" spans="1:7" x14ac:dyDescent="0.2">
      <c r="A13" s="2" t="s">
        <v>4</v>
      </c>
      <c r="B13" s="3" t="s">
        <v>11</v>
      </c>
      <c r="C13" s="2" t="s">
        <v>62</v>
      </c>
      <c r="D13" s="2" t="s">
        <v>63</v>
      </c>
      <c r="E13" s="2" t="s">
        <v>0</v>
      </c>
      <c r="F13" s="13">
        <v>57.2</v>
      </c>
    </row>
    <row r="14" spans="1:7" x14ac:dyDescent="0.2">
      <c r="A14" s="2" t="s">
        <v>4</v>
      </c>
      <c r="B14" s="3" t="s">
        <v>10</v>
      </c>
      <c r="C14" s="2" t="s">
        <v>68</v>
      </c>
      <c r="D14" s="2" t="s">
        <v>63</v>
      </c>
      <c r="E14" s="2" t="s">
        <v>0</v>
      </c>
      <c r="F14" s="13">
        <v>54.3</v>
      </c>
    </row>
    <row r="15" spans="1:7" x14ac:dyDescent="0.2">
      <c r="A15" s="2" t="s">
        <v>4</v>
      </c>
      <c r="B15" s="3" t="s">
        <v>9</v>
      </c>
      <c r="C15" s="2" t="s">
        <v>72</v>
      </c>
      <c r="D15" s="2" t="s">
        <v>73</v>
      </c>
      <c r="E15" s="2" t="s">
        <v>0</v>
      </c>
      <c r="F15" s="13">
        <v>43.6</v>
      </c>
    </row>
    <row r="16" spans="1:7" x14ac:dyDescent="0.2">
      <c r="A16" s="2" t="s">
        <v>4</v>
      </c>
      <c r="B16" s="3" t="s">
        <v>8</v>
      </c>
      <c r="C16" s="2" t="s">
        <v>75</v>
      </c>
      <c r="D16" s="2" t="s">
        <v>45</v>
      </c>
      <c r="E16" s="2" t="s">
        <v>0</v>
      </c>
      <c r="F16" s="13">
        <v>14.4</v>
      </c>
    </row>
    <row r="17" spans="1:7" x14ac:dyDescent="0.2">
      <c r="A17" s="2" t="s">
        <v>4</v>
      </c>
      <c r="B17" s="3" t="s">
        <v>7</v>
      </c>
      <c r="C17" s="2" t="s">
        <v>78</v>
      </c>
      <c r="D17" s="2" t="s">
        <v>49</v>
      </c>
      <c r="E17" s="2" t="s">
        <v>0</v>
      </c>
      <c r="F17" s="13">
        <v>30.8</v>
      </c>
    </row>
    <row r="18" spans="1:7" x14ac:dyDescent="0.2">
      <c r="A18" s="2" t="s">
        <v>4</v>
      </c>
      <c r="B18" s="3" t="s">
        <v>6</v>
      </c>
      <c r="C18" s="2" t="s">
        <v>80</v>
      </c>
      <c r="D18" s="2" t="s">
        <v>81</v>
      </c>
      <c r="E18" s="2" t="s">
        <v>0</v>
      </c>
      <c r="F18" s="13">
        <v>32.200000000000003</v>
      </c>
    </row>
    <row r="19" spans="1:7" x14ac:dyDescent="0.2">
      <c r="A19" s="2" t="s">
        <v>4</v>
      </c>
      <c r="B19" s="3" t="s">
        <v>5</v>
      </c>
      <c r="C19" s="2" t="s">
        <v>85</v>
      </c>
      <c r="D19" s="2" t="s">
        <v>81</v>
      </c>
      <c r="E19" s="2" t="s">
        <v>0</v>
      </c>
      <c r="F19" s="13">
        <v>10.4</v>
      </c>
    </row>
    <row r="20" spans="1:7" x14ac:dyDescent="0.2">
      <c r="A20" s="2" t="s">
        <v>4</v>
      </c>
      <c r="B20" s="3" t="s">
        <v>3</v>
      </c>
      <c r="C20" s="2" t="s">
        <v>88</v>
      </c>
      <c r="D20" s="2" t="s">
        <v>81</v>
      </c>
      <c r="E20" s="2" t="s">
        <v>0</v>
      </c>
      <c r="F20" s="13">
        <v>27.1</v>
      </c>
    </row>
    <row r="21" spans="1:7" x14ac:dyDescent="0.2">
      <c r="A21" s="4" t="s">
        <v>2</v>
      </c>
      <c r="B21" s="3" t="s">
        <v>1</v>
      </c>
      <c r="C21" s="2" t="s">
        <v>129</v>
      </c>
      <c r="D21" s="2" t="s">
        <v>30</v>
      </c>
      <c r="E21" s="2" t="s">
        <v>0</v>
      </c>
      <c r="F21" s="13">
        <v>28</v>
      </c>
    </row>
    <row r="22" spans="1:7" x14ac:dyDescent="0.2">
      <c r="A22" s="2" t="s">
        <v>4</v>
      </c>
      <c r="B22" s="2" t="s">
        <v>138</v>
      </c>
      <c r="C22" s="2" t="s">
        <v>130</v>
      </c>
      <c r="E22" s="2" t="s">
        <v>0</v>
      </c>
      <c r="F22" s="13">
        <v>116.5</v>
      </c>
      <c r="G22" s="2" t="s">
        <v>135</v>
      </c>
    </row>
    <row r="23" spans="1:7" x14ac:dyDescent="0.2">
      <c r="A23" s="2" t="s">
        <v>4</v>
      </c>
      <c r="B23" s="2" t="s">
        <v>139</v>
      </c>
      <c r="C23" s="2" t="s">
        <v>131</v>
      </c>
      <c r="E23" s="2" t="s">
        <v>0</v>
      </c>
      <c r="F23" s="13">
        <v>97.6</v>
      </c>
      <c r="G23" s="2" t="s">
        <v>136</v>
      </c>
    </row>
    <row r="24" spans="1:7" x14ac:dyDescent="0.2">
      <c r="A24" s="2" t="s">
        <v>4</v>
      </c>
      <c r="B24" s="2" t="s">
        <v>140</v>
      </c>
      <c r="C24" s="2" t="s">
        <v>132</v>
      </c>
      <c r="E24" s="2" t="s">
        <v>0</v>
      </c>
      <c r="F24" s="13">
        <v>95.1</v>
      </c>
      <c r="G24" s="2" t="s">
        <v>137</v>
      </c>
    </row>
    <row r="25" spans="1:7" x14ac:dyDescent="0.2">
      <c r="A25" s="2" t="s">
        <v>4</v>
      </c>
      <c r="B25" s="2" t="s">
        <v>141</v>
      </c>
      <c r="C25" s="2" t="s">
        <v>133</v>
      </c>
      <c r="E25" s="2" t="s">
        <v>0</v>
      </c>
      <c r="F25" s="13">
        <v>103.5</v>
      </c>
      <c r="G25" s="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1BF1-865E-CD49-B2D0-C73C1FC5D1B3}">
  <dimension ref="A1:H32"/>
  <sheetViews>
    <sheetView workbookViewId="0">
      <selection activeCell="D24" sqref="D24"/>
    </sheetView>
  </sheetViews>
  <sheetFormatPr baseColWidth="10" defaultRowHeight="16" x14ac:dyDescent="0.2"/>
  <cols>
    <col min="1" max="1" width="15.1640625" customWidth="1"/>
    <col min="2" max="2" width="15.1640625" style="1" customWidth="1"/>
    <col min="3" max="3" width="10.83203125" style="1"/>
    <col min="4" max="4" width="13.33203125" style="1" customWidth="1"/>
    <col min="5" max="5" width="21.5" style="1" customWidth="1"/>
    <col min="6" max="6" width="25.83203125" style="1" customWidth="1"/>
    <col min="7" max="7" width="28.6640625" style="1" customWidth="1"/>
    <col min="8" max="8" width="66.1640625" style="1" customWidth="1"/>
  </cols>
  <sheetData>
    <row r="1" spans="1:8" x14ac:dyDescent="0.2">
      <c r="B1" s="14" t="s">
        <v>142</v>
      </c>
    </row>
    <row r="2" spans="1:8" x14ac:dyDescent="0.2">
      <c r="A2" s="20" t="s">
        <v>378</v>
      </c>
      <c r="B2" s="14"/>
    </row>
    <row r="4" spans="1:8" s="11" customFormat="1" x14ac:dyDescent="0.2">
      <c r="A4" s="12" t="s">
        <v>116</v>
      </c>
      <c r="B4" s="12" t="s">
        <v>24</v>
      </c>
      <c r="C4" s="12" t="s">
        <v>25</v>
      </c>
      <c r="D4" s="12" t="s">
        <v>26</v>
      </c>
      <c r="E4" s="12" t="s">
        <v>27</v>
      </c>
      <c r="F4" s="12" t="s">
        <v>28</v>
      </c>
      <c r="G4" s="12" t="s">
        <v>29</v>
      </c>
    </row>
    <row r="5" spans="1:8" x14ac:dyDescent="0.2">
      <c r="A5" s="7" t="s">
        <v>117</v>
      </c>
      <c r="B5" s="7" t="s">
        <v>31</v>
      </c>
      <c r="C5" s="8">
        <v>5432293</v>
      </c>
      <c r="D5" s="7" t="s">
        <v>32</v>
      </c>
      <c r="E5" s="7" t="s">
        <v>33</v>
      </c>
      <c r="F5" s="7" t="s">
        <v>34</v>
      </c>
      <c r="G5" s="7" t="s">
        <v>35</v>
      </c>
      <c r="H5"/>
    </row>
    <row r="6" spans="1:8" x14ac:dyDescent="0.2">
      <c r="A6" s="7" t="s">
        <v>117</v>
      </c>
      <c r="B6" s="7" t="s">
        <v>31</v>
      </c>
      <c r="C6" s="8">
        <v>741246</v>
      </c>
      <c r="D6" s="7" t="s">
        <v>32</v>
      </c>
      <c r="E6" s="7" t="s">
        <v>36</v>
      </c>
      <c r="F6" s="7" t="s">
        <v>37</v>
      </c>
      <c r="G6" s="7" t="s">
        <v>38</v>
      </c>
      <c r="H6"/>
    </row>
    <row r="7" spans="1:8" x14ac:dyDescent="0.2">
      <c r="A7" s="7" t="s">
        <v>39</v>
      </c>
      <c r="B7" s="7" t="s">
        <v>31</v>
      </c>
      <c r="C7" s="8">
        <v>4085412</v>
      </c>
      <c r="D7" s="7" t="s">
        <v>40</v>
      </c>
      <c r="E7" s="7" t="s">
        <v>41</v>
      </c>
      <c r="F7" s="7" t="s">
        <v>42</v>
      </c>
      <c r="G7" s="7" t="s">
        <v>43</v>
      </c>
      <c r="H7"/>
    </row>
    <row r="8" spans="1:8" x14ac:dyDescent="0.2">
      <c r="A8" s="7" t="s">
        <v>44</v>
      </c>
      <c r="B8" s="7" t="s">
        <v>31</v>
      </c>
      <c r="C8" s="8">
        <v>5432208</v>
      </c>
      <c r="D8" s="7" t="s">
        <v>46</v>
      </c>
      <c r="E8" s="7" t="s">
        <v>47</v>
      </c>
      <c r="F8" s="7" t="s">
        <v>34</v>
      </c>
      <c r="G8" s="7" t="s">
        <v>35</v>
      </c>
      <c r="H8"/>
    </row>
    <row r="9" spans="1:8" x14ac:dyDescent="0.2">
      <c r="A9" s="7" t="s">
        <v>48</v>
      </c>
      <c r="B9" s="7" t="s">
        <v>31</v>
      </c>
      <c r="C9" s="8">
        <v>5432203</v>
      </c>
      <c r="D9" s="7" t="s">
        <v>50</v>
      </c>
      <c r="E9" s="7" t="s">
        <v>51</v>
      </c>
      <c r="F9" s="7" t="s">
        <v>34</v>
      </c>
      <c r="G9" s="7" t="s">
        <v>35</v>
      </c>
      <c r="H9"/>
    </row>
    <row r="10" spans="1:8" x14ac:dyDescent="0.2">
      <c r="A10" s="7" t="s">
        <v>52</v>
      </c>
      <c r="B10" s="7" t="s">
        <v>31</v>
      </c>
      <c r="C10" s="8">
        <v>5432300</v>
      </c>
      <c r="D10" s="7" t="s">
        <v>54</v>
      </c>
      <c r="E10" s="7" t="s">
        <v>55</v>
      </c>
      <c r="F10" s="7" t="s">
        <v>34</v>
      </c>
      <c r="G10" s="7" t="s">
        <v>35</v>
      </c>
      <c r="H10"/>
    </row>
    <row r="11" spans="1:8" x14ac:dyDescent="0.2">
      <c r="A11" s="7" t="s">
        <v>56</v>
      </c>
      <c r="B11" s="7" t="s">
        <v>31</v>
      </c>
      <c r="C11" s="8">
        <v>5432300</v>
      </c>
      <c r="D11" s="7" t="s">
        <v>54</v>
      </c>
      <c r="E11" s="7" t="s">
        <v>55</v>
      </c>
      <c r="F11" s="7" t="s">
        <v>34</v>
      </c>
      <c r="G11" s="7" t="s">
        <v>35</v>
      </c>
      <c r="H11"/>
    </row>
    <row r="12" spans="1:8" x14ac:dyDescent="0.2">
      <c r="A12" s="7" t="s">
        <v>56</v>
      </c>
      <c r="B12" s="7" t="s">
        <v>31</v>
      </c>
      <c r="C12" s="8">
        <v>4085664</v>
      </c>
      <c r="D12" s="7" t="s">
        <v>57</v>
      </c>
      <c r="E12" s="7" t="s">
        <v>58</v>
      </c>
      <c r="F12" s="7" t="s">
        <v>42</v>
      </c>
      <c r="G12" s="7" t="s">
        <v>43</v>
      </c>
      <c r="H12"/>
    </row>
    <row r="13" spans="1:8" x14ac:dyDescent="0.2">
      <c r="A13" s="7" t="s">
        <v>59</v>
      </c>
      <c r="B13" s="7" t="s">
        <v>31</v>
      </c>
      <c r="C13" s="8">
        <v>4085412</v>
      </c>
      <c r="D13" s="7" t="s">
        <v>40</v>
      </c>
      <c r="E13" s="7" t="s">
        <v>41</v>
      </c>
      <c r="F13" s="7" t="s">
        <v>42</v>
      </c>
      <c r="G13" s="7" t="s">
        <v>43</v>
      </c>
      <c r="H13"/>
    </row>
    <row r="14" spans="1:8" x14ac:dyDescent="0.2">
      <c r="A14" s="7" t="s">
        <v>61</v>
      </c>
      <c r="B14" s="7" t="s">
        <v>31</v>
      </c>
      <c r="C14" s="8">
        <v>5432300</v>
      </c>
      <c r="D14" s="7" t="s">
        <v>54</v>
      </c>
      <c r="E14" s="7" t="s">
        <v>55</v>
      </c>
      <c r="F14" s="7" t="s">
        <v>34</v>
      </c>
      <c r="G14" s="7" t="s">
        <v>35</v>
      </c>
      <c r="H14"/>
    </row>
    <row r="15" spans="1:8" x14ac:dyDescent="0.2">
      <c r="A15" s="7" t="s">
        <v>62</v>
      </c>
      <c r="B15" s="7" t="s">
        <v>31</v>
      </c>
      <c r="C15" s="8">
        <v>4085709</v>
      </c>
      <c r="D15" s="7" t="s">
        <v>32</v>
      </c>
      <c r="E15" s="7" t="s">
        <v>64</v>
      </c>
      <c r="F15" s="7" t="s">
        <v>42</v>
      </c>
      <c r="G15" s="7" t="s">
        <v>43</v>
      </c>
      <c r="H15"/>
    </row>
    <row r="16" spans="1:8" x14ac:dyDescent="0.2">
      <c r="A16" s="7" t="s">
        <v>62</v>
      </c>
      <c r="B16" s="7" t="s">
        <v>31</v>
      </c>
      <c r="C16" s="8">
        <v>5706806</v>
      </c>
      <c r="D16" s="7" t="s">
        <v>40</v>
      </c>
      <c r="E16" s="7" t="s">
        <v>65</v>
      </c>
      <c r="F16" s="7" t="s">
        <v>66</v>
      </c>
      <c r="G16" s="7" t="s">
        <v>67</v>
      </c>
      <c r="H16"/>
    </row>
    <row r="17" spans="1:8" x14ac:dyDescent="0.2">
      <c r="A17" s="7" t="s">
        <v>68</v>
      </c>
      <c r="B17" s="7" t="s">
        <v>31</v>
      </c>
      <c r="C17" s="8">
        <v>1412896</v>
      </c>
      <c r="D17" s="7" t="s">
        <v>121</v>
      </c>
      <c r="E17" s="7" t="s">
        <v>69</v>
      </c>
      <c r="F17" s="7" t="s">
        <v>70</v>
      </c>
      <c r="G17" s="7" t="s">
        <v>71</v>
      </c>
      <c r="H17"/>
    </row>
    <row r="18" spans="1:8" x14ac:dyDescent="0.2">
      <c r="A18" s="7" t="s">
        <v>72</v>
      </c>
      <c r="B18" s="7" t="s">
        <v>31</v>
      </c>
      <c r="C18" s="8">
        <v>1413031</v>
      </c>
      <c r="D18" s="7" t="s">
        <v>54</v>
      </c>
      <c r="E18" s="7" t="s">
        <v>74</v>
      </c>
      <c r="F18" s="7" t="s">
        <v>70</v>
      </c>
      <c r="G18" s="7" t="s">
        <v>71</v>
      </c>
      <c r="H18"/>
    </row>
    <row r="19" spans="1:8" x14ac:dyDescent="0.2">
      <c r="A19" s="7" t="s">
        <v>75</v>
      </c>
      <c r="B19" s="7" t="s">
        <v>76</v>
      </c>
      <c r="C19" s="8">
        <v>4081495</v>
      </c>
      <c r="D19" s="7" t="s">
        <v>118</v>
      </c>
      <c r="E19" s="7"/>
      <c r="F19" s="7" t="s">
        <v>77</v>
      </c>
      <c r="G19" s="7"/>
      <c r="H19"/>
    </row>
    <row r="20" spans="1:8" x14ac:dyDescent="0.2">
      <c r="A20" s="7" t="s">
        <v>78</v>
      </c>
      <c r="B20" s="7" t="s">
        <v>76</v>
      </c>
      <c r="C20" s="8">
        <v>4071619</v>
      </c>
      <c r="D20" s="7" t="s">
        <v>119</v>
      </c>
      <c r="E20" s="7"/>
      <c r="F20" s="7" t="s">
        <v>79</v>
      </c>
      <c r="G20" s="7"/>
      <c r="H20"/>
    </row>
    <row r="21" spans="1:8" x14ac:dyDescent="0.2">
      <c r="A21" s="7" t="s">
        <v>80</v>
      </c>
      <c r="B21" s="7" t="s">
        <v>76</v>
      </c>
      <c r="C21" s="8">
        <v>5237139</v>
      </c>
      <c r="D21" s="7" t="s">
        <v>120</v>
      </c>
      <c r="E21" s="7" t="s">
        <v>82</v>
      </c>
      <c r="F21" s="7" t="s">
        <v>83</v>
      </c>
      <c r="G21" s="7" t="s">
        <v>84</v>
      </c>
      <c r="H21"/>
    </row>
    <row r="22" spans="1:8" x14ac:dyDescent="0.2">
      <c r="A22" s="7" t="s">
        <v>80</v>
      </c>
      <c r="B22" s="7" t="s">
        <v>31</v>
      </c>
      <c r="C22" s="8">
        <v>5706806</v>
      </c>
      <c r="D22" s="7" t="s">
        <v>40</v>
      </c>
      <c r="E22" s="7" t="s">
        <v>65</v>
      </c>
      <c r="F22" s="7" t="s">
        <v>66</v>
      </c>
      <c r="G22" s="7" t="s">
        <v>67</v>
      </c>
      <c r="H22"/>
    </row>
    <row r="23" spans="1:8" x14ac:dyDescent="0.2">
      <c r="A23" s="7" t="s">
        <v>85</v>
      </c>
      <c r="B23" s="7" t="s">
        <v>31</v>
      </c>
      <c r="C23" s="8">
        <v>4085569</v>
      </c>
      <c r="D23" s="7" t="s">
        <v>86</v>
      </c>
      <c r="E23" s="7" t="s">
        <v>87</v>
      </c>
      <c r="F23" s="7" t="s">
        <v>42</v>
      </c>
      <c r="G23" s="7" t="s">
        <v>43</v>
      </c>
      <c r="H23"/>
    </row>
    <row r="24" spans="1:8" x14ac:dyDescent="0.2">
      <c r="A24" s="7" t="s">
        <v>88</v>
      </c>
      <c r="B24" s="7" t="s">
        <v>89</v>
      </c>
      <c r="C24" s="8">
        <v>5236040</v>
      </c>
      <c r="D24" s="9" t="s">
        <v>95</v>
      </c>
      <c r="E24" s="7" t="s">
        <v>90</v>
      </c>
      <c r="F24" s="7" t="s">
        <v>91</v>
      </c>
      <c r="G24" s="7" t="s">
        <v>92</v>
      </c>
      <c r="H24"/>
    </row>
    <row r="25" spans="1:8" x14ac:dyDescent="0.2">
      <c r="A25" s="7" t="s">
        <v>88</v>
      </c>
      <c r="B25" s="7" t="s">
        <v>31</v>
      </c>
      <c r="C25" s="8">
        <v>1412607</v>
      </c>
      <c r="D25" s="7" t="s">
        <v>93</v>
      </c>
      <c r="E25" s="7" t="s">
        <v>94</v>
      </c>
      <c r="F25" s="7" t="s">
        <v>70</v>
      </c>
      <c r="G25" s="7" t="s">
        <v>71</v>
      </c>
      <c r="H25"/>
    </row>
    <row r="26" spans="1:8" x14ac:dyDescent="0.2">
      <c r="A26" s="2" t="s">
        <v>133</v>
      </c>
      <c r="B26" s="1" t="s">
        <v>31</v>
      </c>
      <c r="C26" s="15">
        <v>2182951</v>
      </c>
      <c r="D26" s="1" t="s">
        <v>40</v>
      </c>
      <c r="E26" s="1" t="s">
        <v>143</v>
      </c>
      <c r="F26" s="1" t="s">
        <v>144</v>
      </c>
      <c r="G26" s="1" t="s">
        <v>145</v>
      </c>
      <c r="H26"/>
    </row>
    <row r="27" spans="1:8" x14ac:dyDescent="0.2">
      <c r="A27" s="2" t="s">
        <v>133</v>
      </c>
      <c r="B27" s="1" t="s">
        <v>31</v>
      </c>
      <c r="C27" s="15">
        <v>4353547</v>
      </c>
      <c r="D27" s="1" t="s">
        <v>93</v>
      </c>
      <c r="E27" s="1" t="s">
        <v>146</v>
      </c>
      <c r="F27" s="1" t="s">
        <v>109</v>
      </c>
      <c r="G27" s="1" t="s">
        <v>110</v>
      </c>
      <c r="H27"/>
    </row>
    <row r="28" spans="1:8" x14ac:dyDescent="0.2">
      <c r="A28" s="1" t="s">
        <v>130</v>
      </c>
      <c r="B28" s="1" t="s">
        <v>31</v>
      </c>
      <c r="C28" s="15">
        <v>4085412</v>
      </c>
      <c r="D28" s="1" t="s">
        <v>40</v>
      </c>
      <c r="E28" s="1" t="s">
        <v>41</v>
      </c>
      <c r="F28" s="1" t="s">
        <v>42</v>
      </c>
      <c r="G28" s="1" t="s">
        <v>43</v>
      </c>
      <c r="H28"/>
    </row>
    <row r="29" spans="1:8" x14ac:dyDescent="0.2">
      <c r="A29" s="1" t="s">
        <v>130</v>
      </c>
      <c r="B29" s="1" t="s">
        <v>31</v>
      </c>
      <c r="C29" s="15">
        <v>4353547</v>
      </c>
      <c r="D29" s="1" t="s">
        <v>93</v>
      </c>
      <c r="E29" s="1" t="s">
        <v>146</v>
      </c>
      <c r="F29" s="1" t="s">
        <v>109</v>
      </c>
      <c r="G29" s="1" t="s">
        <v>110</v>
      </c>
      <c r="H29"/>
    </row>
    <row r="30" spans="1:8" x14ac:dyDescent="0.2">
      <c r="A30" s="1" t="s">
        <v>131</v>
      </c>
      <c r="B30" s="1" t="s">
        <v>31</v>
      </c>
      <c r="C30" s="15">
        <v>4353547</v>
      </c>
      <c r="D30" s="1" t="s">
        <v>93</v>
      </c>
      <c r="E30" s="1" t="s">
        <v>146</v>
      </c>
      <c r="F30" s="1" t="s">
        <v>109</v>
      </c>
      <c r="G30" s="1" t="s">
        <v>110</v>
      </c>
      <c r="H30"/>
    </row>
    <row r="31" spans="1:8" x14ac:dyDescent="0.2">
      <c r="A31" s="1" t="s">
        <v>131</v>
      </c>
      <c r="B31" s="1" t="s">
        <v>31</v>
      </c>
      <c r="C31" s="15">
        <v>5432300</v>
      </c>
      <c r="D31" s="1" t="s">
        <v>54</v>
      </c>
      <c r="E31" s="1" t="s">
        <v>55</v>
      </c>
      <c r="F31" s="1" t="s">
        <v>34</v>
      </c>
      <c r="G31" s="1" t="s">
        <v>35</v>
      </c>
      <c r="H31"/>
    </row>
    <row r="32" spans="1:8" x14ac:dyDescent="0.2">
      <c r="A32" s="1"/>
      <c r="H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53AA-0031-E643-9A2D-B94FA4637341}">
  <dimension ref="A1:R58"/>
  <sheetViews>
    <sheetView workbookViewId="0">
      <selection activeCell="A3" sqref="A3"/>
    </sheetView>
  </sheetViews>
  <sheetFormatPr baseColWidth="10" defaultRowHeight="16" x14ac:dyDescent="0.2"/>
  <cols>
    <col min="1" max="1" width="16.83203125" style="7" customWidth="1"/>
    <col min="2" max="2" width="19.83203125" style="9" customWidth="1"/>
    <col min="3" max="3" width="19.83203125" style="7" customWidth="1"/>
    <col min="4" max="4" width="29.83203125" style="9" customWidth="1"/>
    <col min="5" max="5" width="15.83203125" style="7" customWidth="1"/>
    <col min="6" max="6" width="15.83203125" style="9" customWidth="1"/>
    <col min="7" max="7" width="15.83203125" style="7" customWidth="1"/>
    <col min="8" max="8" width="16.83203125" style="7" customWidth="1"/>
    <col min="9" max="9" width="25.1640625" style="18" customWidth="1"/>
    <col min="10" max="10" width="30" style="9" customWidth="1"/>
    <col min="11" max="11" width="48.33203125" style="9" customWidth="1"/>
    <col min="12" max="12" width="14.6640625" style="7" customWidth="1"/>
    <col min="13" max="13" width="23" style="7" customWidth="1"/>
    <col min="14" max="14" width="31" style="7" customWidth="1"/>
    <col min="15" max="15" width="40.1640625" style="7" customWidth="1"/>
    <col min="16" max="18" width="10.83203125" style="7"/>
  </cols>
  <sheetData>
    <row r="1" spans="1:18" x14ac:dyDescent="0.2">
      <c r="A1" s="19" t="s">
        <v>127</v>
      </c>
      <c r="B1" s="7"/>
      <c r="D1" s="7"/>
      <c r="F1" s="7"/>
      <c r="I1" s="7"/>
      <c r="J1" s="7"/>
      <c r="K1" s="7"/>
    </row>
    <row r="2" spans="1:18" x14ac:dyDescent="0.2">
      <c r="A2" s="20" t="s">
        <v>126</v>
      </c>
      <c r="B2" s="7"/>
      <c r="D2" s="7"/>
      <c r="F2" s="7"/>
      <c r="I2" s="7"/>
      <c r="J2" s="7"/>
      <c r="K2" s="7"/>
    </row>
    <row r="3" spans="1:18" x14ac:dyDescent="0.2">
      <c r="A3" s="20" t="s">
        <v>377</v>
      </c>
      <c r="B3" s="7"/>
      <c r="D3" s="7"/>
      <c r="F3" s="7"/>
      <c r="I3" s="7"/>
      <c r="J3" s="7"/>
      <c r="K3" s="7"/>
    </row>
    <row r="4" spans="1:18" x14ac:dyDescent="0.2">
      <c r="A4" s="16"/>
      <c r="B4" s="7"/>
      <c r="D4" s="7"/>
      <c r="F4" s="7"/>
      <c r="I4" s="7"/>
      <c r="J4" s="7"/>
      <c r="K4" s="7"/>
    </row>
    <row r="5" spans="1:18" s="11" customFormat="1" x14ac:dyDescent="0.2">
      <c r="A5" s="12" t="s">
        <v>116</v>
      </c>
      <c r="B5" s="12" t="s">
        <v>375</v>
      </c>
      <c r="C5" s="12" t="s">
        <v>376</v>
      </c>
      <c r="D5" s="12" t="s">
        <v>374</v>
      </c>
      <c r="E5" s="12" t="s">
        <v>372</v>
      </c>
      <c r="F5" s="12" t="s">
        <v>373</v>
      </c>
      <c r="G5" s="12" t="s">
        <v>371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96</v>
      </c>
      <c r="M5" s="12" t="s">
        <v>97</v>
      </c>
      <c r="N5" s="12" t="s">
        <v>98</v>
      </c>
      <c r="O5" s="12" t="s">
        <v>99</v>
      </c>
      <c r="P5" s="12"/>
      <c r="Q5" s="12"/>
      <c r="R5" s="12"/>
    </row>
    <row r="6" spans="1:18" x14ac:dyDescent="0.2">
      <c r="A6" s="7" t="s">
        <v>19</v>
      </c>
      <c r="B6" s="21" t="s">
        <v>248</v>
      </c>
      <c r="C6" s="7" t="s">
        <v>251</v>
      </c>
      <c r="D6" s="7" t="s">
        <v>249</v>
      </c>
      <c r="E6" s="17">
        <v>0.56999999999999995</v>
      </c>
      <c r="F6" s="7" t="s">
        <v>250</v>
      </c>
      <c r="G6" s="7">
        <v>0</v>
      </c>
      <c r="H6" s="7" t="s">
        <v>164</v>
      </c>
      <c r="I6" s="7" t="s">
        <v>168</v>
      </c>
      <c r="J6" s="7" t="s">
        <v>169</v>
      </c>
      <c r="K6" s="7" t="s">
        <v>106</v>
      </c>
      <c r="L6" s="7">
        <f t="shared" ref="L6:L29" si="0" xml:space="preserve"> 3177289</f>
        <v>3177289</v>
      </c>
      <c r="M6" s="7" t="s">
        <v>171</v>
      </c>
      <c r="N6" s="7" t="s">
        <v>172</v>
      </c>
      <c r="O6" s="7" t="s">
        <v>159</v>
      </c>
    </row>
    <row r="7" spans="1:18" x14ac:dyDescent="0.2">
      <c r="A7" s="7" t="s">
        <v>117</v>
      </c>
      <c r="B7" s="21" t="s">
        <v>280</v>
      </c>
      <c r="C7" s="7" t="s">
        <v>283</v>
      </c>
      <c r="D7" s="7" t="s">
        <v>281</v>
      </c>
      <c r="E7" s="17">
        <v>0.57399999999999995</v>
      </c>
      <c r="F7" s="7" t="s">
        <v>282</v>
      </c>
      <c r="G7" s="7">
        <v>0</v>
      </c>
      <c r="H7" s="7" t="s">
        <v>164</v>
      </c>
      <c r="I7" s="7" t="s">
        <v>168</v>
      </c>
      <c r="J7" s="7" t="s">
        <v>169</v>
      </c>
      <c r="K7" s="7" t="s">
        <v>106</v>
      </c>
      <c r="L7" s="7">
        <f t="shared" ref="L7:L13" si="1" xml:space="preserve"> 3177289</f>
        <v>3177289</v>
      </c>
      <c r="M7" s="7" t="s">
        <v>171</v>
      </c>
      <c r="N7" s="7" t="s">
        <v>172</v>
      </c>
      <c r="O7" s="7" t="s">
        <v>159</v>
      </c>
    </row>
    <row r="8" spans="1:18" x14ac:dyDescent="0.2">
      <c r="A8" s="7" t="s">
        <v>39</v>
      </c>
      <c r="B8" s="21" t="s">
        <v>284</v>
      </c>
      <c r="C8" s="7" t="s">
        <v>287</v>
      </c>
      <c r="D8" s="7" t="s">
        <v>285</v>
      </c>
      <c r="E8" s="17">
        <v>0.56499999999999995</v>
      </c>
      <c r="F8" s="7" t="s">
        <v>286</v>
      </c>
      <c r="G8" s="7">
        <v>0</v>
      </c>
      <c r="H8" s="7" t="s">
        <v>164</v>
      </c>
      <c r="I8" s="7" t="s">
        <v>168</v>
      </c>
      <c r="J8" s="7" t="s">
        <v>169</v>
      </c>
      <c r="K8" s="7" t="s">
        <v>106</v>
      </c>
      <c r="L8" s="7">
        <f t="shared" si="1"/>
        <v>3177289</v>
      </c>
      <c r="M8" s="7" t="s">
        <v>171</v>
      </c>
      <c r="N8" s="7" t="s">
        <v>172</v>
      </c>
      <c r="O8" s="7" t="s">
        <v>159</v>
      </c>
    </row>
    <row r="9" spans="1:18" x14ac:dyDescent="0.2">
      <c r="A9" s="7" t="s">
        <v>44</v>
      </c>
      <c r="B9" s="21" t="s">
        <v>288</v>
      </c>
      <c r="C9" s="7" t="s">
        <v>291</v>
      </c>
      <c r="D9" s="7" t="s">
        <v>289</v>
      </c>
      <c r="E9" s="17">
        <v>0.57899999999999996</v>
      </c>
      <c r="F9" s="7" t="s">
        <v>290</v>
      </c>
      <c r="G9" s="7">
        <v>0</v>
      </c>
      <c r="H9" s="7" t="s">
        <v>164</v>
      </c>
      <c r="I9" s="7" t="s">
        <v>168</v>
      </c>
      <c r="J9" s="7" t="s">
        <v>169</v>
      </c>
      <c r="K9" s="7" t="s">
        <v>106</v>
      </c>
      <c r="L9" s="7">
        <f t="shared" si="1"/>
        <v>3177289</v>
      </c>
      <c r="M9" s="7" t="s">
        <v>171</v>
      </c>
      <c r="N9" s="7" t="s">
        <v>172</v>
      </c>
      <c r="O9" s="7" t="s">
        <v>159</v>
      </c>
    </row>
    <row r="10" spans="1:18" x14ac:dyDescent="0.2">
      <c r="A10" s="7" t="s">
        <v>48</v>
      </c>
      <c r="B10" s="21" t="s">
        <v>292</v>
      </c>
      <c r="C10" s="7" t="s">
        <v>295</v>
      </c>
      <c r="D10" s="7" t="s">
        <v>293</v>
      </c>
      <c r="E10" s="17">
        <v>0.56399999999999995</v>
      </c>
      <c r="F10" s="7" t="s">
        <v>294</v>
      </c>
      <c r="G10" s="7">
        <v>0</v>
      </c>
      <c r="H10" s="7" t="s">
        <v>164</v>
      </c>
      <c r="I10" s="7" t="s">
        <v>168</v>
      </c>
      <c r="J10" s="7" t="s">
        <v>169</v>
      </c>
      <c r="K10" s="7" t="s">
        <v>106</v>
      </c>
      <c r="L10" s="7">
        <f t="shared" si="1"/>
        <v>3177289</v>
      </c>
      <c r="M10" s="7" t="s">
        <v>171</v>
      </c>
      <c r="N10" s="7" t="s">
        <v>172</v>
      </c>
      <c r="O10" s="7" t="s">
        <v>159</v>
      </c>
    </row>
    <row r="11" spans="1:18" x14ac:dyDescent="0.2">
      <c r="A11" s="7" t="s">
        <v>52</v>
      </c>
      <c r="B11" s="21" t="s">
        <v>296</v>
      </c>
      <c r="C11" s="7" t="s">
        <v>299</v>
      </c>
      <c r="D11" s="7" t="s">
        <v>297</v>
      </c>
      <c r="E11" s="17">
        <v>0.51300000000000001</v>
      </c>
      <c r="F11" s="7" t="s">
        <v>298</v>
      </c>
      <c r="G11" s="7">
        <v>0</v>
      </c>
      <c r="H11" s="7" t="s">
        <v>164</v>
      </c>
      <c r="I11" s="7" t="s">
        <v>168</v>
      </c>
      <c r="J11" s="7" t="s">
        <v>169</v>
      </c>
      <c r="K11" s="7" t="s">
        <v>106</v>
      </c>
      <c r="L11" s="7">
        <f t="shared" si="1"/>
        <v>3177289</v>
      </c>
      <c r="M11" s="7" t="s">
        <v>171</v>
      </c>
      <c r="N11" s="7" t="s">
        <v>172</v>
      </c>
      <c r="O11" s="7" t="s">
        <v>159</v>
      </c>
    </row>
    <row r="12" spans="1:18" x14ac:dyDescent="0.2">
      <c r="A12" s="7" t="s">
        <v>56</v>
      </c>
      <c r="B12" s="21" t="s">
        <v>300</v>
      </c>
      <c r="C12" s="7" t="s">
        <v>303</v>
      </c>
      <c r="D12" s="7" t="s">
        <v>301</v>
      </c>
      <c r="E12" s="17">
        <v>0.56000000000000005</v>
      </c>
      <c r="F12" s="7" t="s">
        <v>302</v>
      </c>
      <c r="G12" s="7">
        <v>0</v>
      </c>
      <c r="H12" s="7" t="s">
        <v>164</v>
      </c>
      <c r="I12" s="7" t="s">
        <v>168</v>
      </c>
      <c r="J12" s="7" t="s">
        <v>169</v>
      </c>
      <c r="K12" s="7" t="s">
        <v>106</v>
      </c>
      <c r="L12" s="7">
        <f t="shared" si="1"/>
        <v>3177289</v>
      </c>
      <c r="M12" s="7" t="s">
        <v>171</v>
      </c>
      <c r="N12" s="7" t="s">
        <v>172</v>
      </c>
      <c r="O12" s="7" t="s">
        <v>159</v>
      </c>
    </row>
    <row r="13" spans="1:18" x14ac:dyDescent="0.2">
      <c r="A13" s="7" t="s">
        <v>59</v>
      </c>
      <c r="B13" s="21" t="s">
        <v>304</v>
      </c>
      <c r="C13" s="7" t="s">
        <v>307</v>
      </c>
      <c r="D13" s="7" t="s">
        <v>305</v>
      </c>
      <c r="E13" s="17">
        <v>0.98599999999999999</v>
      </c>
      <c r="F13" s="7" t="s">
        <v>306</v>
      </c>
      <c r="G13" s="7">
        <v>0</v>
      </c>
      <c r="H13" s="7" t="s">
        <v>164</v>
      </c>
      <c r="I13" s="7" t="s">
        <v>168</v>
      </c>
      <c r="J13" s="7" t="s">
        <v>169</v>
      </c>
      <c r="K13" s="7" t="s">
        <v>106</v>
      </c>
      <c r="L13" s="7">
        <f t="shared" si="1"/>
        <v>3177289</v>
      </c>
      <c r="M13" s="7" t="s">
        <v>171</v>
      </c>
      <c r="N13" s="7" t="s">
        <v>172</v>
      </c>
      <c r="O13" s="7" t="s">
        <v>159</v>
      </c>
    </row>
    <row r="14" spans="1:18" x14ac:dyDescent="0.2">
      <c r="A14" s="7" t="s">
        <v>59</v>
      </c>
      <c r="B14" s="21" t="s">
        <v>308</v>
      </c>
      <c r="C14" s="7" t="s">
        <v>311</v>
      </c>
      <c r="D14" s="7" t="s">
        <v>309</v>
      </c>
      <c r="E14" s="17">
        <v>0.98699999999999999</v>
      </c>
      <c r="F14" s="7" t="s">
        <v>310</v>
      </c>
      <c r="G14" s="7">
        <v>0</v>
      </c>
      <c r="H14" s="7" t="s">
        <v>100</v>
      </c>
      <c r="I14" s="7" t="s">
        <v>101</v>
      </c>
      <c r="J14" s="7" t="s">
        <v>102</v>
      </c>
      <c r="K14" s="7" t="s">
        <v>103</v>
      </c>
      <c r="L14" s="7">
        <f xml:space="preserve"> 4355790</f>
        <v>4355790</v>
      </c>
      <c r="M14" s="7" t="s">
        <v>104</v>
      </c>
      <c r="N14" s="7" t="s">
        <v>105</v>
      </c>
      <c r="O14" s="7" t="s">
        <v>106</v>
      </c>
    </row>
    <row r="15" spans="1:18" x14ac:dyDescent="0.2">
      <c r="A15" s="7" t="s">
        <v>59</v>
      </c>
      <c r="B15" s="21" t="s">
        <v>312</v>
      </c>
      <c r="C15" s="7" t="s">
        <v>184</v>
      </c>
      <c r="D15" s="7" t="s">
        <v>313</v>
      </c>
      <c r="E15" s="17">
        <v>0.29799999999999999</v>
      </c>
      <c r="F15" s="7" t="s">
        <v>314</v>
      </c>
      <c r="G15" s="7">
        <v>0</v>
      </c>
      <c r="H15" s="7" t="s">
        <v>107</v>
      </c>
      <c r="I15" s="7" t="s">
        <v>108</v>
      </c>
      <c r="J15" s="7" t="s">
        <v>109</v>
      </c>
      <c r="K15" s="7" t="s">
        <v>110</v>
      </c>
      <c r="L15" s="7">
        <f xml:space="preserve"> 4353532</f>
        <v>4353532</v>
      </c>
      <c r="M15" s="7" t="s">
        <v>111</v>
      </c>
      <c r="N15" s="7" t="s">
        <v>109</v>
      </c>
      <c r="O15" s="7" t="s">
        <v>110</v>
      </c>
    </row>
    <row r="16" spans="1:18" x14ac:dyDescent="0.2">
      <c r="A16" s="7" t="s">
        <v>61</v>
      </c>
      <c r="B16" s="21" t="s">
        <v>315</v>
      </c>
      <c r="C16" s="7" t="s">
        <v>318</v>
      </c>
      <c r="D16" s="7" t="s">
        <v>316</v>
      </c>
      <c r="E16" s="17">
        <v>0.996</v>
      </c>
      <c r="F16" s="7" t="s">
        <v>317</v>
      </c>
      <c r="G16" s="7">
        <v>0</v>
      </c>
      <c r="H16" s="7" t="s">
        <v>164</v>
      </c>
      <c r="I16" s="7" t="s">
        <v>168</v>
      </c>
      <c r="J16" s="7" t="s">
        <v>169</v>
      </c>
      <c r="K16" s="7" t="s">
        <v>106</v>
      </c>
      <c r="L16" s="7">
        <f xml:space="preserve"> 3177289</f>
        <v>3177289</v>
      </c>
      <c r="M16" s="7" t="s">
        <v>171</v>
      </c>
      <c r="N16" s="7" t="s">
        <v>172</v>
      </c>
      <c r="O16" s="7" t="s">
        <v>159</v>
      </c>
    </row>
    <row r="17" spans="1:15" x14ac:dyDescent="0.2">
      <c r="A17" s="7" t="s">
        <v>61</v>
      </c>
      <c r="B17" s="21" t="s">
        <v>319</v>
      </c>
      <c r="C17" s="7" t="s">
        <v>322</v>
      </c>
      <c r="D17" s="7" t="s">
        <v>320</v>
      </c>
      <c r="E17" s="17">
        <v>0.98</v>
      </c>
      <c r="F17" s="7" t="s">
        <v>321</v>
      </c>
      <c r="G17" s="7">
        <v>0</v>
      </c>
      <c r="H17" s="7" t="s">
        <v>100</v>
      </c>
      <c r="I17" s="7" t="s">
        <v>101</v>
      </c>
      <c r="J17" s="7" t="s">
        <v>102</v>
      </c>
      <c r="K17" s="7" t="s">
        <v>103</v>
      </c>
      <c r="L17" s="7">
        <f xml:space="preserve"> 4355790</f>
        <v>4355790</v>
      </c>
      <c r="M17" s="7" t="s">
        <v>104</v>
      </c>
      <c r="N17" s="7" t="s">
        <v>105</v>
      </c>
      <c r="O17" s="7" t="s">
        <v>106</v>
      </c>
    </row>
    <row r="18" spans="1:15" x14ac:dyDescent="0.2">
      <c r="A18" s="7" t="s">
        <v>61</v>
      </c>
      <c r="B18" s="21" t="s">
        <v>319</v>
      </c>
      <c r="C18" s="7" t="s">
        <v>322</v>
      </c>
      <c r="D18" s="7" t="s">
        <v>323</v>
      </c>
      <c r="E18" s="17">
        <v>0.23300000000000001</v>
      </c>
      <c r="F18" s="7" t="s">
        <v>324</v>
      </c>
      <c r="G18" s="7">
        <v>2</v>
      </c>
      <c r="H18" s="7">
        <f xml:space="preserve"> 4345135</f>
        <v>4345135</v>
      </c>
      <c r="I18" s="7" t="s">
        <v>112</v>
      </c>
      <c r="J18" s="7" t="s">
        <v>102</v>
      </c>
      <c r="K18" s="7" t="s">
        <v>103</v>
      </c>
      <c r="L18" s="7" t="s">
        <v>113</v>
      </c>
      <c r="M18" s="7" t="s">
        <v>114</v>
      </c>
      <c r="N18" s="7" t="s">
        <v>105</v>
      </c>
      <c r="O18" s="7" t="s">
        <v>106</v>
      </c>
    </row>
    <row r="19" spans="1:15" x14ac:dyDescent="0.2">
      <c r="A19" s="7" t="s">
        <v>61</v>
      </c>
      <c r="B19" s="21" t="s">
        <v>325</v>
      </c>
      <c r="C19" s="7" t="s">
        <v>184</v>
      </c>
      <c r="D19" s="7" t="s">
        <v>326</v>
      </c>
      <c r="E19" s="17">
        <v>0.42099999999999999</v>
      </c>
      <c r="F19" s="7" t="s">
        <v>327</v>
      </c>
      <c r="G19" s="7">
        <v>0</v>
      </c>
      <c r="H19" s="7" t="s">
        <v>107</v>
      </c>
      <c r="I19" s="7" t="s">
        <v>108</v>
      </c>
      <c r="J19" s="7" t="s">
        <v>109</v>
      </c>
      <c r="K19" s="7" t="s">
        <v>110</v>
      </c>
      <c r="L19" s="7">
        <f xml:space="preserve"> 4353532</f>
        <v>4353532</v>
      </c>
      <c r="M19" s="7" t="s">
        <v>111</v>
      </c>
      <c r="N19" s="7" t="s">
        <v>109</v>
      </c>
      <c r="O19" s="7" t="s">
        <v>110</v>
      </c>
    </row>
    <row r="20" spans="1:15" x14ac:dyDescent="0.2">
      <c r="A20" s="7" t="s">
        <v>62</v>
      </c>
      <c r="B20" s="21" t="s">
        <v>328</v>
      </c>
      <c r="C20" s="7" t="s">
        <v>331</v>
      </c>
      <c r="D20" s="7" t="s">
        <v>329</v>
      </c>
      <c r="E20" s="17">
        <v>0.57699999999999996</v>
      </c>
      <c r="F20" s="7" t="s">
        <v>330</v>
      </c>
      <c r="G20" s="7">
        <v>0</v>
      </c>
      <c r="H20" s="7" t="s">
        <v>164</v>
      </c>
      <c r="I20" s="7" t="s">
        <v>168</v>
      </c>
      <c r="J20" s="7" t="s">
        <v>169</v>
      </c>
      <c r="K20" s="7" t="s">
        <v>106</v>
      </c>
      <c r="L20" s="7">
        <f xml:space="preserve"> 3177289</f>
        <v>3177289</v>
      </c>
      <c r="M20" s="7" t="s">
        <v>171</v>
      </c>
      <c r="N20" s="7" t="s">
        <v>172</v>
      </c>
      <c r="O20" s="7" t="s">
        <v>159</v>
      </c>
    </row>
    <row r="21" spans="1:15" x14ac:dyDescent="0.2">
      <c r="A21" s="7" t="s">
        <v>68</v>
      </c>
      <c r="B21" s="21" t="s">
        <v>332</v>
      </c>
      <c r="C21" s="7" t="s">
        <v>335</v>
      </c>
      <c r="D21" s="7" t="s">
        <v>333</v>
      </c>
      <c r="E21" s="17">
        <v>0.48699999999999999</v>
      </c>
      <c r="F21" s="7" t="s">
        <v>334</v>
      </c>
      <c r="G21" s="7">
        <v>0</v>
      </c>
      <c r="H21" s="7" t="s">
        <v>164</v>
      </c>
      <c r="I21" s="7" t="s">
        <v>168</v>
      </c>
      <c r="J21" s="7" t="s">
        <v>169</v>
      </c>
      <c r="K21" s="7" t="s">
        <v>106</v>
      </c>
      <c r="L21" s="7">
        <f xml:space="preserve"> 3177289</f>
        <v>3177289</v>
      </c>
      <c r="M21" s="7" t="s">
        <v>171</v>
      </c>
      <c r="N21" s="7" t="s">
        <v>172</v>
      </c>
      <c r="O21" s="7" t="s">
        <v>159</v>
      </c>
    </row>
    <row r="22" spans="1:15" x14ac:dyDescent="0.2">
      <c r="A22" s="7" t="s">
        <v>72</v>
      </c>
      <c r="B22" s="21" t="s">
        <v>336</v>
      </c>
      <c r="C22" s="7" t="s">
        <v>339</v>
      </c>
      <c r="D22" s="7" t="s">
        <v>337</v>
      </c>
      <c r="E22" s="17">
        <v>0.55900000000000005</v>
      </c>
      <c r="F22" s="7" t="s">
        <v>338</v>
      </c>
      <c r="G22" s="7">
        <v>0</v>
      </c>
      <c r="H22" s="7" t="s">
        <v>164</v>
      </c>
      <c r="I22" s="7" t="s">
        <v>168</v>
      </c>
      <c r="J22" s="7" t="s">
        <v>169</v>
      </c>
      <c r="K22" s="7" t="s">
        <v>106</v>
      </c>
      <c r="L22" s="7">
        <f t="shared" si="0"/>
        <v>3177289</v>
      </c>
      <c r="M22" s="7" t="s">
        <v>171</v>
      </c>
      <c r="N22" s="7" t="s">
        <v>172</v>
      </c>
      <c r="O22" s="7" t="s">
        <v>159</v>
      </c>
    </row>
    <row r="23" spans="1:15" x14ac:dyDescent="0.2">
      <c r="A23" s="7" t="s">
        <v>75</v>
      </c>
      <c r="B23" s="21" t="s">
        <v>340</v>
      </c>
      <c r="C23" s="7" t="s">
        <v>343</v>
      </c>
      <c r="D23" s="7" t="s">
        <v>341</v>
      </c>
      <c r="E23" s="17">
        <v>0.53</v>
      </c>
      <c r="F23" s="7" t="s">
        <v>342</v>
      </c>
      <c r="G23" s="7">
        <v>0</v>
      </c>
      <c r="H23" s="7" t="s">
        <v>164</v>
      </c>
      <c r="I23" s="7" t="s">
        <v>168</v>
      </c>
      <c r="J23" s="7" t="s">
        <v>169</v>
      </c>
      <c r="K23" s="7" t="s">
        <v>106</v>
      </c>
      <c r="L23" s="7">
        <f t="shared" si="0"/>
        <v>3177289</v>
      </c>
      <c r="M23" s="7" t="s">
        <v>171</v>
      </c>
      <c r="N23" s="7" t="s">
        <v>172</v>
      </c>
      <c r="O23" s="7" t="s">
        <v>159</v>
      </c>
    </row>
    <row r="24" spans="1:15" x14ac:dyDescent="0.2">
      <c r="A24" s="7" t="s">
        <v>78</v>
      </c>
      <c r="B24" s="21" t="s">
        <v>344</v>
      </c>
      <c r="C24" s="7" t="s">
        <v>347</v>
      </c>
      <c r="D24" s="7" t="s">
        <v>345</v>
      </c>
      <c r="E24" s="17">
        <v>0.56799999999999995</v>
      </c>
      <c r="F24" s="7" t="s">
        <v>346</v>
      </c>
      <c r="G24" s="7">
        <v>0</v>
      </c>
      <c r="H24" s="7" t="s">
        <v>164</v>
      </c>
      <c r="I24" s="7" t="s">
        <v>168</v>
      </c>
      <c r="J24" s="7" t="s">
        <v>169</v>
      </c>
      <c r="K24" s="7" t="s">
        <v>106</v>
      </c>
      <c r="L24" s="7">
        <f t="shared" si="0"/>
        <v>3177289</v>
      </c>
      <c r="M24" s="7" t="s">
        <v>171</v>
      </c>
      <c r="N24" s="7" t="s">
        <v>172</v>
      </c>
      <c r="O24" s="7" t="s">
        <v>159</v>
      </c>
    </row>
    <row r="25" spans="1:15" x14ac:dyDescent="0.2">
      <c r="A25" s="7" t="s">
        <v>367</v>
      </c>
      <c r="B25" s="21" t="s">
        <v>348</v>
      </c>
      <c r="C25" s="7" t="s">
        <v>351</v>
      </c>
      <c r="D25" s="7" t="s">
        <v>349</v>
      </c>
      <c r="E25" s="17">
        <v>0.59199999999999997</v>
      </c>
      <c r="F25" s="7" t="s">
        <v>350</v>
      </c>
      <c r="G25" s="7">
        <v>0</v>
      </c>
      <c r="H25" s="7" t="s">
        <v>164</v>
      </c>
      <c r="I25" s="7" t="s">
        <v>168</v>
      </c>
      <c r="J25" s="7" t="s">
        <v>169</v>
      </c>
      <c r="K25" s="7" t="s">
        <v>106</v>
      </c>
      <c r="L25" s="7">
        <f t="shared" si="0"/>
        <v>3177289</v>
      </c>
      <c r="M25" s="7" t="s">
        <v>171</v>
      </c>
      <c r="N25" s="7" t="s">
        <v>172</v>
      </c>
      <c r="O25" s="7" t="s">
        <v>159</v>
      </c>
    </row>
    <row r="26" spans="1:15" x14ac:dyDescent="0.2">
      <c r="A26" s="7" t="s">
        <v>368</v>
      </c>
      <c r="B26" s="21" t="s">
        <v>352</v>
      </c>
      <c r="C26" s="7" t="s">
        <v>354</v>
      </c>
      <c r="D26" s="7" t="s">
        <v>353</v>
      </c>
      <c r="E26" s="17">
        <v>0.55100000000000005</v>
      </c>
      <c r="F26" s="7" t="s">
        <v>350</v>
      </c>
      <c r="G26" s="7">
        <v>0</v>
      </c>
      <c r="H26" s="7" t="s">
        <v>164</v>
      </c>
      <c r="I26" s="7" t="s">
        <v>168</v>
      </c>
      <c r="J26" s="7" t="s">
        <v>169</v>
      </c>
      <c r="K26" s="7" t="s">
        <v>106</v>
      </c>
      <c r="L26" s="7">
        <f t="shared" si="0"/>
        <v>3177289</v>
      </c>
      <c r="M26" s="7" t="s">
        <v>171</v>
      </c>
      <c r="N26" s="7" t="s">
        <v>172</v>
      </c>
      <c r="O26" s="7" t="s">
        <v>159</v>
      </c>
    </row>
    <row r="27" spans="1:15" x14ac:dyDescent="0.2">
      <c r="A27" s="7" t="s">
        <v>80</v>
      </c>
      <c r="B27" s="21" t="s">
        <v>355</v>
      </c>
      <c r="C27" s="7" t="s">
        <v>358</v>
      </c>
      <c r="D27" s="7" t="s">
        <v>356</v>
      </c>
      <c r="E27" s="17">
        <v>0.48</v>
      </c>
      <c r="F27" s="7" t="s">
        <v>357</v>
      </c>
      <c r="G27" s="7">
        <v>0</v>
      </c>
      <c r="H27" s="7" t="s">
        <v>164</v>
      </c>
      <c r="I27" s="7" t="s">
        <v>168</v>
      </c>
      <c r="J27" s="7" t="s">
        <v>169</v>
      </c>
      <c r="K27" s="7" t="s">
        <v>106</v>
      </c>
      <c r="L27" s="7">
        <f t="shared" si="0"/>
        <v>3177289</v>
      </c>
      <c r="M27" s="7" t="s">
        <v>171</v>
      </c>
      <c r="N27" s="7" t="s">
        <v>172</v>
      </c>
      <c r="O27" s="7" t="s">
        <v>159</v>
      </c>
    </row>
    <row r="28" spans="1:15" x14ac:dyDescent="0.2">
      <c r="A28" s="7" t="s">
        <v>85</v>
      </c>
      <c r="B28" s="21" t="s">
        <v>359</v>
      </c>
      <c r="C28" s="7" t="s">
        <v>362</v>
      </c>
      <c r="D28" s="7" t="s">
        <v>360</v>
      </c>
      <c r="E28" s="17">
        <v>0.51100000000000001</v>
      </c>
      <c r="F28" s="7" t="s">
        <v>361</v>
      </c>
      <c r="G28" s="7">
        <v>0</v>
      </c>
      <c r="H28" s="7" t="s">
        <v>164</v>
      </c>
      <c r="I28" s="7" t="s">
        <v>168</v>
      </c>
      <c r="J28" s="7" t="s">
        <v>169</v>
      </c>
      <c r="K28" s="7" t="s">
        <v>106</v>
      </c>
      <c r="L28" s="7">
        <f t="shared" si="0"/>
        <v>3177289</v>
      </c>
      <c r="M28" s="7" t="s">
        <v>171</v>
      </c>
      <c r="N28" s="7" t="s">
        <v>172</v>
      </c>
      <c r="O28" s="7" t="s">
        <v>159</v>
      </c>
    </row>
    <row r="29" spans="1:15" x14ac:dyDescent="0.2">
      <c r="A29" s="7" t="s">
        <v>88</v>
      </c>
      <c r="B29" s="21" t="s">
        <v>363</v>
      </c>
      <c r="C29" s="7" t="s">
        <v>366</v>
      </c>
      <c r="D29" s="7" t="s">
        <v>364</v>
      </c>
      <c r="E29" s="17">
        <v>0.52700000000000002</v>
      </c>
      <c r="F29" s="7" t="s">
        <v>365</v>
      </c>
      <c r="G29" s="7">
        <v>0</v>
      </c>
      <c r="H29" s="7" t="s">
        <v>164</v>
      </c>
      <c r="I29" s="7" t="s">
        <v>168</v>
      </c>
      <c r="J29" s="7" t="s">
        <v>169</v>
      </c>
      <c r="K29" s="7" t="s">
        <v>106</v>
      </c>
      <c r="L29" s="7">
        <f t="shared" si="0"/>
        <v>3177289</v>
      </c>
      <c r="M29" s="7" t="s">
        <v>171</v>
      </c>
      <c r="N29" s="7" t="s">
        <v>172</v>
      </c>
      <c r="O29" s="7" t="s">
        <v>159</v>
      </c>
    </row>
    <row r="30" spans="1:15" x14ac:dyDescent="0.2">
      <c r="A30" s="7" t="s">
        <v>130</v>
      </c>
      <c r="B30" s="21" t="s">
        <v>147</v>
      </c>
      <c r="C30" s="7" t="s">
        <v>150</v>
      </c>
      <c r="D30" s="7" t="s">
        <v>148</v>
      </c>
      <c r="E30" s="17">
        <v>0.997</v>
      </c>
      <c r="F30" s="7" t="s">
        <v>149</v>
      </c>
      <c r="G30" s="7">
        <v>0</v>
      </c>
      <c r="H30" s="7" t="s">
        <v>100</v>
      </c>
      <c r="I30" s="7" t="s">
        <v>101</v>
      </c>
      <c r="J30" s="7" t="s">
        <v>102</v>
      </c>
      <c r="K30" s="7" t="s">
        <v>103</v>
      </c>
      <c r="L30" s="7">
        <f xml:space="preserve"> 4355790</f>
        <v>4355790</v>
      </c>
      <c r="M30" s="7" t="s">
        <v>104</v>
      </c>
      <c r="N30" s="7" t="s">
        <v>105</v>
      </c>
      <c r="O30" s="7" t="s">
        <v>106</v>
      </c>
    </row>
    <row r="31" spans="1:15" x14ac:dyDescent="0.2">
      <c r="A31" s="7" t="s">
        <v>130</v>
      </c>
      <c r="B31" s="21" t="s">
        <v>151</v>
      </c>
      <c r="C31" s="7" t="s">
        <v>150</v>
      </c>
      <c r="D31" s="7" t="s">
        <v>152</v>
      </c>
      <c r="E31" s="17">
        <v>0.27600000000000002</v>
      </c>
      <c r="F31" s="7" t="s">
        <v>153</v>
      </c>
      <c r="G31" s="7">
        <v>2.2999999999999998</v>
      </c>
      <c r="H31" s="7">
        <f xml:space="preserve"> 4345135</f>
        <v>4345135</v>
      </c>
      <c r="I31" s="7" t="s">
        <v>112</v>
      </c>
      <c r="J31" s="7" t="s">
        <v>102</v>
      </c>
      <c r="K31" s="7" t="s">
        <v>103</v>
      </c>
      <c r="L31" s="7" t="s">
        <v>113</v>
      </c>
      <c r="M31" s="7" t="s">
        <v>114</v>
      </c>
      <c r="N31" s="7" t="s">
        <v>105</v>
      </c>
      <c r="O31" s="7" t="s">
        <v>106</v>
      </c>
    </row>
    <row r="32" spans="1:15" x14ac:dyDescent="0.2">
      <c r="A32" s="7" t="s">
        <v>130</v>
      </c>
      <c r="B32" s="21" t="s">
        <v>154</v>
      </c>
      <c r="C32" s="7" t="s">
        <v>161</v>
      </c>
      <c r="D32" s="7" t="s">
        <v>155</v>
      </c>
      <c r="E32" s="17">
        <v>0.22700000000000001</v>
      </c>
      <c r="F32" s="7" t="s">
        <v>156</v>
      </c>
      <c r="G32" s="7">
        <v>0</v>
      </c>
      <c r="H32" s="7">
        <f xml:space="preserve"> 4347641</f>
        <v>4347641</v>
      </c>
      <c r="I32" s="7" t="s">
        <v>157</v>
      </c>
      <c r="J32" s="7" t="s">
        <v>158</v>
      </c>
      <c r="K32" s="7" t="s">
        <v>159</v>
      </c>
      <c r="L32" s="7" t="s">
        <v>160</v>
      </c>
      <c r="M32" s="7" t="s">
        <v>162</v>
      </c>
      <c r="N32" s="7" t="s">
        <v>163</v>
      </c>
      <c r="O32" s="7" t="s">
        <v>159</v>
      </c>
    </row>
    <row r="33" spans="1:15" x14ac:dyDescent="0.2">
      <c r="A33" s="7" t="s">
        <v>130</v>
      </c>
      <c r="B33" s="21" t="s">
        <v>165</v>
      </c>
      <c r="C33" s="7" t="s">
        <v>170</v>
      </c>
      <c r="D33" s="7" t="s">
        <v>166</v>
      </c>
      <c r="E33" s="17">
        <v>0.997</v>
      </c>
      <c r="F33" s="7" t="s">
        <v>167</v>
      </c>
      <c r="G33" s="7">
        <v>0</v>
      </c>
      <c r="H33" s="7" t="s">
        <v>164</v>
      </c>
      <c r="I33" s="7" t="s">
        <v>168</v>
      </c>
      <c r="J33" s="7" t="s">
        <v>169</v>
      </c>
      <c r="K33" s="7" t="s">
        <v>106</v>
      </c>
      <c r="L33" s="7">
        <f xml:space="preserve"> 3177289</f>
        <v>3177289</v>
      </c>
      <c r="M33" s="7" t="s">
        <v>171</v>
      </c>
      <c r="N33" s="7" t="s">
        <v>172</v>
      </c>
      <c r="O33" s="7" t="s">
        <v>159</v>
      </c>
    </row>
    <row r="34" spans="1:15" x14ac:dyDescent="0.2">
      <c r="A34" s="7" t="s">
        <v>130</v>
      </c>
      <c r="B34" s="21" t="s">
        <v>173</v>
      </c>
      <c r="C34" s="7" t="s">
        <v>179</v>
      </c>
      <c r="D34" s="7" t="s">
        <v>174</v>
      </c>
      <c r="E34" s="17">
        <v>0.58299999999999996</v>
      </c>
      <c r="F34" s="7" t="s">
        <v>175</v>
      </c>
      <c r="G34" s="7">
        <v>0</v>
      </c>
      <c r="H34" s="7">
        <f xml:space="preserve"> 4348045</f>
        <v>4348045</v>
      </c>
      <c r="I34" s="7" t="s">
        <v>176</v>
      </c>
      <c r="J34" s="7" t="s">
        <v>177</v>
      </c>
      <c r="K34" s="7" t="s">
        <v>159</v>
      </c>
      <c r="L34" s="7" t="s">
        <v>178</v>
      </c>
      <c r="M34" s="7" t="s">
        <v>180</v>
      </c>
      <c r="N34" s="7" t="s">
        <v>163</v>
      </c>
      <c r="O34" s="7" t="s">
        <v>159</v>
      </c>
    </row>
    <row r="35" spans="1:15" x14ac:dyDescent="0.2">
      <c r="A35" s="7" t="s">
        <v>130</v>
      </c>
      <c r="B35" s="21" t="s">
        <v>181</v>
      </c>
      <c r="C35" s="7" t="s">
        <v>184</v>
      </c>
      <c r="D35" s="7" t="s">
        <v>182</v>
      </c>
      <c r="E35" s="17">
        <v>0.88400000000000001</v>
      </c>
      <c r="F35" s="7" t="s">
        <v>183</v>
      </c>
      <c r="G35" s="7">
        <v>0</v>
      </c>
      <c r="H35" s="7" t="s">
        <v>107</v>
      </c>
      <c r="I35" s="7" t="s">
        <v>108</v>
      </c>
      <c r="J35" s="7" t="s">
        <v>109</v>
      </c>
      <c r="K35" s="7" t="s">
        <v>110</v>
      </c>
      <c r="L35" s="7">
        <f xml:space="preserve"> 4353532</f>
        <v>4353532</v>
      </c>
      <c r="M35" s="7" t="s">
        <v>111</v>
      </c>
      <c r="N35" s="7" t="s">
        <v>109</v>
      </c>
      <c r="O35" s="7" t="s">
        <v>110</v>
      </c>
    </row>
    <row r="36" spans="1:15" x14ac:dyDescent="0.2">
      <c r="A36" s="7" t="s">
        <v>130</v>
      </c>
      <c r="B36" s="21" t="s">
        <v>185</v>
      </c>
      <c r="C36" s="7" t="s">
        <v>190</v>
      </c>
      <c r="D36" s="7" t="s">
        <v>186</v>
      </c>
      <c r="E36" s="17">
        <v>0.70699999999999996</v>
      </c>
      <c r="F36" s="7" t="s">
        <v>187</v>
      </c>
      <c r="G36" s="7">
        <v>0</v>
      </c>
      <c r="H36" s="7">
        <f xml:space="preserve"> 4348029</f>
        <v>4348029</v>
      </c>
      <c r="I36" s="7" t="s">
        <v>188</v>
      </c>
      <c r="J36" s="7" t="s">
        <v>177</v>
      </c>
      <c r="K36" s="7" t="s">
        <v>159</v>
      </c>
      <c r="L36" s="7" t="s">
        <v>189</v>
      </c>
      <c r="M36" s="7" t="s">
        <v>191</v>
      </c>
      <c r="N36" s="7" t="s">
        <v>192</v>
      </c>
      <c r="O36" s="7" t="s">
        <v>193</v>
      </c>
    </row>
    <row r="37" spans="1:15" x14ac:dyDescent="0.2">
      <c r="A37" s="7" t="s">
        <v>131</v>
      </c>
      <c r="B37" s="21" t="s">
        <v>194</v>
      </c>
      <c r="C37" s="7" t="s">
        <v>197</v>
      </c>
      <c r="D37" s="7" t="s">
        <v>195</v>
      </c>
      <c r="E37" s="17">
        <v>0.99299999999999999</v>
      </c>
      <c r="F37" s="7" t="s">
        <v>196</v>
      </c>
      <c r="G37" s="7">
        <v>0</v>
      </c>
      <c r="H37" s="7" t="s">
        <v>164</v>
      </c>
      <c r="I37" s="7" t="s">
        <v>168</v>
      </c>
      <c r="J37" s="7" t="s">
        <v>169</v>
      </c>
      <c r="K37" s="7" t="s">
        <v>106</v>
      </c>
      <c r="L37" s="7">
        <f xml:space="preserve"> 3177289</f>
        <v>3177289</v>
      </c>
      <c r="M37" s="7" t="s">
        <v>171</v>
      </c>
      <c r="N37" s="7" t="s">
        <v>172</v>
      </c>
      <c r="O37" s="7" t="s">
        <v>159</v>
      </c>
    </row>
    <row r="38" spans="1:15" x14ac:dyDescent="0.2">
      <c r="A38" s="7" t="s">
        <v>131</v>
      </c>
      <c r="B38" s="21" t="s">
        <v>199</v>
      </c>
      <c r="C38" s="7" t="s">
        <v>204</v>
      </c>
      <c r="D38" s="7" t="s">
        <v>200</v>
      </c>
      <c r="E38" s="17">
        <v>0.253</v>
      </c>
      <c r="F38" s="7" t="s">
        <v>201</v>
      </c>
      <c r="G38" s="7">
        <v>0</v>
      </c>
      <c r="H38" s="7" t="s">
        <v>198</v>
      </c>
      <c r="I38" s="7" t="s">
        <v>202</v>
      </c>
      <c r="J38" s="7" t="s">
        <v>203</v>
      </c>
      <c r="K38" s="7" t="s">
        <v>159</v>
      </c>
      <c r="L38" s="7">
        <f xml:space="preserve"> 3177222</f>
        <v>3177222</v>
      </c>
      <c r="M38" s="7" t="s">
        <v>205</v>
      </c>
      <c r="N38" s="7" t="s">
        <v>172</v>
      </c>
      <c r="O38" s="7" t="s">
        <v>159</v>
      </c>
    </row>
    <row r="39" spans="1:15" x14ac:dyDescent="0.2">
      <c r="A39" s="7" t="s">
        <v>131</v>
      </c>
      <c r="B39" s="21" t="s">
        <v>206</v>
      </c>
      <c r="C39" s="7" t="s">
        <v>209</v>
      </c>
      <c r="D39" s="7" t="s">
        <v>207</v>
      </c>
      <c r="E39" s="17">
        <v>0.98399999999999999</v>
      </c>
      <c r="F39" s="7" t="s">
        <v>208</v>
      </c>
      <c r="G39" s="7">
        <v>0</v>
      </c>
      <c r="H39" s="7" t="s">
        <v>100</v>
      </c>
      <c r="I39" s="7" t="s">
        <v>101</v>
      </c>
      <c r="J39" s="7" t="s">
        <v>102</v>
      </c>
      <c r="K39" s="7" t="s">
        <v>103</v>
      </c>
      <c r="L39" s="7">
        <f xml:space="preserve"> 4355790</f>
        <v>4355790</v>
      </c>
      <c r="M39" s="7" t="s">
        <v>104</v>
      </c>
      <c r="N39" s="7" t="s">
        <v>105</v>
      </c>
      <c r="O39" s="7" t="s">
        <v>106</v>
      </c>
    </row>
    <row r="40" spans="1:15" x14ac:dyDescent="0.2">
      <c r="A40" s="7" t="s">
        <v>131</v>
      </c>
      <c r="B40" s="21" t="s">
        <v>206</v>
      </c>
      <c r="C40" s="7" t="s">
        <v>212</v>
      </c>
      <c r="D40" s="7" t="s">
        <v>210</v>
      </c>
      <c r="E40" s="17">
        <v>0.443</v>
      </c>
      <c r="F40" s="7" t="s">
        <v>211</v>
      </c>
      <c r="G40" s="7">
        <v>2.6</v>
      </c>
      <c r="H40" s="7" t="s">
        <v>100</v>
      </c>
      <c r="I40" s="7" t="s">
        <v>101</v>
      </c>
      <c r="J40" s="7" t="s">
        <v>102</v>
      </c>
      <c r="K40" s="7" t="s">
        <v>103</v>
      </c>
      <c r="L40" s="7">
        <f xml:space="preserve"> 5373053</f>
        <v>5373053</v>
      </c>
      <c r="M40" s="7" t="s">
        <v>213</v>
      </c>
      <c r="N40" s="7" t="s">
        <v>214</v>
      </c>
      <c r="O40" s="7" t="s">
        <v>215</v>
      </c>
    </row>
    <row r="41" spans="1:15" x14ac:dyDescent="0.2">
      <c r="A41" s="7" t="s">
        <v>131</v>
      </c>
      <c r="B41" s="21" t="s">
        <v>206</v>
      </c>
      <c r="C41" s="7" t="s">
        <v>209</v>
      </c>
      <c r="D41" s="7" t="s">
        <v>216</v>
      </c>
      <c r="E41" s="17">
        <v>0.39200000000000002</v>
      </c>
      <c r="F41" s="7" t="s">
        <v>217</v>
      </c>
      <c r="G41" s="7">
        <v>2.2000000000000002</v>
      </c>
      <c r="H41" s="7">
        <f xml:space="preserve"> 4345135</f>
        <v>4345135</v>
      </c>
      <c r="I41" s="7" t="s">
        <v>112</v>
      </c>
      <c r="J41" s="7" t="s">
        <v>102</v>
      </c>
      <c r="K41" s="7" t="s">
        <v>103</v>
      </c>
      <c r="L41" s="7" t="s">
        <v>113</v>
      </c>
      <c r="M41" s="7" t="s">
        <v>114</v>
      </c>
      <c r="N41" s="7" t="s">
        <v>105</v>
      </c>
      <c r="O41" s="7" t="s">
        <v>106</v>
      </c>
    </row>
    <row r="42" spans="1:15" x14ac:dyDescent="0.2">
      <c r="A42" s="7" t="s">
        <v>131</v>
      </c>
      <c r="B42" s="21" t="s">
        <v>218</v>
      </c>
      <c r="C42" s="7" t="s">
        <v>206</v>
      </c>
      <c r="D42" s="7" t="s">
        <v>219</v>
      </c>
      <c r="E42" s="17">
        <v>0.77600000000000002</v>
      </c>
      <c r="F42" s="7" t="s">
        <v>220</v>
      </c>
      <c r="G42" s="7">
        <v>0</v>
      </c>
      <c r="H42" s="7">
        <f xml:space="preserve"> 3177385</f>
        <v>3177385</v>
      </c>
      <c r="I42" s="7" t="s">
        <v>221</v>
      </c>
      <c r="J42" s="7" t="s">
        <v>222</v>
      </c>
      <c r="K42" s="7" t="s">
        <v>223</v>
      </c>
      <c r="L42" s="7" t="s">
        <v>100</v>
      </c>
      <c r="M42" s="7" t="s">
        <v>101</v>
      </c>
      <c r="N42" s="7" t="s">
        <v>102</v>
      </c>
      <c r="O42" s="7" t="s">
        <v>103</v>
      </c>
    </row>
    <row r="43" spans="1:15" x14ac:dyDescent="0.2">
      <c r="A43" s="7" t="s">
        <v>131</v>
      </c>
      <c r="B43" s="21" t="s">
        <v>224</v>
      </c>
      <c r="C43" s="7" t="s">
        <v>229</v>
      </c>
      <c r="D43" s="7" t="s">
        <v>225</v>
      </c>
      <c r="E43" s="17">
        <v>0.54400000000000004</v>
      </c>
      <c r="F43" s="7" t="s">
        <v>226</v>
      </c>
      <c r="G43" s="7">
        <v>0</v>
      </c>
      <c r="H43" s="7">
        <f xml:space="preserve"> 4348212</f>
        <v>4348212</v>
      </c>
      <c r="I43" s="7" t="s">
        <v>227</v>
      </c>
      <c r="J43" s="7" t="s">
        <v>177</v>
      </c>
      <c r="K43" s="7" t="s">
        <v>159</v>
      </c>
      <c r="L43" s="7" t="s">
        <v>228</v>
      </c>
      <c r="M43" s="7" t="s">
        <v>230</v>
      </c>
      <c r="N43" s="7" t="s">
        <v>163</v>
      </c>
      <c r="O43" s="7" t="s">
        <v>159</v>
      </c>
    </row>
    <row r="44" spans="1:15" x14ac:dyDescent="0.2">
      <c r="A44" s="7" t="s">
        <v>131</v>
      </c>
      <c r="B44" s="21" t="s">
        <v>231</v>
      </c>
      <c r="C44" s="7" t="s">
        <v>184</v>
      </c>
      <c r="D44" s="7" t="s">
        <v>232</v>
      </c>
      <c r="E44" s="17">
        <v>0.78100000000000003</v>
      </c>
      <c r="F44" s="7" t="s">
        <v>233</v>
      </c>
      <c r="G44" s="7">
        <v>0</v>
      </c>
      <c r="H44" s="7" t="s">
        <v>107</v>
      </c>
      <c r="I44" s="7" t="s">
        <v>108</v>
      </c>
      <c r="J44" s="7" t="s">
        <v>109</v>
      </c>
      <c r="K44" s="7" t="s">
        <v>110</v>
      </c>
      <c r="L44" s="7">
        <f xml:space="preserve"> 4353532</f>
        <v>4353532</v>
      </c>
      <c r="M44" s="7" t="s">
        <v>111</v>
      </c>
      <c r="N44" s="7" t="s">
        <v>109</v>
      </c>
      <c r="O44" s="7" t="s">
        <v>110</v>
      </c>
    </row>
    <row r="45" spans="1:15" x14ac:dyDescent="0.2">
      <c r="A45" s="7" t="s">
        <v>131</v>
      </c>
      <c r="B45" s="21" t="s">
        <v>234</v>
      </c>
      <c r="C45" s="7" t="s">
        <v>239</v>
      </c>
      <c r="D45" s="7" t="s">
        <v>235</v>
      </c>
      <c r="E45" s="17">
        <v>0.4</v>
      </c>
      <c r="F45" s="7" t="s">
        <v>236</v>
      </c>
      <c r="G45" s="7">
        <v>2.7</v>
      </c>
      <c r="H45" s="7">
        <f xml:space="preserve"> 4355793</f>
        <v>4355793</v>
      </c>
      <c r="I45" s="7" t="s">
        <v>237</v>
      </c>
      <c r="J45" s="7" t="s">
        <v>105</v>
      </c>
      <c r="K45" s="7" t="s">
        <v>106</v>
      </c>
      <c r="L45" s="7" t="s">
        <v>238</v>
      </c>
      <c r="M45" s="7" t="s">
        <v>240</v>
      </c>
      <c r="N45" s="7" t="s">
        <v>214</v>
      </c>
      <c r="O45" s="7" t="s">
        <v>215</v>
      </c>
    </row>
    <row r="46" spans="1:15" x14ac:dyDescent="0.2">
      <c r="A46" s="7" t="s">
        <v>131</v>
      </c>
      <c r="B46" s="21" t="s">
        <v>241</v>
      </c>
      <c r="C46" s="7" t="s">
        <v>246</v>
      </c>
      <c r="D46" s="7" t="s">
        <v>242</v>
      </c>
      <c r="E46" s="17">
        <v>0.60499999999999998</v>
      </c>
      <c r="F46" s="7" t="s">
        <v>243</v>
      </c>
      <c r="G46" s="7">
        <v>0</v>
      </c>
      <c r="H46" s="7">
        <f xml:space="preserve"> 4347760</f>
        <v>4347760</v>
      </c>
      <c r="I46" s="7" t="s">
        <v>244</v>
      </c>
      <c r="J46" s="7" t="s">
        <v>177</v>
      </c>
      <c r="K46" s="7" t="s">
        <v>159</v>
      </c>
      <c r="L46" s="7" t="s">
        <v>245</v>
      </c>
      <c r="M46" s="7" t="s">
        <v>247</v>
      </c>
      <c r="N46" s="7" t="s">
        <v>163</v>
      </c>
      <c r="O46" s="7" t="s">
        <v>159</v>
      </c>
    </row>
    <row r="47" spans="1:15" x14ac:dyDescent="0.2">
      <c r="A47" s="7" t="s">
        <v>370</v>
      </c>
      <c r="B47" s="21" t="s">
        <v>252</v>
      </c>
      <c r="C47" s="7" t="s">
        <v>255</v>
      </c>
      <c r="D47" s="7" t="s">
        <v>253</v>
      </c>
      <c r="E47" s="17">
        <v>0.97099999999999997</v>
      </c>
      <c r="F47" s="7" t="s">
        <v>254</v>
      </c>
      <c r="G47" s="7">
        <v>0</v>
      </c>
      <c r="H47" s="7" t="s">
        <v>100</v>
      </c>
      <c r="I47" s="7" t="s">
        <v>101</v>
      </c>
      <c r="J47" s="7" t="s">
        <v>102</v>
      </c>
      <c r="K47" s="7" t="s">
        <v>103</v>
      </c>
      <c r="L47" s="7">
        <f xml:space="preserve"> 4355790</f>
        <v>4355790</v>
      </c>
      <c r="M47" s="7" t="s">
        <v>104</v>
      </c>
      <c r="N47" s="7" t="s">
        <v>105</v>
      </c>
      <c r="O47" s="7" t="s">
        <v>106</v>
      </c>
    </row>
    <row r="48" spans="1:15" x14ac:dyDescent="0.2">
      <c r="A48" s="7" t="s">
        <v>370</v>
      </c>
      <c r="B48" s="21" t="s">
        <v>256</v>
      </c>
      <c r="C48" s="7" t="s">
        <v>184</v>
      </c>
      <c r="D48" s="7" t="s">
        <v>257</v>
      </c>
      <c r="E48" s="17">
        <v>0.376</v>
      </c>
      <c r="F48" s="7" t="s">
        <v>258</v>
      </c>
      <c r="G48" s="7">
        <v>0</v>
      </c>
      <c r="H48" s="7" t="s">
        <v>107</v>
      </c>
      <c r="I48" s="7" t="s">
        <v>108</v>
      </c>
      <c r="J48" s="7" t="s">
        <v>109</v>
      </c>
      <c r="K48" s="7" t="s">
        <v>110</v>
      </c>
      <c r="L48" s="7">
        <f xml:space="preserve"> 4353532</f>
        <v>4353532</v>
      </c>
      <c r="M48" s="7" t="s">
        <v>111</v>
      </c>
      <c r="N48" s="7" t="s">
        <v>109</v>
      </c>
      <c r="O48" s="7" t="s">
        <v>110</v>
      </c>
    </row>
    <row r="49" spans="1:15" x14ac:dyDescent="0.2">
      <c r="A49" s="7" t="s">
        <v>370</v>
      </c>
      <c r="B49" s="21" t="s">
        <v>259</v>
      </c>
      <c r="C49" s="7" t="s">
        <v>262</v>
      </c>
      <c r="D49" s="7" t="s">
        <v>260</v>
      </c>
      <c r="E49" s="17">
        <v>0.996</v>
      </c>
      <c r="F49" s="7" t="s">
        <v>261</v>
      </c>
      <c r="G49" s="7">
        <v>0</v>
      </c>
      <c r="H49" s="7" t="s">
        <v>164</v>
      </c>
      <c r="I49" s="7" t="s">
        <v>168</v>
      </c>
      <c r="J49" s="7" t="s">
        <v>169</v>
      </c>
      <c r="K49" s="7" t="s">
        <v>106</v>
      </c>
      <c r="L49" s="7">
        <f xml:space="preserve"> 3177289</f>
        <v>3177289</v>
      </c>
      <c r="M49" s="7" t="s">
        <v>171</v>
      </c>
      <c r="N49" s="7" t="s">
        <v>172</v>
      </c>
      <c r="O49" s="7" t="s">
        <v>159</v>
      </c>
    </row>
    <row r="50" spans="1:15" x14ac:dyDescent="0.2">
      <c r="A50" s="7" t="s">
        <v>369</v>
      </c>
      <c r="B50" s="21" t="s">
        <v>263</v>
      </c>
      <c r="C50" s="7" t="s">
        <v>252</v>
      </c>
      <c r="D50" s="7" t="s">
        <v>264</v>
      </c>
      <c r="E50" s="17">
        <v>0.996</v>
      </c>
      <c r="F50" s="7" t="s">
        <v>265</v>
      </c>
      <c r="G50" s="7">
        <v>0</v>
      </c>
      <c r="H50" s="7" t="s">
        <v>164</v>
      </c>
      <c r="I50" s="7" t="s">
        <v>168</v>
      </c>
      <c r="J50" s="7" t="s">
        <v>169</v>
      </c>
      <c r="K50" s="7" t="s">
        <v>106</v>
      </c>
      <c r="L50" s="7">
        <f xml:space="preserve"> 3177289</f>
        <v>3177289</v>
      </c>
      <c r="M50" s="7" t="s">
        <v>171</v>
      </c>
      <c r="N50" s="7" t="s">
        <v>172</v>
      </c>
      <c r="O50" s="7" t="s">
        <v>159</v>
      </c>
    </row>
    <row r="51" spans="1:15" x14ac:dyDescent="0.2">
      <c r="A51" s="7" t="s">
        <v>369</v>
      </c>
      <c r="B51" s="21" t="s">
        <v>266</v>
      </c>
      <c r="C51" s="7" t="s">
        <v>269</v>
      </c>
      <c r="D51" s="7" t="s">
        <v>267</v>
      </c>
      <c r="E51" s="17">
        <v>0.72699999999999998</v>
      </c>
      <c r="F51" s="7" t="s">
        <v>268</v>
      </c>
      <c r="G51" s="7">
        <v>0.3</v>
      </c>
      <c r="H51" s="7">
        <f xml:space="preserve"> 4345135</f>
        <v>4345135</v>
      </c>
      <c r="I51" s="7" t="s">
        <v>112</v>
      </c>
      <c r="J51" s="7" t="s">
        <v>102</v>
      </c>
      <c r="K51" s="7" t="s">
        <v>103</v>
      </c>
      <c r="L51" s="7" t="s">
        <v>113</v>
      </c>
      <c r="M51" s="7" t="s">
        <v>114</v>
      </c>
      <c r="N51" s="7" t="s">
        <v>105</v>
      </c>
      <c r="O51" s="7" t="s">
        <v>106</v>
      </c>
    </row>
    <row r="52" spans="1:15" x14ac:dyDescent="0.2">
      <c r="A52" s="7" t="s">
        <v>369</v>
      </c>
      <c r="B52" s="21" t="s">
        <v>270</v>
      </c>
      <c r="C52" s="7" t="s">
        <v>273</v>
      </c>
      <c r="D52" s="7" t="s">
        <v>271</v>
      </c>
      <c r="E52" s="17">
        <v>0.98099999999999998</v>
      </c>
      <c r="F52" s="7" t="s">
        <v>272</v>
      </c>
      <c r="G52" s="7">
        <v>0</v>
      </c>
      <c r="H52" s="7">
        <f xml:space="preserve"> 4348029</f>
        <v>4348029</v>
      </c>
      <c r="I52" s="7" t="s">
        <v>188</v>
      </c>
      <c r="J52" s="7" t="s">
        <v>177</v>
      </c>
      <c r="K52" s="7" t="s">
        <v>159</v>
      </c>
      <c r="L52" s="7" t="s">
        <v>189</v>
      </c>
      <c r="M52" s="7" t="s">
        <v>191</v>
      </c>
      <c r="N52" s="7" t="s">
        <v>192</v>
      </c>
      <c r="O52" s="7" t="s">
        <v>193</v>
      </c>
    </row>
    <row r="53" spans="1:15" x14ac:dyDescent="0.2">
      <c r="A53" s="7" t="s">
        <v>369</v>
      </c>
      <c r="B53" s="21" t="s">
        <v>274</v>
      </c>
      <c r="C53" s="7" t="s">
        <v>184</v>
      </c>
      <c r="D53" s="7" t="s">
        <v>275</v>
      </c>
      <c r="E53" s="17">
        <v>0.90800000000000003</v>
      </c>
      <c r="F53" s="7" t="s">
        <v>276</v>
      </c>
      <c r="G53" s="7">
        <v>0</v>
      </c>
      <c r="H53" s="7" t="s">
        <v>107</v>
      </c>
      <c r="I53" s="7" t="s">
        <v>108</v>
      </c>
      <c r="J53" s="7" t="s">
        <v>109</v>
      </c>
      <c r="K53" s="7" t="s">
        <v>110</v>
      </c>
      <c r="L53" s="7">
        <f xml:space="preserve"> 4353532</f>
        <v>4353532</v>
      </c>
      <c r="M53" s="7" t="s">
        <v>111</v>
      </c>
      <c r="N53" s="7" t="s">
        <v>109</v>
      </c>
      <c r="O53" s="7" t="s">
        <v>110</v>
      </c>
    </row>
    <row r="54" spans="1:15" x14ac:dyDescent="0.2">
      <c r="A54" s="7" t="s">
        <v>369</v>
      </c>
      <c r="B54" s="21" t="s">
        <v>277</v>
      </c>
      <c r="C54" s="7" t="s">
        <v>269</v>
      </c>
      <c r="D54" s="7" t="s">
        <v>278</v>
      </c>
      <c r="E54" s="17">
        <v>0.998</v>
      </c>
      <c r="F54" s="7" t="s">
        <v>279</v>
      </c>
      <c r="G54" s="7">
        <v>0</v>
      </c>
      <c r="H54" s="7" t="s">
        <v>100</v>
      </c>
      <c r="I54" s="7" t="s">
        <v>101</v>
      </c>
      <c r="J54" s="7" t="s">
        <v>102</v>
      </c>
      <c r="K54" s="7" t="s">
        <v>103</v>
      </c>
      <c r="L54" s="7">
        <f xml:space="preserve"> 4355790</f>
        <v>4355790</v>
      </c>
      <c r="M54" s="7" t="s">
        <v>104</v>
      </c>
      <c r="N54" s="7" t="s">
        <v>105</v>
      </c>
      <c r="O54" s="7" t="s">
        <v>106</v>
      </c>
    </row>
    <row r="55" spans="1:15" x14ac:dyDescent="0.2">
      <c r="B55" s="7"/>
      <c r="D55" s="7"/>
      <c r="F55" s="7"/>
      <c r="I55" s="7"/>
      <c r="J55" s="7"/>
      <c r="K55" s="17"/>
    </row>
    <row r="56" spans="1:15" x14ac:dyDescent="0.2">
      <c r="B56" s="7"/>
      <c r="D56" s="7"/>
      <c r="F56" s="7"/>
      <c r="I56" s="7"/>
      <c r="J56" s="7"/>
      <c r="K56" s="17"/>
    </row>
    <row r="57" spans="1:15" x14ac:dyDescent="0.2">
      <c r="B57" s="7"/>
      <c r="D57" s="7"/>
      <c r="F57" s="7"/>
      <c r="I57" s="7"/>
      <c r="J57" s="7"/>
      <c r="K57" s="17"/>
    </row>
    <row r="58" spans="1:15" x14ac:dyDescent="0.2">
      <c r="B58" s="7"/>
      <c r="D58" s="7"/>
      <c r="F58" s="7"/>
      <c r="I58" s="7"/>
      <c r="J58" s="7"/>
      <c r="K5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Clone_ReadDepth</vt:lpstr>
      <vt:lpstr>Clone_SNPs</vt:lpstr>
      <vt:lpstr>Clone_NewJunctionEvidence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Scribner</dc:creator>
  <cp:lastModifiedBy>Michelle Scribner</cp:lastModifiedBy>
  <dcterms:created xsi:type="dcterms:W3CDTF">2021-06-11T19:53:05Z</dcterms:created>
  <dcterms:modified xsi:type="dcterms:W3CDTF">2021-12-11T19:49:30Z</dcterms:modified>
</cp:coreProperties>
</file>