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thesis/"/>
    </mc:Choice>
  </mc:AlternateContent>
  <xr:revisionPtr revIDLastSave="0" documentId="13_ncr:1_{72DA16F7-E333-FB4A-B5F4-688396488A10}" xr6:coauthVersionLast="47" xr6:coauthVersionMax="47" xr10:uidLastSave="{00000000-0000-0000-0000-000000000000}"/>
  <bookViews>
    <workbookView xWindow="3140" yWindow="500" windowWidth="27240" windowHeight="16440" activeTab="1" xr2:uid="{B4824BA9-5CF6-DE48-B3C0-275D73F98FEC}"/>
  </bookViews>
  <sheets>
    <sheet name="Pop_ReadDepth" sheetId="1" r:id="rId1"/>
    <sheet name="Pop_SNPs" sheetId="2" r:id="rId2"/>
    <sheet name="Pop_NewJunctionEvid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9" i="2"/>
  <c r="E21" i="3"/>
  <c r="A20" i="3"/>
  <c r="A19" i="3"/>
  <c r="E17" i="3"/>
  <c r="A17" i="3"/>
  <c r="E16" i="3"/>
  <c r="A16" i="3"/>
  <c r="E15" i="3"/>
  <c r="A15" i="3"/>
  <c r="E13" i="3"/>
  <c r="A12" i="3"/>
  <c r="A11" i="3"/>
  <c r="A10" i="3"/>
  <c r="A9" i="3"/>
  <c r="A8" i="3"/>
  <c r="E7" i="3"/>
  <c r="A6" i="3"/>
  <c r="A5" i="3"/>
  <c r="E4" i="3"/>
  <c r="E3" i="3"/>
</calcChain>
</file>

<file path=xl/sharedStrings.xml><?xml version="1.0" encoding="utf-8"?>
<sst xmlns="http://schemas.openxmlformats.org/spreadsheetml/2006/main" count="384" uniqueCount="262">
  <si>
    <t>Population</t>
  </si>
  <si>
    <t>Average Read Depth</t>
  </si>
  <si>
    <t>Day 12, Population 1, Planktonic</t>
  </si>
  <si>
    <t>Day 12, Population 2, Planktonic</t>
  </si>
  <si>
    <t>Day 12, Population 3, Planktonic</t>
  </si>
  <si>
    <t>Day 12, Population 4, Planktonic</t>
  </si>
  <si>
    <t>Day 12, Population 5, Planktonic</t>
  </si>
  <si>
    <t>Day 12, Population 1, Biofilm</t>
  </si>
  <si>
    <t>Day 12, Population 2, Biofilm</t>
  </si>
  <si>
    <t>Day 12, Population 3, Biofilm</t>
  </si>
  <si>
    <t>Day 12, Population 4, Biofilm</t>
  </si>
  <si>
    <t>Day 12, Population 5, Biofilm</t>
  </si>
  <si>
    <t>Planktonic Populations</t>
  </si>
  <si>
    <t>Biofilm Populations</t>
  </si>
  <si>
    <t>Gene</t>
  </si>
  <si>
    <t>Annotation</t>
  </si>
  <si>
    <t>Description</t>
  </si>
  <si>
    <t>Position</t>
  </si>
  <si>
    <t>lasR</t>
  </si>
  <si>
    <t>morA</t>
  </si>
  <si>
    <t>hypothetical protein</t>
  </si>
  <si>
    <t>PA14_50050/PA14_50060</t>
  </si>
  <si>
    <t>PA14_50060</t>
  </si>
  <si>
    <t>PA14_64050</t>
  </si>
  <si>
    <t>hypothetical protein/hypothetical protein</t>
  </si>
  <si>
    <t>type III secretory apparatus protein PcrD</t>
  </si>
  <si>
    <t>wspA</t>
  </si>
  <si>
    <t>wspF</t>
  </si>
  <si>
    <t>antC</t>
  </si>
  <si>
    <t>anthranilate dioxygenase reductase</t>
  </si>
  <si>
    <t>flagellar motor switch protein FliM</t>
  </si>
  <si>
    <t>Position1</t>
  </si>
  <si>
    <t>Gene1</t>
  </si>
  <si>
    <t>Annotation1</t>
  </si>
  <si>
    <t>Description1</t>
  </si>
  <si>
    <t>Position2</t>
  </si>
  <si>
    <t>Gene2</t>
  </si>
  <si>
    <t>Annotation2</t>
  </si>
  <si>
    <t>Description2</t>
  </si>
  <si>
    <t>PA14 Ancestor</t>
  </si>
  <si>
    <t>3175697 =</t>
  </si>
  <si>
    <t>PA14_35700/PA14_35710</t>
  </si>
  <si>
    <t>intergenic^A (+390/+106)</t>
  </si>
  <si>
    <t>PA14_35730</t>
  </si>
  <si>
    <t>coding (70/375 nt)</t>
  </si>
  <si>
    <t>4345126 =</t>
  </si>
  <si>
    <t>PA14_48870/PA14_48880</t>
  </si>
  <si>
    <t>intergenic (-45/+61)</t>
  </si>
  <si>
    <t>C32 tRNA thiolase/bacteriophage integrase</t>
  </si>
  <si>
    <t>PA14_49030/PA14_49040</t>
  </si>
  <si>
    <t>intergenic (+917/-59)</t>
  </si>
  <si>
    <t>PA14_45910/PA14_45920</t>
  </si>
  <si>
    <t>intergenic (-78/-103)</t>
  </si>
  <si>
    <t>RND efflux membrane fusion protein/hypothetical protein</t>
  </si>
  <si>
    <t>4130628 =</t>
  </si>
  <si>
    <t>PA14_46440</t>
  </si>
  <si>
    <t>coding (520/534 nt)</t>
  </si>
  <si>
    <t>acetyltransferase</t>
  </si>
  <si>
    <t>fliM</t>
  </si>
  <si>
    <t>coding (60/972 nt)</t>
  </si>
  <si>
    <t>4112326 =</t>
  </si>
  <si>
    <t>PA14_46240</t>
  </si>
  <si>
    <t>coding (1138/2424 nt)</t>
  </si>
  <si>
    <t>4338302 =</t>
  </si>
  <si>
    <t>PA14_48800</t>
  </si>
  <si>
    <t>coding (489/618 nt)</t>
  </si>
  <si>
    <t>xisF5/pf5r</t>
  </si>
  <si>
    <t>intergenic (-85/-43)</t>
  </si>
  <si>
    <t>Pf5 prophage excisionase, XisF5/Pf5 repressor C</t>
  </si>
  <si>
    <t>PA14_48810</t>
  </si>
  <si>
    <t>coding (647/771 nt)</t>
  </si>
  <si>
    <t>NAD-dependent deacetylase</t>
  </si>
  <si>
    <t>4346095 =</t>
  </si>
  <si>
    <t>PA14_48880</t>
  </si>
  <si>
    <t>coding (109/1017 nt)</t>
  </si>
  <si>
    <t>bacteriophage integrase</t>
  </si>
  <si>
    <t>coding (619/771 nt)</t>
  </si>
  <si>
    <t>4346003 =</t>
  </si>
  <si>
    <t>coding (201/1017 nt)</t>
  </si>
  <si>
    <t>coding (261/771 nt)</t>
  </si>
  <si>
    <t>4345624 =</t>
  </si>
  <si>
    <t>coding (580/1017 nt)</t>
  </si>
  <si>
    <t>coding (246/771 nt)</t>
  </si>
  <si>
    <t>4345620 =</t>
  </si>
  <si>
    <t>coding (584/1017 nt)</t>
  </si>
  <si>
    <t>PA14_48830</t>
  </si>
  <si>
    <t>coding (1236/1401 nt)</t>
  </si>
  <si>
    <t>transcriptional regulator</t>
  </si>
  <si>
    <t>4345601 =</t>
  </si>
  <si>
    <t>coding (603/1017 nt)</t>
  </si>
  <si>
    <t>2383554 =</t>
  </si>
  <si>
    <t>PA14_27450/tpm</t>
  </si>
  <si>
    <t>intergenic (+43/-13)</t>
  </si>
  <si>
    <t>hypothetical protein/thiopurine S-methyltransferase</t>
  </si>
  <si>
    <t>PA14_28760/PA14_28770</t>
  </si>
  <si>
    <t>intergenic (-194/-389)</t>
  </si>
  <si>
    <t>2461388 =</t>
  </si>
  <si>
    <t>PA14_28540</t>
  </si>
  <si>
    <t>coding (72/234 nt)</t>
  </si>
  <si>
    <t>2461470 =</t>
  </si>
  <si>
    <t>coding (154/234 nt)</t>
  </si>
  <si>
    <t>PA14_49290</t>
  </si>
  <si>
    <t>coding (639/735 nt)</t>
  </si>
  <si>
    <t>coding (698/735 nt)</t>
  </si>
  <si>
    <t>rrmA</t>
  </si>
  <si>
    <t>coding (194/804 nt)</t>
  </si>
  <si>
    <t>rRNA methyltransferase</t>
  </si>
  <si>
    <t>coding (307/804 nt)</t>
  </si>
  <si>
    <t>PA14_53410</t>
  </si>
  <si>
    <t>coding (531/591 nt)</t>
  </si>
  <si>
    <t>coding (446/591 nt)</t>
  </si>
  <si>
    <t>6298734 =</t>
  </si>
  <si>
    <t>ubiA</t>
  </si>
  <si>
    <t>coding (511/891 nt)</t>
  </si>
  <si>
    <t>4-hydroxybenzoate octaprenyltransferase</t>
  </si>
  <si>
    <t>6298934 =</t>
  </si>
  <si>
    <t>coding (711/891 nt)</t>
  </si>
  <si>
    <t>xylZ</t>
  </si>
  <si>
    <t>coding (628/1014 nt)</t>
  </si>
  <si>
    <t>toluate 1,2-dioxygenase electron transfer component</t>
  </si>
  <si>
    <t>2795365 =</t>
  </si>
  <si>
    <t>coding (642/1023 nt)</t>
  </si>
  <si>
    <t>intergenic (-54/+52)</t>
  </si>
  <si>
    <t>4355801 =</t>
  </si>
  <si>
    <t>intergenic (+928/-48)</t>
  </si>
  <si>
    <t>4353517 =</t>
  </si>
  <si>
    <t>pf5r</t>
  </si>
  <si>
    <t>coding (231/267 nt)</t>
  </si>
  <si>
    <t>Pf5 repressor C</t>
  </si>
  <si>
    <t>coding (246/267 nt)</t>
  </si>
  <si>
    <t>Mutation</t>
  </si>
  <si>
    <t>PA14_08670/tufB</t>
  </si>
  <si>
    <t>intergenic (+23/-65)</t>
  </si>
  <si>
    <t>G-&gt;A</t>
  </si>
  <si>
    <t>tRNA-Thr/elongation factor Tu</t>
  </si>
  <si>
    <t>PA14_32520</t>
  </si>
  <si>
    <t xml:space="preserve">T19P (ACC-&gt;CCC) </t>
  </si>
  <si>
    <t>A-&gt;C</t>
  </si>
  <si>
    <t xml:space="preserve">E1153K (GAG-&gt;AAG) </t>
  </si>
  <si>
    <t>motility regulator</t>
  </si>
  <si>
    <t>PA14_68440/PA14_68450</t>
  </si>
  <si>
    <t>intergenic (+403/-9)</t>
  </si>
  <si>
    <t>T-&gt;G</t>
  </si>
  <si>
    <t>oxidoreductase/hypothetical protein</t>
  </si>
  <si>
    <t>PA14_68820/PA14_68830</t>
  </si>
  <si>
    <t>intergenic (+128/-94)</t>
  </si>
  <si>
    <t>secretion pathway ATPase/hypothetical protein</t>
  </si>
  <si>
    <t xml:space="preserve">N1124K (AAC-&gt;AAG) </t>
  </si>
  <si>
    <t>C-&gt;G</t>
  </si>
  <si>
    <t>orfK</t>
  </si>
  <si>
    <t>coding (162/1137 nt)</t>
  </si>
  <si>
    <t>UDP-N-acetylglucosamine 2-epimerase</t>
  </si>
  <si>
    <t xml:space="preserve">K1123E (AAG-&gt;GAG) </t>
  </si>
  <si>
    <t>A-&gt;G</t>
  </si>
  <si>
    <t>PA14_67790</t>
  </si>
  <si>
    <t xml:space="preserve">Q252P (CAG-&gt;CCG) </t>
  </si>
  <si>
    <t>membrane-bound metallopeptidase</t>
  </si>
  <si>
    <t xml:space="preserve">E189* (GAG-&gt;TAG) </t>
  </si>
  <si>
    <t>G-&gt;T</t>
  </si>
  <si>
    <t>chemotaxis-specific methylesterase</t>
  </si>
  <si>
    <t>PA14_39860</t>
  </si>
  <si>
    <t>coding (1416/1641 nt)</t>
  </si>
  <si>
    <t>1 bp</t>
  </si>
  <si>
    <t>PA14_45060</t>
  </si>
  <si>
    <t xml:space="preserve">V106M (GTG-&gt;ATG) </t>
  </si>
  <si>
    <t>transporter</t>
  </si>
  <si>
    <t xml:space="preserve">G164* (GGA-&gt;TGA) </t>
  </si>
  <si>
    <t>C-&gt;A</t>
  </si>
  <si>
    <t>transcriptional regulator LasR</t>
  </si>
  <si>
    <t>pilB/pilC</t>
  </si>
  <si>
    <t>intergenic (+57/-43)</t>
  </si>
  <si>
    <t>type 4 fimbrial biogenesis protein PilB/type 4 fimbrial biogenesis protein pilC</t>
  </si>
  <si>
    <t>pilC</t>
  </si>
  <si>
    <t>coding (1058-1062/1122 nt)</t>
  </si>
  <si>
    <t>5 bp</t>
  </si>
  <si>
    <t>type 4 fimbrial biogenesis protein pilC</t>
  </si>
  <si>
    <t>pilY1</t>
  </si>
  <si>
    <t>coding (1245-1263/3477 nt)</t>
  </si>
  <si>
    <t>19 bp</t>
  </si>
  <si>
    <t>type 4 fimbrial biogenesis protein PilY1</t>
  </si>
  <si>
    <t xml:space="preserve">G957D (GGT-&gt;GAT) </t>
  </si>
  <si>
    <t xml:space="preserve">R26C (CGC-&gt;TGC) </t>
  </si>
  <si>
    <t>C-&gt;T</t>
  </si>
  <si>
    <t>two-component response regulator</t>
  </si>
  <si>
    <t>pilQ</t>
  </si>
  <si>
    <t>coding (916/2133 nt)</t>
  </si>
  <si>
    <t>type 4 fimbrial biogenesis outer membrane protein PilQ precursor</t>
  </si>
  <si>
    <t>pstA</t>
  </si>
  <si>
    <t xml:space="preserve">P453L (CCG-&gt;CTG) </t>
  </si>
  <si>
    <t>phosphate ABC transporter permease</t>
  </si>
  <si>
    <t xml:space="preserve">P117L (CCG-&gt;CTG) </t>
  </si>
  <si>
    <t>V1M (GTG-&gt;ATG) +</t>
  </si>
  <si>
    <t>nemO/PA14_55590</t>
  </si>
  <si>
    <t>intergenic (-117/-189)</t>
  </si>
  <si>
    <t>heme oxygenase/hypothetical protein</t>
  </si>
  <si>
    <t>fruR/PA14_18250</t>
  </si>
  <si>
    <t>intergenic (-267/-61)</t>
  </si>
  <si>
    <t>DNA-binding transcriptional regulator FruR/phosphotransferase system enzyme I</t>
  </si>
  <si>
    <t>PA14_28895</t>
  </si>
  <si>
    <t xml:space="preserve">W176G (TGG-&gt;GGG) </t>
  </si>
  <si>
    <t>PA14_48350</t>
  </si>
  <si>
    <t xml:space="preserve">A138A (GCT-&gt;GCG) </t>
  </si>
  <si>
    <t>intergenic (+96/-21)</t>
  </si>
  <si>
    <t>MFS family transporter/hypothetical protein</t>
  </si>
  <si>
    <t>intergenic (+103/-14)</t>
  </si>
  <si>
    <t xml:space="preserve">A2T (GCC-&gt;ACC) </t>
  </si>
  <si>
    <t>PA14_58900</t>
  </si>
  <si>
    <t xml:space="preserve">G492G (GGT-&gt;GGA) </t>
  </si>
  <si>
    <t>T-&gt;A</t>
  </si>
  <si>
    <t>large exoprotein</t>
  </si>
  <si>
    <t>prs</t>
  </si>
  <si>
    <t>coding (525/942 nt)</t>
  </si>
  <si>
    <t>ribose-phosphate pyrophosphokinase</t>
  </si>
  <si>
    <t>PA14_22860/PA14_22870</t>
  </si>
  <si>
    <t>intergenic (+42/-40)</t>
  </si>
  <si>
    <t>transcriptional regulator/hypothetical protein</t>
  </si>
  <si>
    <t>PA14_29010</t>
  </si>
  <si>
    <t xml:space="preserve">Q53P (CAG-&gt;CCG) </t>
  </si>
  <si>
    <t>MerR family transcriptional regulator</t>
  </si>
  <si>
    <t>PA14_36660</t>
  </si>
  <si>
    <t xml:space="preserve">A289V (GCG-&gt;GTG) </t>
  </si>
  <si>
    <t>alcohol dehydrogenase</t>
  </si>
  <si>
    <t>PA14_09850/eftM</t>
  </si>
  <si>
    <t>intergenic (-221/+17)</t>
  </si>
  <si>
    <t>porin/SAM-dependent methyltransferase , EftM</t>
  </si>
  <si>
    <t xml:space="preserve">A492E (GCG-&gt;GAG) </t>
  </si>
  <si>
    <t>chemotaxis transducer</t>
  </si>
  <si>
    <t>PA14_44170</t>
  </si>
  <si>
    <t>coding (158/180 nt)</t>
  </si>
  <si>
    <t>PA14_56870</t>
  </si>
  <si>
    <t xml:space="preserve">P84P (CCA-&gt;CCG) </t>
  </si>
  <si>
    <t>wspD</t>
  </si>
  <si>
    <t xml:space="preserve">E42G (GAG-&gt;GGG) </t>
  </si>
  <si>
    <t>CheW domain-containing protein</t>
  </si>
  <si>
    <t>PA14_35800</t>
  </si>
  <si>
    <t xml:space="preserve">V191V (GTC-&gt;GTG) </t>
  </si>
  <si>
    <t>G-&gt;C</t>
  </si>
  <si>
    <t>metE</t>
  </si>
  <si>
    <t xml:space="preserve">A477V (GCG-&gt;GTG) </t>
  </si>
  <si>
    <t>5- methyltetrahydropteroyltriglutamate/homocysteine S-methyltransferase</t>
  </si>
  <si>
    <t>pcrD</t>
  </si>
  <si>
    <t>coding (946-948/2121 nt)</t>
  </si>
  <si>
    <t>3 bp</t>
  </si>
  <si>
    <t xml:space="preserve">R216Q (CGG-&gt;CAG) </t>
  </si>
  <si>
    <t xml:space="preserve">R216W (CGG-&gt;TGG) </t>
  </si>
  <si>
    <t xml:space="preserve">C79F (TGT-&gt;TTT) </t>
  </si>
  <si>
    <t>PA14_48710</t>
  </si>
  <si>
    <t xml:space="preserve">P85S (CCG-&gt;TCG) </t>
  </si>
  <si>
    <t xml:space="preserve">L1155Q (CTG-&gt;CAG) </t>
  </si>
  <si>
    <t>PA14_61890</t>
  </si>
  <si>
    <t xml:space="preserve">V201V (GTG-&gt;GTA) </t>
  </si>
  <si>
    <t>ribA</t>
  </si>
  <si>
    <t xml:space="preserve">L194F (CTC-&gt;TTC) </t>
  </si>
  <si>
    <t>GTP cyclohydrolase II</t>
  </si>
  <si>
    <t xml:space="preserve">A231T (GCC-&gt;ACC) </t>
  </si>
  <si>
    <t xml:space="preserve">A189P (GCC-&gt;CCC) </t>
  </si>
  <si>
    <t xml:space="preserve">E103* (GAG-&gt;TAG) </t>
  </si>
  <si>
    <t>intergenic (-46/-82)</t>
  </si>
  <si>
    <t xml:space="preserve">A87A (GCG-&gt;GCT) </t>
  </si>
  <si>
    <t xml:space="preserve">A1109V (GCC-&gt;GTC) </t>
  </si>
  <si>
    <t>PA14_64170/PA14_64180</t>
  </si>
  <si>
    <t>intergenic (+37/-167)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</si>
</sst>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FEE3-6FB6-3D4B-903D-CA5CE8DD6908}">
  <dimension ref="A1:B11"/>
  <sheetViews>
    <sheetView workbookViewId="0">
      <selection activeCell="D31" sqref="D31"/>
    </sheetView>
  </sheetViews>
  <sheetFormatPr baseColWidth="10" defaultRowHeight="16" x14ac:dyDescent="0.2"/>
  <cols>
    <col min="1" max="1" width="28.6640625" customWidth="1"/>
    <col min="2" max="2" width="2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169.7</v>
      </c>
    </row>
    <row r="3" spans="1:2" x14ac:dyDescent="0.2">
      <c r="A3" s="1" t="s">
        <v>3</v>
      </c>
      <c r="B3" s="2">
        <v>173.6</v>
      </c>
    </row>
    <row r="4" spans="1:2" x14ac:dyDescent="0.2">
      <c r="A4" s="1" t="s">
        <v>4</v>
      </c>
      <c r="B4" s="2">
        <v>254.4</v>
      </c>
    </row>
    <row r="5" spans="1:2" x14ac:dyDescent="0.2">
      <c r="A5" s="1" t="s">
        <v>5</v>
      </c>
      <c r="B5" s="2">
        <v>102.5</v>
      </c>
    </row>
    <row r="6" spans="1:2" x14ac:dyDescent="0.2">
      <c r="A6" s="1" t="s">
        <v>6</v>
      </c>
      <c r="B6" s="2">
        <v>86</v>
      </c>
    </row>
    <row r="7" spans="1:2" x14ac:dyDescent="0.2">
      <c r="A7" s="1" t="s">
        <v>7</v>
      </c>
      <c r="B7" s="2">
        <v>96</v>
      </c>
    </row>
    <row r="8" spans="1:2" x14ac:dyDescent="0.2">
      <c r="A8" s="1" t="s">
        <v>8</v>
      </c>
      <c r="B8" s="2">
        <v>149.69999999999999</v>
      </c>
    </row>
    <row r="9" spans="1:2" x14ac:dyDescent="0.2">
      <c r="A9" s="1" t="s">
        <v>9</v>
      </c>
      <c r="B9" s="2">
        <v>187.3</v>
      </c>
    </row>
    <row r="10" spans="1:2" x14ac:dyDescent="0.2">
      <c r="A10" s="1" t="s">
        <v>10</v>
      </c>
      <c r="B10" s="3">
        <v>151.30000000000001</v>
      </c>
    </row>
    <row r="11" spans="1:2" x14ac:dyDescent="0.2">
      <c r="A11" s="1" t="s">
        <v>11</v>
      </c>
      <c r="B11" s="3">
        <v>145.5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55A-377E-6849-A450-42C8A5CBE7AD}">
  <dimension ref="A1:O58"/>
  <sheetViews>
    <sheetView tabSelected="1" workbookViewId="0">
      <selection activeCell="D5" sqref="D5"/>
    </sheetView>
  </sheetViews>
  <sheetFormatPr baseColWidth="10" defaultRowHeight="16" x14ac:dyDescent="0.2"/>
  <cols>
    <col min="1" max="1" width="26.5" style="5" customWidth="1"/>
    <col min="2" max="2" width="22.1640625" style="5" customWidth="1"/>
    <col min="3" max="3" width="15.1640625" style="5" customWidth="1"/>
    <col min="4" max="4" width="45.33203125" style="5" customWidth="1"/>
    <col min="5" max="5" width="14.33203125" style="5" customWidth="1"/>
    <col min="6" max="14" width="5.83203125" style="5" customWidth="1"/>
    <col min="15" max="15" width="7.5" style="5" customWidth="1"/>
  </cols>
  <sheetData>
    <row r="1" spans="1:15" x14ac:dyDescent="0.2">
      <c r="F1" s="7" t="s">
        <v>12</v>
      </c>
      <c r="G1" s="7"/>
      <c r="H1" s="7"/>
      <c r="I1" s="7"/>
      <c r="J1" s="7"/>
      <c r="K1" s="7" t="s">
        <v>13</v>
      </c>
      <c r="L1" s="7"/>
      <c r="M1" s="7"/>
      <c r="N1" s="7"/>
      <c r="O1" s="7"/>
    </row>
    <row r="2" spans="1:15" x14ac:dyDescent="0.2">
      <c r="A2" s="4" t="s">
        <v>14</v>
      </c>
      <c r="B2" s="4" t="s">
        <v>15</v>
      </c>
      <c r="C2" s="4" t="s">
        <v>130</v>
      </c>
      <c r="D2" s="4" t="s">
        <v>16</v>
      </c>
      <c r="E2" s="4" t="s">
        <v>17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1</v>
      </c>
      <c r="L2" s="4">
        <v>2</v>
      </c>
      <c r="M2" s="4">
        <v>3</v>
      </c>
      <c r="N2" s="4">
        <v>4</v>
      </c>
      <c r="O2" s="4">
        <v>5</v>
      </c>
    </row>
    <row r="3" spans="1:15" x14ac:dyDescent="0.2">
      <c r="A3" s="5" t="s">
        <v>131</v>
      </c>
      <c r="B3" s="5" t="s">
        <v>132</v>
      </c>
      <c r="C3" s="5" t="s">
        <v>133</v>
      </c>
      <c r="D3" s="5" t="s">
        <v>134</v>
      </c>
      <c r="E3" s="6">
        <v>741246</v>
      </c>
      <c r="F3" s="5">
        <v>78.8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 s="5" t="s">
        <v>135</v>
      </c>
      <c r="B4" s="5" t="s">
        <v>136</v>
      </c>
      <c r="C4" s="5" t="s">
        <v>137</v>
      </c>
      <c r="D4" s="5" t="s">
        <v>20</v>
      </c>
      <c r="E4" s="6">
        <v>2824849</v>
      </c>
      <c r="F4" s="5">
        <v>19.2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">
      <c r="A5" s="5" t="s">
        <v>19</v>
      </c>
      <c r="B5" s="5" t="s">
        <v>138</v>
      </c>
      <c r="C5" s="5" t="s">
        <v>133</v>
      </c>
      <c r="D5" s="5" t="s">
        <v>139</v>
      </c>
      <c r="E5" s="6">
        <v>5432293</v>
      </c>
      <c r="F5" s="5">
        <v>88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">
      <c r="A6" s="5" t="s">
        <v>140</v>
      </c>
      <c r="B6" s="5" t="s">
        <v>141</v>
      </c>
      <c r="C6" s="5" t="s">
        <v>142</v>
      </c>
      <c r="D6" s="5" t="s">
        <v>143</v>
      </c>
      <c r="E6" s="6">
        <v>6107688</v>
      </c>
      <c r="F6" s="5">
        <v>8.4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">
      <c r="A7" s="5" t="s">
        <v>144</v>
      </c>
      <c r="B7" s="5" t="s">
        <v>145</v>
      </c>
      <c r="C7" s="5" t="s">
        <v>137</v>
      </c>
      <c r="D7" s="5" t="s">
        <v>146</v>
      </c>
      <c r="E7" s="6">
        <v>6139352</v>
      </c>
      <c r="F7" s="5">
        <v>10.6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">
      <c r="A8" s="5" t="s">
        <v>19</v>
      </c>
      <c r="B8" s="5" t="s">
        <v>147</v>
      </c>
      <c r="C8" s="5" t="s">
        <v>148</v>
      </c>
      <c r="D8" s="5" t="s">
        <v>139</v>
      </c>
      <c r="E8" s="6">
        <v>5432208</v>
      </c>
      <c r="F8" s="5">
        <v>0</v>
      </c>
      <c r="G8" s="5">
        <v>15.8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">
      <c r="A9" s="5" t="s">
        <v>149</v>
      </c>
      <c r="B9" s="5" t="s">
        <v>150</v>
      </c>
      <c r="C9" s="5" t="e">
        <f>+A</f>
        <v>#NAME?</v>
      </c>
      <c r="D9" s="5" t="s">
        <v>151</v>
      </c>
      <c r="E9" s="6">
        <v>2028245</v>
      </c>
      <c r="F9" s="5">
        <v>0</v>
      </c>
      <c r="G9" s="5">
        <v>0</v>
      </c>
      <c r="H9" s="5">
        <v>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">
      <c r="A10" s="5" t="s">
        <v>19</v>
      </c>
      <c r="B10" s="5" t="s">
        <v>152</v>
      </c>
      <c r="C10" s="5" t="s">
        <v>153</v>
      </c>
      <c r="D10" s="5" t="s">
        <v>139</v>
      </c>
      <c r="E10" s="6">
        <v>5432203</v>
      </c>
      <c r="F10" s="5">
        <v>0</v>
      </c>
      <c r="G10" s="5">
        <v>0</v>
      </c>
      <c r="H10" s="5">
        <v>41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">
      <c r="A11" s="5" t="s">
        <v>154</v>
      </c>
      <c r="B11" s="5" t="s">
        <v>155</v>
      </c>
      <c r="C11" s="5" t="s">
        <v>137</v>
      </c>
      <c r="D11" s="5" t="s">
        <v>156</v>
      </c>
      <c r="E11" s="6">
        <v>6053880</v>
      </c>
      <c r="F11" s="5">
        <v>0</v>
      </c>
      <c r="G11" s="5">
        <v>0</v>
      </c>
      <c r="H11" s="5">
        <v>16.5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2">
      <c r="A12" s="5" t="s">
        <v>27</v>
      </c>
      <c r="B12" s="5" t="s">
        <v>157</v>
      </c>
      <c r="C12" s="5" t="s">
        <v>158</v>
      </c>
      <c r="D12" s="5" t="s">
        <v>159</v>
      </c>
      <c r="E12" s="6">
        <v>1412607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25.6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">
      <c r="A13" s="5" t="s">
        <v>160</v>
      </c>
      <c r="B13" s="5" t="s">
        <v>161</v>
      </c>
      <c r="C13" s="5" t="s">
        <v>162</v>
      </c>
      <c r="D13" s="5" t="s">
        <v>20</v>
      </c>
      <c r="E13" s="6">
        <v>3554480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7.1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">
      <c r="A14" s="5" t="s">
        <v>163</v>
      </c>
      <c r="B14" s="5" t="s">
        <v>164</v>
      </c>
      <c r="C14" s="5" t="s">
        <v>133</v>
      </c>
      <c r="D14" s="5" t="s">
        <v>165</v>
      </c>
      <c r="E14" s="6">
        <v>4019435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6.1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">
      <c r="A15" s="5" t="s">
        <v>18</v>
      </c>
      <c r="B15" s="5" t="s">
        <v>166</v>
      </c>
      <c r="C15" s="5" t="s">
        <v>167</v>
      </c>
      <c r="D15" s="5" t="s">
        <v>168</v>
      </c>
      <c r="E15" s="6">
        <v>4085569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10.7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2">
      <c r="A16" s="5" t="s">
        <v>169</v>
      </c>
      <c r="B16" s="5" t="s">
        <v>170</v>
      </c>
      <c r="C16" s="5" t="e">
        <f>+AGCGGCGTCCCGCGAT</f>
        <v>#NAME?</v>
      </c>
      <c r="D16" s="5" t="s">
        <v>171</v>
      </c>
      <c r="E16" s="6">
        <v>5236039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14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">
      <c r="A17" s="5" t="s">
        <v>172</v>
      </c>
      <c r="B17" s="5" t="s">
        <v>173</v>
      </c>
      <c r="C17" s="5" t="s">
        <v>174</v>
      </c>
      <c r="D17" s="5" t="s">
        <v>175</v>
      </c>
      <c r="E17" s="6">
        <v>5237139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6.6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">
      <c r="A18" s="5" t="s">
        <v>176</v>
      </c>
      <c r="B18" s="5" t="s">
        <v>177</v>
      </c>
      <c r="C18" s="5" t="s">
        <v>178</v>
      </c>
      <c r="D18" s="5" t="s">
        <v>179</v>
      </c>
      <c r="E18" s="6">
        <v>5374398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 s="5" t="s">
        <v>176</v>
      </c>
      <c r="B19" s="5" t="s">
        <v>180</v>
      </c>
      <c r="C19" s="5" t="s">
        <v>133</v>
      </c>
      <c r="D19" s="5" t="s">
        <v>179</v>
      </c>
      <c r="E19" s="6">
        <v>5376023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9.6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">
      <c r="A20" s="5" t="s">
        <v>23</v>
      </c>
      <c r="B20" s="5" t="s">
        <v>181</v>
      </c>
      <c r="C20" s="5" t="s">
        <v>182</v>
      </c>
      <c r="D20" s="5" t="s">
        <v>183</v>
      </c>
      <c r="E20" s="6">
        <v>5706806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59.7</v>
      </c>
      <c r="L20" s="5">
        <v>27.4</v>
      </c>
      <c r="M20" s="5">
        <v>0</v>
      </c>
      <c r="N20" s="5">
        <v>0</v>
      </c>
      <c r="O20" s="5">
        <v>0</v>
      </c>
    </row>
    <row r="21" spans="1:15" x14ac:dyDescent="0.2">
      <c r="A21" s="5" t="s">
        <v>184</v>
      </c>
      <c r="B21" s="5" t="s">
        <v>185</v>
      </c>
      <c r="C21" s="5" t="s">
        <v>162</v>
      </c>
      <c r="D21" s="5" t="s">
        <v>186</v>
      </c>
      <c r="E21" s="6">
        <v>5948333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5.3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">
      <c r="A22" s="5" t="s">
        <v>187</v>
      </c>
      <c r="B22" s="5" t="s">
        <v>188</v>
      </c>
      <c r="C22" s="5" t="s">
        <v>133</v>
      </c>
      <c r="D22" s="5" t="s">
        <v>189</v>
      </c>
      <c r="E22" s="6">
        <v>6307298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5.0999999999999996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">
      <c r="A23" s="5" t="s">
        <v>18</v>
      </c>
      <c r="B23" s="5" t="s">
        <v>190</v>
      </c>
      <c r="C23" s="5" t="s">
        <v>133</v>
      </c>
      <c r="D23" s="5" t="s">
        <v>168</v>
      </c>
      <c r="E23" s="6">
        <v>4085709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6.9</v>
      </c>
      <c r="M23" s="5">
        <v>0</v>
      </c>
      <c r="N23" s="5">
        <v>0</v>
      </c>
      <c r="O23" s="5">
        <v>0</v>
      </c>
    </row>
    <row r="24" spans="1:15" x14ac:dyDescent="0.2">
      <c r="A24" s="5" t="s">
        <v>22</v>
      </c>
      <c r="B24" s="5" t="s">
        <v>191</v>
      </c>
      <c r="C24" s="5" t="s">
        <v>133</v>
      </c>
      <c r="D24" s="5" t="s">
        <v>20</v>
      </c>
      <c r="E24" s="6">
        <v>4449985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42.3</v>
      </c>
      <c r="M24" s="5">
        <v>0</v>
      </c>
      <c r="N24" s="5">
        <v>0</v>
      </c>
      <c r="O24" s="5">
        <v>0</v>
      </c>
    </row>
    <row r="25" spans="1:15" x14ac:dyDescent="0.2">
      <c r="A25" s="5" t="s">
        <v>192</v>
      </c>
      <c r="B25" s="5" t="s">
        <v>193</v>
      </c>
      <c r="C25" s="5" t="s">
        <v>148</v>
      </c>
      <c r="D25" s="5" t="s">
        <v>194</v>
      </c>
      <c r="E25" s="6">
        <v>4946439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22.9</v>
      </c>
      <c r="M25" s="5">
        <v>0</v>
      </c>
      <c r="N25" s="5">
        <v>0</v>
      </c>
      <c r="O25" s="5">
        <v>0</v>
      </c>
    </row>
    <row r="26" spans="1:15" x14ac:dyDescent="0.2">
      <c r="A26" s="5" t="s">
        <v>195</v>
      </c>
      <c r="B26" s="5" t="s">
        <v>196</v>
      </c>
      <c r="C26" s="5" t="s">
        <v>142</v>
      </c>
      <c r="D26" s="5" t="s">
        <v>197</v>
      </c>
      <c r="E26" s="6">
        <v>1563658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11.1</v>
      </c>
      <c r="N26" s="5">
        <v>0</v>
      </c>
      <c r="O26" s="5">
        <v>0</v>
      </c>
    </row>
    <row r="27" spans="1:15" x14ac:dyDescent="0.2">
      <c r="A27" s="5" t="s">
        <v>198</v>
      </c>
      <c r="B27" s="5" t="s">
        <v>199</v>
      </c>
      <c r="C27" s="5" t="s">
        <v>137</v>
      </c>
      <c r="D27" s="5" t="s">
        <v>20</v>
      </c>
      <c r="E27" s="6">
        <v>2499710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6.5</v>
      </c>
      <c r="N27" s="5">
        <v>0</v>
      </c>
      <c r="O27" s="5">
        <v>0</v>
      </c>
    </row>
    <row r="28" spans="1:15" x14ac:dyDescent="0.2">
      <c r="A28" s="5" t="s">
        <v>200</v>
      </c>
      <c r="B28" s="5" t="s">
        <v>201</v>
      </c>
      <c r="C28" s="5" t="s">
        <v>137</v>
      </c>
      <c r="D28" s="5" t="s">
        <v>20</v>
      </c>
      <c r="E28" s="6">
        <v>4302456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9.9</v>
      </c>
      <c r="N28" s="5">
        <v>0</v>
      </c>
      <c r="O28" s="5">
        <v>0</v>
      </c>
    </row>
    <row r="29" spans="1:15" x14ac:dyDescent="0.2">
      <c r="A29" s="5" t="s">
        <v>21</v>
      </c>
      <c r="B29" s="5" t="s">
        <v>202</v>
      </c>
      <c r="C29" s="5" t="s">
        <v>133</v>
      </c>
      <c r="D29" s="5" t="s">
        <v>203</v>
      </c>
      <c r="E29" s="6">
        <v>4449964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14.4</v>
      </c>
      <c r="N29" s="5">
        <v>13.3</v>
      </c>
      <c r="O29" s="5">
        <v>68.900000000000006</v>
      </c>
    </row>
    <row r="30" spans="1:15" x14ac:dyDescent="0.2">
      <c r="A30" s="5" t="s">
        <v>21</v>
      </c>
      <c r="B30" s="5" t="s">
        <v>204</v>
      </c>
      <c r="C30" s="5" t="s">
        <v>167</v>
      </c>
      <c r="D30" s="5" t="s">
        <v>203</v>
      </c>
      <c r="E30" s="6">
        <v>4449971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68.2</v>
      </c>
      <c r="N30" s="5">
        <v>70.3</v>
      </c>
      <c r="O30" s="5">
        <v>0</v>
      </c>
    </row>
    <row r="31" spans="1:15" x14ac:dyDescent="0.2">
      <c r="A31" s="5" t="s">
        <v>22</v>
      </c>
      <c r="B31" s="5" t="s">
        <v>205</v>
      </c>
      <c r="C31" s="5" t="s">
        <v>133</v>
      </c>
      <c r="D31" s="5" t="s">
        <v>20</v>
      </c>
      <c r="E31" s="6">
        <v>4449988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11.7</v>
      </c>
      <c r="N31" s="5">
        <v>0</v>
      </c>
      <c r="O31" s="5">
        <v>0</v>
      </c>
    </row>
    <row r="32" spans="1:15" x14ac:dyDescent="0.2">
      <c r="A32" s="5" t="s">
        <v>206</v>
      </c>
      <c r="B32" s="5" t="s">
        <v>207</v>
      </c>
      <c r="C32" s="5" t="s">
        <v>208</v>
      </c>
      <c r="D32" s="5" t="s">
        <v>209</v>
      </c>
      <c r="E32" s="6">
        <v>5248429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9.6</v>
      </c>
      <c r="N32" s="5">
        <v>0</v>
      </c>
      <c r="O32" s="5">
        <v>0</v>
      </c>
    </row>
    <row r="33" spans="1:15" x14ac:dyDescent="0.2">
      <c r="A33" s="5" t="s">
        <v>210</v>
      </c>
      <c r="B33" s="5" t="s">
        <v>211</v>
      </c>
      <c r="C33" s="5" t="s">
        <v>162</v>
      </c>
      <c r="D33" s="5" t="s">
        <v>212</v>
      </c>
      <c r="E33" s="6">
        <v>5510875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5.0999999999999996</v>
      </c>
      <c r="N33" s="5">
        <v>0</v>
      </c>
      <c r="O33" s="5">
        <v>0</v>
      </c>
    </row>
    <row r="34" spans="1:15" x14ac:dyDescent="0.2">
      <c r="A34" s="5" t="s">
        <v>213</v>
      </c>
      <c r="B34" s="5" t="s">
        <v>214</v>
      </c>
      <c r="C34" s="5" t="s">
        <v>137</v>
      </c>
      <c r="D34" s="5" t="s">
        <v>215</v>
      </c>
      <c r="E34" s="6">
        <v>1984641</v>
      </c>
      <c r="F34" s="5">
        <v>0</v>
      </c>
      <c r="G34" s="5">
        <v>0</v>
      </c>
      <c r="H34" s="5">
        <v>0</v>
      </c>
      <c r="I34" s="5">
        <v>0</v>
      </c>
      <c r="J34" s="5">
        <v>34.1</v>
      </c>
      <c r="K34" s="5">
        <v>0</v>
      </c>
      <c r="L34" s="5">
        <v>0</v>
      </c>
      <c r="M34" s="5">
        <v>0</v>
      </c>
      <c r="N34" s="5">
        <v>23.6</v>
      </c>
      <c r="O34" s="5">
        <v>0</v>
      </c>
    </row>
    <row r="35" spans="1:15" x14ac:dyDescent="0.2">
      <c r="A35" s="5" t="s">
        <v>216</v>
      </c>
      <c r="B35" s="5" t="s">
        <v>217</v>
      </c>
      <c r="C35" s="5" t="s">
        <v>142</v>
      </c>
      <c r="D35" s="5" t="s">
        <v>218</v>
      </c>
      <c r="E35" s="6">
        <v>2508668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12.2</v>
      </c>
      <c r="O35" s="5">
        <v>0</v>
      </c>
    </row>
    <row r="36" spans="1:15" x14ac:dyDescent="0.2">
      <c r="A36" s="5" t="s">
        <v>219</v>
      </c>
      <c r="B36" s="5" t="s">
        <v>220</v>
      </c>
      <c r="C36" s="5" t="s">
        <v>182</v>
      </c>
      <c r="D36" s="5" t="s">
        <v>221</v>
      </c>
      <c r="E36" s="6">
        <v>3265532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5.0999999999999996</v>
      </c>
      <c r="O36" s="5">
        <v>0</v>
      </c>
    </row>
    <row r="37" spans="1:15" x14ac:dyDescent="0.2">
      <c r="A37" s="5" t="s">
        <v>222</v>
      </c>
      <c r="B37" s="5" t="s">
        <v>223</v>
      </c>
      <c r="C37" s="5" t="s">
        <v>133</v>
      </c>
      <c r="D37" s="5" t="s">
        <v>224</v>
      </c>
      <c r="E37" s="6">
        <v>847986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5.2</v>
      </c>
    </row>
    <row r="38" spans="1:15" x14ac:dyDescent="0.2">
      <c r="A38" s="5" t="s">
        <v>26</v>
      </c>
      <c r="B38" s="5" t="s">
        <v>225</v>
      </c>
      <c r="C38" s="5" t="s">
        <v>167</v>
      </c>
      <c r="D38" s="5" t="s">
        <v>226</v>
      </c>
      <c r="E38" s="6">
        <v>1407119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10.1</v>
      </c>
    </row>
    <row r="39" spans="1:15" x14ac:dyDescent="0.2">
      <c r="A39" s="5" t="s">
        <v>227</v>
      </c>
      <c r="B39" s="5" t="s">
        <v>228</v>
      </c>
      <c r="C39" s="5" t="s">
        <v>162</v>
      </c>
      <c r="D39" s="5" t="s">
        <v>20</v>
      </c>
      <c r="E39" s="6">
        <v>3930965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5.0999999999999996</v>
      </c>
    </row>
    <row r="40" spans="1:15" x14ac:dyDescent="0.2">
      <c r="A40" s="5" t="s">
        <v>229</v>
      </c>
      <c r="B40" s="5" t="s">
        <v>230</v>
      </c>
      <c r="C40" s="5" t="s">
        <v>153</v>
      </c>
      <c r="D40" s="5" t="s">
        <v>20</v>
      </c>
      <c r="E40" s="6">
        <v>5066005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5.2</v>
      </c>
    </row>
    <row r="41" spans="1:15" x14ac:dyDescent="0.2">
      <c r="A41" s="5" t="s">
        <v>231</v>
      </c>
      <c r="B41" s="5" t="s">
        <v>232</v>
      </c>
      <c r="C41" s="5" t="s">
        <v>153</v>
      </c>
      <c r="D41" s="5" t="s">
        <v>233</v>
      </c>
      <c r="E41" s="6">
        <v>1409175</v>
      </c>
      <c r="F41" s="5">
        <v>0</v>
      </c>
      <c r="G41" s="5">
        <v>0</v>
      </c>
      <c r="H41" s="5">
        <v>0</v>
      </c>
      <c r="I41" s="5">
        <v>6.3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">
      <c r="A42" s="5" t="s">
        <v>234</v>
      </c>
      <c r="B42" s="5" t="s">
        <v>235</v>
      </c>
      <c r="C42" s="5" t="s">
        <v>236</v>
      </c>
      <c r="D42" s="5" t="s">
        <v>20</v>
      </c>
      <c r="E42" s="6">
        <v>3185743</v>
      </c>
      <c r="F42" s="5">
        <v>0</v>
      </c>
      <c r="G42" s="5">
        <v>0</v>
      </c>
      <c r="H42" s="5">
        <v>0</v>
      </c>
      <c r="I42" s="5">
        <v>7.4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">
      <c r="A43" s="5" t="s">
        <v>237</v>
      </c>
      <c r="B43" s="5" t="s">
        <v>238</v>
      </c>
      <c r="C43" s="5" t="s">
        <v>133</v>
      </c>
      <c r="D43" s="5" t="s">
        <v>239</v>
      </c>
      <c r="E43" s="6">
        <v>3524323</v>
      </c>
      <c r="F43" s="5">
        <v>0</v>
      </c>
      <c r="G43" s="5">
        <v>0</v>
      </c>
      <c r="H43" s="5">
        <v>0</v>
      </c>
      <c r="I43" s="5">
        <v>5.6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x14ac:dyDescent="0.2">
      <c r="A44" s="5" t="s">
        <v>240</v>
      </c>
      <c r="B44" s="5" t="s">
        <v>241</v>
      </c>
      <c r="C44" s="5" t="s">
        <v>242</v>
      </c>
      <c r="D44" s="5" t="s">
        <v>25</v>
      </c>
      <c r="E44" s="6">
        <v>3784453</v>
      </c>
      <c r="F44" s="5">
        <v>0</v>
      </c>
      <c r="G44" s="5">
        <v>0</v>
      </c>
      <c r="H44" s="5">
        <v>0</v>
      </c>
      <c r="I44" s="5">
        <v>8.6999999999999993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">
      <c r="A45" s="5" t="s">
        <v>18</v>
      </c>
      <c r="B45" s="5" t="s">
        <v>243</v>
      </c>
      <c r="C45" s="5" t="s">
        <v>182</v>
      </c>
      <c r="D45" s="5" t="s">
        <v>168</v>
      </c>
      <c r="E45" s="6">
        <v>4085412</v>
      </c>
      <c r="F45" s="5">
        <v>0</v>
      </c>
      <c r="G45" s="5">
        <v>0</v>
      </c>
      <c r="H45" s="5">
        <v>0</v>
      </c>
      <c r="I45" s="5">
        <v>6.8</v>
      </c>
      <c r="J45" s="5">
        <v>10.4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">
      <c r="A46" s="5" t="s">
        <v>18</v>
      </c>
      <c r="B46" s="5" t="s">
        <v>244</v>
      </c>
      <c r="C46" s="5" t="s">
        <v>133</v>
      </c>
      <c r="D46" s="5" t="s">
        <v>168</v>
      </c>
      <c r="E46" s="6">
        <v>4085413</v>
      </c>
      <c r="F46" s="5">
        <v>0</v>
      </c>
      <c r="G46" s="5">
        <v>0</v>
      </c>
      <c r="H46" s="5">
        <v>0</v>
      </c>
      <c r="I46" s="5">
        <v>5.5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">
      <c r="A47" s="5" t="s">
        <v>18</v>
      </c>
      <c r="B47" s="5" t="s">
        <v>245</v>
      </c>
      <c r="C47" s="5" t="s">
        <v>167</v>
      </c>
      <c r="D47" s="5" t="s">
        <v>168</v>
      </c>
      <c r="E47" s="6">
        <v>4085823</v>
      </c>
      <c r="F47" s="5">
        <v>0</v>
      </c>
      <c r="G47" s="5">
        <v>0</v>
      </c>
      <c r="H47" s="5">
        <v>0</v>
      </c>
      <c r="I47" s="5">
        <v>10.8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">
      <c r="A48" s="5" t="s">
        <v>246</v>
      </c>
      <c r="B48" s="5" t="s">
        <v>247</v>
      </c>
      <c r="C48" s="5" t="s">
        <v>133</v>
      </c>
      <c r="D48" s="5" t="s">
        <v>20</v>
      </c>
      <c r="E48" s="6">
        <v>4332513</v>
      </c>
      <c r="F48" s="5">
        <v>0</v>
      </c>
      <c r="G48" s="5">
        <v>0</v>
      </c>
      <c r="H48" s="5">
        <v>0</v>
      </c>
      <c r="I48" s="5">
        <v>6.4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">
      <c r="A49" s="5" t="s">
        <v>19</v>
      </c>
      <c r="B49" s="5" t="s">
        <v>248</v>
      </c>
      <c r="C49" s="5" t="s">
        <v>208</v>
      </c>
      <c r="D49" s="5" t="s">
        <v>139</v>
      </c>
      <c r="E49" s="6">
        <v>5432300</v>
      </c>
      <c r="F49" s="5">
        <v>0</v>
      </c>
      <c r="G49" s="5">
        <v>0</v>
      </c>
      <c r="H49" s="5">
        <v>0</v>
      </c>
      <c r="I49" s="5">
        <v>22</v>
      </c>
      <c r="J49" s="5">
        <v>14.9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">
      <c r="A50" s="5" t="s">
        <v>249</v>
      </c>
      <c r="B50" s="5" t="s">
        <v>250</v>
      </c>
      <c r="C50" s="5" t="s">
        <v>182</v>
      </c>
      <c r="D50" s="5" t="s">
        <v>20</v>
      </c>
      <c r="E50" s="6">
        <v>5520112</v>
      </c>
      <c r="F50" s="5">
        <v>0</v>
      </c>
      <c r="G50" s="5">
        <v>0</v>
      </c>
      <c r="H50" s="5">
        <v>0</v>
      </c>
      <c r="I50" s="5">
        <v>6.5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2">
      <c r="A51" s="5" t="s">
        <v>251</v>
      </c>
      <c r="B51" s="5" t="s">
        <v>252</v>
      </c>
      <c r="C51" s="5" t="s">
        <v>182</v>
      </c>
      <c r="D51" s="5" t="s">
        <v>253</v>
      </c>
      <c r="E51" s="6">
        <v>996444</v>
      </c>
      <c r="F51" s="5">
        <v>0</v>
      </c>
      <c r="G51" s="5">
        <v>0</v>
      </c>
      <c r="H51" s="5">
        <v>0</v>
      </c>
      <c r="I51" s="5">
        <v>0</v>
      </c>
      <c r="J51" s="5">
        <v>9.8000000000000007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2">
      <c r="A52" s="5" t="s">
        <v>18</v>
      </c>
      <c r="B52" s="5" t="s">
        <v>254</v>
      </c>
      <c r="C52" s="5" t="s">
        <v>182</v>
      </c>
      <c r="D52" s="5" t="s">
        <v>168</v>
      </c>
      <c r="E52" s="6">
        <v>4085368</v>
      </c>
      <c r="F52" s="5">
        <v>0</v>
      </c>
      <c r="G52" s="5">
        <v>0</v>
      </c>
      <c r="H52" s="5">
        <v>0</v>
      </c>
      <c r="I52" s="5">
        <v>0</v>
      </c>
      <c r="J52" s="5">
        <v>7.1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 x14ac:dyDescent="0.2">
      <c r="A53" s="5" t="s">
        <v>18</v>
      </c>
      <c r="B53" s="5" t="s">
        <v>255</v>
      </c>
      <c r="C53" s="5" t="s">
        <v>148</v>
      </c>
      <c r="D53" s="5" t="s">
        <v>168</v>
      </c>
      <c r="E53" s="6">
        <v>4085494</v>
      </c>
      <c r="F53" s="5">
        <v>0</v>
      </c>
      <c r="G53" s="5">
        <v>0</v>
      </c>
      <c r="H53" s="5">
        <v>0</v>
      </c>
      <c r="I53" s="5">
        <v>0</v>
      </c>
      <c r="J53" s="5">
        <v>8.1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2">
      <c r="A54" s="5" t="s">
        <v>18</v>
      </c>
      <c r="B54" s="5" t="s">
        <v>256</v>
      </c>
      <c r="C54" s="5" t="s">
        <v>167</v>
      </c>
      <c r="D54" s="5" t="s">
        <v>168</v>
      </c>
      <c r="E54" s="6">
        <v>4085752</v>
      </c>
      <c r="F54" s="5">
        <v>0</v>
      </c>
      <c r="G54" s="5">
        <v>0</v>
      </c>
      <c r="H54" s="5">
        <v>0</v>
      </c>
      <c r="I54" s="5">
        <v>0</v>
      </c>
      <c r="J54" s="5">
        <v>16.399999999999999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2">
      <c r="A55" s="5" t="s">
        <v>66</v>
      </c>
      <c r="B55" s="5" t="s">
        <v>257</v>
      </c>
      <c r="C55" s="5" t="s">
        <v>153</v>
      </c>
      <c r="D55" s="5" t="s">
        <v>68</v>
      </c>
      <c r="E55" s="6">
        <v>4353205</v>
      </c>
      <c r="F55" s="5">
        <v>0</v>
      </c>
      <c r="G55" s="5">
        <v>0</v>
      </c>
      <c r="H55" s="5">
        <v>0</v>
      </c>
      <c r="I55" s="5">
        <v>0</v>
      </c>
      <c r="J55" s="5">
        <v>9.6999999999999993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x14ac:dyDescent="0.2">
      <c r="A56" s="5" t="s">
        <v>126</v>
      </c>
      <c r="B56" s="5" t="s">
        <v>258</v>
      </c>
      <c r="C56" s="5" t="s">
        <v>158</v>
      </c>
      <c r="D56" s="5" t="s">
        <v>128</v>
      </c>
      <c r="E56" s="6">
        <v>4353547</v>
      </c>
      <c r="F56" s="5">
        <v>0</v>
      </c>
      <c r="G56" s="5">
        <v>0</v>
      </c>
      <c r="H56" s="5">
        <v>0</v>
      </c>
      <c r="I56" s="5">
        <v>0</v>
      </c>
      <c r="J56" s="5">
        <v>27.6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">
      <c r="A57" s="5" t="s">
        <v>19</v>
      </c>
      <c r="B57" s="5" t="s">
        <v>259</v>
      </c>
      <c r="C57" s="5" t="s">
        <v>182</v>
      </c>
      <c r="D57" s="5" t="s">
        <v>139</v>
      </c>
      <c r="E57" s="6">
        <v>5432162</v>
      </c>
      <c r="F57" s="5">
        <v>0</v>
      </c>
      <c r="G57" s="5">
        <v>0</v>
      </c>
      <c r="H57" s="5">
        <v>0</v>
      </c>
      <c r="I57" s="5">
        <v>0</v>
      </c>
      <c r="J57" s="5">
        <v>5.7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x14ac:dyDescent="0.2">
      <c r="A58" s="5" t="s">
        <v>260</v>
      </c>
      <c r="B58" s="5" t="s">
        <v>261</v>
      </c>
      <c r="C58" s="5" t="s">
        <v>133</v>
      </c>
      <c r="D58" s="5" t="s">
        <v>24</v>
      </c>
      <c r="E58" s="6">
        <v>5718146</v>
      </c>
      <c r="F58" s="5">
        <v>0</v>
      </c>
      <c r="G58" s="5">
        <v>0</v>
      </c>
      <c r="H58" s="5">
        <v>0</v>
      </c>
      <c r="I58" s="5">
        <v>0</v>
      </c>
      <c r="J58" s="5">
        <v>5.5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</sheetData>
  <mergeCells count="2">
    <mergeCell ref="F1:J1"/>
    <mergeCell ref="K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617-7D41-9741-B088-57AA01FBA3BE}">
  <dimension ref="A1:S22"/>
  <sheetViews>
    <sheetView workbookViewId="0">
      <selection activeCell="A2" sqref="A2:S21"/>
    </sheetView>
  </sheetViews>
  <sheetFormatPr baseColWidth="10" defaultRowHeight="16" x14ac:dyDescent="0.2"/>
  <cols>
    <col min="1" max="6" width="24.5" customWidth="1"/>
    <col min="7" max="7" width="19.83203125" customWidth="1"/>
    <col min="8" max="8" width="41" customWidth="1"/>
    <col min="9" max="9" width="15.1640625" customWidth="1"/>
    <col min="10" max="11" width="7" customWidth="1"/>
    <col min="15" max="15" width="13.33203125" customWidth="1"/>
    <col min="16" max="19" width="7" customWidth="1"/>
  </cols>
  <sheetData>
    <row r="1" spans="1:19" x14ac:dyDescent="0.2">
      <c r="J1" s="7" t="s">
        <v>12</v>
      </c>
      <c r="K1" s="7"/>
      <c r="L1" s="7"/>
      <c r="M1" s="7"/>
      <c r="N1" s="7"/>
      <c r="O1" s="7" t="s">
        <v>13</v>
      </c>
      <c r="P1" s="7"/>
      <c r="Q1" s="7"/>
      <c r="R1" s="7"/>
      <c r="S1" s="7"/>
    </row>
    <row r="2" spans="1:19" s="5" customFormat="1" x14ac:dyDescent="0.2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>
        <v>1</v>
      </c>
      <c r="K2" s="5">
        <v>2</v>
      </c>
      <c r="L2" s="5">
        <v>3</v>
      </c>
      <c r="M2" s="5">
        <v>4</v>
      </c>
      <c r="N2" s="5">
        <v>5</v>
      </c>
      <c r="O2" s="5">
        <v>1</v>
      </c>
      <c r="P2" s="5">
        <v>2</v>
      </c>
      <c r="Q2" s="5">
        <v>3</v>
      </c>
      <c r="R2" s="5">
        <v>4</v>
      </c>
      <c r="S2" s="5">
        <v>5</v>
      </c>
    </row>
    <row r="3" spans="1:19" s="5" customFormat="1" x14ac:dyDescent="0.2">
      <c r="A3" s="5" t="s">
        <v>40</v>
      </c>
      <c r="B3" s="5" t="s">
        <v>41</v>
      </c>
      <c r="C3" s="5" t="s">
        <v>42</v>
      </c>
      <c r="D3" s="5" t="s">
        <v>24</v>
      </c>
      <c r="E3" s="5">
        <f xml:space="preserve"> 3177289</f>
        <v>3177289</v>
      </c>
      <c r="F3" s="5" t="s">
        <v>43</v>
      </c>
      <c r="G3" s="5" t="s">
        <v>44</v>
      </c>
      <c r="H3" s="5" t="s">
        <v>20</v>
      </c>
      <c r="I3" s="5">
        <v>61.5</v>
      </c>
      <c r="J3" s="5">
        <v>56.1</v>
      </c>
      <c r="K3" s="5">
        <v>54.5</v>
      </c>
      <c r="L3" s="5">
        <v>53.4</v>
      </c>
      <c r="M3" s="5">
        <v>55.4</v>
      </c>
      <c r="N3" s="5">
        <v>99.1</v>
      </c>
      <c r="O3" s="5">
        <v>66.3</v>
      </c>
      <c r="P3" s="5">
        <v>56.3</v>
      </c>
      <c r="Q3" s="5">
        <v>54.5</v>
      </c>
      <c r="R3" s="5">
        <v>57.7</v>
      </c>
      <c r="S3" s="5">
        <v>53.4</v>
      </c>
    </row>
    <row r="4" spans="1:19" s="5" customFormat="1" x14ac:dyDescent="0.2">
      <c r="A4" s="5" t="s">
        <v>45</v>
      </c>
      <c r="B4" s="5" t="s">
        <v>46</v>
      </c>
      <c r="C4" s="5" t="s">
        <v>47</v>
      </c>
      <c r="D4" s="5" t="s">
        <v>48</v>
      </c>
      <c r="E4" s="5">
        <f xml:space="preserve"> 4355790</f>
        <v>4355790</v>
      </c>
      <c r="F4" s="5" t="s">
        <v>49</v>
      </c>
      <c r="G4" s="5" t="s">
        <v>50</v>
      </c>
      <c r="H4" s="5" t="s">
        <v>24</v>
      </c>
      <c r="I4" s="5">
        <v>0</v>
      </c>
      <c r="J4" s="5">
        <v>7.1</v>
      </c>
      <c r="K4" s="5">
        <v>5.5</v>
      </c>
      <c r="L4" s="5">
        <v>0</v>
      </c>
      <c r="M4" s="5">
        <v>0</v>
      </c>
      <c r="N4" s="5">
        <v>98.8</v>
      </c>
      <c r="O4" s="5">
        <v>20.8</v>
      </c>
      <c r="P4" s="5">
        <v>16.8</v>
      </c>
      <c r="Q4" s="5">
        <v>11.5</v>
      </c>
      <c r="R4" s="5">
        <v>6.6</v>
      </c>
      <c r="S4" s="5">
        <v>0</v>
      </c>
    </row>
    <row r="5" spans="1:19" s="5" customFormat="1" x14ac:dyDescent="0.2">
      <c r="A5" s="5">
        <f xml:space="preserve"> 4081494</f>
        <v>4081494</v>
      </c>
      <c r="B5" s="5" t="s">
        <v>51</v>
      </c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>
        <v>0</v>
      </c>
      <c r="J5" s="5">
        <v>0</v>
      </c>
      <c r="K5" s="5">
        <v>5.5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s="5" customFormat="1" x14ac:dyDescent="0.2">
      <c r="A6" s="5">
        <f xml:space="preserve"> 4071618</f>
        <v>4071618</v>
      </c>
      <c r="B6" s="5" t="s">
        <v>58</v>
      </c>
      <c r="C6" s="5" t="s">
        <v>59</v>
      </c>
      <c r="D6" s="5" t="s">
        <v>30</v>
      </c>
      <c r="E6" s="5" t="s">
        <v>60</v>
      </c>
      <c r="F6" s="5" t="s">
        <v>61</v>
      </c>
      <c r="G6" s="5" t="s">
        <v>62</v>
      </c>
      <c r="H6" s="5" t="s">
        <v>20</v>
      </c>
      <c r="I6" s="5">
        <v>0</v>
      </c>
      <c r="J6" s="5">
        <v>0</v>
      </c>
      <c r="K6" s="5">
        <v>0</v>
      </c>
      <c r="L6" s="5">
        <v>11.7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s="5" customFormat="1" x14ac:dyDescent="0.2">
      <c r="A7" s="5" t="s">
        <v>63</v>
      </c>
      <c r="B7" s="5" t="s">
        <v>64</v>
      </c>
      <c r="C7" s="5" t="s">
        <v>65</v>
      </c>
      <c r="D7" s="5" t="s">
        <v>20</v>
      </c>
      <c r="E7" s="5">
        <f xml:space="preserve"> 4353244</f>
        <v>4353244</v>
      </c>
      <c r="F7" s="5" t="s">
        <v>66</v>
      </c>
      <c r="G7" s="5" t="s">
        <v>67</v>
      </c>
      <c r="H7" s="5" t="s">
        <v>68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85.3</v>
      </c>
      <c r="P7" s="5">
        <v>0</v>
      </c>
      <c r="Q7" s="5">
        <v>0</v>
      </c>
      <c r="R7" s="5">
        <v>0</v>
      </c>
      <c r="S7" s="5">
        <v>0</v>
      </c>
    </row>
    <row r="8" spans="1:19" s="5" customFormat="1" x14ac:dyDescent="0.2">
      <c r="A8" s="5">
        <f xml:space="preserve"> 4338980</f>
        <v>4338980</v>
      </c>
      <c r="B8" s="5" t="s">
        <v>69</v>
      </c>
      <c r="C8" s="5" t="s">
        <v>70</v>
      </c>
      <c r="D8" s="5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71.5</v>
      </c>
      <c r="P8" s="5">
        <v>0</v>
      </c>
      <c r="Q8" s="5">
        <v>0</v>
      </c>
      <c r="R8" s="5">
        <v>0</v>
      </c>
      <c r="S8" s="5">
        <v>0</v>
      </c>
    </row>
    <row r="9" spans="1:19" s="5" customFormat="1" x14ac:dyDescent="0.2">
      <c r="A9" s="5">
        <f xml:space="preserve"> 4339008</f>
        <v>4339008</v>
      </c>
      <c r="B9" s="5" t="s">
        <v>69</v>
      </c>
      <c r="C9" s="5" t="s">
        <v>76</v>
      </c>
      <c r="D9" s="5" t="s">
        <v>71</v>
      </c>
      <c r="E9" s="5" t="s">
        <v>77</v>
      </c>
      <c r="F9" s="5" t="s">
        <v>73</v>
      </c>
      <c r="G9" s="5" t="s">
        <v>78</v>
      </c>
      <c r="H9" s="5" t="s">
        <v>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13.3</v>
      </c>
      <c r="P9" s="5">
        <v>0</v>
      </c>
      <c r="Q9" s="5">
        <v>0</v>
      </c>
      <c r="R9" s="5">
        <v>0</v>
      </c>
      <c r="S9" s="5">
        <v>0</v>
      </c>
    </row>
    <row r="10" spans="1:19" s="5" customFormat="1" x14ac:dyDescent="0.2">
      <c r="A10" s="5">
        <f xml:space="preserve"> 4339366</f>
        <v>4339366</v>
      </c>
      <c r="B10" s="5" t="s">
        <v>69</v>
      </c>
      <c r="C10" s="5" t="s">
        <v>79</v>
      </c>
      <c r="D10" s="5" t="s">
        <v>71</v>
      </c>
      <c r="E10" s="5" t="s">
        <v>80</v>
      </c>
      <c r="F10" s="5" t="s">
        <v>73</v>
      </c>
      <c r="G10" s="5" t="s">
        <v>81</v>
      </c>
      <c r="H10" s="5" t="s">
        <v>75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6.2</v>
      </c>
      <c r="P10" s="5">
        <v>0</v>
      </c>
      <c r="Q10" s="5">
        <v>0</v>
      </c>
      <c r="R10" s="5">
        <v>0</v>
      </c>
      <c r="S10" s="5">
        <v>0</v>
      </c>
    </row>
    <row r="11" spans="1:19" s="5" customFormat="1" x14ac:dyDescent="0.2">
      <c r="A11" s="5">
        <f xml:space="preserve"> 4339381</f>
        <v>4339381</v>
      </c>
      <c r="B11" s="5" t="s">
        <v>69</v>
      </c>
      <c r="C11" s="5" t="s">
        <v>82</v>
      </c>
      <c r="D11" s="5" t="s">
        <v>71</v>
      </c>
      <c r="E11" s="5" t="s">
        <v>83</v>
      </c>
      <c r="F11" s="5" t="s">
        <v>73</v>
      </c>
      <c r="G11" s="5" t="s">
        <v>84</v>
      </c>
      <c r="H11" s="5" t="s">
        <v>75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5.0999999999999996</v>
      </c>
      <c r="P11" s="5">
        <v>0</v>
      </c>
      <c r="Q11" s="5">
        <v>0</v>
      </c>
      <c r="R11" s="5">
        <v>0</v>
      </c>
      <c r="S11" s="5">
        <v>0</v>
      </c>
    </row>
    <row r="12" spans="1:19" s="5" customFormat="1" x14ac:dyDescent="0.2">
      <c r="A12" s="5">
        <f xml:space="preserve"> 4339804</f>
        <v>4339804</v>
      </c>
      <c r="B12" s="5" t="s">
        <v>85</v>
      </c>
      <c r="C12" s="5" t="s">
        <v>86</v>
      </c>
      <c r="D12" s="5" t="s">
        <v>87</v>
      </c>
      <c r="E12" s="5" t="s">
        <v>88</v>
      </c>
      <c r="F12" s="5" t="s">
        <v>73</v>
      </c>
      <c r="G12" s="5" t="s">
        <v>89</v>
      </c>
      <c r="H12" s="5" t="s">
        <v>75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9.4</v>
      </c>
      <c r="P12" s="5">
        <v>0</v>
      </c>
      <c r="Q12" s="5">
        <v>0</v>
      </c>
      <c r="R12" s="5">
        <v>0</v>
      </c>
      <c r="S12" s="5">
        <v>0</v>
      </c>
    </row>
    <row r="13" spans="1:19" s="5" customFormat="1" x14ac:dyDescent="0.2">
      <c r="A13" s="5" t="s">
        <v>90</v>
      </c>
      <c r="B13" s="5" t="s">
        <v>91</v>
      </c>
      <c r="C13" s="5" t="s">
        <v>92</v>
      </c>
      <c r="D13" s="5" t="s">
        <v>93</v>
      </c>
      <c r="E13" s="5">
        <f xml:space="preserve"> 2476282</f>
        <v>2476282</v>
      </c>
      <c r="F13" s="5" t="s">
        <v>94</v>
      </c>
      <c r="G13" s="5" t="s">
        <v>95</v>
      </c>
      <c r="H13" s="5" t="s">
        <v>24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12.7</v>
      </c>
      <c r="R13" s="5">
        <v>0</v>
      </c>
      <c r="S13" s="5">
        <v>0</v>
      </c>
    </row>
    <row r="14" spans="1:19" s="5" customFormat="1" x14ac:dyDescent="0.2">
      <c r="A14" s="5" t="s">
        <v>96</v>
      </c>
      <c r="B14" s="5" t="s">
        <v>97</v>
      </c>
      <c r="C14" s="5" t="s">
        <v>98</v>
      </c>
      <c r="D14" s="5" t="s">
        <v>20</v>
      </c>
      <c r="E14" s="5" t="s">
        <v>99</v>
      </c>
      <c r="F14" s="5" t="s">
        <v>97</v>
      </c>
      <c r="G14" s="5" t="s">
        <v>100</v>
      </c>
      <c r="H14" s="5" t="s">
        <v>20</v>
      </c>
      <c r="I14" s="5">
        <v>6.5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s="5" customFormat="1" x14ac:dyDescent="0.2">
      <c r="A15" s="5">
        <f xml:space="preserve"> 4379135</f>
        <v>4379135</v>
      </c>
      <c r="B15" s="5" t="s">
        <v>101</v>
      </c>
      <c r="C15" s="5" t="s">
        <v>102</v>
      </c>
      <c r="D15" s="5" t="s">
        <v>20</v>
      </c>
      <c r="E15" s="5">
        <f xml:space="preserve"> 4379194</f>
        <v>4379194</v>
      </c>
      <c r="F15" s="5" t="s">
        <v>101</v>
      </c>
      <c r="G15" s="5" t="s">
        <v>103</v>
      </c>
      <c r="H15" s="5" t="s">
        <v>20</v>
      </c>
      <c r="I15" s="5">
        <v>5.7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s="5" customFormat="1" x14ac:dyDescent="0.2">
      <c r="A16" s="5">
        <f xml:space="preserve"> 4389914</f>
        <v>4389914</v>
      </c>
      <c r="B16" s="5" t="s">
        <v>104</v>
      </c>
      <c r="C16" s="5" t="s">
        <v>105</v>
      </c>
      <c r="D16" s="5" t="s">
        <v>106</v>
      </c>
      <c r="E16" s="5">
        <f xml:space="preserve"> 4390027</f>
        <v>4390027</v>
      </c>
      <c r="F16" s="5" t="s">
        <v>104</v>
      </c>
      <c r="G16" s="5" t="s">
        <v>107</v>
      </c>
      <c r="H16" s="5" t="s">
        <v>106</v>
      </c>
      <c r="I16" s="5">
        <v>9.4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s="5" customFormat="1" x14ac:dyDescent="0.2">
      <c r="A17" s="5">
        <f xml:space="preserve"> 4736663</f>
        <v>4736663</v>
      </c>
      <c r="B17" s="5" t="s">
        <v>108</v>
      </c>
      <c r="C17" s="5" t="s">
        <v>109</v>
      </c>
      <c r="D17" s="5" t="s">
        <v>87</v>
      </c>
      <c r="E17" s="5">
        <f xml:space="preserve"> 4736748</f>
        <v>4736748</v>
      </c>
      <c r="F17" s="5" t="s">
        <v>108</v>
      </c>
      <c r="G17" s="5" t="s">
        <v>110</v>
      </c>
      <c r="H17" s="5" t="s">
        <v>87</v>
      </c>
      <c r="I17" s="5">
        <v>6.6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s="5" customFormat="1" x14ac:dyDescent="0.2">
      <c r="A18" s="5" t="s">
        <v>111</v>
      </c>
      <c r="B18" s="5" t="s">
        <v>112</v>
      </c>
      <c r="C18" s="5" t="s">
        <v>113</v>
      </c>
      <c r="D18" s="5" t="s">
        <v>114</v>
      </c>
      <c r="E18" s="5" t="s">
        <v>115</v>
      </c>
      <c r="F18" s="5" t="s">
        <v>112</v>
      </c>
      <c r="G18" s="5" t="s">
        <v>116</v>
      </c>
      <c r="H18" s="5" t="s">
        <v>114</v>
      </c>
      <c r="I18" s="5">
        <v>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s="5" customFormat="1" x14ac:dyDescent="0.2">
      <c r="A19" s="5">
        <f xml:space="preserve"> 2793805</f>
        <v>2793805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28</v>
      </c>
      <c r="G19" s="5" t="s">
        <v>121</v>
      </c>
      <c r="H19" s="5" t="s">
        <v>29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5.0999999999999996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1:19" s="5" customFormat="1" x14ac:dyDescent="0.2">
      <c r="A20" s="5">
        <f xml:space="preserve"> 4345135</f>
        <v>4345135</v>
      </c>
      <c r="B20" s="5" t="s">
        <v>46</v>
      </c>
      <c r="C20" s="5" t="s">
        <v>122</v>
      </c>
      <c r="D20" s="5" t="s">
        <v>48</v>
      </c>
      <c r="E20" s="5" t="s">
        <v>123</v>
      </c>
      <c r="F20" s="5" t="s">
        <v>49</v>
      </c>
      <c r="G20" s="5" t="s">
        <v>124</v>
      </c>
      <c r="H20" s="5" t="s">
        <v>24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8.4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s="5" customFormat="1" x14ac:dyDescent="0.2">
      <c r="A21" s="5" t="s">
        <v>125</v>
      </c>
      <c r="B21" s="5" t="s">
        <v>126</v>
      </c>
      <c r="C21" s="5" t="s">
        <v>127</v>
      </c>
      <c r="D21" s="5" t="s">
        <v>128</v>
      </c>
      <c r="E21" s="5">
        <f xml:space="preserve"> 4353532</f>
        <v>4353532</v>
      </c>
      <c r="F21" s="5" t="s">
        <v>126</v>
      </c>
      <c r="G21" s="5" t="s">
        <v>129</v>
      </c>
      <c r="H21" s="5" t="s">
        <v>128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51.2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 s="5" customFormat="1" x14ac:dyDescent="0.2"/>
  </sheetData>
  <mergeCells count="2">
    <mergeCell ref="O1:S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Pop_ReadDepth</vt:lpstr>
      <vt:lpstr>Pop_SNPs</vt:lpstr>
      <vt:lpstr>Pop_NewJunctionEvidence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2021-01-20T14:03:18Z</dcterms:created>
  <dcterms:modified xsi:type="dcterms:W3CDTF">2021-12-11T17:47:46Z</dcterms:modified>
</cp:coreProperties>
</file>