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mrs/Documents/tob_paper_data/resistance_mutations_across_species/"/>
    </mc:Choice>
  </mc:AlternateContent>
  <xr:revisionPtr revIDLastSave="0" documentId="13_ncr:1_{68474846-BC24-CC46-829C-83F5566F28F8}" xr6:coauthVersionLast="45" xr6:coauthVersionMax="45" xr10:uidLastSave="{00000000-0000-0000-0000-000000000000}"/>
  <bookViews>
    <workbookView xWindow="5580" yWindow="1280" windowWidth="25980" windowHeight="18040" xr2:uid="{87E9C1F1-E921-D549-B66D-23DC8EDF18D6}"/>
  </bookViews>
  <sheets>
    <sheet name="mutations_across_species" sheetId="5" r:id="rId1"/>
    <sheet name="nuc_to_aa_position_kim"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4" l="1"/>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C45" i="4"/>
  <c r="C44" i="4"/>
  <c r="C43" i="4"/>
  <c r="C42" i="4"/>
  <c r="C41" i="4"/>
  <c r="C40" i="4"/>
  <c r="C39" i="4"/>
  <c r="C38"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K81" i="4"/>
  <c r="K79" i="4"/>
  <c r="M79" i="4" s="1"/>
  <c r="K78" i="4"/>
  <c r="M78" i="4" s="1"/>
  <c r="K77" i="4"/>
  <c r="M77" i="4" s="1"/>
  <c r="K76" i="4"/>
  <c r="M76" i="4" s="1"/>
  <c r="K75" i="4"/>
  <c r="M75" i="4" s="1"/>
  <c r="K74" i="4"/>
  <c r="M74" i="4" s="1"/>
  <c r="K73" i="4"/>
  <c r="M73" i="4" s="1"/>
  <c r="K72" i="4"/>
  <c r="M72" i="4" s="1"/>
  <c r="K71" i="4"/>
  <c r="M71" i="4" s="1"/>
  <c r="K70" i="4"/>
  <c r="M70" i="4" s="1"/>
  <c r="K69" i="4"/>
  <c r="M69" i="4" s="1"/>
  <c r="K68" i="4"/>
  <c r="M68" i="4" s="1"/>
  <c r="K67" i="4"/>
  <c r="M67" i="4" s="1"/>
  <c r="K66" i="4"/>
  <c r="M66" i="4" s="1"/>
  <c r="K65" i="4"/>
  <c r="M65" i="4" s="1"/>
  <c r="K64" i="4"/>
  <c r="M64" i="4" s="1"/>
  <c r="K63" i="4"/>
  <c r="M63" i="4" s="1"/>
  <c r="K62" i="4"/>
  <c r="M62" i="4" s="1"/>
  <c r="K61" i="4"/>
  <c r="M61" i="4" s="1"/>
  <c r="K60" i="4"/>
  <c r="M60" i="4" s="1"/>
  <c r="K59" i="4"/>
  <c r="M59" i="4" s="1"/>
  <c r="K58" i="4"/>
  <c r="M58" i="4" s="1"/>
  <c r="K57" i="4"/>
  <c r="M57" i="4" s="1"/>
  <c r="K56" i="4"/>
  <c r="M56" i="4" s="1"/>
  <c r="K55" i="4"/>
  <c r="M55" i="4" s="1"/>
  <c r="K54" i="4"/>
  <c r="M54" i="4" s="1"/>
  <c r="N54" i="4" l="1"/>
</calcChain>
</file>

<file path=xl/sharedStrings.xml><?xml version="1.0" encoding="utf-8"?>
<sst xmlns="http://schemas.openxmlformats.org/spreadsheetml/2006/main" count="252" uniqueCount="110">
  <si>
    <t>cyoA</t>
  </si>
  <si>
    <t>fusA</t>
  </si>
  <si>
    <t>[location=531032..533113]</t>
  </si>
  <si>
    <t>cyoB</t>
  </si>
  <si>
    <t>G283D</t>
  </si>
  <si>
    <t>kanamycin</t>
  </si>
  <si>
    <t>Jahn et al., 2017</t>
  </si>
  <si>
    <t>Ibacache-Quiroga et al., 2018</t>
  </si>
  <si>
    <t>Mogre et al., 2014</t>
  </si>
  <si>
    <t>Kim et al., 2014</t>
  </si>
  <si>
    <t>Norström et al., 2007</t>
  </si>
  <si>
    <t>Johanson and Hughes, 1994</t>
  </si>
  <si>
    <t>S. enterica</t>
  </si>
  <si>
    <t>E. coli</t>
  </si>
  <si>
    <t>S. aureus</t>
  </si>
  <si>
    <t>Antibiotic</t>
  </si>
  <si>
    <t>Wistrand-Yuen et al. 2018</t>
  </si>
  <si>
    <t>S.enterica</t>
  </si>
  <si>
    <t>streptomycin</t>
  </si>
  <si>
    <t>gene</t>
  </si>
  <si>
    <t>positions (species)</t>
  </si>
  <si>
    <t>positions (consensus)</t>
  </si>
  <si>
    <t>112, 121, 124, 128, 413, 433, 454, 460, 471, 639, 658</t>
  </si>
  <si>
    <t>Tyr112Ser, Gln121Arg, Thr124Ile, Gln128His, Pro413Leu, Ala433Asp, Gln454His, Met460Ile, Arg471Leu, Gly639Asp, Pro658Gln</t>
  </si>
  <si>
    <t xml:space="preserve">113, 122, 125, 129, 414, 434, 455, 461, 472, 643, 663 </t>
  </si>
  <si>
    <t>Lys8*, large insertion</t>
  </si>
  <si>
    <t>593, 604, 608, 610, 659, 691</t>
  </si>
  <si>
    <t xml:space="preserve">Phe593Cys, Gly604Val, Ala608Glu, Pro610Leu,  Pro659Leu, Pro691fs, </t>
  </si>
  <si>
    <t>F593L, F605I, A608E</t>
  </si>
  <si>
    <t>67*, 8fs</t>
  </si>
  <si>
    <t>K4R, Y181C, W280L</t>
  </si>
  <si>
    <t>593, 605, 608</t>
  </si>
  <si>
    <t>4, 181, 280</t>
  </si>
  <si>
    <t>amikacin</t>
  </si>
  <si>
    <t>A608E, P610L</t>
  </si>
  <si>
    <t>608, 610</t>
  </si>
  <si>
    <t>596, 608, 611</t>
  </si>
  <si>
    <t>611, 613</t>
  </si>
  <si>
    <t>A</t>
  </si>
  <si>
    <t>T</t>
  </si>
  <si>
    <t>G</t>
  </si>
  <si>
    <t>C</t>
  </si>
  <si>
    <t>neomycin</t>
  </si>
  <si>
    <t>gentamicin</t>
  </si>
  <si>
    <t>number</t>
  </si>
  <si>
    <t>studyname_short</t>
  </si>
  <si>
    <t>studyname</t>
  </si>
  <si>
    <t>Jahn LJ, Munck C, Ellabaan MMH, Sommer MOA. 2017. Adaptive Laboratory Evolution of Antibiotic Resistance Using Different Selection Regimes Lead to Similar Phenotypes and Genotypes. Front Microbiol 8.</t>
  </si>
  <si>
    <t>Johanson U, Hughes D. 1994. Fusidic acid-resistant mutants define three regions in elongation factor G of Salmonella typhimurium. Gene 143:55–59.</t>
  </si>
  <si>
    <t>Ibacache-Quiroga C, Oliveros JC, Couce A, Blázquez J. 2018. Parallel Evolution of High-Level Aminoglycoside Resistance in Escherichia coli Under Low and High Mutation Supply Rates. Front Microbiol 9.</t>
  </si>
  <si>
    <t>Mogre A, Sengupta T, Veetil RT, Ravi P, Seshasayee ASN. 2014. Genomic Analysis Reveals Distinct Concentration-Dependent Evolutionary Trajectories for Antibiotic Resistance in Escherichia coli. DNA Res 21:711–726.</t>
  </si>
  <si>
    <t>Kim S, Lieberman TD, Kishony R. 2014. Alternating antibiotic treatments constrain evolutionary paths to multidrug resistance. Proceedings of the National Academy of Sciences 111:14494–14499.</t>
  </si>
  <si>
    <t>Norström T, Lannergård J, Hughes D. 2007. Genetic and Phenotypic Identification of Fusidic Acid-Resistant Mutants with the Small-Colony-Variant Phenotype in Staphylococcus aureus. Antimicrob Agents Chemother 51:4438–4446.</t>
  </si>
  <si>
    <t>Wistrand-Yuen E, Knopp M, Hjort K, Koskiniemi S, Berg OG, Andersson DI. 2018. Evolution of high-level resistance during low-level antibiotic exposure. Nature Communications 9:1599.</t>
  </si>
  <si>
    <t>species</t>
  </si>
  <si>
    <t>strain</t>
  </si>
  <si>
    <t>method</t>
  </si>
  <si>
    <t xml:space="preserve">MG1655 </t>
  </si>
  <si>
    <t xml:space="preserve"> MG1655 </t>
  </si>
  <si>
    <t>MG1655</t>
  </si>
  <si>
    <r>
      <rPr>
        <i/>
        <sz val="12"/>
        <color theme="1"/>
        <rFont val="Calibri"/>
        <family val="2"/>
        <scheme val="minor"/>
      </rPr>
      <t xml:space="preserve">E. coli </t>
    </r>
    <r>
      <rPr>
        <sz val="12"/>
        <color theme="1"/>
        <rFont val="Calibri"/>
        <family val="2"/>
        <scheme val="minor"/>
      </rPr>
      <t xml:space="preserve">was evolved for 14 days in amikacin and resulting strains were whole genome sequenced. We identified </t>
    </r>
    <r>
      <rPr>
        <i/>
        <sz val="12"/>
        <color theme="1"/>
        <rFont val="Calibri"/>
        <family val="2"/>
        <scheme val="minor"/>
      </rPr>
      <t>fusA and cyoA</t>
    </r>
    <r>
      <rPr>
        <sz val="12"/>
        <color theme="1"/>
        <rFont val="Calibri"/>
        <family val="2"/>
        <scheme val="minor"/>
      </rPr>
      <t xml:space="preserve"> mutations in supplementary data. Mutations occurred only in response to amikacin, never in no drug controls or other drugs.</t>
    </r>
  </si>
  <si>
    <r>
      <rPr>
        <i/>
        <sz val="12"/>
        <color theme="1"/>
        <rFont val="Calibri"/>
        <family val="2"/>
        <scheme val="minor"/>
      </rPr>
      <t>E. coli</t>
    </r>
    <r>
      <rPr>
        <sz val="12"/>
        <color theme="1"/>
        <rFont val="Calibri"/>
        <family val="2"/>
        <scheme val="minor"/>
      </rPr>
      <t xml:space="preserve"> was evolved with gentamicin selection followed by whole genome sequencing.</t>
    </r>
  </si>
  <si>
    <r>
      <rPr>
        <i/>
        <sz val="12"/>
        <color theme="1"/>
        <rFont val="Calibri"/>
        <family val="2"/>
        <scheme val="minor"/>
      </rPr>
      <t>E. coli</t>
    </r>
    <r>
      <rPr>
        <sz val="12"/>
        <color theme="1"/>
        <rFont val="Calibri"/>
        <family val="2"/>
        <scheme val="minor"/>
      </rPr>
      <t xml:space="preserve"> was evolved with kanamycin selection followed by whole genome sequencing.</t>
    </r>
  </si>
  <si>
    <r>
      <rPr>
        <i/>
        <sz val="12"/>
        <color theme="1"/>
        <rFont val="Calibri"/>
        <family val="2"/>
        <scheme val="minor"/>
      </rPr>
      <t>S. aureus</t>
    </r>
    <r>
      <rPr>
        <sz val="12"/>
        <color theme="1"/>
        <rFont val="Calibri"/>
        <family val="2"/>
        <scheme val="minor"/>
      </rPr>
      <t xml:space="preserve"> was evolved in different combinations of drugs including neomycin alone and in combinations. Evolved mutants were whole genome sequenced. Positions of mutations within the genome were listed in supplementary data and we wrote a script to determine what position this represented within the gene.</t>
    </r>
  </si>
  <si>
    <t>RN4220, aka NCTC 8325 cured of phages</t>
  </si>
  <si>
    <t xml:space="preserve">8325-4 </t>
  </si>
  <si>
    <t>start of fusA according to indicated reference genome</t>
  </si>
  <si>
    <t>114, 115, 434, 436,438, 464, 617, 655, 659, 664</t>
  </si>
  <si>
    <t>pro114His, Gln115Leu, Asp434Asn, Thr436Ile, His438Asn, Arg464Cys, Gly617Asp, Ala655Glu, Arg659Cys, Arg659H, Arg659Ser, Gly664Ser</t>
  </si>
  <si>
    <t>LT-2</t>
  </si>
  <si>
    <t>Mutants were selected for with streptomycin followed by whole genome sequencing.</t>
  </si>
  <si>
    <t xml:space="preserve">Mutants were selected for with kanamycin followed by sequencing of fusA. </t>
  </si>
  <si>
    <t>&gt; which(AA_staphfusA != AA_staphfusAmut)</t>
  </si>
  <si>
    <t xml:space="preserve"> [1]  21 108 117 141 177 319 407 436 478 495 498 537 541 544 572 577</t>
  </si>
  <si>
    <t>[17] 580 581 584 617 626 656 658 660 665 666</t>
  </si>
  <si>
    <t>&gt; AA_staphfusA[which(AA_staphfusA != AA_staphfusAmut)]</t>
  </si>
  <si>
    <t xml:space="preserve"> [1] "A" "A" "E" "G" "D" "D" "V" "T" "P" "K" "R" "Y" "V" "G" "H" "S"</t>
  </si>
  <si>
    <t>[17] "A" "F" "A" "G" "R" "T" "L" "S" "R" "G"</t>
  </si>
  <si>
    <t>&gt; AA_staphfusAmut[which(AA_staphfusA != AA_staphfusAmut)]</t>
  </si>
  <si>
    <t xml:space="preserve"> [1] "T" "V" "K" "C" "V" "G" "F" "I" "S" "E" "P" "D" "L" "F" "Y" "Y"</t>
  </si>
  <si>
    <t>[17] "V" "I" "I" "S" "G" "K" "S" "L" "C" "V"</t>
  </si>
  <si>
    <t>E</t>
  </si>
  <si>
    <t>D</t>
  </si>
  <si>
    <t>V</t>
  </si>
  <si>
    <t>P</t>
  </si>
  <si>
    <t>K</t>
  </si>
  <si>
    <t>R</t>
  </si>
  <si>
    <t>Y</t>
  </si>
  <si>
    <t>H</t>
  </si>
  <si>
    <t>S</t>
  </si>
  <si>
    <t>F</t>
  </si>
  <si>
    <t>L</t>
  </si>
  <si>
    <t>I</t>
  </si>
  <si>
    <t xml:space="preserve">, </t>
  </si>
  <si>
    <t xml:space="preserve">A21T, A108V, E117K, G141C, D177V, D319G, V407F, T436I, P478S, K495E, R498P, Y537D, V541L, G544F, H572Y, S577Y, A580V, F581I, A584I, G617S, R626G, T656K, L658S, S660L, R665C, G666V, </t>
  </si>
  <si>
    <t xml:space="preserve">21, 108, 117, 141, 177, 319, 407, 436, 478, 495, 498, 537, 541, 544, 572, 577, 580, 581, 584, 617, 626, 656, 658, 660, 665, 666, </t>
  </si>
  <si>
    <t>121, 122, 442, 444, 446, 472, 632, 671, 675, 680</t>
  </si>
  <si>
    <t>21, 115, 124, 148, 184, 327, 415, 444, 486, 504, 507, 552, 556, 559, 587, 592, 595, 596, 599, 632, 641, 672,674, 676, 681, 682</t>
  </si>
  <si>
    <t>596, 607, 611, 613,663,695</t>
  </si>
  <si>
    <t>nucleotide_change</t>
  </si>
  <si>
    <t>location_mutation</t>
  </si>
  <si>
    <t>start_of_fusA</t>
  </si>
  <si>
    <t>nucleotide_position</t>
  </si>
  <si>
    <t>aminoacid</t>
  </si>
  <si>
    <t>Created mutations in nucleotide sequence and translated sequence using biostrings to determine amino acid changes:</t>
  </si>
  <si>
    <t>mutated aa poisitions:</t>
  </si>
  <si>
    <t>mutations:</t>
  </si>
  <si>
    <r>
      <t xml:space="preserve">Mutants resistant to fusidic acid were selected for on LB. The </t>
    </r>
    <r>
      <rPr>
        <i/>
        <sz val="12"/>
        <color theme="1"/>
        <rFont val="Calibri"/>
        <family val="2"/>
        <scheme val="minor"/>
      </rPr>
      <t>fusA</t>
    </r>
    <r>
      <rPr>
        <sz val="12"/>
        <color theme="1"/>
        <rFont val="Calibri"/>
        <family val="2"/>
        <scheme val="minor"/>
      </rPr>
      <t xml:space="preserve"> gene was amplified by PCR and sequenced, then MIC of mutants to kanamycin was measured. Two mutants were actually at positions previously identified in </t>
    </r>
    <r>
      <rPr>
        <i/>
        <sz val="12"/>
        <color theme="1"/>
        <rFont val="Calibri"/>
        <family val="2"/>
        <scheme val="minor"/>
      </rPr>
      <t>E. coli</t>
    </r>
    <r>
      <rPr>
        <sz val="12"/>
        <color theme="1"/>
        <rFont val="Calibri"/>
        <family val="2"/>
        <scheme val="minor"/>
      </rPr>
      <t xml:space="preserve">. Some mutants listed by this study increased resistance to fusidic acid but not kanamycin, therefore we included the positions of only those mutations that increased resistance to kanamycin by x2 or more. </t>
    </r>
  </si>
  <si>
    <t>S. typhimurium TH195 and TH196 (derivatives of LT2)</t>
  </si>
  <si>
    <t>amino acid change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</si>
</sst>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3"/>
      <color rgb="FF333333"/>
      <name val="Arial"/>
      <family val="2"/>
    </font>
    <font>
      <sz val="11"/>
      <color theme="1"/>
      <name val="Arial"/>
      <family val="2"/>
    </font>
    <font>
      <i/>
      <sz val="12"/>
      <color theme="1"/>
      <name val="Calibri"/>
      <family val="2"/>
      <scheme val="minor"/>
    </font>
    <font>
      <sz val="12"/>
      <color rgb="FF00000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1" fillId="0" borderId="0" xfId="0" applyFont="1"/>
    <xf numFmtId="0" fontId="4"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3" fontId="0" fillId="0" borderId="0" xfId="0" applyNumberFormat="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8F23-DDA9-CC43-B42C-935B17A39223}">
  <dimension ref="A1:K11"/>
  <sheetViews>
    <sheetView tabSelected="1" topLeftCell="B1" zoomScale="86" workbookViewId="0">
      <selection activeCell="C11" sqref="C11"/>
    </sheetView>
  </sheetViews>
  <sheetFormatPr baseColWidth="10" defaultRowHeight="16" x14ac:dyDescent="0.2"/>
  <cols>
    <col min="1" max="1" width="8.6640625" style="4" customWidth="1"/>
    <col min="2" max="2" width="12.1640625" style="5" customWidth="1"/>
    <col min="3" max="3" width="43" style="5" customWidth="1"/>
    <col min="4" max="4" width="11.5" style="5" customWidth="1"/>
    <col min="5" max="5" width="16" style="5" customWidth="1"/>
    <col min="6" max="6" width="78.6640625" style="5" customWidth="1"/>
    <col min="7" max="7" width="12.5" style="4" customWidth="1"/>
    <col min="8" max="8" width="13.6640625" style="4" customWidth="1"/>
    <col min="9" max="9" width="21.6640625" style="4" customWidth="1"/>
    <col min="10" max="10" width="39.1640625" style="4" customWidth="1"/>
    <col min="11" max="11" width="30.1640625" style="4" customWidth="1"/>
  </cols>
  <sheetData>
    <row r="1" spans="1:11" ht="34" x14ac:dyDescent="0.2">
      <c r="A1" s="9" t="s">
        <v>44</v>
      </c>
      <c r="B1" s="10" t="s">
        <v>45</v>
      </c>
      <c r="C1" s="10" t="s">
        <v>46</v>
      </c>
      <c r="D1" s="10" t="s">
        <v>54</v>
      </c>
      <c r="E1" s="10" t="s">
        <v>55</v>
      </c>
      <c r="F1" s="10" t="s">
        <v>56</v>
      </c>
      <c r="G1" s="9" t="s">
        <v>15</v>
      </c>
      <c r="H1" s="9" t="s">
        <v>19</v>
      </c>
      <c r="I1" s="10" t="s">
        <v>20</v>
      </c>
      <c r="J1" s="10" t="s">
        <v>109</v>
      </c>
      <c r="K1" s="10" t="s">
        <v>21</v>
      </c>
    </row>
    <row r="2" spans="1:11" ht="92" customHeight="1" x14ac:dyDescent="0.2">
      <c r="A2" s="4">
        <v>1</v>
      </c>
      <c r="B2" s="5" t="s">
        <v>11</v>
      </c>
      <c r="C2" s="2" t="s">
        <v>48</v>
      </c>
      <c r="D2" s="11" t="s">
        <v>12</v>
      </c>
      <c r="E2" s="5" t="s">
        <v>108</v>
      </c>
      <c r="F2" s="5" t="s">
        <v>107</v>
      </c>
      <c r="G2" s="4" t="s">
        <v>5</v>
      </c>
      <c r="H2" s="6" t="s">
        <v>1</v>
      </c>
      <c r="I2" s="7" t="s">
        <v>22</v>
      </c>
      <c r="J2" s="5" t="s">
        <v>23</v>
      </c>
      <c r="K2" s="5" t="s">
        <v>24</v>
      </c>
    </row>
    <row r="3" spans="1:11" ht="92" customHeight="1" x14ac:dyDescent="0.2">
      <c r="A3" s="4">
        <v>2</v>
      </c>
      <c r="B3" s="8" t="s">
        <v>6</v>
      </c>
      <c r="C3" s="2" t="s">
        <v>47</v>
      </c>
      <c r="D3" s="11" t="s">
        <v>13</v>
      </c>
      <c r="E3" s="5" t="s">
        <v>57</v>
      </c>
      <c r="F3" s="5" t="s">
        <v>60</v>
      </c>
      <c r="G3" s="4" t="s">
        <v>33</v>
      </c>
      <c r="H3" s="6" t="s">
        <v>1</v>
      </c>
      <c r="I3" s="15" t="s">
        <v>26</v>
      </c>
      <c r="J3" s="15" t="s">
        <v>27</v>
      </c>
      <c r="K3" s="16" t="s">
        <v>98</v>
      </c>
    </row>
    <row r="4" spans="1:11" x14ac:dyDescent="0.2">
      <c r="B4" s="8"/>
      <c r="C4" s="8"/>
      <c r="D4" s="11"/>
      <c r="H4" s="6" t="s">
        <v>0</v>
      </c>
      <c r="I4" s="17"/>
      <c r="J4" s="17" t="s">
        <v>25</v>
      </c>
      <c r="K4" s="17"/>
    </row>
    <row r="5" spans="1:11" ht="98" customHeight="1" x14ac:dyDescent="0.2">
      <c r="A5" s="4">
        <v>3</v>
      </c>
      <c r="B5" s="5" t="s">
        <v>7</v>
      </c>
      <c r="C5" s="2" t="s">
        <v>49</v>
      </c>
      <c r="D5" s="11" t="s">
        <v>13</v>
      </c>
      <c r="E5" s="5" t="s">
        <v>58</v>
      </c>
      <c r="F5" s="5" t="s">
        <v>61</v>
      </c>
      <c r="G5" s="4" t="s">
        <v>43</v>
      </c>
      <c r="H5" s="6" t="s">
        <v>1</v>
      </c>
      <c r="I5" s="17" t="s">
        <v>31</v>
      </c>
      <c r="J5" s="17" t="s">
        <v>28</v>
      </c>
      <c r="K5" s="17" t="s">
        <v>36</v>
      </c>
    </row>
    <row r="6" spans="1:11" x14ac:dyDescent="0.2">
      <c r="D6" s="11"/>
      <c r="H6" s="6" t="s">
        <v>0</v>
      </c>
      <c r="I6" s="17"/>
      <c r="J6" s="17" t="s">
        <v>29</v>
      </c>
      <c r="K6" s="17"/>
    </row>
    <row r="7" spans="1:11" x14ac:dyDescent="0.2">
      <c r="D7" s="11"/>
      <c r="H7" s="6" t="s">
        <v>3</v>
      </c>
      <c r="I7" s="17" t="s">
        <v>32</v>
      </c>
      <c r="J7" s="17" t="s">
        <v>30</v>
      </c>
      <c r="K7" s="17"/>
    </row>
    <row r="8" spans="1:11" ht="86" customHeight="1" x14ac:dyDescent="0.2">
      <c r="A8" s="4">
        <v>4</v>
      </c>
      <c r="B8" s="5" t="s">
        <v>8</v>
      </c>
      <c r="C8" s="2" t="s">
        <v>50</v>
      </c>
      <c r="D8" s="11" t="s">
        <v>13</v>
      </c>
      <c r="E8" s="5" t="s">
        <v>59</v>
      </c>
      <c r="F8" s="5" t="s">
        <v>62</v>
      </c>
      <c r="G8" s="4" t="s">
        <v>5</v>
      </c>
      <c r="H8" s="6" t="s">
        <v>1</v>
      </c>
      <c r="I8" s="17" t="s">
        <v>35</v>
      </c>
      <c r="J8" s="17" t="s">
        <v>34</v>
      </c>
      <c r="K8" s="17" t="s">
        <v>37</v>
      </c>
    </row>
    <row r="9" spans="1:11" ht="95" customHeight="1" x14ac:dyDescent="0.2">
      <c r="A9" s="4">
        <v>5</v>
      </c>
      <c r="B9" s="5" t="s">
        <v>9</v>
      </c>
      <c r="C9" s="2" t="s">
        <v>51</v>
      </c>
      <c r="D9" s="11" t="s">
        <v>14</v>
      </c>
      <c r="E9" s="2" t="s">
        <v>64</v>
      </c>
      <c r="F9" s="5" t="s">
        <v>63</v>
      </c>
      <c r="G9" s="4" t="s">
        <v>42</v>
      </c>
      <c r="H9" s="6" t="s">
        <v>1</v>
      </c>
      <c r="I9" s="15" t="s">
        <v>95</v>
      </c>
      <c r="J9" s="15" t="s">
        <v>94</v>
      </c>
      <c r="K9" s="15" t="s">
        <v>97</v>
      </c>
    </row>
    <row r="10" spans="1:11" ht="98" customHeight="1" x14ac:dyDescent="0.2">
      <c r="A10" s="4">
        <v>6</v>
      </c>
      <c r="B10" s="5" t="s">
        <v>10</v>
      </c>
      <c r="C10" s="2" t="s">
        <v>52</v>
      </c>
      <c r="D10" s="11" t="s">
        <v>14</v>
      </c>
      <c r="E10" s="5" t="s">
        <v>65</v>
      </c>
      <c r="F10" s="5" t="s">
        <v>71</v>
      </c>
      <c r="G10" s="4" t="s">
        <v>5</v>
      </c>
      <c r="H10" s="6" t="s">
        <v>1</v>
      </c>
      <c r="I10" s="5" t="s">
        <v>67</v>
      </c>
      <c r="J10" s="3" t="s">
        <v>68</v>
      </c>
      <c r="K10" s="5" t="s">
        <v>96</v>
      </c>
    </row>
    <row r="11" spans="1:11" ht="68" x14ac:dyDescent="0.2">
      <c r="A11" s="4">
        <v>7</v>
      </c>
      <c r="B11" s="5" t="s">
        <v>16</v>
      </c>
      <c r="C11" s="2" t="s">
        <v>53</v>
      </c>
      <c r="D11" s="11" t="s">
        <v>17</v>
      </c>
      <c r="E11" s="5" t="s">
        <v>69</v>
      </c>
      <c r="F11" s="5" t="s">
        <v>70</v>
      </c>
      <c r="G11" s="4" t="s">
        <v>18</v>
      </c>
      <c r="H11" s="6" t="s">
        <v>3</v>
      </c>
      <c r="I11" s="4"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FB9F7-9A57-4045-819B-1F371388D3FC}">
  <dimension ref="A1:N106"/>
  <sheetViews>
    <sheetView workbookViewId="0">
      <selection activeCell="G25" sqref="G25"/>
    </sheetView>
  </sheetViews>
  <sheetFormatPr baseColWidth="10" defaultRowHeight="16" x14ac:dyDescent="0.2"/>
  <cols>
    <col min="1" max="1" width="23" customWidth="1"/>
    <col min="2" max="2" width="12.5" customWidth="1"/>
    <col min="3" max="3" width="19.1640625" customWidth="1"/>
    <col min="4" max="4" width="19.6640625" customWidth="1"/>
    <col min="7" max="7" width="27" customWidth="1"/>
    <col min="8" max="9" width="18.83203125" style="4" customWidth="1"/>
    <col min="10" max="10" width="49.33203125" style="12" customWidth="1"/>
    <col min="11" max="11" width="18.83203125" style="4" customWidth="1"/>
    <col min="12" max="14" width="12.1640625" style="4" customWidth="1"/>
    <col min="15" max="15" width="24.83203125" customWidth="1"/>
    <col min="16" max="16" width="9.6640625" customWidth="1"/>
  </cols>
  <sheetData>
    <row r="1" spans="1:14" ht="17" x14ac:dyDescent="0.2">
      <c r="A1" s="1" t="s">
        <v>2</v>
      </c>
    </row>
    <row r="2" spans="1:14" x14ac:dyDescent="0.2">
      <c r="A2" t="s">
        <v>66</v>
      </c>
    </row>
    <row r="3" spans="1:14" x14ac:dyDescent="0.2">
      <c r="K3"/>
      <c r="L3"/>
      <c r="M3"/>
      <c r="N3"/>
    </row>
    <row r="4" spans="1:14" ht="68" customHeight="1" x14ac:dyDescent="0.2">
      <c r="A4" t="s">
        <v>100</v>
      </c>
      <c r="B4" t="s">
        <v>101</v>
      </c>
      <c r="C4" t="s">
        <v>102</v>
      </c>
      <c r="D4" t="s">
        <v>99</v>
      </c>
      <c r="E4" t="s">
        <v>103</v>
      </c>
      <c r="G4" s="14" t="s">
        <v>104</v>
      </c>
      <c r="H4" s="12"/>
      <c r="J4" s="4"/>
      <c r="K4"/>
      <c r="L4"/>
      <c r="M4"/>
      <c r="N4"/>
    </row>
    <row r="5" spans="1:14" x14ac:dyDescent="0.2">
      <c r="A5">
        <v>531092</v>
      </c>
      <c r="B5">
        <v>531032</v>
      </c>
      <c r="C5">
        <f>A5-B5+1</f>
        <v>61</v>
      </c>
      <c r="D5" t="s">
        <v>38</v>
      </c>
      <c r="E5">
        <f>C5/3</f>
        <v>20.333333333333332</v>
      </c>
      <c r="H5" s="12" t="s">
        <v>72</v>
      </c>
      <c r="J5" s="4"/>
      <c r="K5"/>
      <c r="L5"/>
      <c r="M5"/>
      <c r="N5"/>
    </row>
    <row r="6" spans="1:14" x14ac:dyDescent="0.2">
      <c r="A6">
        <v>531354</v>
      </c>
      <c r="B6">
        <v>531032</v>
      </c>
      <c r="C6">
        <f t="shared" ref="C6:C45" si="0">A6-B6+1</f>
        <v>323</v>
      </c>
      <c r="D6" t="s">
        <v>39</v>
      </c>
      <c r="E6">
        <f t="shared" ref="E6:E45" si="1">C6/3</f>
        <v>107.66666666666667</v>
      </c>
      <c r="H6" s="12" t="s">
        <v>73</v>
      </c>
      <c r="J6" s="4"/>
      <c r="K6"/>
      <c r="L6"/>
      <c r="M6"/>
      <c r="N6"/>
    </row>
    <row r="7" spans="1:14" x14ac:dyDescent="0.2">
      <c r="A7">
        <v>531354</v>
      </c>
      <c r="B7">
        <v>531032</v>
      </c>
      <c r="C7">
        <f t="shared" si="0"/>
        <v>323</v>
      </c>
      <c r="D7" t="s">
        <v>39</v>
      </c>
      <c r="E7">
        <f t="shared" si="1"/>
        <v>107.66666666666667</v>
      </c>
      <c r="H7" s="12" t="s">
        <v>74</v>
      </c>
      <c r="J7" s="4"/>
      <c r="K7"/>
      <c r="L7"/>
      <c r="M7"/>
      <c r="N7"/>
    </row>
    <row r="8" spans="1:14" x14ac:dyDescent="0.2">
      <c r="A8">
        <v>531380</v>
      </c>
      <c r="B8">
        <v>531032</v>
      </c>
      <c r="C8">
        <f t="shared" si="0"/>
        <v>349</v>
      </c>
      <c r="D8" t="s">
        <v>38</v>
      </c>
      <c r="E8">
        <f t="shared" si="1"/>
        <v>116.33333333333333</v>
      </c>
      <c r="H8" s="12"/>
      <c r="J8" s="4"/>
      <c r="K8"/>
      <c r="L8"/>
      <c r="M8"/>
      <c r="N8"/>
    </row>
    <row r="9" spans="1:14" x14ac:dyDescent="0.2">
      <c r="A9">
        <v>531452</v>
      </c>
      <c r="B9">
        <v>531032</v>
      </c>
      <c r="C9">
        <f t="shared" si="0"/>
        <v>421</v>
      </c>
      <c r="D9" t="s">
        <v>39</v>
      </c>
      <c r="E9">
        <f t="shared" si="1"/>
        <v>140.33333333333334</v>
      </c>
      <c r="H9" s="12" t="s">
        <v>75</v>
      </c>
      <c r="J9" s="4"/>
      <c r="K9"/>
      <c r="L9"/>
      <c r="M9"/>
      <c r="N9"/>
    </row>
    <row r="10" spans="1:14" x14ac:dyDescent="0.2">
      <c r="A10">
        <v>531561</v>
      </c>
      <c r="B10">
        <v>531032</v>
      </c>
      <c r="C10">
        <f t="shared" si="0"/>
        <v>530</v>
      </c>
      <c r="D10" t="s">
        <v>39</v>
      </c>
      <c r="E10">
        <f t="shared" si="1"/>
        <v>176.66666666666666</v>
      </c>
      <c r="H10" s="12" t="s">
        <v>76</v>
      </c>
      <c r="J10" s="4"/>
      <c r="K10"/>
      <c r="L10"/>
      <c r="M10"/>
      <c r="N10"/>
    </row>
    <row r="11" spans="1:14" x14ac:dyDescent="0.2">
      <c r="A11">
        <v>531987</v>
      </c>
      <c r="B11">
        <v>531032</v>
      </c>
      <c r="C11">
        <f t="shared" si="0"/>
        <v>956</v>
      </c>
      <c r="D11" t="s">
        <v>40</v>
      </c>
      <c r="E11">
        <f t="shared" si="1"/>
        <v>318.66666666666669</v>
      </c>
      <c r="H11" s="12" t="s">
        <v>77</v>
      </c>
      <c r="J11" s="4"/>
      <c r="K11"/>
      <c r="L11"/>
      <c r="M11"/>
      <c r="N11"/>
    </row>
    <row r="12" spans="1:14" x14ac:dyDescent="0.2">
      <c r="A12">
        <v>532250</v>
      </c>
      <c r="B12">
        <v>531032</v>
      </c>
      <c r="C12">
        <f t="shared" si="0"/>
        <v>1219</v>
      </c>
      <c r="D12" t="s">
        <v>39</v>
      </c>
      <c r="E12">
        <f t="shared" si="1"/>
        <v>406.33333333333331</v>
      </c>
      <c r="H12" s="12"/>
      <c r="J12" s="4"/>
      <c r="K12"/>
      <c r="L12"/>
      <c r="M12"/>
      <c r="N12"/>
    </row>
    <row r="13" spans="1:14" x14ac:dyDescent="0.2">
      <c r="A13">
        <v>532338</v>
      </c>
      <c r="B13">
        <v>531032</v>
      </c>
      <c r="C13">
        <f t="shared" si="0"/>
        <v>1307</v>
      </c>
      <c r="D13" t="s">
        <v>39</v>
      </c>
      <c r="E13">
        <f t="shared" si="1"/>
        <v>435.66666666666669</v>
      </c>
      <c r="H13" s="12" t="s">
        <v>78</v>
      </c>
      <c r="J13" s="4"/>
      <c r="K13"/>
      <c r="L13"/>
      <c r="M13"/>
      <c r="N13"/>
    </row>
    <row r="14" spans="1:14" x14ac:dyDescent="0.2">
      <c r="A14">
        <v>532463</v>
      </c>
      <c r="B14">
        <v>531032</v>
      </c>
      <c r="C14">
        <f t="shared" si="0"/>
        <v>1432</v>
      </c>
      <c r="D14" t="s">
        <v>39</v>
      </c>
      <c r="E14">
        <f t="shared" si="1"/>
        <v>477.33333333333331</v>
      </c>
      <c r="H14" s="12" t="s">
        <v>79</v>
      </c>
      <c r="J14" s="4"/>
      <c r="K14"/>
      <c r="L14"/>
      <c r="M14"/>
      <c r="N14"/>
    </row>
    <row r="15" spans="1:14" x14ac:dyDescent="0.2">
      <c r="A15">
        <v>532514</v>
      </c>
      <c r="B15">
        <v>531032</v>
      </c>
      <c r="C15">
        <f t="shared" si="0"/>
        <v>1483</v>
      </c>
      <c r="D15" t="s">
        <v>40</v>
      </c>
      <c r="E15">
        <f t="shared" si="1"/>
        <v>494.33333333333331</v>
      </c>
      <c r="H15" s="12" t="s">
        <v>80</v>
      </c>
      <c r="J15" s="4"/>
      <c r="K15"/>
      <c r="L15"/>
      <c r="M15"/>
      <c r="N15"/>
    </row>
    <row r="16" spans="1:14" x14ac:dyDescent="0.2">
      <c r="A16">
        <v>532524</v>
      </c>
      <c r="B16">
        <v>531032</v>
      </c>
      <c r="C16">
        <f t="shared" si="0"/>
        <v>1493</v>
      </c>
      <c r="D16" t="s">
        <v>41</v>
      </c>
      <c r="E16">
        <f t="shared" si="1"/>
        <v>497.66666666666669</v>
      </c>
      <c r="H16" s="12"/>
      <c r="J16" s="4"/>
      <c r="K16"/>
      <c r="L16"/>
      <c r="M16"/>
      <c r="N16"/>
    </row>
    <row r="17" spans="1:14" x14ac:dyDescent="0.2">
      <c r="A17">
        <v>532640</v>
      </c>
      <c r="B17">
        <v>531032</v>
      </c>
      <c r="C17">
        <f t="shared" si="0"/>
        <v>1609</v>
      </c>
      <c r="D17" t="s">
        <v>40</v>
      </c>
      <c r="E17">
        <f t="shared" si="1"/>
        <v>536.33333333333337</v>
      </c>
      <c r="H17" s="12"/>
      <c r="J17" s="4"/>
      <c r="K17"/>
      <c r="L17"/>
      <c r="M17"/>
      <c r="N17"/>
    </row>
    <row r="18" spans="1:14" x14ac:dyDescent="0.2">
      <c r="A18">
        <v>532652</v>
      </c>
      <c r="B18">
        <v>531032</v>
      </c>
      <c r="C18">
        <f t="shared" si="0"/>
        <v>1621</v>
      </c>
      <c r="D18" t="s">
        <v>39</v>
      </c>
      <c r="E18">
        <f t="shared" si="1"/>
        <v>540.33333333333337</v>
      </c>
      <c r="H18" s="12"/>
      <c r="J18" s="4"/>
      <c r="K18"/>
      <c r="L18"/>
      <c r="M18"/>
      <c r="N18"/>
    </row>
    <row r="19" spans="1:14" x14ac:dyDescent="0.2">
      <c r="A19">
        <v>532652</v>
      </c>
      <c r="B19">
        <v>531032</v>
      </c>
      <c r="C19">
        <f t="shared" si="0"/>
        <v>1621</v>
      </c>
      <c r="D19" t="s">
        <v>39</v>
      </c>
      <c r="E19">
        <f t="shared" si="1"/>
        <v>540.33333333333337</v>
      </c>
      <c r="G19" t="s">
        <v>105</v>
      </c>
      <c r="H19" s="12" t="s">
        <v>95</v>
      </c>
      <c r="J19" s="4"/>
      <c r="K19"/>
      <c r="L19"/>
      <c r="M19"/>
      <c r="N19"/>
    </row>
    <row r="20" spans="1:14" x14ac:dyDescent="0.2">
      <c r="A20">
        <v>532661</v>
      </c>
      <c r="B20">
        <v>531032</v>
      </c>
      <c r="C20">
        <f t="shared" si="0"/>
        <v>1630</v>
      </c>
      <c r="D20" t="s">
        <v>39</v>
      </c>
      <c r="E20">
        <f t="shared" si="1"/>
        <v>543.33333333333337</v>
      </c>
      <c r="G20" t="s">
        <v>106</v>
      </c>
      <c r="H20" s="12" t="s">
        <v>94</v>
      </c>
      <c r="J20" s="4"/>
      <c r="K20"/>
      <c r="L20"/>
      <c r="M20"/>
      <c r="N20"/>
    </row>
    <row r="21" spans="1:14" x14ac:dyDescent="0.2">
      <c r="A21">
        <v>532661</v>
      </c>
      <c r="B21">
        <v>531032</v>
      </c>
      <c r="C21">
        <f t="shared" si="0"/>
        <v>1630</v>
      </c>
      <c r="D21" t="s">
        <v>39</v>
      </c>
      <c r="E21">
        <f t="shared" si="1"/>
        <v>543.33333333333337</v>
      </c>
      <c r="H21" s="12"/>
      <c r="J21" s="4"/>
      <c r="K21"/>
      <c r="L21"/>
      <c r="M21"/>
      <c r="N21"/>
    </row>
    <row r="22" spans="1:14" x14ac:dyDescent="0.2">
      <c r="A22">
        <v>532662</v>
      </c>
      <c r="B22">
        <v>531032</v>
      </c>
      <c r="C22">
        <f t="shared" si="0"/>
        <v>1631</v>
      </c>
      <c r="D22" t="s">
        <v>39</v>
      </c>
      <c r="E22">
        <f t="shared" si="1"/>
        <v>543.66666666666663</v>
      </c>
      <c r="H22" s="12"/>
      <c r="J22" s="4"/>
      <c r="K22"/>
      <c r="L22"/>
      <c r="M22"/>
      <c r="N22"/>
    </row>
    <row r="23" spans="1:14" x14ac:dyDescent="0.2">
      <c r="A23">
        <v>532662</v>
      </c>
      <c r="B23">
        <v>531032</v>
      </c>
      <c r="C23">
        <f t="shared" si="0"/>
        <v>1631</v>
      </c>
      <c r="D23" t="s">
        <v>39</v>
      </c>
      <c r="E23">
        <f t="shared" si="1"/>
        <v>543.66666666666663</v>
      </c>
      <c r="H23" s="12"/>
      <c r="J23" s="4"/>
      <c r="K23"/>
      <c r="L23"/>
      <c r="M23"/>
      <c r="N23"/>
    </row>
    <row r="24" spans="1:14" x14ac:dyDescent="0.2">
      <c r="A24">
        <v>532745</v>
      </c>
      <c r="B24">
        <v>531032</v>
      </c>
      <c r="C24">
        <f t="shared" si="0"/>
        <v>1714</v>
      </c>
      <c r="D24" t="s">
        <v>39</v>
      </c>
      <c r="E24">
        <f t="shared" si="1"/>
        <v>571.33333333333337</v>
      </c>
      <c r="H24" s="12"/>
      <c r="J24" s="4"/>
      <c r="K24"/>
      <c r="L24"/>
      <c r="M24"/>
      <c r="N24"/>
    </row>
    <row r="25" spans="1:14" x14ac:dyDescent="0.2">
      <c r="A25">
        <v>532761</v>
      </c>
      <c r="B25">
        <v>531032</v>
      </c>
      <c r="C25">
        <f t="shared" si="0"/>
        <v>1730</v>
      </c>
      <c r="D25" t="s">
        <v>38</v>
      </c>
      <c r="E25">
        <f t="shared" si="1"/>
        <v>576.66666666666663</v>
      </c>
      <c r="H25" s="12"/>
      <c r="J25" s="4"/>
      <c r="K25"/>
      <c r="L25"/>
      <c r="M25"/>
      <c r="N25"/>
    </row>
    <row r="26" spans="1:14" x14ac:dyDescent="0.2">
      <c r="A26">
        <v>532770</v>
      </c>
      <c r="B26">
        <v>531032</v>
      </c>
      <c r="C26">
        <f t="shared" si="0"/>
        <v>1739</v>
      </c>
      <c r="D26" t="s">
        <v>39</v>
      </c>
      <c r="E26">
        <f t="shared" si="1"/>
        <v>579.66666666666663</v>
      </c>
      <c r="H26" s="12"/>
      <c r="J26" s="4"/>
      <c r="K26"/>
      <c r="L26"/>
      <c r="M26"/>
      <c r="N26"/>
    </row>
    <row r="27" spans="1:14" x14ac:dyDescent="0.2">
      <c r="A27">
        <v>532770</v>
      </c>
      <c r="B27">
        <v>531032</v>
      </c>
      <c r="C27">
        <f t="shared" si="0"/>
        <v>1739</v>
      </c>
      <c r="D27" t="s">
        <v>39</v>
      </c>
      <c r="E27">
        <f t="shared" si="1"/>
        <v>579.66666666666663</v>
      </c>
      <c r="H27" s="12"/>
      <c r="J27" s="4"/>
      <c r="K27"/>
      <c r="L27"/>
      <c r="M27"/>
      <c r="N27"/>
    </row>
    <row r="28" spans="1:14" x14ac:dyDescent="0.2">
      <c r="A28">
        <v>532770</v>
      </c>
      <c r="B28">
        <v>531032</v>
      </c>
      <c r="C28">
        <f t="shared" si="0"/>
        <v>1739</v>
      </c>
      <c r="D28" t="s">
        <v>39</v>
      </c>
      <c r="E28">
        <f t="shared" si="1"/>
        <v>579.66666666666663</v>
      </c>
      <c r="H28" s="12"/>
      <c r="J28" s="4"/>
      <c r="K28"/>
      <c r="L28"/>
      <c r="M28"/>
      <c r="N28"/>
    </row>
    <row r="29" spans="1:14" x14ac:dyDescent="0.2">
      <c r="A29">
        <v>532770</v>
      </c>
      <c r="B29">
        <v>531032</v>
      </c>
      <c r="C29">
        <f t="shared" si="0"/>
        <v>1739</v>
      </c>
      <c r="D29" t="s">
        <v>39</v>
      </c>
      <c r="E29">
        <f t="shared" si="1"/>
        <v>579.66666666666663</v>
      </c>
      <c r="H29" s="12"/>
      <c r="J29" s="4"/>
      <c r="K29"/>
      <c r="L29"/>
      <c r="M29"/>
      <c r="N29"/>
    </row>
    <row r="30" spans="1:14" x14ac:dyDescent="0.2">
      <c r="A30">
        <v>532772</v>
      </c>
      <c r="B30">
        <v>531032</v>
      </c>
      <c r="C30">
        <f t="shared" si="0"/>
        <v>1741</v>
      </c>
      <c r="D30" t="s">
        <v>38</v>
      </c>
      <c r="E30">
        <f t="shared" si="1"/>
        <v>580.33333333333337</v>
      </c>
      <c r="H30" s="12"/>
      <c r="J30" s="4"/>
      <c r="K30"/>
      <c r="L30"/>
      <c r="M30"/>
      <c r="N30"/>
    </row>
    <row r="31" spans="1:14" x14ac:dyDescent="0.2">
      <c r="A31">
        <v>532772</v>
      </c>
      <c r="B31">
        <v>531032</v>
      </c>
      <c r="C31">
        <f t="shared" si="0"/>
        <v>1741</v>
      </c>
      <c r="D31" t="s">
        <v>38</v>
      </c>
      <c r="E31">
        <f t="shared" si="1"/>
        <v>580.33333333333337</v>
      </c>
      <c r="H31" s="12"/>
      <c r="J31" s="4"/>
      <c r="K31"/>
      <c r="L31"/>
      <c r="M31"/>
      <c r="N31"/>
    </row>
    <row r="32" spans="1:14" x14ac:dyDescent="0.2">
      <c r="A32">
        <v>532772</v>
      </c>
      <c r="B32">
        <v>531032</v>
      </c>
      <c r="C32">
        <f t="shared" si="0"/>
        <v>1741</v>
      </c>
      <c r="D32" t="s">
        <v>38</v>
      </c>
      <c r="E32">
        <f t="shared" si="1"/>
        <v>580.33333333333337</v>
      </c>
      <c r="H32" s="12"/>
      <c r="J32" s="4"/>
      <c r="K32"/>
      <c r="L32"/>
      <c r="M32"/>
      <c r="N32"/>
    </row>
    <row r="33" spans="1:14" x14ac:dyDescent="0.2">
      <c r="A33">
        <v>532772</v>
      </c>
      <c r="B33">
        <v>531032</v>
      </c>
      <c r="C33">
        <f t="shared" si="0"/>
        <v>1741</v>
      </c>
      <c r="D33" t="s">
        <v>38</v>
      </c>
      <c r="E33">
        <f t="shared" si="1"/>
        <v>580.33333333333337</v>
      </c>
      <c r="H33" s="12"/>
      <c r="J33" s="4"/>
      <c r="K33"/>
      <c r="L33"/>
      <c r="M33"/>
      <c r="N33"/>
    </row>
    <row r="34" spans="1:14" x14ac:dyDescent="0.2">
      <c r="A34">
        <v>532772</v>
      </c>
      <c r="B34">
        <v>531032</v>
      </c>
      <c r="C34">
        <f t="shared" si="0"/>
        <v>1741</v>
      </c>
      <c r="D34" t="s">
        <v>38</v>
      </c>
      <c r="E34">
        <f t="shared" si="1"/>
        <v>580.33333333333337</v>
      </c>
      <c r="H34" s="12"/>
      <c r="J34" s="4"/>
      <c r="K34"/>
      <c r="L34"/>
      <c r="M34"/>
      <c r="N34"/>
    </row>
    <row r="35" spans="1:14" x14ac:dyDescent="0.2">
      <c r="A35">
        <v>532781</v>
      </c>
      <c r="B35">
        <v>531032</v>
      </c>
      <c r="C35">
        <f t="shared" si="0"/>
        <v>1750</v>
      </c>
      <c r="D35" t="s">
        <v>38</v>
      </c>
      <c r="E35">
        <f t="shared" si="1"/>
        <v>583.33333333333337</v>
      </c>
      <c r="H35" s="12"/>
      <c r="J35" s="4"/>
      <c r="K35"/>
      <c r="L35"/>
      <c r="M35"/>
      <c r="N35"/>
    </row>
    <row r="36" spans="1:14" x14ac:dyDescent="0.2">
      <c r="A36">
        <v>532781</v>
      </c>
      <c r="B36">
        <v>531032</v>
      </c>
      <c r="C36">
        <f t="shared" si="0"/>
        <v>1750</v>
      </c>
      <c r="D36" t="s">
        <v>38</v>
      </c>
      <c r="E36">
        <f t="shared" si="1"/>
        <v>583.33333333333337</v>
      </c>
      <c r="H36" s="12"/>
      <c r="J36" s="4"/>
      <c r="K36"/>
      <c r="L36"/>
      <c r="M36"/>
      <c r="N36"/>
    </row>
    <row r="37" spans="1:14" x14ac:dyDescent="0.2">
      <c r="A37">
        <v>532782</v>
      </c>
      <c r="B37">
        <v>531032</v>
      </c>
      <c r="C37">
        <f>A37-B37+1</f>
        <v>1751</v>
      </c>
      <c r="D37" t="s">
        <v>39</v>
      </c>
      <c r="E37">
        <f t="shared" si="1"/>
        <v>583.66666666666663</v>
      </c>
      <c r="H37" s="12"/>
      <c r="J37" s="4"/>
      <c r="K37"/>
      <c r="L37"/>
      <c r="M37"/>
      <c r="N37"/>
    </row>
    <row r="38" spans="1:14" x14ac:dyDescent="0.2">
      <c r="A38">
        <v>532880</v>
      </c>
      <c r="B38">
        <v>531032</v>
      </c>
      <c r="C38">
        <f t="shared" si="0"/>
        <v>1849</v>
      </c>
      <c r="D38" t="s">
        <v>38</v>
      </c>
      <c r="E38">
        <f t="shared" si="1"/>
        <v>616.33333333333337</v>
      </c>
      <c r="H38" s="12"/>
      <c r="J38" s="4"/>
      <c r="K38"/>
      <c r="L38"/>
      <c r="M38"/>
      <c r="N38"/>
    </row>
    <row r="39" spans="1:14" x14ac:dyDescent="0.2">
      <c r="A39">
        <v>532907</v>
      </c>
      <c r="B39">
        <v>531032</v>
      </c>
      <c r="C39">
        <f t="shared" si="0"/>
        <v>1876</v>
      </c>
      <c r="D39" t="s">
        <v>40</v>
      </c>
      <c r="E39">
        <f t="shared" si="1"/>
        <v>625.33333333333337</v>
      </c>
      <c r="H39" s="12"/>
      <c r="J39" s="4"/>
      <c r="K39"/>
      <c r="L39"/>
      <c r="M39"/>
      <c r="N39"/>
    </row>
    <row r="40" spans="1:14" x14ac:dyDescent="0.2">
      <c r="A40">
        <v>532998</v>
      </c>
      <c r="B40">
        <v>531032</v>
      </c>
      <c r="C40">
        <f t="shared" si="0"/>
        <v>1967</v>
      </c>
      <c r="D40" t="s">
        <v>38</v>
      </c>
      <c r="E40">
        <f t="shared" si="1"/>
        <v>655.66666666666663</v>
      </c>
      <c r="H40" s="12"/>
      <c r="J40" s="4"/>
      <c r="K40"/>
      <c r="L40"/>
      <c r="M40"/>
      <c r="N40"/>
    </row>
    <row r="41" spans="1:14" x14ac:dyDescent="0.2">
      <c r="A41">
        <v>533004</v>
      </c>
      <c r="B41">
        <v>531032</v>
      </c>
      <c r="C41">
        <f t="shared" si="0"/>
        <v>1973</v>
      </c>
      <c r="D41" t="s">
        <v>41</v>
      </c>
      <c r="E41">
        <f t="shared" si="1"/>
        <v>657.66666666666663</v>
      </c>
      <c r="H41" s="12"/>
      <c r="J41" s="4"/>
      <c r="K41"/>
      <c r="L41"/>
      <c r="M41"/>
      <c r="N41"/>
    </row>
    <row r="42" spans="1:14" x14ac:dyDescent="0.2">
      <c r="A42">
        <v>533004</v>
      </c>
      <c r="B42">
        <v>531032</v>
      </c>
      <c r="C42">
        <f t="shared" si="0"/>
        <v>1973</v>
      </c>
      <c r="D42" t="s">
        <v>41</v>
      </c>
      <c r="E42">
        <f t="shared" si="1"/>
        <v>657.66666666666663</v>
      </c>
      <c r="H42" s="12"/>
      <c r="J42" s="4"/>
      <c r="K42"/>
      <c r="L42"/>
      <c r="M42"/>
      <c r="N42"/>
    </row>
    <row r="43" spans="1:14" x14ac:dyDescent="0.2">
      <c r="A43">
        <v>533010</v>
      </c>
      <c r="B43">
        <v>531032</v>
      </c>
      <c r="C43">
        <f t="shared" si="0"/>
        <v>1979</v>
      </c>
      <c r="D43" t="s">
        <v>39</v>
      </c>
      <c r="E43">
        <f t="shared" si="1"/>
        <v>659.66666666666663</v>
      </c>
      <c r="H43" s="12"/>
      <c r="J43" s="4"/>
      <c r="K43"/>
      <c r="L43"/>
      <c r="M43"/>
      <c r="N43"/>
    </row>
    <row r="44" spans="1:14" x14ac:dyDescent="0.2">
      <c r="A44">
        <v>533024</v>
      </c>
      <c r="B44">
        <v>531032</v>
      </c>
      <c r="C44">
        <f t="shared" si="0"/>
        <v>1993</v>
      </c>
      <c r="D44" t="s">
        <v>39</v>
      </c>
      <c r="E44">
        <f t="shared" si="1"/>
        <v>664.33333333333337</v>
      </c>
      <c r="H44" s="12"/>
      <c r="J44" s="4"/>
      <c r="K44"/>
      <c r="L44"/>
      <c r="M44"/>
      <c r="N44"/>
    </row>
    <row r="45" spans="1:14" x14ac:dyDescent="0.2">
      <c r="A45">
        <v>533028</v>
      </c>
      <c r="B45">
        <v>531032</v>
      </c>
      <c r="C45">
        <f t="shared" si="0"/>
        <v>1997</v>
      </c>
      <c r="D45" t="s">
        <v>39</v>
      </c>
      <c r="E45">
        <f t="shared" si="1"/>
        <v>665.66666666666663</v>
      </c>
      <c r="H45" s="12"/>
      <c r="J45" s="4"/>
      <c r="K45"/>
      <c r="L45"/>
      <c r="M45"/>
      <c r="N45"/>
    </row>
    <row r="46" spans="1:14" x14ac:dyDescent="0.2">
      <c r="H46" s="12"/>
      <c r="J46" s="4"/>
      <c r="K46"/>
      <c r="L46"/>
      <c r="M46"/>
      <c r="N46"/>
    </row>
    <row r="47" spans="1:14" x14ac:dyDescent="0.2">
      <c r="H47" s="12"/>
      <c r="J47" s="4"/>
      <c r="K47"/>
      <c r="L47"/>
      <c r="M47"/>
      <c r="N47"/>
    </row>
    <row r="48" spans="1:14" x14ac:dyDescent="0.2">
      <c r="H48" s="12"/>
      <c r="J48" s="4"/>
      <c r="K48"/>
      <c r="L48"/>
      <c r="M48"/>
      <c r="N48"/>
    </row>
    <row r="49" spans="2:14" x14ac:dyDescent="0.2">
      <c r="K49"/>
      <c r="L49"/>
      <c r="M49"/>
      <c r="N49"/>
    </row>
    <row r="50" spans="2:14" x14ac:dyDescent="0.2">
      <c r="K50"/>
      <c r="L50"/>
      <c r="M50"/>
      <c r="N50"/>
    </row>
    <row r="53" spans="2:14" x14ac:dyDescent="0.2">
      <c r="B53" s="12"/>
      <c r="C53" s="12"/>
    </row>
    <row r="54" spans="2:14" x14ac:dyDescent="0.2">
      <c r="H54" s="4" t="s">
        <v>38</v>
      </c>
      <c r="I54" s="4">
        <v>21</v>
      </c>
      <c r="J54" s="12" t="s">
        <v>39</v>
      </c>
      <c r="K54" s="4" t="str">
        <f>CONCATENATE(H54,I54,J54)</f>
        <v>A21T</v>
      </c>
      <c r="L54" s="4" t="s">
        <v>93</v>
      </c>
      <c r="M54" s="4" t="str">
        <f>CONCATENATE(K54,L54)</f>
        <v xml:space="preserve">A21T, </v>
      </c>
      <c r="N54" s="4" t="str">
        <f>CONCATENATE(M54, M55,M56,M57,M58,M59,M60,M61,M62,M63,M64,M65,M66,M67,M68,M69,M70,M71,M72,M73,M74,M75,M76,M77,M78,M79)</f>
        <v xml:space="preserve">A21T, A108V, E117K, G141C, D177V, D319G, V407F, T436I, P478S, K495E, R498P, Y537D, V541L, G544F, H572Y, S577Y, A580V, F581I, A584I, G617S, R626G, T656K, L658S, S660L, R665C, G666V, </v>
      </c>
    </row>
    <row r="55" spans="2:14" x14ac:dyDescent="0.2">
      <c r="H55" s="4" t="s">
        <v>38</v>
      </c>
      <c r="I55" s="4">
        <v>108</v>
      </c>
      <c r="J55" s="12" t="s">
        <v>83</v>
      </c>
      <c r="K55" s="4" t="str">
        <f t="shared" ref="K55:K78" si="2">CONCATENATE(H55,I55,J55)</f>
        <v>A108V</v>
      </c>
      <c r="L55" s="4" t="s">
        <v>93</v>
      </c>
      <c r="M55" s="4" t="str">
        <f t="shared" ref="M55:M79" si="3">CONCATENATE(K55,L55)</f>
        <v xml:space="preserve">A108V, </v>
      </c>
    </row>
    <row r="56" spans="2:14" x14ac:dyDescent="0.2">
      <c r="H56" s="4" t="s">
        <v>81</v>
      </c>
      <c r="I56" s="4">
        <v>117</v>
      </c>
      <c r="J56" s="12" t="s">
        <v>85</v>
      </c>
      <c r="K56" s="4" t="str">
        <f t="shared" si="2"/>
        <v>E117K</v>
      </c>
      <c r="L56" s="4" t="s">
        <v>93</v>
      </c>
      <c r="M56" s="4" t="str">
        <f t="shared" si="3"/>
        <v xml:space="preserve">E117K, </v>
      </c>
    </row>
    <row r="57" spans="2:14" x14ac:dyDescent="0.2">
      <c r="H57" s="4" t="s">
        <v>40</v>
      </c>
      <c r="I57" s="4">
        <v>141</v>
      </c>
      <c r="J57" s="12" t="s">
        <v>41</v>
      </c>
      <c r="K57" s="4" t="str">
        <f t="shared" si="2"/>
        <v>G141C</v>
      </c>
      <c r="L57" s="4" t="s">
        <v>93</v>
      </c>
      <c r="M57" s="4" t="str">
        <f t="shared" si="3"/>
        <v xml:space="preserve">G141C, </v>
      </c>
    </row>
    <row r="58" spans="2:14" x14ac:dyDescent="0.2">
      <c r="H58" s="4" t="s">
        <v>82</v>
      </c>
      <c r="I58" s="4">
        <v>177</v>
      </c>
      <c r="J58" s="12" t="s">
        <v>83</v>
      </c>
      <c r="K58" s="4" t="str">
        <f t="shared" si="2"/>
        <v>D177V</v>
      </c>
      <c r="L58" s="4" t="s">
        <v>93</v>
      </c>
      <c r="M58" s="4" t="str">
        <f t="shared" si="3"/>
        <v xml:space="preserve">D177V, </v>
      </c>
    </row>
    <row r="59" spans="2:14" x14ac:dyDescent="0.2">
      <c r="H59" s="4" t="s">
        <v>82</v>
      </c>
      <c r="I59" s="4">
        <v>319</v>
      </c>
      <c r="J59" s="12" t="s">
        <v>40</v>
      </c>
      <c r="K59" s="4" t="str">
        <f t="shared" si="2"/>
        <v>D319G</v>
      </c>
      <c r="L59" s="4" t="s">
        <v>93</v>
      </c>
      <c r="M59" s="4" t="str">
        <f t="shared" si="3"/>
        <v xml:space="preserve">D319G, </v>
      </c>
    </row>
    <row r="60" spans="2:14" x14ac:dyDescent="0.2">
      <c r="H60" s="4" t="s">
        <v>83</v>
      </c>
      <c r="I60" s="13">
        <v>407</v>
      </c>
      <c r="J60" s="12" t="s">
        <v>90</v>
      </c>
      <c r="K60" s="4" t="str">
        <f t="shared" si="2"/>
        <v>V407F</v>
      </c>
      <c r="L60" s="4" t="s">
        <v>93</v>
      </c>
      <c r="M60" s="4" t="str">
        <f t="shared" si="3"/>
        <v xml:space="preserve">V407F, </v>
      </c>
    </row>
    <row r="61" spans="2:14" x14ac:dyDescent="0.2">
      <c r="H61" s="4" t="s">
        <v>39</v>
      </c>
      <c r="I61" s="13">
        <v>436</v>
      </c>
      <c r="J61" s="12" t="s">
        <v>92</v>
      </c>
      <c r="K61" s="4" t="str">
        <f t="shared" si="2"/>
        <v>T436I</v>
      </c>
      <c r="L61" s="4" t="s">
        <v>93</v>
      </c>
      <c r="M61" s="4" t="str">
        <f t="shared" si="3"/>
        <v xml:space="preserve">T436I, </v>
      </c>
    </row>
    <row r="62" spans="2:14" x14ac:dyDescent="0.2">
      <c r="H62" s="4" t="s">
        <v>84</v>
      </c>
      <c r="I62" s="13">
        <v>478</v>
      </c>
      <c r="J62" s="12" t="s">
        <v>89</v>
      </c>
      <c r="K62" s="4" t="str">
        <f t="shared" si="2"/>
        <v>P478S</v>
      </c>
      <c r="L62" s="4" t="s">
        <v>93</v>
      </c>
      <c r="M62" s="4" t="str">
        <f t="shared" si="3"/>
        <v xml:space="preserve">P478S, </v>
      </c>
    </row>
    <row r="63" spans="2:14" x14ac:dyDescent="0.2">
      <c r="H63" s="4" t="s">
        <v>85</v>
      </c>
      <c r="I63" s="13">
        <v>495</v>
      </c>
      <c r="J63" s="12" t="s">
        <v>81</v>
      </c>
      <c r="K63" s="4" t="str">
        <f t="shared" si="2"/>
        <v>K495E</v>
      </c>
      <c r="L63" s="4" t="s">
        <v>93</v>
      </c>
      <c r="M63" s="4" t="str">
        <f t="shared" si="3"/>
        <v xml:space="preserve">K495E, </v>
      </c>
    </row>
    <row r="64" spans="2:14" x14ac:dyDescent="0.2">
      <c r="H64" s="4" t="s">
        <v>86</v>
      </c>
      <c r="I64" s="13">
        <v>498</v>
      </c>
      <c r="J64" s="12" t="s">
        <v>84</v>
      </c>
      <c r="K64" s="4" t="str">
        <f t="shared" si="2"/>
        <v>R498P</v>
      </c>
      <c r="L64" s="4" t="s">
        <v>93</v>
      </c>
      <c r="M64" s="4" t="str">
        <f t="shared" si="3"/>
        <v xml:space="preserve">R498P, </v>
      </c>
    </row>
    <row r="65" spans="8:13" x14ac:dyDescent="0.2">
      <c r="H65" s="4" t="s">
        <v>87</v>
      </c>
      <c r="I65" s="13">
        <v>537</v>
      </c>
      <c r="J65" s="12" t="s">
        <v>82</v>
      </c>
      <c r="K65" s="4" t="str">
        <f t="shared" si="2"/>
        <v>Y537D</v>
      </c>
      <c r="L65" s="4" t="s">
        <v>93</v>
      </c>
      <c r="M65" s="4" t="str">
        <f t="shared" si="3"/>
        <v xml:space="preserve">Y537D, </v>
      </c>
    </row>
    <row r="66" spans="8:13" x14ac:dyDescent="0.2">
      <c r="H66" s="4" t="s">
        <v>83</v>
      </c>
      <c r="I66" s="13">
        <v>541</v>
      </c>
      <c r="J66" s="12" t="s">
        <v>91</v>
      </c>
      <c r="K66" s="4" t="str">
        <f t="shared" si="2"/>
        <v>V541L</v>
      </c>
      <c r="L66" s="4" t="s">
        <v>93</v>
      </c>
      <c r="M66" s="4" t="str">
        <f t="shared" si="3"/>
        <v xml:space="preserve">V541L, </v>
      </c>
    </row>
    <row r="67" spans="8:13" x14ac:dyDescent="0.2">
      <c r="H67" s="4" t="s">
        <v>40</v>
      </c>
      <c r="I67" s="13">
        <v>544</v>
      </c>
      <c r="J67" s="12" t="s">
        <v>90</v>
      </c>
      <c r="K67" s="4" t="str">
        <f t="shared" si="2"/>
        <v>G544F</v>
      </c>
      <c r="L67" s="4" t="s">
        <v>93</v>
      </c>
      <c r="M67" s="4" t="str">
        <f t="shared" si="3"/>
        <v xml:space="preserve">G544F, </v>
      </c>
    </row>
    <row r="68" spans="8:13" x14ac:dyDescent="0.2">
      <c r="H68" s="4" t="s">
        <v>88</v>
      </c>
      <c r="I68" s="13">
        <v>572</v>
      </c>
      <c r="J68" s="12" t="s">
        <v>87</v>
      </c>
      <c r="K68" s="4" t="str">
        <f t="shared" si="2"/>
        <v>H572Y</v>
      </c>
      <c r="L68" s="4" t="s">
        <v>93</v>
      </c>
      <c r="M68" s="4" t="str">
        <f t="shared" si="3"/>
        <v xml:space="preserve">H572Y, </v>
      </c>
    </row>
    <row r="69" spans="8:13" x14ac:dyDescent="0.2">
      <c r="H69" s="4" t="s">
        <v>89</v>
      </c>
      <c r="I69" s="13">
        <v>577</v>
      </c>
      <c r="J69" s="12" t="s">
        <v>87</v>
      </c>
      <c r="K69" s="4" t="str">
        <f t="shared" si="2"/>
        <v>S577Y</v>
      </c>
      <c r="L69" s="4" t="s">
        <v>93</v>
      </c>
      <c r="M69" s="4" t="str">
        <f t="shared" si="3"/>
        <v xml:space="preserve">S577Y, </v>
      </c>
    </row>
    <row r="70" spans="8:13" x14ac:dyDescent="0.2">
      <c r="H70" s="4" t="s">
        <v>38</v>
      </c>
      <c r="I70" s="4">
        <v>580</v>
      </c>
      <c r="J70" s="12" t="s">
        <v>83</v>
      </c>
      <c r="K70" s="4" t="str">
        <f t="shared" si="2"/>
        <v>A580V</v>
      </c>
      <c r="L70" s="4" t="s">
        <v>93</v>
      </c>
      <c r="M70" s="4" t="str">
        <f t="shared" si="3"/>
        <v xml:space="preserve">A580V, </v>
      </c>
    </row>
    <row r="71" spans="8:13" x14ac:dyDescent="0.2">
      <c r="H71" s="4" t="s">
        <v>90</v>
      </c>
      <c r="I71" s="4">
        <v>581</v>
      </c>
      <c r="J71" s="12" t="s">
        <v>92</v>
      </c>
      <c r="K71" s="4" t="str">
        <f t="shared" si="2"/>
        <v>F581I</v>
      </c>
      <c r="L71" s="4" t="s">
        <v>93</v>
      </c>
      <c r="M71" s="4" t="str">
        <f t="shared" si="3"/>
        <v xml:space="preserve">F581I, </v>
      </c>
    </row>
    <row r="72" spans="8:13" x14ac:dyDescent="0.2">
      <c r="H72" s="4" t="s">
        <v>38</v>
      </c>
      <c r="I72" s="4">
        <v>584</v>
      </c>
      <c r="J72" s="12" t="s">
        <v>92</v>
      </c>
      <c r="K72" s="4" t="str">
        <f t="shared" si="2"/>
        <v>A584I</v>
      </c>
      <c r="L72" s="4" t="s">
        <v>93</v>
      </c>
      <c r="M72" s="4" t="str">
        <f t="shared" si="3"/>
        <v xml:space="preserve">A584I, </v>
      </c>
    </row>
    <row r="73" spans="8:13" x14ac:dyDescent="0.2">
      <c r="H73" s="4" t="s">
        <v>40</v>
      </c>
      <c r="I73" s="4">
        <v>617</v>
      </c>
      <c r="J73" s="12" t="s">
        <v>89</v>
      </c>
      <c r="K73" s="4" t="str">
        <f t="shared" si="2"/>
        <v>G617S</v>
      </c>
      <c r="L73" s="4" t="s">
        <v>93</v>
      </c>
      <c r="M73" s="4" t="str">
        <f t="shared" si="3"/>
        <v xml:space="preserve">G617S, </v>
      </c>
    </row>
    <row r="74" spans="8:13" x14ac:dyDescent="0.2">
      <c r="H74" s="4" t="s">
        <v>86</v>
      </c>
      <c r="I74" s="13">
        <v>626</v>
      </c>
      <c r="J74" s="12" t="s">
        <v>40</v>
      </c>
      <c r="K74" s="4" t="str">
        <f t="shared" si="2"/>
        <v>R626G</v>
      </c>
      <c r="L74" s="4" t="s">
        <v>93</v>
      </c>
      <c r="M74" s="4" t="str">
        <f t="shared" si="3"/>
        <v xml:space="preserve">R626G, </v>
      </c>
    </row>
    <row r="75" spans="8:13" x14ac:dyDescent="0.2">
      <c r="H75" s="4" t="s">
        <v>39</v>
      </c>
      <c r="I75" s="13">
        <v>656</v>
      </c>
      <c r="J75" s="12" t="s">
        <v>85</v>
      </c>
      <c r="K75" s="4" t="str">
        <f t="shared" si="2"/>
        <v>T656K</v>
      </c>
      <c r="L75" s="4" t="s">
        <v>93</v>
      </c>
      <c r="M75" s="4" t="str">
        <f t="shared" si="3"/>
        <v xml:space="preserve">T656K, </v>
      </c>
    </row>
    <row r="76" spans="8:13" x14ac:dyDescent="0.2">
      <c r="H76" s="4" t="s">
        <v>91</v>
      </c>
      <c r="I76" s="13">
        <v>658</v>
      </c>
      <c r="J76" s="12" t="s">
        <v>89</v>
      </c>
      <c r="K76" s="4" t="str">
        <f t="shared" si="2"/>
        <v>L658S</v>
      </c>
      <c r="L76" s="4" t="s">
        <v>93</v>
      </c>
      <c r="M76" s="4" t="str">
        <f t="shared" si="3"/>
        <v xml:space="preserve">L658S, </v>
      </c>
    </row>
    <row r="77" spans="8:13" x14ac:dyDescent="0.2">
      <c r="H77" s="4" t="s">
        <v>89</v>
      </c>
      <c r="I77" s="13">
        <v>660</v>
      </c>
      <c r="J77" s="12" t="s">
        <v>91</v>
      </c>
      <c r="K77" s="4" t="str">
        <f t="shared" si="2"/>
        <v>S660L</v>
      </c>
      <c r="L77" s="4" t="s">
        <v>93</v>
      </c>
      <c r="M77" s="4" t="str">
        <f t="shared" si="3"/>
        <v xml:space="preserve">S660L, </v>
      </c>
    </row>
    <row r="78" spans="8:13" x14ac:dyDescent="0.2">
      <c r="H78" s="4" t="s">
        <v>86</v>
      </c>
      <c r="I78" s="13">
        <v>665</v>
      </c>
      <c r="J78" s="12" t="s">
        <v>41</v>
      </c>
      <c r="K78" s="4" t="str">
        <f t="shared" si="2"/>
        <v>R665C</v>
      </c>
      <c r="L78" s="4" t="s">
        <v>93</v>
      </c>
      <c r="M78" s="4" t="str">
        <f t="shared" si="3"/>
        <v xml:space="preserve">R665C, </v>
      </c>
    </row>
    <row r="79" spans="8:13" x14ac:dyDescent="0.2">
      <c r="H79" s="4" t="s">
        <v>40</v>
      </c>
      <c r="I79" s="13">
        <v>666</v>
      </c>
      <c r="J79" s="12" t="s">
        <v>83</v>
      </c>
      <c r="K79" s="4" t="str">
        <f>CONCATENATE(H79,I79,J79)</f>
        <v>G666V</v>
      </c>
      <c r="L79" s="4" t="s">
        <v>93</v>
      </c>
      <c r="M79" s="4" t="str">
        <f t="shared" si="3"/>
        <v xml:space="preserve">G666V, </v>
      </c>
    </row>
    <row r="81" spans="9:11" x14ac:dyDescent="0.2">
      <c r="I81" s="4">
        <v>21</v>
      </c>
      <c r="J81" s="4" t="s">
        <v>93</v>
      </c>
      <c r="K81" s="4" t="str">
        <f>CONCATENATE(I81,J81,I82,J82,I83,J83,I84,J84,I85,J85,I86,J86,I87,J87,I88,J88,I89,J89,I90,J90,I91,J91,I92,J92,I93,J93,I94,J94,I95,J95,I96,J96,I97,J97,I98,J98,I99,J99,I100,J100,I101,J101,I102,J102,I103,J103,I104,J104,I105,J105,I106,J106)</f>
        <v xml:space="preserve">21, 108, 117, 141, 177, 319, 407, 436, 478, 495, 498, 537, 541, 544, 572, 577, 580, 581, 584, 617, 626, 656, 658, 660, 665, 666, </v>
      </c>
    </row>
    <row r="82" spans="9:11" x14ac:dyDescent="0.2">
      <c r="I82" s="4">
        <v>108</v>
      </c>
      <c r="J82" s="4" t="s">
        <v>93</v>
      </c>
    </row>
    <row r="83" spans="9:11" x14ac:dyDescent="0.2">
      <c r="I83" s="4">
        <v>117</v>
      </c>
      <c r="J83" s="4" t="s">
        <v>93</v>
      </c>
    </row>
    <row r="84" spans="9:11" x14ac:dyDescent="0.2">
      <c r="I84" s="4">
        <v>141</v>
      </c>
      <c r="J84" s="4" t="s">
        <v>93</v>
      </c>
    </row>
    <row r="85" spans="9:11" x14ac:dyDescent="0.2">
      <c r="I85" s="4">
        <v>177</v>
      </c>
      <c r="J85" s="4" t="s">
        <v>93</v>
      </c>
    </row>
    <row r="86" spans="9:11" x14ac:dyDescent="0.2">
      <c r="I86" s="4">
        <v>319</v>
      </c>
      <c r="J86" s="4" t="s">
        <v>93</v>
      </c>
    </row>
    <row r="87" spans="9:11" x14ac:dyDescent="0.2">
      <c r="I87" s="13">
        <v>407</v>
      </c>
      <c r="J87" s="4" t="s">
        <v>93</v>
      </c>
    </row>
    <row r="88" spans="9:11" x14ac:dyDescent="0.2">
      <c r="I88" s="13">
        <v>436</v>
      </c>
      <c r="J88" s="4" t="s">
        <v>93</v>
      </c>
    </row>
    <row r="89" spans="9:11" x14ac:dyDescent="0.2">
      <c r="I89" s="13">
        <v>478</v>
      </c>
      <c r="J89" s="4" t="s">
        <v>93</v>
      </c>
    </row>
    <row r="90" spans="9:11" x14ac:dyDescent="0.2">
      <c r="I90" s="13">
        <v>495</v>
      </c>
      <c r="J90" s="4" t="s">
        <v>93</v>
      </c>
    </row>
    <row r="91" spans="9:11" x14ac:dyDescent="0.2">
      <c r="I91" s="13">
        <v>498</v>
      </c>
      <c r="J91" s="4" t="s">
        <v>93</v>
      </c>
    </row>
    <row r="92" spans="9:11" x14ac:dyDescent="0.2">
      <c r="I92" s="13">
        <v>537</v>
      </c>
      <c r="J92" s="4" t="s">
        <v>93</v>
      </c>
    </row>
    <row r="93" spans="9:11" x14ac:dyDescent="0.2">
      <c r="I93" s="13">
        <v>541</v>
      </c>
      <c r="J93" s="4" t="s">
        <v>93</v>
      </c>
    </row>
    <row r="94" spans="9:11" x14ac:dyDescent="0.2">
      <c r="I94" s="13">
        <v>544</v>
      </c>
      <c r="J94" s="4" t="s">
        <v>93</v>
      </c>
    </row>
    <row r="95" spans="9:11" x14ac:dyDescent="0.2">
      <c r="I95" s="13">
        <v>572</v>
      </c>
      <c r="J95" s="4" t="s">
        <v>93</v>
      </c>
    </row>
    <row r="96" spans="9:11" x14ac:dyDescent="0.2">
      <c r="I96" s="13">
        <v>577</v>
      </c>
      <c r="J96" s="4" t="s">
        <v>93</v>
      </c>
    </row>
    <row r="97" spans="9:10" x14ac:dyDescent="0.2">
      <c r="I97" s="4">
        <v>580</v>
      </c>
      <c r="J97" s="4" t="s">
        <v>93</v>
      </c>
    </row>
    <row r="98" spans="9:10" x14ac:dyDescent="0.2">
      <c r="I98" s="4">
        <v>581</v>
      </c>
      <c r="J98" s="4" t="s">
        <v>93</v>
      </c>
    </row>
    <row r="99" spans="9:10" x14ac:dyDescent="0.2">
      <c r="I99" s="4">
        <v>584</v>
      </c>
      <c r="J99" s="4" t="s">
        <v>93</v>
      </c>
    </row>
    <row r="100" spans="9:10" x14ac:dyDescent="0.2">
      <c r="I100" s="4">
        <v>617</v>
      </c>
      <c r="J100" s="4" t="s">
        <v>93</v>
      </c>
    </row>
    <row r="101" spans="9:10" x14ac:dyDescent="0.2">
      <c r="I101" s="13">
        <v>626</v>
      </c>
      <c r="J101" s="4" t="s">
        <v>93</v>
      </c>
    </row>
    <row r="102" spans="9:10" x14ac:dyDescent="0.2">
      <c r="I102" s="13">
        <v>656</v>
      </c>
      <c r="J102" s="4" t="s">
        <v>93</v>
      </c>
    </row>
    <row r="103" spans="9:10" x14ac:dyDescent="0.2">
      <c r="I103" s="13">
        <v>658</v>
      </c>
      <c r="J103" s="4" t="s">
        <v>93</v>
      </c>
    </row>
    <row r="104" spans="9:10" x14ac:dyDescent="0.2">
      <c r="I104" s="13">
        <v>660</v>
      </c>
      <c r="J104" s="4" t="s">
        <v>93</v>
      </c>
    </row>
    <row r="105" spans="9:10" x14ac:dyDescent="0.2">
      <c r="I105" s="13">
        <v>665</v>
      </c>
      <c r="J105" s="4" t="s">
        <v>93</v>
      </c>
    </row>
    <row r="106" spans="9:10" x14ac:dyDescent="0.2">
      <c r="I106" s="13">
        <v>666</v>
      </c>
      <c r="J106" s="4"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mutations_across_species</vt:lpstr>
      <vt:lpstr>nuc_to_aa_position_kim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Scribner</dc:creator>
  <cp:lastModifiedBy>Michelle Scribner</cp:lastModifiedBy>
  <dcterms:created xsi:type="dcterms:W3CDTF">2019-06-19T14:02:34Z</dcterms:created>
  <dcterms:modified xsi:type="dcterms:W3CDTF">2020-05-06T17:47:04Z</dcterms:modified>
</cp:coreProperties>
</file>