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2977161\Desktop\"/>
    </mc:Choice>
  </mc:AlternateContent>
  <xr:revisionPtr revIDLastSave="0" documentId="13_ncr:1_{D844A45F-C0C8-4015-945D-47022FF27DAA}" xr6:coauthVersionLast="47" xr6:coauthVersionMax="47" xr10:uidLastSave="{00000000-0000-0000-0000-000000000000}"/>
  <bookViews>
    <workbookView xWindow="-120" yWindow="-120" windowWidth="29040" windowHeight="15225" tabRatio="898" xr2:uid="{00000000-000D-0000-FFFF-FFFF00000000}"/>
  </bookViews>
  <sheets>
    <sheet name="Planilha1" sheetId="65" r:id="rId1"/>
    <sheet name="População,PEA" sheetId="40" r:id="rId2"/>
    <sheet name="TxUF" sheetId="63" r:id="rId3"/>
    <sheet name="OcTxHM" sheetId="42" r:id="rId4"/>
    <sheet name="TxI" sheetId="43" r:id="rId5"/>
    <sheet name="TxE" sheetId="44" r:id="rId6"/>
    <sheet name="TxR" sheetId="57" r:id="rId7"/>
    <sheet name="OcS" sheetId="48" r:id="rId8"/>
    <sheet name="OcP" sheetId="49" r:id="rId9"/>
    <sheet name="Sub" sheetId="61" r:id="rId10"/>
    <sheet name="Desal" sheetId="62" r:id="rId11"/>
    <sheet name="TxSub" sheetId="64" r:id="rId12"/>
    <sheet name="RendaHM" sheetId="50" state="hidden" r:id="rId13"/>
    <sheet name="RendaI" sheetId="51" state="hidden" r:id="rId14"/>
    <sheet name="RendaE" sheetId="52" state="hidden" r:id="rId15"/>
    <sheet name="RendaR" sheetId="59" state="hidden" r:id="rId16"/>
    <sheet name="RendaS" sheetId="54" state="hidden" r:id="rId17"/>
    <sheet name="RendaP1" sheetId="53" state="hidden" r:id="rId18"/>
    <sheet name="RendaP2" sheetId="55" state="hidden" r:id="rId19"/>
    <sheet name="Massa" sheetId="56" state="hidden" r:id="rId20"/>
  </sheets>
  <definedNames>
    <definedName name="_xlnm._FilterDatabase" localSheetId="2" hidden="1">TxUF!$A$5:$E$5</definedName>
    <definedName name="_xlnm.Print_Area" localSheetId="19">Massa!$A$1:$E$49</definedName>
    <definedName name="_xlnm.Print_Area" localSheetId="8">OcP!$A$1:$AM$51</definedName>
    <definedName name="_xlnm.Print_Area" localSheetId="7">OcS!$A$1:$P$43</definedName>
    <definedName name="_xlnm.Print_Area" localSheetId="3">OcTxHM!$A$1:$P$48</definedName>
    <definedName name="_xlnm.Print_Area" localSheetId="1">'População,PEA'!$A$1:$T$51</definedName>
    <definedName name="_xlnm.Print_Area" localSheetId="14">RendaE!$A$1:$U$40</definedName>
    <definedName name="_xlnm.Print_Area" localSheetId="12">RendaHM!$A$1:$J$44</definedName>
    <definedName name="_xlnm.Print_Area" localSheetId="13">RendaI!$A$1:$Q$40</definedName>
    <definedName name="_xlnm.Print_Area" localSheetId="17">RendaP1!$A$1:$Q$40</definedName>
    <definedName name="_xlnm.Print_Area" localSheetId="18">RendaP2!$A$1:$AF$40</definedName>
    <definedName name="_xlnm.Print_Area" localSheetId="15">RendaR!$A$1:$P$40</definedName>
    <definedName name="_xlnm.Print_Area" localSheetId="16">RendaS!$A$1:$AD$40</definedName>
    <definedName name="_xlnm.Print_Area" localSheetId="5">TxE!$A$1:$BS$48</definedName>
    <definedName name="_xlnm.Print_Area" localSheetId="4">TxI!$A$1:$V$48</definedName>
    <definedName name="_xlnm.Print_Area" localSheetId="6">TxR!$A$1:$R$48</definedName>
    <definedName name="_xlnm.Print_Area" localSheetId="11">TxSub!$A$1:$W$48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0" i="49" l="1"/>
  <c r="AF90" i="49"/>
  <c r="AG90" i="49"/>
  <c r="AH90" i="49"/>
  <c r="V90" i="49" s="1"/>
  <c r="AE91" i="49"/>
  <c r="AF91" i="49"/>
  <c r="AG91" i="49"/>
  <c r="AH91" i="49"/>
  <c r="V91" i="49" s="1"/>
  <c r="AE92" i="49"/>
  <c r="AF92" i="49"/>
  <c r="AG92" i="49"/>
  <c r="AH92" i="49"/>
  <c r="V92" i="49" s="1"/>
  <c r="AE93" i="49"/>
  <c r="AF93" i="49"/>
  <c r="AG93" i="49"/>
  <c r="AH93" i="49"/>
  <c r="V93" i="49" s="1"/>
  <c r="AE94" i="49"/>
  <c r="AF94" i="49"/>
  <c r="AG94" i="49"/>
  <c r="AH94" i="49"/>
  <c r="V94" i="49" s="1"/>
  <c r="AE95" i="49"/>
  <c r="AF95" i="49"/>
  <c r="AG95" i="49"/>
  <c r="AH95" i="49"/>
  <c r="V95" i="49" s="1"/>
  <c r="AE96" i="49"/>
  <c r="AF96" i="49"/>
  <c r="AG96" i="49"/>
  <c r="AH96" i="49"/>
  <c r="V96" i="49" s="1"/>
  <c r="AE97" i="49"/>
  <c r="AF97" i="49"/>
  <c r="AG97" i="49"/>
  <c r="AH97" i="49"/>
  <c r="V97" i="49" s="1"/>
  <c r="O24" i="57"/>
  <c r="O23" i="57"/>
  <c r="O22" i="57"/>
  <c r="O20" i="57"/>
  <c r="O19" i="57"/>
  <c r="O18" i="57"/>
  <c r="O17" i="57"/>
  <c r="O16" i="57"/>
  <c r="O14" i="57"/>
  <c r="O13" i="57"/>
  <c r="O12" i="57"/>
  <c r="O11" i="57"/>
  <c r="O9" i="57"/>
  <c r="O8" i="57"/>
  <c r="O6" i="57"/>
  <c r="P24" i="57"/>
  <c r="P23" i="57"/>
  <c r="P22" i="57"/>
  <c r="P20" i="57"/>
  <c r="P19" i="57"/>
  <c r="P18" i="57"/>
  <c r="P17" i="57"/>
  <c r="P16" i="57"/>
  <c r="P14" i="57"/>
  <c r="P13" i="57"/>
  <c r="P12" i="57"/>
  <c r="P11" i="57"/>
  <c r="P9" i="57"/>
  <c r="P8" i="57"/>
  <c r="P6" i="57"/>
  <c r="AH45" i="49"/>
  <c r="R45" i="49"/>
  <c r="H44" i="62"/>
  <c r="E44" i="62"/>
  <c r="H43" i="62"/>
  <c r="E43" i="62"/>
  <c r="H42" i="62"/>
  <c r="E42" i="62"/>
  <c r="H41" i="62"/>
  <c r="E41" i="62"/>
  <c r="H40" i="62"/>
  <c r="E40" i="62"/>
  <c r="H39" i="62"/>
  <c r="E39" i="62"/>
  <c r="H38" i="62"/>
  <c r="E38" i="62"/>
  <c r="AH44" i="49"/>
  <c r="R44" i="49"/>
  <c r="AH43" i="49"/>
  <c r="R43" i="49"/>
  <c r="AH42" i="49"/>
  <c r="R42" i="49"/>
  <c r="AH41" i="49"/>
  <c r="R41" i="49"/>
  <c r="AH40" i="49"/>
  <c r="R40" i="49"/>
  <c r="AH39" i="49"/>
  <c r="R39" i="49"/>
  <c r="AH38" i="49"/>
  <c r="R38" i="49"/>
  <c r="I44" i="57"/>
  <c r="I43" i="57"/>
  <c r="I42" i="57"/>
  <c r="I41" i="57"/>
  <c r="I40" i="57"/>
  <c r="I39" i="57"/>
  <c r="BL44" i="44"/>
  <c r="BK44" i="44"/>
  <c r="BJ44" i="44"/>
  <c r="BI44" i="44"/>
  <c r="BH44" i="44"/>
  <c r="BF44" i="44"/>
  <c r="BE44" i="44"/>
  <c r="BD44" i="44"/>
  <c r="BC44" i="44"/>
  <c r="BB44" i="44"/>
  <c r="BL43" i="44"/>
  <c r="BK43" i="44"/>
  <c r="BJ43" i="44"/>
  <c r="BI43" i="44"/>
  <c r="BH43" i="44"/>
  <c r="BF43" i="44"/>
  <c r="BE43" i="44"/>
  <c r="BD43" i="44"/>
  <c r="BC43" i="44"/>
  <c r="BB43" i="44"/>
  <c r="BL42" i="44"/>
  <c r="BK42" i="44"/>
  <c r="BJ42" i="44"/>
  <c r="BI42" i="44"/>
  <c r="BH42" i="44"/>
  <c r="BF42" i="44"/>
  <c r="BE42" i="44"/>
  <c r="BD42" i="44"/>
  <c r="BC42" i="44"/>
  <c r="BB42" i="44"/>
  <c r="BL41" i="44"/>
  <c r="BK41" i="44"/>
  <c r="BJ41" i="44"/>
  <c r="BI41" i="44"/>
  <c r="BH41" i="44"/>
  <c r="BF41" i="44"/>
  <c r="BE41" i="44"/>
  <c r="BD41" i="44"/>
  <c r="BC41" i="44"/>
  <c r="BB41" i="44"/>
  <c r="BL40" i="44"/>
  <c r="BK40" i="44"/>
  <c r="BJ40" i="44"/>
  <c r="BI40" i="44"/>
  <c r="BH40" i="44"/>
  <c r="BF40" i="44"/>
  <c r="BE40" i="44"/>
  <c r="BD40" i="44"/>
  <c r="BC40" i="44"/>
  <c r="BB40" i="44"/>
  <c r="BL39" i="44"/>
  <c r="BK39" i="44"/>
  <c r="BJ39" i="44"/>
  <c r="BI39" i="44"/>
  <c r="BH39" i="44"/>
  <c r="BF39" i="44"/>
  <c r="BE39" i="44"/>
  <c r="BD39" i="44"/>
  <c r="BC39" i="44"/>
  <c r="BB39" i="44"/>
  <c r="BL38" i="44"/>
  <c r="BK38" i="44"/>
  <c r="BJ38" i="44"/>
  <c r="BI38" i="44"/>
  <c r="BH38" i="44"/>
  <c r="BF38" i="44"/>
  <c r="BE38" i="44"/>
  <c r="BD38" i="44"/>
  <c r="BC38" i="44"/>
  <c r="BB38" i="44"/>
  <c r="M47" i="40"/>
  <c r="M48" i="40"/>
  <c r="K44" i="43"/>
  <c r="K43" i="43"/>
  <c r="K42" i="43"/>
  <c r="K41" i="43"/>
  <c r="K40" i="43"/>
  <c r="Y44" i="42"/>
  <c r="X44" i="42"/>
  <c r="V44" i="42"/>
  <c r="N44" i="42"/>
  <c r="W44" i="42" s="1"/>
  <c r="K44" i="42"/>
  <c r="Y43" i="42"/>
  <c r="X43" i="42"/>
  <c r="W43" i="42"/>
  <c r="V43" i="42"/>
  <c r="N43" i="42"/>
  <c r="K43" i="42"/>
  <c r="Y42" i="42"/>
  <c r="X42" i="42"/>
  <c r="V42" i="42"/>
  <c r="N42" i="42"/>
  <c r="W42" i="42" s="1"/>
  <c r="K42" i="42"/>
  <c r="Y41" i="42"/>
  <c r="X41" i="42"/>
  <c r="W41" i="42"/>
  <c r="V41" i="42"/>
  <c r="N41" i="42"/>
  <c r="K41" i="42"/>
  <c r="Y40" i="42"/>
  <c r="X40" i="42"/>
  <c r="V40" i="42"/>
  <c r="N40" i="42"/>
  <c r="W40" i="42" s="1"/>
  <c r="K40" i="42"/>
  <c r="Y39" i="42"/>
  <c r="X39" i="42"/>
  <c r="W39" i="42"/>
  <c r="V39" i="42"/>
  <c r="N39" i="42"/>
  <c r="K39" i="42"/>
  <c r="Y38" i="42"/>
  <c r="X38" i="42"/>
  <c r="W38" i="42"/>
  <c r="V38" i="42"/>
  <c r="AC47" i="40"/>
  <c r="AB47" i="40"/>
  <c r="AA47" i="40"/>
  <c r="Z47" i="40"/>
  <c r="X47" i="40"/>
  <c r="W47" i="40"/>
  <c r="V47" i="40"/>
  <c r="AC46" i="40"/>
  <c r="AB46" i="40"/>
  <c r="AA46" i="40"/>
  <c r="Z46" i="40"/>
  <c r="X46" i="40"/>
  <c r="W46" i="40"/>
  <c r="V46" i="40"/>
  <c r="M46" i="40"/>
  <c r="AC45" i="40"/>
  <c r="AB45" i="40"/>
  <c r="AA45" i="40"/>
  <c r="Z45" i="40"/>
  <c r="X45" i="40"/>
  <c r="W45" i="40"/>
  <c r="V45" i="40"/>
  <c r="M45" i="40"/>
  <c r="AC44" i="40"/>
  <c r="AB44" i="40"/>
  <c r="AA44" i="40"/>
  <c r="Z44" i="40"/>
  <c r="X44" i="40"/>
  <c r="W44" i="40"/>
  <c r="V44" i="40"/>
  <c r="M44" i="40"/>
  <c r="AC43" i="40"/>
  <c r="AB43" i="40"/>
  <c r="AA43" i="40"/>
  <c r="Z43" i="40"/>
  <c r="X43" i="40"/>
  <c r="W43" i="40"/>
  <c r="V43" i="40"/>
  <c r="M43" i="40"/>
  <c r="AC42" i="40"/>
  <c r="AB42" i="40"/>
  <c r="AA42" i="40"/>
  <c r="Z42" i="40"/>
  <c r="X42" i="40"/>
  <c r="W42" i="40"/>
  <c r="V42" i="40"/>
  <c r="M42" i="40"/>
  <c r="AC41" i="40"/>
  <c r="AB41" i="40"/>
  <c r="AA41" i="40"/>
  <c r="Z41" i="40"/>
  <c r="X41" i="40"/>
  <c r="W41" i="40"/>
  <c r="V41" i="40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45" i="62"/>
  <c r="H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45" i="62"/>
  <c r="E6" i="62"/>
  <c r="V6" i="42"/>
  <c r="W6" i="42"/>
  <c r="X6" i="42"/>
  <c r="Y6" i="42"/>
  <c r="V7" i="42"/>
  <c r="W7" i="42"/>
  <c r="X7" i="42"/>
  <c r="Y7" i="42"/>
  <c r="V8" i="42"/>
  <c r="W8" i="42"/>
  <c r="X8" i="42"/>
  <c r="Y8" i="42"/>
  <c r="V9" i="42"/>
  <c r="W9" i="42"/>
  <c r="X9" i="42"/>
  <c r="Y9" i="42"/>
  <c r="V10" i="42"/>
  <c r="W10" i="42"/>
  <c r="X10" i="42"/>
  <c r="Y10" i="42"/>
  <c r="V11" i="42"/>
  <c r="W11" i="42"/>
  <c r="X11" i="42"/>
  <c r="Y11" i="42"/>
  <c r="V12" i="42"/>
  <c r="W12" i="42"/>
  <c r="X12" i="42"/>
  <c r="Y12" i="42"/>
  <c r="V13" i="42"/>
  <c r="W13" i="42"/>
  <c r="X13" i="42"/>
  <c r="Y13" i="42"/>
  <c r="V14" i="42"/>
  <c r="W14" i="42"/>
  <c r="X14" i="42"/>
  <c r="Y14" i="42"/>
  <c r="V15" i="42"/>
  <c r="W15" i="42"/>
  <c r="X15" i="42"/>
  <c r="Y15" i="42"/>
  <c r="V16" i="42"/>
  <c r="W16" i="42"/>
  <c r="X16" i="42"/>
  <c r="Y16" i="42"/>
  <c r="V17" i="42"/>
  <c r="W17" i="42"/>
  <c r="X17" i="42"/>
  <c r="Y17" i="42"/>
  <c r="V18" i="42"/>
  <c r="W18" i="42"/>
  <c r="X18" i="42"/>
  <c r="Y18" i="42"/>
  <c r="V19" i="42"/>
  <c r="W19" i="42"/>
  <c r="X19" i="42"/>
  <c r="Y19" i="42"/>
  <c r="V20" i="42"/>
  <c r="W20" i="42"/>
  <c r="X20" i="42"/>
  <c r="Y20" i="42"/>
  <c r="V21" i="42"/>
  <c r="W21" i="42"/>
  <c r="X21" i="42"/>
  <c r="Y21" i="42"/>
  <c r="V22" i="42"/>
  <c r="W22" i="42"/>
  <c r="X22" i="42"/>
  <c r="Y22" i="42"/>
  <c r="V23" i="42"/>
  <c r="W23" i="42"/>
  <c r="X23" i="42"/>
  <c r="Y23" i="42"/>
  <c r="V24" i="42"/>
  <c r="W24" i="42"/>
  <c r="X24" i="42"/>
  <c r="Y24" i="42"/>
  <c r="V25" i="42"/>
  <c r="W25" i="42"/>
  <c r="X25" i="42"/>
  <c r="Y25" i="42"/>
  <c r="V26" i="42"/>
  <c r="W26" i="42"/>
  <c r="X26" i="42"/>
  <c r="Y26" i="42"/>
  <c r="V27" i="42"/>
  <c r="W27" i="42"/>
  <c r="X27" i="42"/>
  <c r="Y27" i="42"/>
  <c r="V28" i="42"/>
  <c r="W28" i="42"/>
  <c r="X28" i="42"/>
  <c r="Y28" i="42"/>
  <c r="V29" i="42"/>
  <c r="W29" i="42"/>
  <c r="X29" i="42"/>
  <c r="Y29" i="42"/>
  <c r="V30" i="42"/>
  <c r="W30" i="42"/>
  <c r="X30" i="42"/>
  <c r="Y30" i="42"/>
  <c r="V31" i="42"/>
  <c r="W31" i="42"/>
  <c r="X31" i="42"/>
  <c r="Y31" i="42"/>
  <c r="V32" i="42"/>
  <c r="W32" i="42"/>
  <c r="X32" i="42"/>
  <c r="Y32" i="42"/>
  <c r="V33" i="42"/>
  <c r="W33" i="42"/>
  <c r="X33" i="42"/>
  <c r="Y33" i="42"/>
  <c r="V34" i="42"/>
  <c r="W34" i="42"/>
  <c r="X34" i="42"/>
  <c r="Y34" i="42"/>
  <c r="V35" i="42"/>
  <c r="W35" i="42"/>
  <c r="X35" i="42"/>
  <c r="Y35" i="42"/>
  <c r="V36" i="42"/>
  <c r="W36" i="42"/>
  <c r="X36" i="42"/>
  <c r="Y36" i="42"/>
  <c r="V37" i="42"/>
  <c r="W37" i="42"/>
  <c r="X37" i="42"/>
  <c r="Y37" i="42"/>
  <c r="V53" i="42"/>
  <c r="V45" i="42"/>
  <c r="V47" i="42" s="1"/>
  <c r="X45" i="42"/>
  <c r="X47" i="42" s="1"/>
  <c r="Y45" i="42"/>
  <c r="Y51" i="42" s="1"/>
  <c r="V48" i="42"/>
  <c r="V50" i="42"/>
  <c r="X50" i="42"/>
  <c r="V54" i="42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33" i="40"/>
  <c r="Z34" i="40"/>
  <c r="Z35" i="40"/>
  <c r="Z36" i="40"/>
  <c r="Z37" i="40"/>
  <c r="Z38" i="40"/>
  <c r="Z39" i="40"/>
  <c r="Z40" i="40"/>
  <c r="Z48" i="40"/>
  <c r="Z13" i="40"/>
  <c r="AB10" i="40"/>
  <c r="AC10" i="40"/>
  <c r="AB11" i="40"/>
  <c r="AC11" i="40"/>
  <c r="AB12" i="40"/>
  <c r="AC12" i="40"/>
  <c r="AB13" i="40"/>
  <c r="AC13" i="40"/>
  <c r="AB14" i="40"/>
  <c r="AC14" i="40"/>
  <c r="AB15" i="40"/>
  <c r="AC15" i="40"/>
  <c r="AB16" i="40"/>
  <c r="AC16" i="40"/>
  <c r="AB17" i="40"/>
  <c r="AC17" i="40"/>
  <c r="AB18" i="40"/>
  <c r="AC18" i="40"/>
  <c r="AB19" i="40"/>
  <c r="AC19" i="40"/>
  <c r="AB20" i="40"/>
  <c r="AC20" i="40"/>
  <c r="AB21" i="40"/>
  <c r="AC21" i="40"/>
  <c r="AB22" i="40"/>
  <c r="AC22" i="40"/>
  <c r="AB23" i="40"/>
  <c r="AC23" i="40"/>
  <c r="AB24" i="40"/>
  <c r="AC24" i="40"/>
  <c r="AB25" i="40"/>
  <c r="AC25" i="40"/>
  <c r="AB26" i="40"/>
  <c r="AC26" i="40"/>
  <c r="AB27" i="40"/>
  <c r="AC27" i="40"/>
  <c r="AB28" i="40"/>
  <c r="AC28" i="40"/>
  <c r="AB29" i="40"/>
  <c r="AC29" i="40"/>
  <c r="AB30" i="40"/>
  <c r="AC30" i="40"/>
  <c r="AB31" i="40"/>
  <c r="AC31" i="40"/>
  <c r="AB32" i="40"/>
  <c r="AC32" i="40"/>
  <c r="AB33" i="40"/>
  <c r="AC33" i="40"/>
  <c r="AB34" i="40"/>
  <c r="AC34" i="40"/>
  <c r="AB35" i="40"/>
  <c r="AC35" i="40"/>
  <c r="AB36" i="40"/>
  <c r="AC36" i="40"/>
  <c r="AB37" i="40"/>
  <c r="AC37" i="40"/>
  <c r="AB38" i="40"/>
  <c r="AC38" i="40"/>
  <c r="AB39" i="40"/>
  <c r="AC39" i="40"/>
  <c r="AB40" i="40"/>
  <c r="AC40" i="40"/>
  <c r="AB48" i="40"/>
  <c r="AC48" i="40"/>
  <c r="AB9" i="40"/>
  <c r="AC9" i="40"/>
  <c r="AA13" i="40"/>
  <c r="AA14" i="40"/>
  <c r="AA15" i="40"/>
  <c r="AA16" i="40"/>
  <c r="AA17" i="40"/>
  <c r="AA18" i="40"/>
  <c r="AA19" i="40"/>
  <c r="AA20" i="40"/>
  <c r="AA21" i="40"/>
  <c r="AA22" i="40"/>
  <c r="AA23" i="40"/>
  <c r="AA24" i="40"/>
  <c r="AA25" i="40"/>
  <c r="AA26" i="40"/>
  <c r="AA27" i="40"/>
  <c r="AA28" i="40"/>
  <c r="AA29" i="40"/>
  <c r="AA30" i="40"/>
  <c r="AA31" i="40"/>
  <c r="AA32" i="40"/>
  <c r="AA33" i="40"/>
  <c r="AA34" i="40"/>
  <c r="AA35" i="40"/>
  <c r="AA36" i="40"/>
  <c r="AA37" i="40"/>
  <c r="AA38" i="40"/>
  <c r="AA39" i="40"/>
  <c r="AA40" i="40"/>
  <c r="AA48" i="40"/>
  <c r="AA97" i="49" l="1"/>
  <c r="AA96" i="49"/>
  <c r="AA95" i="49"/>
  <c r="AA94" i="49"/>
  <c r="AA93" i="49"/>
  <c r="AA91" i="49"/>
  <c r="AA90" i="49"/>
  <c r="X97" i="49"/>
  <c r="X96" i="49"/>
  <c r="X95" i="49"/>
  <c r="X94" i="49"/>
  <c r="X93" i="49"/>
  <c r="X92" i="49"/>
  <c r="X91" i="49"/>
  <c r="X90" i="49"/>
  <c r="AA92" i="49"/>
  <c r="W97" i="49"/>
  <c r="W96" i="49"/>
  <c r="W95" i="49"/>
  <c r="W94" i="49"/>
  <c r="W93" i="49"/>
  <c r="W92" i="49"/>
  <c r="W91" i="49"/>
  <c r="W90" i="49"/>
  <c r="V51" i="42"/>
  <c r="Y54" i="42"/>
  <c r="Y48" i="42"/>
  <c r="Y47" i="42"/>
  <c r="X51" i="42"/>
  <c r="X54" i="42"/>
  <c r="Y53" i="42"/>
  <c r="X53" i="42"/>
  <c r="Y50" i="42"/>
  <c r="X48" i="42"/>
  <c r="H42" i="56"/>
  <c r="G42" i="56"/>
  <c r="H41" i="56"/>
  <c r="I41" i="56" s="1"/>
  <c r="G41" i="56"/>
  <c r="H40" i="56"/>
  <c r="G40" i="56"/>
  <c r="H39" i="56"/>
  <c r="I39" i="56" s="1"/>
  <c r="G39" i="56"/>
  <c r="H38" i="56"/>
  <c r="G38" i="56"/>
  <c r="Q24" i="57"/>
  <c r="Q23" i="57"/>
  <c r="Q22" i="57"/>
  <c r="Q20" i="57"/>
  <c r="Q19" i="57"/>
  <c r="Q18" i="57"/>
  <c r="Q17" i="57"/>
  <c r="Q16" i="57"/>
  <c r="Q11" i="57"/>
  <c r="Q9" i="57"/>
  <c r="Q8" i="57"/>
  <c r="R24" i="57"/>
  <c r="R23" i="57"/>
  <c r="R22" i="57"/>
  <c r="R20" i="57"/>
  <c r="R19" i="57"/>
  <c r="R18" i="57"/>
  <c r="R17" i="57"/>
  <c r="R16" i="57"/>
  <c r="R9" i="57"/>
  <c r="R8" i="57"/>
  <c r="Q14" i="57"/>
  <c r="Q13" i="57"/>
  <c r="Q12" i="57"/>
  <c r="W14" i="40"/>
  <c r="X14" i="40"/>
  <c r="W15" i="40"/>
  <c r="X15" i="40"/>
  <c r="W16" i="40"/>
  <c r="X16" i="40"/>
  <c r="W17" i="40"/>
  <c r="X17" i="40"/>
  <c r="W18" i="40"/>
  <c r="X18" i="40"/>
  <c r="W19" i="40"/>
  <c r="X19" i="40"/>
  <c r="W20" i="40"/>
  <c r="X20" i="40"/>
  <c r="W21" i="40"/>
  <c r="X21" i="40"/>
  <c r="W22" i="40"/>
  <c r="X22" i="40"/>
  <c r="W23" i="40"/>
  <c r="X23" i="40"/>
  <c r="W24" i="40"/>
  <c r="X24" i="40"/>
  <c r="W25" i="40"/>
  <c r="X25" i="40"/>
  <c r="W26" i="40"/>
  <c r="X26" i="40"/>
  <c r="W27" i="40"/>
  <c r="X27" i="40"/>
  <c r="W28" i="40"/>
  <c r="X28" i="40"/>
  <c r="W29" i="40"/>
  <c r="X29" i="40"/>
  <c r="W30" i="40"/>
  <c r="X30" i="40"/>
  <c r="W31" i="40"/>
  <c r="X31" i="40"/>
  <c r="W32" i="40"/>
  <c r="X32" i="40"/>
  <c r="W33" i="40"/>
  <c r="X33" i="40"/>
  <c r="W34" i="40"/>
  <c r="X34" i="40"/>
  <c r="W35" i="40"/>
  <c r="X35" i="40"/>
  <c r="W36" i="40"/>
  <c r="X36" i="40"/>
  <c r="W37" i="40"/>
  <c r="X37" i="40"/>
  <c r="W38" i="40"/>
  <c r="X38" i="40"/>
  <c r="W39" i="40"/>
  <c r="X39" i="40"/>
  <c r="W40" i="40"/>
  <c r="X40" i="40"/>
  <c r="W48" i="40"/>
  <c r="X48" i="40"/>
  <c r="X13" i="40"/>
  <c r="W13" i="40"/>
  <c r="V14" i="40"/>
  <c r="V15" i="40"/>
  <c r="V16" i="40"/>
  <c r="V17" i="40"/>
  <c r="V18" i="40"/>
  <c r="V19" i="40"/>
  <c r="V20" i="40"/>
  <c r="V21" i="40"/>
  <c r="V22" i="40"/>
  <c r="V23" i="40"/>
  <c r="V24" i="40"/>
  <c r="V25" i="40"/>
  <c r="V26" i="40"/>
  <c r="V27" i="40"/>
  <c r="V28" i="40"/>
  <c r="V29" i="40"/>
  <c r="V30" i="40"/>
  <c r="V31" i="40"/>
  <c r="V32" i="40"/>
  <c r="V33" i="40"/>
  <c r="V34" i="40"/>
  <c r="V35" i="40"/>
  <c r="V36" i="40"/>
  <c r="V37" i="40"/>
  <c r="V38" i="40"/>
  <c r="V39" i="40"/>
  <c r="V40" i="40"/>
  <c r="V48" i="40"/>
  <c r="V10" i="40"/>
  <c r="V11" i="40"/>
  <c r="V12" i="40"/>
  <c r="V13" i="40"/>
  <c r="V9" i="40"/>
  <c r="H37" i="56"/>
  <c r="G37" i="56"/>
  <c r="H36" i="56"/>
  <c r="I36" i="56" s="1"/>
  <c r="G36" i="56"/>
  <c r="H35" i="56"/>
  <c r="G35" i="56"/>
  <c r="H34" i="56"/>
  <c r="G34" i="56"/>
  <c r="H33" i="56"/>
  <c r="G33" i="56"/>
  <c r="H32" i="56"/>
  <c r="G32" i="56"/>
  <c r="H31" i="56"/>
  <c r="G31" i="56"/>
  <c r="H30" i="56"/>
  <c r="G30" i="56"/>
  <c r="AE59" i="49"/>
  <c r="AF59" i="49"/>
  <c r="AG59" i="49"/>
  <c r="AE60" i="49"/>
  <c r="AF60" i="49"/>
  <c r="AG60" i="49"/>
  <c r="AE61" i="49"/>
  <c r="AF61" i="49"/>
  <c r="AG61" i="49"/>
  <c r="AE62" i="49"/>
  <c r="AF62" i="49"/>
  <c r="AG62" i="49"/>
  <c r="AE63" i="49"/>
  <c r="AF63" i="49"/>
  <c r="AG63" i="49"/>
  <c r="AE64" i="49"/>
  <c r="AF64" i="49"/>
  <c r="AG64" i="49"/>
  <c r="AE65" i="49"/>
  <c r="AF65" i="49"/>
  <c r="AG65" i="49"/>
  <c r="AE66" i="49"/>
  <c r="AF66" i="49"/>
  <c r="AG66" i="49"/>
  <c r="AE67" i="49"/>
  <c r="AF67" i="49"/>
  <c r="AG67" i="49"/>
  <c r="AE68" i="49"/>
  <c r="AF68" i="49"/>
  <c r="AG68" i="49"/>
  <c r="AE69" i="49"/>
  <c r="AF69" i="49"/>
  <c r="AG69" i="49"/>
  <c r="AE70" i="49"/>
  <c r="AF70" i="49"/>
  <c r="AG70" i="49"/>
  <c r="AE71" i="49"/>
  <c r="AF71" i="49"/>
  <c r="AG71" i="49"/>
  <c r="AE72" i="49"/>
  <c r="AF72" i="49"/>
  <c r="AG72" i="49"/>
  <c r="AE73" i="49"/>
  <c r="AF73" i="49"/>
  <c r="AG73" i="49"/>
  <c r="AE74" i="49"/>
  <c r="AF74" i="49"/>
  <c r="AG74" i="49"/>
  <c r="AE75" i="49"/>
  <c r="AF75" i="49"/>
  <c r="AG75" i="49"/>
  <c r="AE76" i="49"/>
  <c r="AF76" i="49"/>
  <c r="AG76" i="49"/>
  <c r="AE77" i="49"/>
  <c r="AF77" i="49"/>
  <c r="AG77" i="49"/>
  <c r="AE78" i="49"/>
  <c r="AF78" i="49"/>
  <c r="AG78" i="49"/>
  <c r="AE79" i="49"/>
  <c r="AF79" i="49"/>
  <c r="AG79" i="49"/>
  <c r="AE80" i="49"/>
  <c r="AF80" i="49"/>
  <c r="AG80" i="49"/>
  <c r="AE81" i="49"/>
  <c r="AF81" i="49"/>
  <c r="AG81" i="49"/>
  <c r="AE82" i="49"/>
  <c r="AF82" i="49"/>
  <c r="AG82" i="49"/>
  <c r="AE83" i="49"/>
  <c r="AF83" i="49"/>
  <c r="AG83" i="49"/>
  <c r="AE84" i="49"/>
  <c r="AF84" i="49"/>
  <c r="AG84" i="49"/>
  <c r="AE85" i="49"/>
  <c r="AF85" i="49"/>
  <c r="AG85" i="49"/>
  <c r="AE86" i="49"/>
  <c r="AF86" i="49"/>
  <c r="AG86" i="49"/>
  <c r="AE87" i="49"/>
  <c r="AF87" i="49"/>
  <c r="AG87" i="49"/>
  <c r="AE88" i="49"/>
  <c r="AF88" i="49"/>
  <c r="AG88" i="49"/>
  <c r="AE89" i="49"/>
  <c r="AF89" i="49"/>
  <c r="AG89" i="49"/>
  <c r="AD106" i="49"/>
  <c r="AC106" i="49"/>
  <c r="AB106" i="49"/>
  <c r="Z106" i="49"/>
  <c r="Y106" i="49"/>
  <c r="U106" i="49"/>
  <c r="T106" i="49"/>
  <c r="AD105" i="49"/>
  <c r="AC105" i="49"/>
  <c r="AB105" i="49"/>
  <c r="Z105" i="49"/>
  <c r="Y105" i="49"/>
  <c r="U105" i="49"/>
  <c r="T105" i="49"/>
  <c r="AD103" i="49"/>
  <c r="AC103" i="49"/>
  <c r="AB103" i="49"/>
  <c r="Z103" i="49"/>
  <c r="Y103" i="49"/>
  <c r="U103" i="49"/>
  <c r="T103" i="49"/>
  <c r="AD102" i="49"/>
  <c r="AC102" i="49"/>
  <c r="AB102" i="49"/>
  <c r="Z102" i="49"/>
  <c r="Y102" i="49"/>
  <c r="U102" i="49"/>
  <c r="T102" i="49"/>
  <c r="AD100" i="49"/>
  <c r="AC100" i="49"/>
  <c r="AB100" i="49"/>
  <c r="Z100" i="49"/>
  <c r="Y100" i="49"/>
  <c r="U100" i="49"/>
  <c r="T100" i="49"/>
  <c r="AD99" i="49"/>
  <c r="AC99" i="49"/>
  <c r="AB99" i="49"/>
  <c r="Z99" i="49"/>
  <c r="Y99" i="49"/>
  <c r="U99" i="49"/>
  <c r="T99" i="49"/>
  <c r="AH37" i="49"/>
  <c r="AH89" i="49" s="1"/>
  <c r="V89" i="49" s="1"/>
  <c r="R37" i="49"/>
  <c r="AH36" i="49"/>
  <c r="AH88" i="49" s="1"/>
  <c r="V88" i="49" s="1"/>
  <c r="R36" i="49"/>
  <c r="AH35" i="49"/>
  <c r="AH87" i="49" s="1"/>
  <c r="V87" i="49" s="1"/>
  <c r="R35" i="49"/>
  <c r="AH34" i="49"/>
  <c r="AH86" i="49" s="1"/>
  <c r="V86" i="49" s="1"/>
  <c r="R34" i="49"/>
  <c r="AH33" i="49"/>
  <c r="AH85" i="49" s="1"/>
  <c r="V85" i="49" s="1"/>
  <c r="R33" i="49"/>
  <c r="AH32" i="49"/>
  <c r="AH84" i="49" s="1"/>
  <c r="V84" i="49" s="1"/>
  <c r="R32" i="49"/>
  <c r="AH31" i="49"/>
  <c r="AH83" i="49" s="1"/>
  <c r="V83" i="49" s="1"/>
  <c r="R31" i="49"/>
  <c r="AH30" i="49"/>
  <c r="AH82" i="49" s="1"/>
  <c r="V82" i="49" s="1"/>
  <c r="R30" i="49"/>
  <c r="BL37" i="44"/>
  <c r="BK37" i="44"/>
  <c r="BJ37" i="44"/>
  <c r="BI37" i="44"/>
  <c r="BH37" i="44"/>
  <c r="BF37" i="44"/>
  <c r="BE37" i="44"/>
  <c r="BD37" i="44"/>
  <c r="BC37" i="44"/>
  <c r="BB37" i="44"/>
  <c r="BL36" i="44"/>
  <c r="BK36" i="44"/>
  <c r="BJ36" i="44"/>
  <c r="BI36" i="44"/>
  <c r="BH36" i="44"/>
  <c r="BF36" i="44"/>
  <c r="BE36" i="44"/>
  <c r="BD36" i="44"/>
  <c r="BC36" i="44"/>
  <c r="BB36" i="44"/>
  <c r="BL35" i="44"/>
  <c r="BK35" i="44"/>
  <c r="BJ35" i="44"/>
  <c r="BI35" i="44"/>
  <c r="BH35" i="44"/>
  <c r="BF35" i="44"/>
  <c r="BE35" i="44"/>
  <c r="BD35" i="44"/>
  <c r="BC35" i="44"/>
  <c r="BB35" i="44"/>
  <c r="BL34" i="44"/>
  <c r="BK34" i="44"/>
  <c r="BJ34" i="44"/>
  <c r="BI34" i="44"/>
  <c r="BH34" i="44"/>
  <c r="BF34" i="44"/>
  <c r="BE34" i="44"/>
  <c r="BD34" i="44"/>
  <c r="BC34" i="44"/>
  <c r="BB34" i="44"/>
  <c r="AI17" i="48"/>
  <c r="AI16" i="48"/>
  <c r="AI15" i="48"/>
  <c r="AI14" i="48"/>
  <c r="AI13" i="48"/>
  <c r="AI12" i="48"/>
  <c r="AI11" i="48"/>
  <c r="AI10" i="48"/>
  <c r="AI9" i="48"/>
  <c r="AI8" i="48"/>
  <c r="AI7" i="48"/>
  <c r="AI6" i="48"/>
  <c r="AK17" i="48"/>
  <c r="AK16" i="48"/>
  <c r="AN16" i="48" s="1"/>
  <c r="AK15" i="48"/>
  <c r="AN15" i="48" s="1"/>
  <c r="AK14" i="48"/>
  <c r="AL14" i="48" s="1"/>
  <c r="AK13" i="48"/>
  <c r="AN13" i="48" s="1"/>
  <c r="AK12" i="48"/>
  <c r="AK11" i="48"/>
  <c r="AK10" i="48"/>
  <c r="AN10" i="48" s="1"/>
  <c r="AK9" i="48"/>
  <c r="AN9" i="48" s="1"/>
  <c r="AK8" i="48"/>
  <c r="AK7" i="48"/>
  <c r="AN7" i="48" s="1"/>
  <c r="AK6" i="48"/>
  <c r="AN6" i="48" s="1"/>
  <c r="AM20" i="49"/>
  <c r="AM19" i="49"/>
  <c r="AM18" i="49"/>
  <c r="AM17" i="49"/>
  <c r="AM16" i="49"/>
  <c r="AM15" i="49"/>
  <c r="AM14" i="49"/>
  <c r="AM13" i="49"/>
  <c r="AM12" i="49"/>
  <c r="AM11" i="49"/>
  <c r="AM10" i="49"/>
  <c r="AM9" i="49"/>
  <c r="AM8" i="49"/>
  <c r="AM6" i="49"/>
  <c r="AO20" i="49"/>
  <c r="AO19" i="49"/>
  <c r="AO18" i="49"/>
  <c r="AO17" i="49"/>
  <c r="AO16" i="49"/>
  <c r="AO15" i="49"/>
  <c r="AO14" i="49"/>
  <c r="AO13" i="49"/>
  <c r="AO12" i="49"/>
  <c r="AO11" i="49"/>
  <c r="AO10" i="49"/>
  <c r="AO9" i="49"/>
  <c r="AO8" i="49"/>
  <c r="AO6" i="49"/>
  <c r="AF40" i="55"/>
  <c r="Q40" i="55"/>
  <c r="AF39" i="55"/>
  <c r="Q39" i="55"/>
  <c r="AF38" i="55"/>
  <c r="Q38" i="55"/>
  <c r="AF37" i="55"/>
  <c r="Q37" i="55"/>
  <c r="AF36" i="55"/>
  <c r="Q36" i="55"/>
  <c r="AF35" i="55"/>
  <c r="Q35" i="55"/>
  <c r="AF34" i="55"/>
  <c r="Q34" i="55"/>
  <c r="P38" i="50"/>
  <c r="AM7" i="49"/>
  <c r="AG16" i="48"/>
  <c r="AL17" i="48" l="1"/>
  <c r="AJ9" i="48"/>
  <c r="AJ13" i="48"/>
  <c r="AF103" i="49"/>
  <c r="AJ17" i="48"/>
  <c r="AL7" i="48"/>
  <c r="AM16" i="48"/>
  <c r="AL11" i="48"/>
  <c r="AJ11" i="48"/>
  <c r="AJ15" i="48"/>
  <c r="AL8" i="48"/>
  <c r="AL12" i="48"/>
  <c r="AJ8" i="48"/>
  <c r="AJ12" i="48"/>
  <c r="AJ16" i="48"/>
  <c r="AG103" i="49"/>
  <c r="Q6" i="57"/>
  <c r="I33" i="56"/>
  <c r="I32" i="56"/>
  <c r="I38" i="56"/>
  <c r="I40" i="56"/>
  <c r="I42" i="56"/>
  <c r="I31" i="56"/>
  <c r="AG102" i="49"/>
  <c r="AR13" i="49"/>
  <c r="AR17" i="49"/>
  <c r="AE102" i="49"/>
  <c r="AR9" i="49"/>
  <c r="AF99" i="49"/>
  <c r="AF100" i="49"/>
  <c r="AF102" i="49"/>
  <c r="AL10" i="48"/>
  <c r="AJ10" i="48"/>
  <c r="AJ14" i="48"/>
  <c r="AJ7" i="48"/>
  <c r="AL13" i="48"/>
  <c r="AL9" i="48"/>
  <c r="AN17" i="48"/>
  <c r="AL16" i="48"/>
  <c r="AL15" i="48"/>
  <c r="AE99" i="49"/>
  <c r="AE103" i="49"/>
  <c r="AE100" i="49"/>
  <c r="I35" i="56"/>
  <c r="I30" i="56"/>
  <c r="I37" i="56"/>
  <c r="I34" i="56"/>
  <c r="AA88" i="49"/>
  <c r="AA86" i="49"/>
  <c r="AA85" i="49"/>
  <c r="AA82" i="49"/>
  <c r="X88" i="49"/>
  <c r="X87" i="49"/>
  <c r="X86" i="49"/>
  <c r="X84" i="49"/>
  <c r="X83" i="49"/>
  <c r="W89" i="49"/>
  <c r="W88" i="49"/>
  <c r="W87" i="49"/>
  <c r="W86" i="49"/>
  <c r="W85" i="49"/>
  <c r="W84" i="49"/>
  <c r="W83" i="49"/>
  <c r="W82" i="49"/>
  <c r="AA89" i="49"/>
  <c r="AA87" i="49"/>
  <c r="AA84" i="49"/>
  <c r="AA83" i="49"/>
  <c r="X89" i="49"/>
  <c r="X85" i="49"/>
  <c r="X82" i="49"/>
  <c r="AG100" i="49"/>
  <c r="AG99" i="49"/>
  <c r="AR15" i="49"/>
  <c r="AP20" i="49"/>
  <c r="AR11" i="49"/>
  <c r="AR19" i="49"/>
  <c r="AR6" i="49"/>
  <c r="AR20" i="49"/>
  <c r="AR16" i="49"/>
  <c r="AR12" i="49"/>
  <c r="AR8" i="49"/>
  <c r="AP18" i="49"/>
  <c r="AR18" i="49"/>
  <c r="AR14" i="49"/>
  <c r="AR10" i="49"/>
  <c r="AP19" i="49"/>
  <c r="AN8" i="48"/>
  <c r="AN12" i="48"/>
  <c r="AN11" i="48"/>
  <c r="AN14" i="48"/>
  <c r="N45" i="42"/>
  <c r="K45" i="42"/>
  <c r="K51" i="42" s="1"/>
  <c r="D45" i="56"/>
  <c r="D46" i="56"/>
  <c r="D48" i="56"/>
  <c r="D49" i="56"/>
  <c r="D51" i="56"/>
  <c r="D52" i="56"/>
  <c r="AF41" i="55"/>
  <c r="Q31" i="55"/>
  <c r="Q32" i="55"/>
  <c r="Q33" i="55"/>
  <c r="Q41" i="55"/>
  <c r="E45" i="56"/>
  <c r="E46" i="56"/>
  <c r="E48" i="56"/>
  <c r="E49" i="56"/>
  <c r="E51" i="56"/>
  <c r="E52" i="56"/>
  <c r="E43" i="55"/>
  <c r="F43" i="55"/>
  <c r="G43" i="55"/>
  <c r="H43" i="55"/>
  <c r="I43" i="55"/>
  <c r="J43" i="55"/>
  <c r="K43" i="55"/>
  <c r="L43" i="55"/>
  <c r="M43" i="55"/>
  <c r="N43" i="55"/>
  <c r="O43" i="55"/>
  <c r="P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E44" i="55"/>
  <c r="F44" i="55"/>
  <c r="G44" i="55"/>
  <c r="H44" i="55"/>
  <c r="I44" i="55"/>
  <c r="J44" i="55"/>
  <c r="K44" i="55"/>
  <c r="L44" i="55"/>
  <c r="M44" i="55"/>
  <c r="N44" i="55"/>
  <c r="O44" i="55"/>
  <c r="P44" i="55"/>
  <c r="S44" i="55"/>
  <c r="T44" i="55"/>
  <c r="U44" i="55"/>
  <c r="V44" i="55"/>
  <c r="W44" i="55"/>
  <c r="X44" i="55"/>
  <c r="Y44" i="55"/>
  <c r="Z44" i="55"/>
  <c r="AA44" i="55"/>
  <c r="AB44" i="55"/>
  <c r="AC44" i="55"/>
  <c r="AD44" i="55"/>
  <c r="AE44" i="55"/>
  <c r="E46" i="55"/>
  <c r="F46" i="55"/>
  <c r="G46" i="55"/>
  <c r="H46" i="55"/>
  <c r="I46" i="55"/>
  <c r="J46" i="55"/>
  <c r="K46" i="55"/>
  <c r="L46" i="55"/>
  <c r="M46" i="55"/>
  <c r="N46" i="55"/>
  <c r="O46" i="55"/>
  <c r="P46" i="55"/>
  <c r="S46" i="55"/>
  <c r="T46" i="55"/>
  <c r="U46" i="55"/>
  <c r="V46" i="55"/>
  <c r="W46" i="55"/>
  <c r="X46" i="55"/>
  <c r="Y46" i="55"/>
  <c r="Z46" i="55"/>
  <c r="AA46" i="55"/>
  <c r="AB46" i="55"/>
  <c r="AC46" i="55"/>
  <c r="AD46" i="55"/>
  <c r="AE46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E50" i="55"/>
  <c r="F50" i="55"/>
  <c r="G50" i="55"/>
  <c r="H50" i="55"/>
  <c r="I50" i="55"/>
  <c r="J50" i="55"/>
  <c r="K50" i="55"/>
  <c r="L50" i="55"/>
  <c r="M50" i="55"/>
  <c r="N50" i="55"/>
  <c r="O50" i="55"/>
  <c r="P50" i="55"/>
  <c r="S50" i="55"/>
  <c r="T50" i="55"/>
  <c r="U50" i="55"/>
  <c r="V50" i="55"/>
  <c r="W50" i="55"/>
  <c r="X50" i="55"/>
  <c r="Y50" i="55"/>
  <c r="Z50" i="55"/>
  <c r="AA50" i="55"/>
  <c r="AB50" i="55"/>
  <c r="AC50" i="55"/>
  <c r="AD50" i="55"/>
  <c r="AE50" i="55"/>
  <c r="D50" i="55"/>
  <c r="D49" i="55"/>
  <c r="D47" i="55"/>
  <c r="D46" i="55"/>
  <c r="D44" i="55"/>
  <c r="D43" i="55"/>
  <c r="E43" i="53"/>
  <c r="F43" i="53"/>
  <c r="G43" i="53"/>
  <c r="I43" i="53"/>
  <c r="J43" i="53"/>
  <c r="K43" i="53"/>
  <c r="L43" i="53"/>
  <c r="E44" i="53"/>
  <c r="F44" i="53"/>
  <c r="G44" i="53"/>
  <c r="I44" i="53"/>
  <c r="J44" i="53"/>
  <c r="K44" i="53"/>
  <c r="L44" i="53"/>
  <c r="E46" i="53"/>
  <c r="F46" i="53"/>
  <c r="G46" i="53"/>
  <c r="I46" i="53"/>
  <c r="J46" i="53"/>
  <c r="K46" i="53"/>
  <c r="L46" i="53"/>
  <c r="E47" i="53"/>
  <c r="F47" i="53"/>
  <c r="G47" i="53"/>
  <c r="I47" i="53"/>
  <c r="J47" i="53"/>
  <c r="K47" i="53"/>
  <c r="L47" i="53"/>
  <c r="E49" i="53"/>
  <c r="F49" i="53"/>
  <c r="G49" i="53"/>
  <c r="I49" i="53"/>
  <c r="J49" i="53"/>
  <c r="K49" i="53"/>
  <c r="L49" i="53"/>
  <c r="E50" i="53"/>
  <c r="F50" i="53"/>
  <c r="G50" i="53"/>
  <c r="I50" i="53"/>
  <c r="J50" i="53"/>
  <c r="K50" i="53"/>
  <c r="L50" i="53"/>
  <c r="D50" i="53"/>
  <c r="D49" i="53"/>
  <c r="D47" i="53"/>
  <c r="D46" i="53"/>
  <c r="D44" i="53"/>
  <c r="D43" i="53"/>
  <c r="E43" i="54"/>
  <c r="F43" i="54"/>
  <c r="G43" i="54"/>
  <c r="H43" i="54"/>
  <c r="I43" i="54"/>
  <c r="J43" i="54"/>
  <c r="K43" i="54"/>
  <c r="L43" i="54"/>
  <c r="M43" i="54"/>
  <c r="N43" i="54"/>
  <c r="O43" i="54"/>
  <c r="P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E44" i="54"/>
  <c r="F44" i="54"/>
  <c r="G44" i="54"/>
  <c r="H44" i="54"/>
  <c r="I44" i="54"/>
  <c r="J44" i="54"/>
  <c r="K44" i="54"/>
  <c r="L44" i="54"/>
  <c r="M44" i="54"/>
  <c r="N44" i="54"/>
  <c r="O44" i="54"/>
  <c r="P44" i="54"/>
  <c r="R44" i="54"/>
  <c r="S44" i="54"/>
  <c r="T44" i="54"/>
  <c r="U44" i="54"/>
  <c r="V44" i="54"/>
  <c r="W44" i="54"/>
  <c r="X44" i="54"/>
  <c r="Y44" i="54"/>
  <c r="Z44" i="54"/>
  <c r="AA44" i="54"/>
  <c r="AB44" i="54"/>
  <c r="AC44" i="54"/>
  <c r="AD44" i="54"/>
  <c r="E46" i="54"/>
  <c r="F46" i="54"/>
  <c r="G46" i="54"/>
  <c r="H46" i="54"/>
  <c r="I46" i="54"/>
  <c r="J46" i="54"/>
  <c r="K46" i="54"/>
  <c r="L46" i="54"/>
  <c r="M46" i="54"/>
  <c r="N46" i="54"/>
  <c r="O46" i="54"/>
  <c r="P46" i="54"/>
  <c r="R46" i="54"/>
  <c r="S46" i="54"/>
  <c r="T46" i="54"/>
  <c r="U46" i="54"/>
  <c r="V46" i="54"/>
  <c r="W46" i="54"/>
  <c r="X46" i="54"/>
  <c r="Y46" i="54"/>
  <c r="Z46" i="54"/>
  <c r="AA46" i="54"/>
  <c r="AB46" i="54"/>
  <c r="AC46" i="54"/>
  <c r="AD46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R49" i="54"/>
  <c r="S49" i="54"/>
  <c r="T49" i="54"/>
  <c r="U49" i="54"/>
  <c r="V49" i="54"/>
  <c r="W49" i="54"/>
  <c r="X49" i="54"/>
  <c r="Y49" i="54"/>
  <c r="Z49" i="54"/>
  <c r="AA49" i="54"/>
  <c r="AB49" i="54"/>
  <c r="AC49" i="54"/>
  <c r="AD49" i="54"/>
  <c r="E50" i="54"/>
  <c r="F50" i="54"/>
  <c r="G50" i="54"/>
  <c r="H50" i="54"/>
  <c r="I50" i="54"/>
  <c r="J50" i="54"/>
  <c r="K50" i="54"/>
  <c r="L50" i="54"/>
  <c r="M50" i="54"/>
  <c r="N50" i="54"/>
  <c r="O50" i="54"/>
  <c r="P50" i="54"/>
  <c r="R50" i="54"/>
  <c r="S50" i="54"/>
  <c r="T50" i="54"/>
  <c r="U50" i="54"/>
  <c r="V50" i="54"/>
  <c r="W50" i="54"/>
  <c r="X50" i="54"/>
  <c r="Y50" i="54"/>
  <c r="Z50" i="54"/>
  <c r="AA50" i="54"/>
  <c r="AB50" i="54"/>
  <c r="AC50" i="54"/>
  <c r="AD50" i="54"/>
  <c r="D50" i="54"/>
  <c r="D49" i="54"/>
  <c r="D47" i="54"/>
  <c r="D46" i="54"/>
  <c r="D44" i="54"/>
  <c r="D43" i="54"/>
  <c r="E43" i="59"/>
  <c r="F43" i="59"/>
  <c r="G43" i="59"/>
  <c r="I43" i="59"/>
  <c r="J43" i="59"/>
  <c r="K43" i="59"/>
  <c r="L43" i="59"/>
  <c r="E44" i="59"/>
  <c r="F44" i="59"/>
  <c r="G44" i="59"/>
  <c r="I44" i="59"/>
  <c r="J44" i="59"/>
  <c r="K44" i="59"/>
  <c r="L44" i="59"/>
  <c r="E46" i="59"/>
  <c r="F46" i="59"/>
  <c r="G46" i="59"/>
  <c r="I46" i="59"/>
  <c r="J46" i="59"/>
  <c r="K46" i="59"/>
  <c r="L46" i="59"/>
  <c r="E47" i="59"/>
  <c r="F47" i="59"/>
  <c r="G47" i="59"/>
  <c r="I47" i="59"/>
  <c r="J47" i="59"/>
  <c r="K47" i="59"/>
  <c r="L47" i="59"/>
  <c r="E49" i="59"/>
  <c r="F49" i="59"/>
  <c r="G49" i="59"/>
  <c r="I49" i="59"/>
  <c r="J49" i="59"/>
  <c r="K49" i="59"/>
  <c r="L49" i="59"/>
  <c r="E50" i="59"/>
  <c r="F50" i="59"/>
  <c r="G50" i="59"/>
  <c r="I50" i="59"/>
  <c r="J50" i="59"/>
  <c r="K50" i="59"/>
  <c r="L50" i="59"/>
  <c r="D50" i="59"/>
  <c r="D49" i="59"/>
  <c r="D47" i="59"/>
  <c r="D46" i="59"/>
  <c r="D44" i="59"/>
  <c r="D43" i="59"/>
  <c r="E43" i="52"/>
  <c r="F43" i="52"/>
  <c r="G43" i="52"/>
  <c r="H43" i="52"/>
  <c r="I43" i="52"/>
  <c r="J43" i="52"/>
  <c r="K43" i="52"/>
  <c r="M43" i="52"/>
  <c r="N43" i="52"/>
  <c r="O43" i="52"/>
  <c r="P43" i="52"/>
  <c r="Q43" i="52"/>
  <c r="R43" i="52"/>
  <c r="S43" i="52"/>
  <c r="T43" i="52"/>
  <c r="E44" i="52"/>
  <c r="F44" i="52"/>
  <c r="G44" i="52"/>
  <c r="H44" i="52"/>
  <c r="I44" i="52"/>
  <c r="J44" i="52"/>
  <c r="K44" i="52"/>
  <c r="M44" i="52"/>
  <c r="N44" i="52"/>
  <c r="O44" i="52"/>
  <c r="P44" i="52"/>
  <c r="Q44" i="52"/>
  <c r="R44" i="52"/>
  <c r="S44" i="52"/>
  <c r="T44" i="52"/>
  <c r="E46" i="52"/>
  <c r="F46" i="52"/>
  <c r="G46" i="52"/>
  <c r="H46" i="52"/>
  <c r="I46" i="52"/>
  <c r="J46" i="52"/>
  <c r="K46" i="52"/>
  <c r="M46" i="52"/>
  <c r="N46" i="52"/>
  <c r="O46" i="52"/>
  <c r="P46" i="52"/>
  <c r="Q46" i="52"/>
  <c r="R46" i="52"/>
  <c r="S46" i="52"/>
  <c r="T46" i="52"/>
  <c r="E47" i="52"/>
  <c r="F47" i="52"/>
  <c r="G47" i="52"/>
  <c r="H47" i="52"/>
  <c r="I47" i="52"/>
  <c r="J47" i="52"/>
  <c r="K47" i="52"/>
  <c r="M47" i="52"/>
  <c r="N47" i="52"/>
  <c r="O47" i="52"/>
  <c r="P47" i="52"/>
  <c r="Q47" i="52"/>
  <c r="R47" i="52"/>
  <c r="S47" i="52"/>
  <c r="T47" i="52"/>
  <c r="E49" i="52"/>
  <c r="F49" i="52"/>
  <c r="G49" i="52"/>
  <c r="H49" i="52"/>
  <c r="I49" i="52"/>
  <c r="J49" i="52"/>
  <c r="K49" i="52"/>
  <c r="M49" i="52"/>
  <c r="N49" i="52"/>
  <c r="O49" i="52"/>
  <c r="P49" i="52"/>
  <c r="Q49" i="52"/>
  <c r="R49" i="52"/>
  <c r="S49" i="52"/>
  <c r="T49" i="52"/>
  <c r="E50" i="52"/>
  <c r="F50" i="52"/>
  <c r="G50" i="52"/>
  <c r="H50" i="52"/>
  <c r="I50" i="52"/>
  <c r="J50" i="52"/>
  <c r="K50" i="52"/>
  <c r="M50" i="52"/>
  <c r="N50" i="52"/>
  <c r="O50" i="52"/>
  <c r="P50" i="52"/>
  <c r="Q50" i="52"/>
  <c r="R50" i="52"/>
  <c r="S50" i="52"/>
  <c r="T50" i="52"/>
  <c r="D50" i="52"/>
  <c r="D49" i="52"/>
  <c r="D47" i="52"/>
  <c r="D46" i="52"/>
  <c r="D44" i="52"/>
  <c r="D43" i="52"/>
  <c r="E43" i="51"/>
  <c r="F43" i="51"/>
  <c r="G43" i="51"/>
  <c r="H43" i="51"/>
  <c r="I43" i="51"/>
  <c r="K43" i="51"/>
  <c r="L43" i="51"/>
  <c r="M43" i="51"/>
  <c r="N43" i="51"/>
  <c r="O43" i="51"/>
  <c r="P43" i="51"/>
  <c r="E44" i="51"/>
  <c r="F44" i="51"/>
  <c r="G44" i="51"/>
  <c r="H44" i="51"/>
  <c r="I44" i="51"/>
  <c r="K44" i="51"/>
  <c r="L44" i="51"/>
  <c r="M44" i="51"/>
  <c r="N44" i="51"/>
  <c r="O44" i="51"/>
  <c r="P44" i="51"/>
  <c r="E46" i="51"/>
  <c r="F46" i="51"/>
  <c r="G46" i="51"/>
  <c r="H46" i="51"/>
  <c r="I46" i="51"/>
  <c r="K46" i="51"/>
  <c r="L46" i="51"/>
  <c r="M46" i="51"/>
  <c r="N46" i="51"/>
  <c r="O46" i="51"/>
  <c r="P46" i="51"/>
  <c r="E47" i="51"/>
  <c r="F47" i="51"/>
  <c r="G47" i="51"/>
  <c r="H47" i="51"/>
  <c r="I47" i="51"/>
  <c r="K47" i="51"/>
  <c r="L47" i="51"/>
  <c r="M47" i="51"/>
  <c r="N47" i="51"/>
  <c r="O47" i="51"/>
  <c r="P47" i="51"/>
  <c r="E49" i="51"/>
  <c r="F49" i="51"/>
  <c r="G49" i="51"/>
  <c r="H49" i="51"/>
  <c r="I49" i="51"/>
  <c r="K49" i="51"/>
  <c r="L49" i="51"/>
  <c r="M49" i="51"/>
  <c r="N49" i="51"/>
  <c r="O49" i="51"/>
  <c r="P49" i="51"/>
  <c r="E50" i="51"/>
  <c r="F50" i="51"/>
  <c r="G50" i="51"/>
  <c r="H50" i="51"/>
  <c r="I50" i="51"/>
  <c r="K50" i="51"/>
  <c r="L50" i="51"/>
  <c r="M50" i="51"/>
  <c r="N50" i="51"/>
  <c r="O50" i="51"/>
  <c r="P50" i="51"/>
  <c r="D50" i="51"/>
  <c r="D49" i="51"/>
  <c r="D47" i="51"/>
  <c r="D46" i="51"/>
  <c r="D44" i="51"/>
  <c r="D43" i="51"/>
  <c r="H43" i="50"/>
  <c r="I43" i="50"/>
  <c r="J43" i="50"/>
  <c r="L43" i="50"/>
  <c r="M43" i="50"/>
  <c r="N43" i="50"/>
  <c r="H44" i="50"/>
  <c r="I44" i="50"/>
  <c r="J44" i="50"/>
  <c r="L44" i="50"/>
  <c r="M44" i="50"/>
  <c r="N44" i="50"/>
  <c r="H46" i="50"/>
  <c r="I46" i="50"/>
  <c r="J46" i="50"/>
  <c r="L46" i="50"/>
  <c r="M46" i="50"/>
  <c r="N46" i="50"/>
  <c r="H47" i="50"/>
  <c r="I47" i="50"/>
  <c r="J47" i="50"/>
  <c r="L47" i="50"/>
  <c r="M47" i="50"/>
  <c r="N47" i="50"/>
  <c r="H49" i="50"/>
  <c r="I49" i="50"/>
  <c r="J49" i="50"/>
  <c r="L49" i="50"/>
  <c r="M49" i="50"/>
  <c r="N49" i="50"/>
  <c r="H50" i="50"/>
  <c r="I50" i="50"/>
  <c r="J50" i="50"/>
  <c r="L50" i="50"/>
  <c r="M50" i="50"/>
  <c r="N50" i="50"/>
  <c r="F43" i="50"/>
  <c r="F44" i="50"/>
  <c r="F46" i="50"/>
  <c r="F47" i="50"/>
  <c r="F49" i="50"/>
  <c r="F50" i="50"/>
  <c r="E43" i="50"/>
  <c r="E44" i="50"/>
  <c r="E46" i="50"/>
  <c r="E47" i="50"/>
  <c r="E49" i="50"/>
  <c r="E50" i="50"/>
  <c r="D50" i="50"/>
  <c r="D49" i="50"/>
  <c r="D47" i="50"/>
  <c r="D46" i="50"/>
  <c r="D44" i="50"/>
  <c r="D43" i="50"/>
  <c r="V6" i="64"/>
  <c r="D47" i="64"/>
  <c r="E47" i="64"/>
  <c r="F47" i="64"/>
  <c r="G47" i="64"/>
  <c r="I47" i="64"/>
  <c r="J47" i="64"/>
  <c r="K47" i="64"/>
  <c r="L47" i="64"/>
  <c r="E48" i="64"/>
  <c r="F48" i="64"/>
  <c r="G48" i="64"/>
  <c r="I48" i="64"/>
  <c r="J48" i="64"/>
  <c r="K48" i="64"/>
  <c r="L48" i="64"/>
  <c r="E50" i="64"/>
  <c r="F50" i="64"/>
  <c r="G50" i="64"/>
  <c r="I50" i="64"/>
  <c r="J50" i="64"/>
  <c r="K50" i="64"/>
  <c r="L50" i="64"/>
  <c r="E51" i="64"/>
  <c r="F51" i="64"/>
  <c r="G51" i="64"/>
  <c r="I51" i="64"/>
  <c r="J51" i="64"/>
  <c r="K51" i="64"/>
  <c r="L51" i="64"/>
  <c r="E53" i="64"/>
  <c r="F53" i="64"/>
  <c r="G53" i="64"/>
  <c r="I53" i="64"/>
  <c r="J53" i="64"/>
  <c r="K53" i="64"/>
  <c r="L53" i="64"/>
  <c r="E54" i="64"/>
  <c r="F54" i="64"/>
  <c r="G54" i="64"/>
  <c r="I54" i="64"/>
  <c r="J54" i="64"/>
  <c r="K54" i="64"/>
  <c r="L54" i="64"/>
  <c r="D54" i="64"/>
  <c r="D53" i="64"/>
  <c r="D51" i="64"/>
  <c r="D50" i="64"/>
  <c r="D48" i="64"/>
  <c r="G47" i="62"/>
  <c r="G48" i="62"/>
  <c r="G50" i="62"/>
  <c r="G51" i="62"/>
  <c r="G53" i="62"/>
  <c r="G54" i="62"/>
  <c r="D54" i="62"/>
  <c r="D53" i="62"/>
  <c r="D51" i="62"/>
  <c r="D50" i="62"/>
  <c r="D48" i="62"/>
  <c r="D47" i="62"/>
  <c r="E47" i="61"/>
  <c r="F47" i="61"/>
  <c r="G47" i="61"/>
  <c r="H47" i="61"/>
  <c r="I47" i="61"/>
  <c r="J47" i="61"/>
  <c r="K47" i="61"/>
  <c r="M47" i="61"/>
  <c r="N47" i="61"/>
  <c r="O47" i="61"/>
  <c r="P47" i="61"/>
  <c r="Q47" i="61"/>
  <c r="R47" i="61"/>
  <c r="S47" i="61"/>
  <c r="T47" i="61"/>
  <c r="E48" i="61"/>
  <c r="F48" i="61"/>
  <c r="G48" i="61"/>
  <c r="H48" i="61"/>
  <c r="I48" i="61"/>
  <c r="J48" i="61"/>
  <c r="K48" i="61"/>
  <c r="M48" i="61"/>
  <c r="N48" i="61"/>
  <c r="O48" i="61"/>
  <c r="P48" i="61"/>
  <c r="Q48" i="61"/>
  <c r="R48" i="61"/>
  <c r="S48" i="61"/>
  <c r="T48" i="61"/>
  <c r="E50" i="61"/>
  <c r="F50" i="61"/>
  <c r="G50" i="61"/>
  <c r="H50" i="61"/>
  <c r="I50" i="61"/>
  <c r="J50" i="61"/>
  <c r="K50" i="61"/>
  <c r="M50" i="61"/>
  <c r="N50" i="61"/>
  <c r="O50" i="61"/>
  <c r="P50" i="61"/>
  <c r="Q50" i="61"/>
  <c r="R50" i="61"/>
  <c r="S50" i="61"/>
  <c r="T50" i="61"/>
  <c r="E51" i="61"/>
  <c r="F51" i="61"/>
  <c r="G51" i="61"/>
  <c r="H51" i="61"/>
  <c r="I51" i="61"/>
  <c r="J51" i="61"/>
  <c r="K51" i="61"/>
  <c r="M51" i="61"/>
  <c r="N51" i="61"/>
  <c r="O51" i="61"/>
  <c r="P51" i="61"/>
  <c r="Q51" i="61"/>
  <c r="R51" i="61"/>
  <c r="S51" i="61"/>
  <c r="T51" i="61"/>
  <c r="E53" i="61"/>
  <c r="F53" i="61"/>
  <c r="G53" i="61"/>
  <c r="H53" i="61"/>
  <c r="I53" i="61"/>
  <c r="J53" i="61"/>
  <c r="K53" i="61"/>
  <c r="M53" i="61"/>
  <c r="N53" i="61"/>
  <c r="O53" i="61"/>
  <c r="P53" i="61"/>
  <c r="Q53" i="61"/>
  <c r="R53" i="61"/>
  <c r="S53" i="61"/>
  <c r="T53" i="61"/>
  <c r="E54" i="61"/>
  <c r="F54" i="61"/>
  <c r="G54" i="61"/>
  <c r="H54" i="61"/>
  <c r="I54" i="61"/>
  <c r="J54" i="61"/>
  <c r="K54" i="61"/>
  <c r="M54" i="61"/>
  <c r="N54" i="61"/>
  <c r="O54" i="61"/>
  <c r="P54" i="61"/>
  <c r="Q54" i="61"/>
  <c r="R54" i="61"/>
  <c r="S54" i="61"/>
  <c r="T54" i="61"/>
  <c r="D54" i="61"/>
  <c r="D53" i="61"/>
  <c r="D51" i="61"/>
  <c r="D50" i="61"/>
  <c r="D48" i="61"/>
  <c r="D47" i="61"/>
  <c r="U47" i="49"/>
  <c r="V47" i="49"/>
  <c r="W47" i="49"/>
  <c r="X47" i="49"/>
  <c r="Y47" i="49"/>
  <c r="Z47" i="49"/>
  <c r="AA47" i="49"/>
  <c r="AB47" i="49"/>
  <c r="AC47" i="49"/>
  <c r="AD47" i="49"/>
  <c r="AE47" i="49"/>
  <c r="AF47" i="49"/>
  <c r="AG47" i="49"/>
  <c r="U48" i="49"/>
  <c r="V48" i="49"/>
  <c r="W48" i="49"/>
  <c r="X48" i="49"/>
  <c r="Y48" i="49"/>
  <c r="Z48" i="49"/>
  <c r="AA48" i="49"/>
  <c r="AB48" i="49"/>
  <c r="AC48" i="49"/>
  <c r="AD48" i="49"/>
  <c r="AE48" i="49"/>
  <c r="AF48" i="49"/>
  <c r="AG48" i="49"/>
  <c r="U50" i="49"/>
  <c r="V50" i="49"/>
  <c r="W50" i="49"/>
  <c r="X50" i="49"/>
  <c r="Y50" i="49"/>
  <c r="Z50" i="49"/>
  <c r="AA50" i="49"/>
  <c r="AB50" i="49"/>
  <c r="AC50" i="49"/>
  <c r="AD50" i="49"/>
  <c r="AE50" i="49"/>
  <c r="AF50" i="49"/>
  <c r="AG50" i="49"/>
  <c r="U51" i="49"/>
  <c r="V51" i="49"/>
  <c r="W51" i="49"/>
  <c r="X51" i="49"/>
  <c r="Y51" i="49"/>
  <c r="Z51" i="49"/>
  <c r="AA51" i="49"/>
  <c r="AB51" i="49"/>
  <c r="AC51" i="49"/>
  <c r="AD51" i="49"/>
  <c r="AE51" i="49"/>
  <c r="AF51" i="49"/>
  <c r="AG51" i="49"/>
  <c r="U53" i="49"/>
  <c r="V53" i="49"/>
  <c r="W53" i="49"/>
  <c r="X53" i="49"/>
  <c r="Y53" i="49"/>
  <c r="Z53" i="49"/>
  <c r="AA53" i="49"/>
  <c r="AB53" i="49"/>
  <c r="AC53" i="49"/>
  <c r="AD53" i="49"/>
  <c r="AE53" i="49"/>
  <c r="AF53" i="49"/>
  <c r="AG53" i="49"/>
  <c r="U54" i="49"/>
  <c r="V54" i="49"/>
  <c r="W54" i="49"/>
  <c r="X54" i="49"/>
  <c r="Y54" i="49"/>
  <c r="Z54" i="49"/>
  <c r="AA54" i="49"/>
  <c r="AB54" i="49"/>
  <c r="AC54" i="49"/>
  <c r="AD54" i="49"/>
  <c r="AE54" i="49"/>
  <c r="AF54" i="49"/>
  <c r="AG54" i="49"/>
  <c r="T54" i="49"/>
  <c r="T53" i="49"/>
  <c r="T51" i="49"/>
  <c r="T50" i="49"/>
  <c r="T48" i="49"/>
  <c r="T47" i="49"/>
  <c r="E47" i="49"/>
  <c r="F47" i="49"/>
  <c r="G47" i="49"/>
  <c r="H47" i="49"/>
  <c r="I47" i="49"/>
  <c r="J47" i="49"/>
  <c r="K47" i="49"/>
  <c r="L47" i="49"/>
  <c r="M47" i="49"/>
  <c r="N47" i="49"/>
  <c r="O47" i="49"/>
  <c r="P47" i="49"/>
  <c r="Q47" i="49"/>
  <c r="E48" i="49"/>
  <c r="F48" i="49"/>
  <c r="G48" i="49"/>
  <c r="H48" i="49"/>
  <c r="I48" i="49"/>
  <c r="J48" i="49"/>
  <c r="K48" i="49"/>
  <c r="L48" i="49"/>
  <c r="M48" i="49"/>
  <c r="N48" i="49"/>
  <c r="O48" i="49"/>
  <c r="P48" i="49"/>
  <c r="Q48" i="49"/>
  <c r="E50" i="49"/>
  <c r="F50" i="49"/>
  <c r="G50" i="49"/>
  <c r="H50" i="49"/>
  <c r="I50" i="49"/>
  <c r="J50" i="49"/>
  <c r="K50" i="49"/>
  <c r="L50" i="49"/>
  <c r="M50" i="49"/>
  <c r="N50" i="49"/>
  <c r="O50" i="49"/>
  <c r="P50" i="49"/>
  <c r="Q50" i="49"/>
  <c r="E51" i="49"/>
  <c r="F51" i="49"/>
  <c r="G51" i="49"/>
  <c r="H51" i="49"/>
  <c r="I51" i="49"/>
  <c r="J51" i="49"/>
  <c r="K51" i="49"/>
  <c r="L51" i="49"/>
  <c r="M51" i="49"/>
  <c r="N51" i="49"/>
  <c r="O51" i="49"/>
  <c r="P51" i="49"/>
  <c r="Q51" i="49"/>
  <c r="E53" i="49"/>
  <c r="F53" i="49"/>
  <c r="G53" i="49"/>
  <c r="H53" i="49"/>
  <c r="I53" i="49"/>
  <c r="J53" i="49"/>
  <c r="K53" i="49"/>
  <c r="L53" i="49"/>
  <c r="M53" i="49"/>
  <c r="N53" i="49"/>
  <c r="O53" i="49"/>
  <c r="P53" i="49"/>
  <c r="Q53" i="49"/>
  <c r="E54" i="49"/>
  <c r="F54" i="49"/>
  <c r="G54" i="49"/>
  <c r="H54" i="49"/>
  <c r="I54" i="49"/>
  <c r="J54" i="49"/>
  <c r="K54" i="49"/>
  <c r="L54" i="49"/>
  <c r="M54" i="49"/>
  <c r="N54" i="49"/>
  <c r="O54" i="49"/>
  <c r="P54" i="49"/>
  <c r="Q54" i="49"/>
  <c r="D54" i="49"/>
  <c r="D53" i="49"/>
  <c r="D51" i="49"/>
  <c r="D50" i="49"/>
  <c r="D48" i="49"/>
  <c r="D47" i="49"/>
  <c r="E47" i="48"/>
  <c r="F47" i="48"/>
  <c r="G47" i="48"/>
  <c r="H47" i="48"/>
  <c r="I47" i="48"/>
  <c r="J47" i="48"/>
  <c r="K47" i="48"/>
  <c r="L47" i="48"/>
  <c r="M47" i="48"/>
  <c r="N47" i="48"/>
  <c r="O47" i="48"/>
  <c r="P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E48" i="48"/>
  <c r="F48" i="48"/>
  <c r="G48" i="48"/>
  <c r="H48" i="48"/>
  <c r="I48" i="48"/>
  <c r="J48" i="48"/>
  <c r="K48" i="48"/>
  <c r="L48" i="48"/>
  <c r="M48" i="48"/>
  <c r="N48" i="48"/>
  <c r="O48" i="48"/>
  <c r="P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E50" i="48"/>
  <c r="F50" i="48"/>
  <c r="G50" i="48"/>
  <c r="H50" i="48"/>
  <c r="I50" i="48"/>
  <c r="J50" i="48"/>
  <c r="K50" i="48"/>
  <c r="L50" i="48"/>
  <c r="M50" i="48"/>
  <c r="N50" i="48"/>
  <c r="O50" i="48"/>
  <c r="P50" i="48"/>
  <c r="R50" i="48"/>
  <c r="S50" i="48"/>
  <c r="T50" i="48"/>
  <c r="U50" i="48"/>
  <c r="V50" i="48"/>
  <c r="W50" i="48"/>
  <c r="X50" i="48"/>
  <c r="Y50" i="48"/>
  <c r="Z50" i="48"/>
  <c r="AA50" i="48"/>
  <c r="AB50" i="48"/>
  <c r="AC50" i="48"/>
  <c r="AD50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E53" i="48"/>
  <c r="F53" i="48"/>
  <c r="G53" i="48"/>
  <c r="H53" i="48"/>
  <c r="I53" i="48"/>
  <c r="J53" i="48"/>
  <c r="K53" i="48"/>
  <c r="L53" i="48"/>
  <c r="M53" i="48"/>
  <c r="N53" i="48"/>
  <c r="O53" i="48"/>
  <c r="P53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AD53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D54" i="48"/>
  <c r="D53" i="48"/>
  <c r="D51" i="48"/>
  <c r="D50" i="48"/>
  <c r="D48" i="48"/>
  <c r="D47" i="48"/>
  <c r="E47" i="57"/>
  <c r="F47" i="57"/>
  <c r="G47" i="57"/>
  <c r="J47" i="57"/>
  <c r="K47" i="57"/>
  <c r="L47" i="57"/>
  <c r="E48" i="57"/>
  <c r="F48" i="57"/>
  <c r="G48" i="57"/>
  <c r="J48" i="57"/>
  <c r="K48" i="57"/>
  <c r="L48" i="57"/>
  <c r="E50" i="57"/>
  <c r="F50" i="57"/>
  <c r="G50" i="57"/>
  <c r="J50" i="57"/>
  <c r="K50" i="57"/>
  <c r="L50" i="57"/>
  <c r="E51" i="57"/>
  <c r="F51" i="57"/>
  <c r="G51" i="57"/>
  <c r="J51" i="57"/>
  <c r="K51" i="57"/>
  <c r="L51" i="57"/>
  <c r="E53" i="57"/>
  <c r="F53" i="57"/>
  <c r="G53" i="57"/>
  <c r="J53" i="57"/>
  <c r="K53" i="57"/>
  <c r="L53" i="57"/>
  <c r="E54" i="57"/>
  <c r="F54" i="57"/>
  <c r="G54" i="57"/>
  <c r="J54" i="57"/>
  <c r="K54" i="57"/>
  <c r="L54" i="57"/>
  <c r="D54" i="57"/>
  <c r="D53" i="57"/>
  <c r="D51" i="57"/>
  <c r="D50" i="57"/>
  <c r="D48" i="57"/>
  <c r="D47" i="57"/>
  <c r="E47" i="44"/>
  <c r="F47" i="44"/>
  <c r="G47" i="44"/>
  <c r="H47" i="44"/>
  <c r="I47" i="44"/>
  <c r="J47" i="44"/>
  <c r="L47" i="44"/>
  <c r="M47" i="44"/>
  <c r="N47" i="44"/>
  <c r="O47" i="44"/>
  <c r="P47" i="44"/>
  <c r="Q47" i="44"/>
  <c r="R47" i="44"/>
  <c r="T47" i="44"/>
  <c r="U47" i="44"/>
  <c r="V47" i="44"/>
  <c r="W47" i="44"/>
  <c r="X47" i="44"/>
  <c r="Y47" i="44"/>
  <c r="Z47" i="44"/>
  <c r="AB47" i="44"/>
  <c r="AC47" i="44"/>
  <c r="AD47" i="44"/>
  <c r="AE47" i="44"/>
  <c r="AF47" i="44"/>
  <c r="AG47" i="44"/>
  <c r="AH47" i="44"/>
  <c r="AJ47" i="44"/>
  <c r="AK47" i="44"/>
  <c r="AL47" i="44"/>
  <c r="AM47" i="44"/>
  <c r="AN47" i="44"/>
  <c r="AO47" i="44"/>
  <c r="AP47" i="44"/>
  <c r="AQ47" i="44"/>
  <c r="AS47" i="44"/>
  <c r="AT47" i="44"/>
  <c r="AU47" i="44"/>
  <c r="AV47" i="44"/>
  <c r="AW47" i="44"/>
  <c r="AX47" i="44"/>
  <c r="AY47" i="44"/>
  <c r="AZ47" i="44"/>
  <c r="E48" i="44"/>
  <c r="F48" i="44"/>
  <c r="G48" i="44"/>
  <c r="H48" i="44"/>
  <c r="I48" i="44"/>
  <c r="J48" i="44"/>
  <c r="L48" i="44"/>
  <c r="M48" i="44"/>
  <c r="N48" i="44"/>
  <c r="O48" i="44"/>
  <c r="P48" i="44"/>
  <c r="Q48" i="44"/>
  <c r="R48" i="44"/>
  <c r="T48" i="44"/>
  <c r="U48" i="44"/>
  <c r="V48" i="44"/>
  <c r="W48" i="44"/>
  <c r="X48" i="44"/>
  <c r="Y48" i="44"/>
  <c r="Z48" i="44"/>
  <c r="AB48" i="44"/>
  <c r="AC48" i="44"/>
  <c r="AD48" i="44"/>
  <c r="AE48" i="44"/>
  <c r="AF48" i="44"/>
  <c r="AG48" i="44"/>
  <c r="AH48" i="44"/>
  <c r="AJ48" i="44"/>
  <c r="AK48" i="44"/>
  <c r="AL48" i="44"/>
  <c r="AM48" i="44"/>
  <c r="AN48" i="44"/>
  <c r="AO48" i="44"/>
  <c r="AP48" i="44"/>
  <c r="AQ48" i="44"/>
  <c r="AS48" i="44"/>
  <c r="AT48" i="44"/>
  <c r="AU48" i="44"/>
  <c r="AV48" i="44"/>
  <c r="AW48" i="44"/>
  <c r="AX48" i="44"/>
  <c r="AY48" i="44"/>
  <c r="AZ48" i="44"/>
  <c r="E50" i="44"/>
  <c r="F50" i="44"/>
  <c r="G50" i="44"/>
  <c r="H50" i="44"/>
  <c r="I50" i="44"/>
  <c r="J50" i="44"/>
  <c r="L50" i="44"/>
  <c r="M50" i="44"/>
  <c r="N50" i="44"/>
  <c r="O50" i="44"/>
  <c r="P50" i="44"/>
  <c r="Q50" i="44"/>
  <c r="R50" i="44"/>
  <c r="T50" i="44"/>
  <c r="U50" i="44"/>
  <c r="V50" i="44"/>
  <c r="W50" i="44"/>
  <c r="X50" i="44"/>
  <c r="Y50" i="44"/>
  <c r="Z50" i="44"/>
  <c r="AB50" i="44"/>
  <c r="AC50" i="44"/>
  <c r="AD50" i="44"/>
  <c r="AE50" i="44"/>
  <c r="AF50" i="44"/>
  <c r="AG50" i="44"/>
  <c r="AH50" i="44"/>
  <c r="AJ50" i="44"/>
  <c r="AK50" i="44"/>
  <c r="AL50" i="44"/>
  <c r="AM50" i="44"/>
  <c r="AN50" i="44"/>
  <c r="AO50" i="44"/>
  <c r="AP50" i="44"/>
  <c r="AQ50" i="44"/>
  <c r="AS50" i="44"/>
  <c r="AT50" i="44"/>
  <c r="AU50" i="44"/>
  <c r="AV50" i="44"/>
  <c r="AW50" i="44"/>
  <c r="AX50" i="44"/>
  <c r="AY50" i="44"/>
  <c r="AZ50" i="44"/>
  <c r="E51" i="44"/>
  <c r="F51" i="44"/>
  <c r="G51" i="44"/>
  <c r="H51" i="44"/>
  <c r="I51" i="44"/>
  <c r="J51" i="44"/>
  <c r="L51" i="44"/>
  <c r="M51" i="44"/>
  <c r="N51" i="44"/>
  <c r="O51" i="44"/>
  <c r="P51" i="44"/>
  <c r="Q51" i="44"/>
  <c r="R51" i="44"/>
  <c r="T51" i="44"/>
  <c r="U51" i="44"/>
  <c r="V51" i="44"/>
  <c r="W51" i="44"/>
  <c r="X51" i="44"/>
  <c r="Y51" i="44"/>
  <c r="Z51" i="44"/>
  <c r="AB51" i="44"/>
  <c r="AC51" i="44"/>
  <c r="AD51" i="44"/>
  <c r="AE51" i="44"/>
  <c r="AF51" i="44"/>
  <c r="AG51" i="44"/>
  <c r="AH51" i="44"/>
  <c r="AJ51" i="44"/>
  <c r="AK51" i="44"/>
  <c r="AL51" i="44"/>
  <c r="AM51" i="44"/>
  <c r="AN51" i="44"/>
  <c r="AO51" i="44"/>
  <c r="AP51" i="44"/>
  <c r="AQ51" i="44"/>
  <c r="AS51" i="44"/>
  <c r="AT51" i="44"/>
  <c r="AU51" i="44"/>
  <c r="AV51" i="44"/>
  <c r="AW51" i="44"/>
  <c r="AX51" i="44"/>
  <c r="AY51" i="44"/>
  <c r="AZ51" i="44"/>
  <c r="E53" i="44"/>
  <c r="F53" i="44"/>
  <c r="G53" i="44"/>
  <c r="H53" i="44"/>
  <c r="I53" i="44"/>
  <c r="J53" i="44"/>
  <c r="L53" i="44"/>
  <c r="M53" i="44"/>
  <c r="N53" i="44"/>
  <c r="O53" i="44"/>
  <c r="P53" i="44"/>
  <c r="Q53" i="44"/>
  <c r="R53" i="44"/>
  <c r="T53" i="44"/>
  <c r="U53" i="44"/>
  <c r="V53" i="44"/>
  <c r="W53" i="44"/>
  <c r="X53" i="44"/>
  <c r="Y53" i="44"/>
  <c r="Z53" i="44"/>
  <c r="AB53" i="44"/>
  <c r="AC53" i="44"/>
  <c r="AD53" i="44"/>
  <c r="AE53" i="44"/>
  <c r="AF53" i="44"/>
  <c r="AG53" i="44"/>
  <c r="AH53" i="44"/>
  <c r="AJ53" i="44"/>
  <c r="AK53" i="44"/>
  <c r="AL53" i="44"/>
  <c r="AM53" i="44"/>
  <c r="AN53" i="44"/>
  <c r="AO53" i="44"/>
  <c r="AP53" i="44"/>
  <c r="AQ53" i="44"/>
  <c r="AS53" i="44"/>
  <c r="AT53" i="44"/>
  <c r="AU53" i="44"/>
  <c r="AV53" i="44"/>
  <c r="AW53" i="44"/>
  <c r="AX53" i="44"/>
  <c r="AY53" i="44"/>
  <c r="AZ53" i="44"/>
  <c r="E54" i="44"/>
  <c r="F54" i="44"/>
  <c r="G54" i="44"/>
  <c r="H54" i="44"/>
  <c r="I54" i="44"/>
  <c r="J54" i="44"/>
  <c r="L54" i="44"/>
  <c r="M54" i="44"/>
  <c r="N54" i="44"/>
  <c r="O54" i="44"/>
  <c r="P54" i="44"/>
  <c r="Q54" i="44"/>
  <c r="R54" i="44"/>
  <c r="T54" i="44"/>
  <c r="U54" i="44"/>
  <c r="V54" i="44"/>
  <c r="W54" i="44"/>
  <c r="X54" i="44"/>
  <c r="Y54" i="44"/>
  <c r="Z54" i="44"/>
  <c r="AB54" i="44"/>
  <c r="AC54" i="44"/>
  <c r="AD54" i="44"/>
  <c r="AE54" i="44"/>
  <c r="AF54" i="44"/>
  <c r="AG54" i="44"/>
  <c r="AH54" i="44"/>
  <c r="AJ54" i="44"/>
  <c r="AK54" i="44"/>
  <c r="AL54" i="44"/>
  <c r="AM54" i="44"/>
  <c r="AN54" i="44"/>
  <c r="AO54" i="44"/>
  <c r="AP54" i="44"/>
  <c r="AQ54" i="44"/>
  <c r="AS54" i="44"/>
  <c r="AT54" i="44"/>
  <c r="AU54" i="44"/>
  <c r="AV54" i="44"/>
  <c r="AW54" i="44"/>
  <c r="AX54" i="44"/>
  <c r="AY54" i="44"/>
  <c r="AZ54" i="44"/>
  <c r="D54" i="44"/>
  <c r="D53" i="44"/>
  <c r="D51" i="44"/>
  <c r="D50" i="44"/>
  <c r="D48" i="44"/>
  <c r="D47" i="44"/>
  <c r="E47" i="43"/>
  <c r="F47" i="43"/>
  <c r="G47" i="43"/>
  <c r="H47" i="43"/>
  <c r="I47" i="43"/>
  <c r="L47" i="43"/>
  <c r="M47" i="43"/>
  <c r="N47" i="43"/>
  <c r="O47" i="43"/>
  <c r="P47" i="43"/>
  <c r="E48" i="43"/>
  <c r="F48" i="43"/>
  <c r="G48" i="43"/>
  <c r="H48" i="43"/>
  <c r="I48" i="43"/>
  <c r="L48" i="43"/>
  <c r="M48" i="43"/>
  <c r="N48" i="43"/>
  <c r="O48" i="43"/>
  <c r="P48" i="43"/>
  <c r="E50" i="43"/>
  <c r="F50" i="43"/>
  <c r="G50" i="43"/>
  <c r="H50" i="43"/>
  <c r="I50" i="43"/>
  <c r="L50" i="43"/>
  <c r="M50" i="43"/>
  <c r="N50" i="43"/>
  <c r="O50" i="43"/>
  <c r="P50" i="43"/>
  <c r="E51" i="43"/>
  <c r="F51" i="43"/>
  <c r="G51" i="43"/>
  <c r="H51" i="43"/>
  <c r="I51" i="43"/>
  <c r="L51" i="43"/>
  <c r="M51" i="43"/>
  <c r="N51" i="43"/>
  <c r="O51" i="43"/>
  <c r="P51" i="43"/>
  <c r="E53" i="43"/>
  <c r="F53" i="43"/>
  <c r="G53" i="43"/>
  <c r="H53" i="43"/>
  <c r="I53" i="43"/>
  <c r="L53" i="43"/>
  <c r="M53" i="43"/>
  <c r="N53" i="43"/>
  <c r="O53" i="43"/>
  <c r="P53" i="43"/>
  <c r="E54" i="43"/>
  <c r="F54" i="43"/>
  <c r="G54" i="43"/>
  <c r="H54" i="43"/>
  <c r="I54" i="43"/>
  <c r="L54" i="43"/>
  <c r="M54" i="43"/>
  <c r="N54" i="43"/>
  <c r="O54" i="43"/>
  <c r="P54" i="43"/>
  <c r="D54" i="43"/>
  <c r="D53" i="43"/>
  <c r="D51" i="43"/>
  <c r="D50" i="43"/>
  <c r="D48" i="43"/>
  <c r="D47" i="43"/>
  <c r="S54" i="42"/>
  <c r="R54" i="42"/>
  <c r="S53" i="42"/>
  <c r="R53" i="42"/>
  <c r="S51" i="42"/>
  <c r="R51" i="42"/>
  <c r="S50" i="42"/>
  <c r="R50" i="42"/>
  <c r="S48" i="42"/>
  <c r="R48" i="42"/>
  <c r="S47" i="42"/>
  <c r="R47" i="42"/>
  <c r="P54" i="42"/>
  <c r="O54" i="42"/>
  <c r="M54" i="42"/>
  <c r="L54" i="42"/>
  <c r="P53" i="42"/>
  <c r="O53" i="42"/>
  <c r="M53" i="42"/>
  <c r="L53" i="42"/>
  <c r="P51" i="42"/>
  <c r="O51" i="42"/>
  <c r="M51" i="42"/>
  <c r="L51" i="42"/>
  <c r="P50" i="42"/>
  <c r="O50" i="42"/>
  <c r="M50" i="42"/>
  <c r="L50" i="42"/>
  <c r="P48" i="42"/>
  <c r="O48" i="42"/>
  <c r="M48" i="42"/>
  <c r="L48" i="42"/>
  <c r="P47" i="42"/>
  <c r="O47" i="42"/>
  <c r="M47" i="42"/>
  <c r="L47" i="42"/>
  <c r="E47" i="42"/>
  <c r="F47" i="42"/>
  <c r="G47" i="42"/>
  <c r="H47" i="42"/>
  <c r="I47" i="42"/>
  <c r="E48" i="42"/>
  <c r="F48" i="42"/>
  <c r="G48" i="42"/>
  <c r="H48" i="42"/>
  <c r="I48" i="42"/>
  <c r="E50" i="42"/>
  <c r="F50" i="42"/>
  <c r="G50" i="42"/>
  <c r="H50" i="42"/>
  <c r="I50" i="42"/>
  <c r="E51" i="42"/>
  <c r="F51" i="42"/>
  <c r="G51" i="42"/>
  <c r="H51" i="42"/>
  <c r="I51" i="42"/>
  <c r="E53" i="42"/>
  <c r="F53" i="42"/>
  <c r="G53" i="42"/>
  <c r="H53" i="42"/>
  <c r="I53" i="42"/>
  <c r="E54" i="42"/>
  <c r="F54" i="42"/>
  <c r="G54" i="42"/>
  <c r="H54" i="42"/>
  <c r="I54" i="42"/>
  <c r="D54" i="42"/>
  <c r="D53" i="42"/>
  <c r="D51" i="42"/>
  <c r="D50" i="42"/>
  <c r="D48" i="42"/>
  <c r="D47" i="42"/>
  <c r="AK6" i="49"/>
  <c r="AQ6" i="49" s="1"/>
  <c r="AK8" i="49"/>
  <c r="AQ8" i="49" s="1"/>
  <c r="AK9" i="49"/>
  <c r="AQ9" i="49" s="1"/>
  <c r="AK10" i="49"/>
  <c r="AQ10" i="49" s="1"/>
  <c r="AK11" i="49"/>
  <c r="AQ11" i="49" s="1"/>
  <c r="AK12" i="49"/>
  <c r="AQ12" i="49" s="1"/>
  <c r="AK13" i="49"/>
  <c r="AQ13" i="49" s="1"/>
  <c r="AK14" i="49"/>
  <c r="AQ14" i="49" s="1"/>
  <c r="AK15" i="49"/>
  <c r="AQ15" i="49" s="1"/>
  <c r="AK16" i="49"/>
  <c r="AQ16" i="49" s="1"/>
  <c r="AK17" i="49"/>
  <c r="AQ17" i="49" s="1"/>
  <c r="AK18" i="49"/>
  <c r="AQ18" i="49" s="1"/>
  <c r="AK19" i="49"/>
  <c r="AQ19" i="49" s="1"/>
  <c r="AK20" i="49"/>
  <c r="AQ20" i="49" s="1"/>
  <c r="R48" i="49"/>
  <c r="AK7" i="49"/>
  <c r="AG6" i="48"/>
  <c r="AG17" i="48"/>
  <c r="AM17" i="48" s="1"/>
  <c r="AG15" i="48"/>
  <c r="AM15" i="48" s="1"/>
  <c r="AG14" i="48"/>
  <c r="AM14" i="48" s="1"/>
  <c r="AG13" i="48"/>
  <c r="AM13" i="48" s="1"/>
  <c r="AG12" i="48"/>
  <c r="AM12" i="48" s="1"/>
  <c r="AG11" i="48"/>
  <c r="AM11" i="48" s="1"/>
  <c r="AG10" i="48"/>
  <c r="AM10" i="48" s="1"/>
  <c r="AG9" i="48"/>
  <c r="AM9" i="48" s="1"/>
  <c r="AG8" i="48"/>
  <c r="AM8" i="48" s="1"/>
  <c r="AG7" i="48"/>
  <c r="AM7" i="48" s="1"/>
  <c r="BI45" i="44"/>
  <c r="R11" i="57" s="1"/>
  <c r="BJ45" i="44"/>
  <c r="BK45" i="44"/>
  <c r="BL45" i="44"/>
  <c r="BB45" i="44"/>
  <c r="BC45" i="44"/>
  <c r="BD45" i="44"/>
  <c r="BD50" i="44" s="1"/>
  <c r="BE45" i="44"/>
  <c r="BE48" i="44" s="1"/>
  <c r="BF45" i="44"/>
  <c r="V100" i="49" l="1"/>
  <c r="W45" i="42"/>
  <c r="W48" i="42" s="1"/>
  <c r="K45" i="43"/>
  <c r="K47" i="43" s="1"/>
  <c r="BK47" i="44"/>
  <c r="R13" i="57"/>
  <c r="BJ48" i="44"/>
  <c r="R12" i="57"/>
  <c r="BL51" i="44"/>
  <c r="R14" i="57"/>
  <c r="W47" i="42"/>
  <c r="W51" i="42"/>
  <c r="W54" i="42"/>
  <c r="R6" i="57"/>
  <c r="K48" i="42"/>
  <c r="K53" i="42"/>
  <c r="AL20" i="49"/>
  <c r="AH47" i="49"/>
  <c r="AO7" i="49"/>
  <c r="AL18" i="49"/>
  <c r="AM6" i="48"/>
  <c r="BJ47" i="44"/>
  <c r="BD48" i="44"/>
  <c r="BC51" i="44"/>
  <c r="BK51" i="44"/>
  <c r="BL50" i="44"/>
  <c r="BF47" i="44"/>
  <c r="BB47" i="44"/>
  <c r="K50" i="42"/>
  <c r="N51" i="42"/>
  <c r="K47" i="42"/>
  <c r="N48" i="42"/>
  <c r="K54" i="42"/>
  <c r="N54" i="42"/>
  <c r="K48" i="43"/>
  <c r="I45" i="57"/>
  <c r="I54" i="57" s="1"/>
  <c r="BH45" i="44"/>
  <c r="N47" i="42"/>
  <c r="N50" i="42"/>
  <c r="N53" i="42"/>
  <c r="AL19" i="49"/>
  <c r="R50" i="49"/>
  <c r="R47" i="49"/>
  <c r="AH51" i="49"/>
  <c r="AH48" i="49"/>
  <c r="R51" i="49"/>
  <c r="AH50" i="49"/>
  <c r="BB51" i="44"/>
  <c r="BC50" i="44"/>
  <c r="BF51" i="44"/>
  <c r="BI50" i="44"/>
  <c r="BJ51" i="44"/>
  <c r="BE51" i="44"/>
  <c r="BK50" i="44"/>
  <c r="BF50" i="44"/>
  <c r="BB50" i="44"/>
  <c r="BL48" i="44"/>
  <c r="BC48" i="44"/>
  <c r="BI47" i="44"/>
  <c r="BD47" i="44"/>
  <c r="BE47" i="44"/>
  <c r="BI51" i="44"/>
  <c r="BD51" i="44"/>
  <c r="BJ50" i="44"/>
  <c r="BE50" i="44"/>
  <c r="BK48" i="44"/>
  <c r="BF48" i="44"/>
  <c r="BB48" i="44"/>
  <c r="BL47" i="44"/>
  <c r="BC47" i="44"/>
  <c r="BI48" i="44"/>
  <c r="AL7" i="49"/>
  <c r="AH100" i="49" l="1"/>
  <c r="V102" i="49"/>
  <c r="W102" i="49"/>
  <c r="AH99" i="49"/>
  <c r="V99" i="49"/>
  <c r="V103" i="49"/>
  <c r="AA102" i="49"/>
  <c r="AH103" i="49"/>
  <c r="AH102" i="49"/>
  <c r="X103" i="49"/>
  <c r="W53" i="42"/>
  <c r="W50" i="42"/>
  <c r="K51" i="43"/>
  <c r="AL6" i="49"/>
  <c r="AP7" i="49"/>
  <c r="AP6" i="49" s="1"/>
  <c r="AQ7" i="49"/>
  <c r="AR7" i="49"/>
  <c r="I50" i="57"/>
  <c r="K50" i="43"/>
  <c r="I53" i="57"/>
  <c r="BH51" i="44"/>
  <c r="BH47" i="44"/>
  <c r="BH50" i="44"/>
  <c r="I48" i="57"/>
  <c r="I51" i="57"/>
  <c r="BH48" i="44"/>
  <c r="I47" i="57"/>
  <c r="K54" i="43"/>
  <c r="K53" i="43"/>
  <c r="AL8" i="49"/>
  <c r="AL9" i="49" s="1"/>
  <c r="AL10" i="49" s="1"/>
  <c r="AL11" i="49" s="1"/>
  <c r="AL12" i="49" s="1"/>
  <c r="AL13" i="49" s="1"/>
  <c r="AL14" i="49" s="1"/>
  <c r="AL15" i="49" s="1"/>
  <c r="AL16" i="49" s="1"/>
  <c r="AL17" i="49" s="1"/>
  <c r="BL33" i="44"/>
  <c r="BK33" i="44"/>
  <c r="BJ33" i="44"/>
  <c r="BI33" i="44"/>
  <c r="BH33" i="44"/>
  <c r="BF33" i="44"/>
  <c r="BE33" i="44"/>
  <c r="BD33" i="44"/>
  <c r="BC33" i="44"/>
  <c r="BB33" i="44"/>
  <c r="BL32" i="44"/>
  <c r="BK32" i="44"/>
  <c r="BJ32" i="44"/>
  <c r="BI32" i="44"/>
  <c r="BH32" i="44"/>
  <c r="BF32" i="44"/>
  <c r="BE32" i="44"/>
  <c r="BD32" i="44"/>
  <c r="BC32" i="44"/>
  <c r="BB32" i="44"/>
  <c r="BL31" i="44"/>
  <c r="BK31" i="44"/>
  <c r="BJ31" i="44"/>
  <c r="BI31" i="44"/>
  <c r="BH31" i="44"/>
  <c r="BF31" i="44"/>
  <c r="BE31" i="44"/>
  <c r="BD31" i="44"/>
  <c r="BC31" i="44"/>
  <c r="BB31" i="44"/>
  <c r="BL30" i="44"/>
  <c r="BK30" i="44"/>
  <c r="BJ30" i="44"/>
  <c r="BI30" i="44"/>
  <c r="BH30" i="44"/>
  <c r="BF30" i="44"/>
  <c r="BE30" i="44"/>
  <c r="BD30" i="44"/>
  <c r="BC30" i="44"/>
  <c r="BB30" i="44"/>
  <c r="W103" i="49" l="1"/>
  <c r="W100" i="49"/>
  <c r="W99" i="49"/>
  <c r="AA99" i="49"/>
  <c r="AA100" i="49"/>
  <c r="AA103" i="49"/>
  <c r="X102" i="49"/>
  <c r="X99" i="49"/>
  <c r="X100" i="49"/>
  <c r="AP8" i="49"/>
  <c r="AP9" i="49" s="1"/>
  <c r="AP10" i="49" s="1"/>
  <c r="AP11" i="49" s="1"/>
  <c r="AP12" i="49" s="1"/>
  <c r="AP13" i="49" s="1"/>
  <c r="AP14" i="49" s="1"/>
  <c r="AP15" i="49" s="1"/>
  <c r="AP16" i="49" s="1"/>
  <c r="AP17" i="49" s="1"/>
  <c r="AH15" i="48" l="1"/>
  <c r="AH11" i="48"/>
  <c r="AH7" i="48"/>
  <c r="AH10" i="48"/>
  <c r="AH17" i="48"/>
  <c r="AH13" i="48"/>
  <c r="AH9" i="48"/>
  <c r="AH14" i="48"/>
  <c r="AH16" i="48"/>
  <c r="AH12" i="48"/>
  <c r="AH8" i="48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6" i="55"/>
  <c r="AF6" i="55"/>
  <c r="AF33" i="55"/>
  <c r="AF32" i="55"/>
  <c r="AF31" i="55"/>
  <c r="AF30" i="55"/>
  <c r="V14" i="64"/>
  <c r="V11" i="64"/>
  <c r="T14" i="64"/>
  <c r="T11" i="64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6" i="49"/>
  <c r="T15" i="64" l="1"/>
  <c r="E48" i="62"/>
  <c r="E50" i="62"/>
  <c r="E47" i="62"/>
  <c r="E51" i="62"/>
  <c r="V15" i="64"/>
  <c r="H51" i="62"/>
  <c r="H48" i="62"/>
  <c r="H50" i="62"/>
  <c r="H47" i="62"/>
  <c r="R53" i="49"/>
  <c r="R54" i="49"/>
  <c r="AF44" i="55"/>
  <c r="AF47" i="55"/>
  <c r="Q50" i="55"/>
  <c r="Q49" i="55"/>
  <c r="Q44" i="55"/>
  <c r="Q47" i="55"/>
  <c r="Q46" i="55"/>
  <c r="Q43" i="55"/>
  <c r="BB7" i="44"/>
  <c r="BC7" i="44"/>
  <c r="BD7" i="44"/>
  <c r="BE7" i="44"/>
  <c r="BF7" i="44"/>
  <c r="BB8" i="44"/>
  <c r="BC8" i="44"/>
  <c r="BD8" i="44"/>
  <c r="BE8" i="44"/>
  <c r="BF8" i="44"/>
  <c r="BB9" i="44"/>
  <c r="BC9" i="44"/>
  <c r="BD9" i="44"/>
  <c r="BE9" i="44"/>
  <c r="BF9" i="44"/>
  <c r="BB10" i="44"/>
  <c r="BC10" i="44"/>
  <c r="BD10" i="44"/>
  <c r="BE10" i="44"/>
  <c r="BF10" i="44"/>
  <c r="BB11" i="44"/>
  <c r="BC11" i="44"/>
  <c r="BD11" i="44"/>
  <c r="BE11" i="44"/>
  <c r="BF11" i="44"/>
  <c r="BB12" i="44"/>
  <c r="BC12" i="44"/>
  <c r="BD12" i="44"/>
  <c r="BE12" i="44"/>
  <c r="BF12" i="44"/>
  <c r="BB13" i="44"/>
  <c r="BC13" i="44"/>
  <c r="BD13" i="44"/>
  <c r="BE13" i="44"/>
  <c r="BF13" i="44"/>
  <c r="BB14" i="44"/>
  <c r="BC14" i="44"/>
  <c r="BD14" i="44"/>
  <c r="BE14" i="44"/>
  <c r="BF14" i="44"/>
  <c r="BB15" i="44"/>
  <c r="BC15" i="44"/>
  <c r="BD15" i="44"/>
  <c r="BE15" i="44"/>
  <c r="BF15" i="44"/>
  <c r="BB16" i="44"/>
  <c r="BC16" i="44"/>
  <c r="BD16" i="44"/>
  <c r="BE16" i="44"/>
  <c r="BF16" i="44"/>
  <c r="BB17" i="44"/>
  <c r="BC17" i="44"/>
  <c r="BD17" i="44"/>
  <c r="BE17" i="44"/>
  <c r="BF17" i="44"/>
  <c r="BB18" i="44"/>
  <c r="BC18" i="44"/>
  <c r="BD18" i="44"/>
  <c r="BE18" i="44"/>
  <c r="BF18" i="44"/>
  <c r="BB19" i="44"/>
  <c r="BC19" i="44"/>
  <c r="BD19" i="44"/>
  <c r="BE19" i="44"/>
  <c r="BF19" i="44"/>
  <c r="BB20" i="44"/>
  <c r="BC20" i="44"/>
  <c r="BD20" i="44"/>
  <c r="BE20" i="44"/>
  <c r="BF20" i="44"/>
  <c r="BB21" i="44"/>
  <c r="BC21" i="44"/>
  <c r="BD21" i="44"/>
  <c r="BE21" i="44"/>
  <c r="BF21" i="44"/>
  <c r="BB22" i="44"/>
  <c r="BC22" i="44"/>
  <c r="BD22" i="44"/>
  <c r="BE22" i="44"/>
  <c r="BF22" i="44"/>
  <c r="BB23" i="44"/>
  <c r="BC23" i="44"/>
  <c r="BD23" i="44"/>
  <c r="BE23" i="44"/>
  <c r="BF23" i="44"/>
  <c r="BB24" i="44"/>
  <c r="BC24" i="44"/>
  <c r="BD24" i="44"/>
  <c r="BE24" i="44"/>
  <c r="BF24" i="44"/>
  <c r="BB25" i="44"/>
  <c r="BC25" i="44"/>
  <c r="BD25" i="44"/>
  <c r="BE25" i="44"/>
  <c r="BF25" i="44"/>
  <c r="BB26" i="44"/>
  <c r="BC26" i="44"/>
  <c r="BD26" i="44"/>
  <c r="BE26" i="44"/>
  <c r="BF26" i="44"/>
  <c r="BB27" i="44"/>
  <c r="BC27" i="44"/>
  <c r="BD27" i="44"/>
  <c r="BE27" i="44"/>
  <c r="BF27" i="44"/>
  <c r="BB28" i="44"/>
  <c r="BC28" i="44"/>
  <c r="BD28" i="44"/>
  <c r="BE28" i="44"/>
  <c r="BF28" i="44"/>
  <c r="BB29" i="44"/>
  <c r="BC29" i="44"/>
  <c r="BD29" i="44"/>
  <c r="BE29" i="44"/>
  <c r="BF29" i="44"/>
  <c r="BF6" i="44"/>
  <c r="BE6" i="44"/>
  <c r="BD6" i="44"/>
  <c r="BC6" i="44"/>
  <c r="BB6" i="44"/>
  <c r="BH7" i="44"/>
  <c r="BH8" i="44"/>
  <c r="BH9" i="44"/>
  <c r="BH10" i="44"/>
  <c r="BH11" i="44"/>
  <c r="BH12" i="44"/>
  <c r="BH13" i="44"/>
  <c r="BH14" i="44"/>
  <c r="BH15" i="44"/>
  <c r="BH16" i="44"/>
  <c r="BH17" i="44"/>
  <c r="BH18" i="44"/>
  <c r="BH19" i="44"/>
  <c r="BH20" i="44"/>
  <c r="BH21" i="44"/>
  <c r="BH22" i="44"/>
  <c r="BH23" i="44"/>
  <c r="BH24" i="44"/>
  <c r="BH25" i="44"/>
  <c r="BH26" i="44"/>
  <c r="BH27" i="44"/>
  <c r="BH28" i="44"/>
  <c r="BH29" i="44"/>
  <c r="BH6" i="44"/>
  <c r="BI6" i="44"/>
  <c r="BF53" i="44" l="1"/>
  <c r="BF54" i="44"/>
  <c r="BC53" i="44"/>
  <c r="BC54" i="44"/>
  <c r="BH53" i="44"/>
  <c r="BH54" i="44"/>
  <c r="BB53" i="44"/>
  <c r="BB54" i="44"/>
  <c r="BD54" i="44"/>
  <c r="BD53" i="44"/>
  <c r="BE54" i="44"/>
  <c r="BE53" i="44"/>
  <c r="H29" i="56"/>
  <c r="G29" i="56"/>
  <c r="H28" i="56"/>
  <c r="G28" i="56"/>
  <c r="H27" i="56"/>
  <c r="G27" i="56"/>
  <c r="H26" i="56"/>
  <c r="G26" i="56"/>
  <c r="AH29" i="49"/>
  <c r="AH28" i="49"/>
  <c r="AH27" i="49"/>
  <c r="AH26" i="49"/>
  <c r="AH25" i="49"/>
  <c r="AH24" i="49"/>
  <c r="AH23" i="49"/>
  <c r="AH22" i="49"/>
  <c r="BL29" i="44"/>
  <c r="BK29" i="44"/>
  <c r="BJ29" i="44"/>
  <c r="BI29" i="44"/>
  <c r="BL28" i="44"/>
  <c r="BK28" i="44"/>
  <c r="BJ28" i="44"/>
  <c r="BI28" i="44"/>
  <c r="BL27" i="44"/>
  <c r="BK27" i="44"/>
  <c r="BJ27" i="44"/>
  <c r="BI27" i="44"/>
  <c r="BL26" i="44"/>
  <c r="BK26" i="44"/>
  <c r="BJ26" i="44"/>
  <c r="BI26" i="44"/>
  <c r="AH74" i="49" l="1"/>
  <c r="V74" i="49" s="1"/>
  <c r="AH78" i="49"/>
  <c r="V78" i="49" s="1"/>
  <c r="AH75" i="49"/>
  <c r="V75" i="49" s="1"/>
  <c r="AH79" i="49"/>
  <c r="V79" i="49" s="1"/>
  <c r="AH76" i="49"/>
  <c r="V76" i="49" s="1"/>
  <c r="AH80" i="49"/>
  <c r="V80" i="49" s="1"/>
  <c r="AH77" i="49"/>
  <c r="V77" i="49" s="1"/>
  <c r="AH81" i="49"/>
  <c r="V81" i="49" s="1"/>
  <c r="AF43" i="55"/>
  <c r="AF46" i="55"/>
  <c r="I26" i="56"/>
  <c r="I29" i="56"/>
  <c r="I27" i="56"/>
  <c r="I28" i="56"/>
  <c r="V13" i="64"/>
  <c r="T13" i="64"/>
  <c r="W15" i="64"/>
  <c r="U15" i="64"/>
  <c r="V12" i="64"/>
  <c r="T12" i="64"/>
  <c r="V10" i="64"/>
  <c r="T10" i="64"/>
  <c r="V9" i="64"/>
  <c r="T9" i="64"/>
  <c r="V8" i="64"/>
  <c r="T8" i="64"/>
  <c r="T6" i="64"/>
  <c r="W74" i="49" l="1"/>
  <c r="W81" i="49"/>
  <c r="W80" i="49"/>
  <c r="X79" i="49"/>
  <c r="X78" i="49"/>
  <c r="AA81" i="49"/>
  <c r="AA77" i="49"/>
  <c r="X80" i="49"/>
  <c r="X76" i="49"/>
  <c r="AA79" i="49"/>
  <c r="AA75" i="49"/>
  <c r="AA78" i="49"/>
  <c r="X74" i="49"/>
  <c r="X77" i="49"/>
  <c r="W76" i="49"/>
  <c r="X75" i="49"/>
  <c r="X81" i="49"/>
  <c r="W77" i="49"/>
  <c r="AA80" i="49"/>
  <c r="AA76" i="49"/>
  <c r="W79" i="49"/>
  <c r="W75" i="49"/>
  <c r="W78" i="49"/>
  <c r="AA74" i="49"/>
  <c r="U12" i="64"/>
  <c r="W14" i="64"/>
  <c r="U10" i="64"/>
  <c r="U14" i="64"/>
  <c r="W10" i="64"/>
  <c r="W9" i="64"/>
  <c r="V7" i="64"/>
  <c r="W7" i="64" s="1"/>
  <c r="W12" i="64"/>
  <c r="W11" i="64"/>
  <c r="U11" i="64"/>
  <c r="U8" i="64"/>
  <c r="U9" i="64"/>
  <c r="W8" i="64"/>
  <c r="T7" i="64"/>
  <c r="U7" i="64" s="1"/>
  <c r="U13" i="64"/>
  <c r="W13" i="64"/>
  <c r="G43" i="56"/>
  <c r="H43" i="56"/>
  <c r="BL7" i="44"/>
  <c r="BL8" i="44"/>
  <c r="BL9" i="44"/>
  <c r="BL10" i="44"/>
  <c r="BL11" i="44"/>
  <c r="BL12" i="44"/>
  <c r="BL13" i="44"/>
  <c r="BL14" i="44"/>
  <c r="BL15" i="44"/>
  <c r="BL16" i="44"/>
  <c r="BL17" i="44"/>
  <c r="BL18" i="44"/>
  <c r="BL19" i="44"/>
  <c r="BL20" i="44"/>
  <c r="BL21" i="44"/>
  <c r="BL22" i="44"/>
  <c r="BL23" i="44"/>
  <c r="BL24" i="44"/>
  <c r="BL25" i="44"/>
  <c r="BL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BK20" i="44"/>
  <c r="BK21" i="44"/>
  <c r="BK22" i="44"/>
  <c r="BK23" i="44"/>
  <c r="BK24" i="44"/>
  <c r="BK25" i="44"/>
  <c r="BK6" i="44"/>
  <c r="BJ7" i="44"/>
  <c r="BJ8" i="44"/>
  <c r="BJ9" i="44"/>
  <c r="BJ10" i="44"/>
  <c r="BJ11" i="44"/>
  <c r="BJ12" i="44"/>
  <c r="BJ13" i="44"/>
  <c r="BJ14" i="44"/>
  <c r="BJ15" i="44"/>
  <c r="BJ16" i="44"/>
  <c r="BJ17" i="44"/>
  <c r="BJ18" i="44"/>
  <c r="BJ19" i="44"/>
  <c r="BJ20" i="44"/>
  <c r="BJ21" i="44"/>
  <c r="BJ22" i="44"/>
  <c r="BJ23" i="44"/>
  <c r="BJ24" i="44"/>
  <c r="BJ25" i="44"/>
  <c r="BJ6" i="44"/>
  <c r="BI7" i="44"/>
  <c r="BI8" i="44"/>
  <c r="BI9" i="44"/>
  <c r="BI10" i="44"/>
  <c r="BI11" i="44"/>
  <c r="BI12" i="44"/>
  <c r="BI13" i="44"/>
  <c r="BI14" i="44"/>
  <c r="BI15" i="44"/>
  <c r="BI16" i="44"/>
  <c r="BI17" i="44"/>
  <c r="BI18" i="44"/>
  <c r="BI19" i="44"/>
  <c r="BI20" i="44"/>
  <c r="BI21" i="44"/>
  <c r="BI22" i="44"/>
  <c r="BI23" i="44"/>
  <c r="BI24" i="44"/>
  <c r="BI25" i="44"/>
  <c r="BJ54" i="44" l="1"/>
  <c r="BJ53" i="44"/>
  <c r="BK53" i="44"/>
  <c r="BK54" i="44"/>
  <c r="BI53" i="44"/>
  <c r="BI54" i="44"/>
  <c r="BL53" i="44"/>
  <c r="BL54" i="44"/>
  <c r="H46" i="56"/>
  <c r="H49" i="56"/>
  <c r="H45" i="56"/>
  <c r="H48" i="56"/>
  <c r="G45" i="56"/>
  <c r="G46" i="56"/>
  <c r="G48" i="56"/>
  <c r="G49" i="56"/>
  <c r="I43" i="56"/>
  <c r="AF7" i="55"/>
  <c r="AF8" i="55"/>
  <c r="AF9" i="55"/>
  <c r="AF10" i="55"/>
  <c r="AF11" i="55"/>
  <c r="AF12" i="55"/>
  <c r="AF13" i="55"/>
  <c r="AF14" i="55"/>
  <c r="AF15" i="55"/>
  <c r="AF16" i="55"/>
  <c r="AF17" i="55"/>
  <c r="AF18" i="55"/>
  <c r="AF19" i="55"/>
  <c r="AF20" i="55"/>
  <c r="AF21" i="55"/>
  <c r="AF22" i="55"/>
  <c r="AF23" i="55"/>
  <c r="AF24" i="55"/>
  <c r="AF25" i="55"/>
  <c r="AF26" i="55"/>
  <c r="AF27" i="55"/>
  <c r="AF28" i="55"/>
  <c r="AF29" i="55"/>
  <c r="AN20" i="49"/>
  <c r="AN19" i="49"/>
  <c r="AN18" i="49"/>
  <c r="AG58" i="49"/>
  <c r="AF58" i="49"/>
  <c r="AE58" i="49"/>
  <c r="AE106" i="49" l="1"/>
  <c r="AE105" i="49"/>
  <c r="AG106" i="49"/>
  <c r="AG105" i="49"/>
  <c r="AF106" i="49"/>
  <c r="AF105" i="49"/>
  <c r="I45" i="56"/>
  <c r="I46" i="56"/>
  <c r="I48" i="56"/>
  <c r="I49" i="56"/>
  <c r="AF49" i="55"/>
  <c r="AF50" i="55"/>
  <c r="AH6" i="49"/>
  <c r="AH7" i="49"/>
  <c r="AH8" i="49"/>
  <c r="AH9" i="49"/>
  <c r="AH10" i="49"/>
  <c r="AH11" i="49"/>
  <c r="AH12" i="49"/>
  <c r="AH13" i="49"/>
  <c r="AH14" i="49"/>
  <c r="AH15" i="49"/>
  <c r="AH16" i="49"/>
  <c r="AH17" i="49"/>
  <c r="AH18" i="49"/>
  <c r="AH19" i="49"/>
  <c r="AH20" i="49"/>
  <c r="AH21" i="49"/>
  <c r="E53" i="40"/>
  <c r="F53" i="40"/>
  <c r="G53" i="40"/>
  <c r="H53" i="40"/>
  <c r="I53" i="40"/>
  <c r="J53" i="40"/>
  <c r="K53" i="40"/>
  <c r="M53" i="40"/>
  <c r="N53" i="40"/>
  <c r="O53" i="40"/>
  <c r="P53" i="40"/>
  <c r="Q53" i="40"/>
  <c r="R53" i="40"/>
  <c r="S53" i="40"/>
  <c r="T53" i="40"/>
  <c r="E54" i="40"/>
  <c r="F54" i="40"/>
  <c r="G54" i="40"/>
  <c r="H54" i="40"/>
  <c r="I54" i="40"/>
  <c r="J54" i="40"/>
  <c r="K54" i="40"/>
  <c r="M54" i="40"/>
  <c r="N54" i="40"/>
  <c r="O54" i="40"/>
  <c r="P54" i="40"/>
  <c r="Q54" i="40"/>
  <c r="R54" i="40"/>
  <c r="S54" i="40"/>
  <c r="T54" i="40"/>
  <c r="E56" i="40"/>
  <c r="F56" i="40"/>
  <c r="G56" i="40"/>
  <c r="H56" i="40"/>
  <c r="I56" i="40"/>
  <c r="J56" i="40"/>
  <c r="K56" i="40"/>
  <c r="M56" i="40"/>
  <c r="N56" i="40"/>
  <c r="O56" i="40"/>
  <c r="P56" i="40"/>
  <c r="Q56" i="40"/>
  <c r="R56" i="40"/>
  <c r="S56" i="40"/>
  <c r="T56" i="40"/>
  <c r="E57" i="40"/>
  <c r="F57" i="40"/>
  <c r="G57" i="40"/>
  <c r="H57" i="40"/>
  <c r="I57" i="40"/>
  <c r="J57" i="40"/>
  <c r="K57" i="40"/>
  <c r="M57" i="40"/>
  <c r="N57" i="40"/>
  <c r="O57" i="40"/>
  <c r="P57" i="40"/>
  <c r="Q57" i="40"/>
  <c r="R57" i="40"/>
  <c r="S57" i="40"/>
  <c r="T57" i="40"/>
  <c r="D57" i="40"/>
  <c r="D56" i="40"/>
  <c r="D54" i="40"/>
  <c r="D53" i="40"/>
  <c r="AH73" i="49" l="1"/>
  <c r="V73" i="49" s="1"/>
  <c r="AH69" i="49"/>
  <c r="V69" i="49" s="1"/>
  <c r="AH65" i="49"/>
  <c r="V65" i="49" s="1"/>
  <c r="AH61" i="49"/>
  <c r="V61" i="49" s="1"/>
  <c r="AH72" i="49"/>
  <c r="V72" i="49" s="1"/>
  <c r="AH68" i="49"/>
  <c r="V68" i="49" s="1"/>
  <c r="AH64" i="49"/>
  <c r="V64" i="49" s="1"/>
  <c r="AH60" i="49"/>
  <c r="V60" i="49" s="1"/>
  <c r="AH71" i="49"/>
  <c r="V71" i="49" s="1"/>
  <c r="AH67" i="49"/>
  <c r="V67" i="49" s="1"/>
  <c r="AH63" i="49"/>
  <c r="V63" i="49" s="1"/>
  <c r="AH59" i="49"/>
  <c r="V59" i="49" s="1"/>
  <c r="AH70" i="49"/>
  <c r="V70" i="49" s="1"/>
  <c r="AH66" i="49"/>
  <c r="V66" i="49" s="1"/>
  <c r="AH62" i="49"/>
  <c r="V62" i="49" s="1"/>
  <c r="AH53" i="49"/>
  <c r="AH54" i="49"/>
  <c r="AH58" i="49"/>
  <c r="W62" i="49" l="1"/>
  <c r="AA59" i="49"/>
  <c r="W60" i="49"/>
  <c r="W73" i="49"/>
  <c r="AA70" i="49"/>
  <c r="X70" i="49"/>
  <c r="W65" i="49"/>
  <c r="W61" i="49"/>
  <c r="W69" i="49"/>
  <c r="X73" i="49"/>
  <c r="X59" i="49"/>
  <c r="X69" i="49"/>
  <c r="AA71" i="49"/>
  <c r="W72" i="49"/>
  <c r="AA61" i="49"/>
  <c r="X65" i="49"/>
  <c r="AA63" i="49"/>
  <c r="W71" i="49"/>
  <c r="W64" i="49"/>
  <c r="X72" i="49"/>
  <c r="X61" i="49"/>
  <c r="AA65" i="49"/>
  <c r="AA69" i="49"/>
  <c r="AA73" i="49"/>
  <c r="X60" i="49"/>
  <c r="X66" i="49"/>
  <c r="AA67" i="49"/>
  <c r="W68" i="49"/>
  <c r="X62" i="49"/>
  <c r="AA66" i="49"/>
  <c r="X63" i="49"/>
  <c r="X67" i="49"/>
  <c r="AA64" i="49"/>
  <c r="X68" i="49"/>
  <c r="AA62" i="49"/>
  <c r="W66" i="49"/>
  <c r="W70" i="49"/>
  <c r="W59" i="49"/>
  <c r="W63" i="49"/>
  <c r="W67" i="49"/>
  <c r="X71" i="49"/>
  <c r="AA60" i="49"/>
  <c r="X64" i="49"/>
  <c r="AA68" i="49"/>
  <c r="AA72" i="49"/>
  <c r="AH105" i="49"/>
  <c r="AH106" i="49"/>
  <c r="AN7" i="49"/>
  <c r="AN6" i="49" s="1"/>
  <c r="AA58" i="49"/>
  <c r="V58" i="49"/>
  <c r="X58" i="49"/>
  <c r="W58" i="49"/>
  <c r="W106" i="49" l="1"/>
  <c r="W105" i="49"/>
  <c r="X106" i="49"/>
  <c r="X105" i="49"/>
  <c r="AA105" i="49"/>
  <c r="AA106" i="49"/>
  <c r="V106" i="49"/>
  <c r="V105" i="49"/>
  <c r="AN8" i="49"/>
  <c r="AN9" i="49" s="1"/>
  <c r="AN10" i="49" s="1"/>
  <c r="AN11" i="49" s="1"/>
  <c r="AN12" i="49" s="1"/>
  <c r="AN13" i="49" s="1"/>
  <c r="AN14" i="49" s="1"/>
  <c r="AN15" i="49" s="1"/>
  <c r="AN16" i="49" s="1"/>
  <c r="AN17" i="49" s="1"/>
  <c r="M61" i="40" l="1"/>
  <c r="H54" i="62" l="1"/>
  <c r="H53" i="62"/>
  <c r="E54" i="62"/>
  <c r="E53" i="62"/>
  <c r="D68" i="40" l="1"/>
  <c r="M68" i="40"/>
  <c r="M63" i="40"/>
  <c r="D63" i="40"/>
  <c r="O51" i="40"/>
  <c r="N51" i="40"/>
  <c r="M51" i="40"/>
  <c r="O50" i="40"/>
  <c r="N50" i="40"/>
  <c r="M50" i="40"/>
  <c r="E50" i="40"/>
  <c r="F50" i="40"/>
  <c r="E51" i="40"/>
  <c r="F51" i="40"/>
  <c r="D61" i="40"/>
  <c r="D50" i="40"/>
  <c r="D51" i="40"/>
  <c r="H6" i="56" l="1"/>
  <c r="H7" i="56"/>
  <c r="H8" i="56"/>
  <c r="H9" i="56"/>
  <c r="H10" i="56"/>
  <c r="H11" i="56"/>
  <c r="H12" i="56"/>
  <c r="H13" i="56"/>
  <c r="H14" i="56"/>
  <c r="H15" i="56"/>
  <c r="H16" i="56"/>
  <c r="H17" i="56"/>
  <c r="G6" i="56"/>
  <c r="G7" i="56"/>
  <c r="G8" i="56"/>
  <c r="G9" i="56"/>
  <c r="G10" i="56"/>
  <c r="G11" i="56"/>
  <c r="G12" i="56"/>
  <c r="G13" i="56"/>
  <c r="G14" i="56"/>
  <c r="G15" i="56"/>
  <c r="G16" i="56"/>
  <c r="G17" i="56"/>
  <c r="I8" i="56" l="1"/>
  <c r="I11" i="56"/>
  <c r="I10" i="56"/>
  <c r="I6" i="56"/>
  <c r="I16" i="56"/>
  <c r="I12" i="56"/>
  <c r="I15" i="56"/>
  <c r="I7" i="56"/>
  <c r="I14" i="56"/>
  <c r="I17" i="56"/>
  <c r="I13" i="56"/>
  <c r="I9" i="56"/>
  <c r="G19" i="56" l="1"/>
  <c r="H19" i="56"/>
  <c r="G20" i="56"/>
  <c r="H20" i="56"/>
  <c r="G21" i="56"/>
  <c r="H21" i="56"/>
  <c r="G22" i="56"/>
  <c r="H22" i="56"/>
  <c r="G23" i="56"/>
  <c r="H23" i="56"/>
  <c r="G24" i="56"/>
  <c r="H24" i="56"/>
  <c r="G25" i="56"/>
  <c r="H25" i="56"/>
  <c r="I25" i="56" l="1"/>
  <c r="I23" i="56"/>
  <c r="I21" i="56"/>
  <c r="I19" i="56"/>
  <c r="I24" i="56"/>
  <c r="I22" i="56"/>
  <c r="I20" i="56"/>
  <c r="H18" i="56" l="1"/>
  <c r="G18" i="56"/>
  <c r="H51" i="56" l="1"/>
  <c r="H52" i="56"/>
  <c r="G51" i="56"/>
  <c r="G52" i="56"/>
  <c r="I18" i="56"/>
  <c r="I51" i="56" l="1"/>
  <c r="I52" i="56"/>
  <c r="T51" i="40" l="1"/>
  <c r="S51" i="40"/>
  <c r="R51" i="40"/>
  <c r="I51" i="40"/>
  <c r="J51" i="40"/>
  <c r="K51" i="40"/>
  <c r="T50" i="40"/>
  <c r="S50" i="40"/>
  <c r="R50" i="40"/>
  <c r="I50" i="40"/>
  <c r="J50" i="40"/>
  <c r="K50" i="40"/>
  <c r="Q51" i="40" l="1"/>
  <c r="Q50" i="40"/>
  <c r="H51" i="40"/>
  <c r="H50" i="40"/>
  <c r="P51" i="40" l="1"/>
  <c r="P50" i="40"/>
  <c r="G51" i="40"/>
  <c r="G50" i="40"/>
  <c r="M69" i="40"/>
  <c r="D69" i="40"/>
  <c r="M67" i="40"/>
  <c r="D67" i="40"/>
  <c r="M66" i="40"/>
  <c r="D66" i="40"/>
  <c r="M65" i="40"/>
  <c r="D65" i="40"/>
  <c r="M62" i="40" l="1"/>
  <c r="D62" i="40"/>
  <c r="M64" i="40"/>
  <c r="D64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Glauber Flaviano Silveira</author>
  </authors>
  <commentList>
    <comment ref="G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Glauber:</t>
        </r>
        <r>
          <rPr>
            <sz val="9"/>
            <color indexed="81"/>
            <rFont val="Segoe UI"/>
            <family val="2"/>
          </rPr>
          <t xml:space="preserve">
= força trab + fora força trab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Glauber:</t>
        </r>
        <r>
          <rPr>
            <sz val="9"/>
            <color indexed="81"/>
            <rFont val="Segoe UI"/>
            <family val="2"/>
          </rPr>
          <t xml:space="preserve">
= ocupados + desocupados</t>
        </r>
      </text>
    </comment>
    <comment ref="P8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Glauber:</t>
        </r>
        <r>
          <rPr>
            <sz val="9"/>
            <color indexed="81"/>
            <rFont val="Segoe UI"/>
            <family val="2"/>
          </rPr>
          <t xml:space="preserve">
= força trab + fora força trab</t>
        </r>
      </text>
    </comment>
    <comment ref="Q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Glauber:</t>
        </r>
        <r>
          <rPr>
            <sz val="9"/>
            <color indexed="81"/>
            <rFont val="Segoe UI"/>
            <family val="2"/>
          </rPr>
          <t xml:space="preserve">
= ocupados + desocupados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Glauber</author>
  </authors>
  <commentList>
    <comment ref="BI5" authorId="0" shapeId="0" xr:uid="{C6EE7507-5CCA-4B08-80A3-6FD4D8A4768F}">
      <text>
        <r>
          <rPr>
            <b/>
            <sz val="9"/>
            <color indexed="81"/>
            <rFont val="Segoe UI"/>
            <family val="2"/>
          </rPr>
          <t>Glauber:</t>
        </r>
        <r>
          <rPr>
            <sz val="9"/>
            <color indexed="81"/>
            <rFont val="Segoe UI"/>
            <family val="2"/>
          </rPr>
          <t xml:space="preserve"> Segundo Helena Teixeira é mais comum o 'sem intrução' ficar separado. Desse modo teria 5 grupos + total.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<sst xmlns="http://schemas.openxmlformats.org/spreadsheetml/2006/main" count="2152" uniqueCount="291">
  <si>
    <t>2014-1</t>
  </si>
  <si>
    <t>2014-2</t>
  </si>
  <si>
    <t>2014-3</t>
  </si>
  <si>
    <t>2015-1</t>
  </si>
  <si>
    <t>2015-2</t>
  </si>
  <si>
    <t>2015-3</t>
  </si>
  <si>
    <t>Total</t>
  </si>
  <si>
    <t>2016-1</t>
  </si>
  <si>
    <t>2016-2</t>
  </si>
  <si>
    <t>2015-4</t>
  </si>
  <si>
    <t>Tocantins</t>
  </si>
  <si>
    <t>Minas Gerais</t>
  </si>
  <si>
    <t>Mulheres</t>
  </si>
  <si>
    <t>Brasil</t>
  </si>
  <si>
    <t>2012-1</t>
  </si>
  <si>
    <t>2012-2</t>
  </si>
  <si>
    <t>2012-3</t>
  </si>
  <si>
    <t>2013-1</t>
  </si>
  <si>
    <t>2013-2</t>
  </si>
  <si>
    <t>2013-3</t>
  </si>
  <si>
    <t>2012-4</t>
  </si>
  <si>
    <t>2013-4</t>
  </si>
  <si>
    <t>2014-4</t>
  </si>
  <si>
    <t>Trimestre</t>
  </si>
  <si>
    <r>
      <rPr>
        <b/>
        <sz val="10"/>
        <color theme="1"/>
        <rFont val="Calibri"/>
        <family val="2"/>
        <scheme val="minor"/>
      </rPr>
      <t>Tabela 4092</t>
    </r>
    <r>
      <rPr>
        <sz val="10"/>
        <color theme="1"/>
        <rFont val="Calibri"/>
        <family val="2"/>
        <scheme val="minor"/>
      </rPr>
      <t xml:space="preserve"> - Pessoas de 14 anos ou mais de idade, por condição em relação à força de trabalho e condição de ocupação</t>
    </r>
  </si>
  <si>
    <t>Homens</t>
  </si>
  <si>
    <t>14 a 17 anos</t>
  </si>
  <si>
    <t>18 a 24 anos</t>
  </si>
  <si>
    <t>25 a 39 anos</t>
  </si>
  <si>
    <t>40 a 59 anos</t>
  </si>
  <si>
    <t>60 anos ou mais</t>
  </si>
  <si>
    <t>Sem instrução e menos de 1 ano de estudo</t>
  </si>
  <si>
    <t>Ensino superior completo</t>
  </si>
  <si>
    <t>Ensino médio completo</t>
  </si>
  <si>
    <t>Ensino fundamental completo</t>
  </si>
  <si>
    <t>Ensino fundamental incompleto</t>
  </si>
  <si>
    <t>Fora força de trabalho</t>
  </si>
  <si>
    <t>Empregado</t>
  </si>
  <si>
    <t>Empregador</t>
  </si>
  <si>
    <t>Conta própria</t>
  </si>
  <si>
    <t>Trabalhador familiar auxiliar</t>
  </si>
  <si>
    <t>Agricultura, pecuária, produção florestal, pesca e aquicultura</t>
  </si>
  <si>
    <t>Indústria geral</t>
  </si>
  <si>
    <t>Construção</t>
  </si>
  <si>
    <t>Comércio, reparação de veículos automotores e motocicletas</t>
  </si>
  <si>
    <t>Transporte, armazenagem e correio</t>
  </si>
  <si>
    <t>Alojamento e alimentação</t>
  </si>
  <si>
    <t>Informação, comunicação e atividades financeiras, imobiliárias, profissionais e administrativas</t>
  </si>
  <si>
    <t>Administração pública, defesa, seguridade social, educação, saúde humana e serviços sociais</t>
  </si>
  <si>
    <t>Outro serviço</t>
  </si>
  <si>
    <t>Serviço doméstico</t>
  </si>
  <si>
    <t>Atividades mal definidas</t>
  </si>
  <si>
    <t>Empregado no setor privado, exclusive trabalhador doméstico</t>
  </si>
  <si>
    <t>Trabalhador doméstico</t>
  </si>
  <si>
    <t>Trabalhador doméstico - com carteira de trabalho assinada</t>
  </si>
  <si>
    <t>Trabalhador doméstico - sem carteira de trabalho assinada</t>
  </si>
  <si>
    <t>Empregado no setor público, inclusive militar e funcionário público estatutário</t>
  </si>
  <si>
    <t>Empregado no setor público, exclusive militar e funcionário público estatutário - com carteira de trabalho assinada</t>
  </si>
  <si>
    <t>Empregado no setor público, exclusive militar e funcionário público estatutário - sem carteira de trabalho assinada</t>
  </si>
  <si>
    <t>Empregado no setor público - militar e funcionário público estatutário</t>
  </si>
  <si>
    <t>-</t>
  </si>
  <si>
    <r>
      <t xml:space="preserve">Tabela 4093 - Pessoas de 14 anos ou mais de idade, total, na força de trabalho, ocupadas, desocupadas, fora da força de trabalho, e respectivas taxas e níveis, </t>
    </r>
    <r>
      <rPr>
        <b/>
        <sz val="10"/>
        <color rgb="FFFF0000"/>
        <rFont val="Calibri"/>
        <family val="2"/>
        <scheme val="minor"/>
      </rPr>
      <t>por sexo</t>
    </r>
  </si>
  <si>
    <r>
      <t xml:space="preserve">Tabela 4094 - Pessoas de 14 anos ou mais de idade, total, na força de trabalho, ocupadas, desocupadas, fora da força de trabalho, e respectivas taxas e níveis, </t>
    </r>
    <r>
      <rPr>
        <b/>
        <sz val="10"/>
        <color rgb="FFFF0000"/>
        <rFont val="Calibri"/>
        <family val="2"/>
        <scheme val="minor"/>
      </rPr>
      <t>por grupo de idade</t>
    </r>
  </si>
  <si>
    <r>
      <t xml:space="preserve">Tabela 4095 - Pessoas de 14 anos ou mais de idade, total, na força de trabalho, ocupadas, desocupadas, fora da força de trabalho, e respectivas taxas e níveis, </t>
    </r>
    <r>
      <rPr>
        <b/>
        <sz val="10"/>
        <color rgb="FFFF0000"/>
        <rFont val="Calibri"/>
        <family val="2"/>
        <scheme val="minor"/>
      </rPr>
      <t>por nível de instrução</t>
    </r>
  </si>
  <si>
    <r>
      <t xml:space="preserve">Tabela 5434 - Pessoas de 14 anos ou mais de idade, ocupadas na semana de referência, </t>
    </r>
    <r>
      <rPr>
        <b/>
        <sz val="10"/>
        <color rgb="FFFF0000"/>
        <rFont val="Calibri"/>
        <family val="2"/>
        <scheme val="minor"/>
      </rPr>
      <t>por grupamento de atividades no trabalho principal</t>
    </r>
  </si>
  <si>
    <t>população total</t>
  </si>
  <si>
    <t>população em idade para trabalhar</t>
  </si>
  <si>
    <t>população total - mulheres</t>
  </si>
  <si>
    <t>part. mulheres na população total</t>
  </si>
  <si>
    <t>população em idade de trabalhar na força de trabalho</t>
  </si>
  <si>
    <t xml:space="preserve">trabalhando/ocupados na PEA </t>
  </si>
  <si>
    <t>desocupados na PEA</t>
  </si>
  <si>
    <t>perc. de homens ocupados</t>
  </si>
  <si>
    <t>2016-3</t>
  </si>
  <si>
    <t>2016-4</t>
  </si>
  <si>
    <t>homens ocupados (ps. selecionar variável correta: ocupados na sem. ref.)</t>
  </si>
  <si>
    <t>2017-1</t>
  </si>
  <si>
    <t>2017-2</t>
  </si>
  <si>
    <t>2017-3</t>
  </si>
  <si>
    <t>2017-4</t>
  </si>
  <si>
    <t>Selecionar: variável no cabeçalho, sexo na coluna, trimestre na linha (2012-1 até hoje), níveis territóriais (BR e MG) na coluna.</t>
  </si>
  <si>
    <t>Obs.: tudo muda a cada trim.</t>
  </si>
  <si>
    <t>Selecionar: variável no cabeçalho, sexo na coluna, trimestre na linha (2012-1 até hoje), níveis territóriais na coluna.</t>
  </si>
  <si>
    <t xml:space="preserve">https://sidra.ibge.gov.br/pesquisa/pnadct/tabelas </t>
  </si>
  <si>
    <r>
      <t xml:space="preserve">Tabela 6402 - Pessoas de 14 anos ou mais de idade, total, na força de trabalho, ocupadas, desocupadas, fora da força de trabalho, e respectivas taxas e níveis, </t>
    </r>
    <r>
      <rPr>
        <b/>
        <sz val="10"/>
        <color rgb="FFFF0000"/>
        <rFont val="Calibri"/>
        <family val="2"/>
        <scheme val="minor"/>
      </rPr>
      <t>por cor ou raça</t>
    </r>
  </si>
  <si>
    <t>Branca</t>
  </si>
  <si>
    <t>Preta</t>
  </si>
  <si>
    <t>Parda</t>
  </si>
  <si>
    <t>Empregadores</t>
  </si>
  <si>
    <t>Empregados</t>
  </si>
  <si>
    <t>2018-1</t>
  </si>
  <si>
    <t>RMBH</t>
  </si>
  <si>
    <t>Especificação</t>
  </si>
  <si>
    <t>Sexo</t>
  </si>
  <si>
    <t>Idade</t>
  </si>
  <si>
    <t>Nível de instrução</t>
  </si>
  <si>
    <t>Branco</t>
  </si>
  <si>
    <t>Preto</t>
  </si>
  <si>
    <t>Pardo</t>
  </si>
  <si>
    <t>2018-2</t>
  </si>
  <si>
    <t>2018-3</t>
  </si>
  <si>
    <t>2018-4</t>
  </si>
  <si>
    <t>https://biblioteca.ibge.gov.br/index.php/biblioteca-catalogo?view=detalhes&amp;id=72421</t>
  </si>
  <si>
    <r>
      <t xml:space="preserve">Tabela 6405 - Rendimento médio 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de </t>
    </r>
    <r>
      <rPr>
        <b/>
        <sz val="10"/>
        <color rgb="FF0070C0"/>
        <rFont val="Calibri"/>
        <family val="2"/>
        <scheme val="minor"/>
      </rPr>
      <t>todos os trabalhos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por cor ou raça</t>
    </r>
  </si>
  <si>
    <t>Brasil e Minas Gerais</t>
  </si>
  <si>
    <t>2019-1</t>
  </si>
  <si>
    <t>Texto:</t>
  </si>
  <si>
    <t>População total</t>
  </si>
  <si>
    <t>População total (homens)</t>
  </si>
  <si>
    <t>População total (mulheres)</t>
  </si>
  <si>
    <r>
      <t>Tab. 5917</t>
    </r>
    <r>
      <rPr>
        <sz val="10"/>
        <color theme="1"/>
        <rFont val="Calibri"/>
        <family val="2"/>
        <scheme val="minor"/>
      </rPr>
      <t xml:space="preserve"> (população - mil pessoas)</t>
    </r>
  </si>
  <si>
    <r>
      <t>Tab. 4092</t>
    </r>
    <r>
      <rPr>
        <sz val="10"/>
        <rFont val="Calibri"/>
        <family val="2"/>
        <scheme val="minor"/>
      </rPr>
      <t xml:space="preserve"> (pessoas &gt;14 - mil pessoas)</t>
    </r>
  </si>
  <si>
    <t>Força de trabalho - ocupada</t>
  </si>
  <si>
    <t>Força de trabalho - desocupada</t>
  </si>
  <si>
    <t>Selecionar: níveis territóriais: BR, MG, RMBH (na coluna), condição: todas (na coluna) e trimestre: todos (na linha).</t>
  </si>
  <si>
    <r>
      <rPr>
        <b/>
        <sz val="10"/>
        <color theme="1"/>
        <rFont val="Calibri"/>
        <family val="2"/>
        <scheme val="minor"/>
      </rPr>
      <t>Tabela 5917</t>
    </r>
    <r>
      <rPr>
        <sz val="10"/>
        <color theme="1"/>
        <rFont val="Calibri"/>
        <family val="2"/>
        <scheme val="minor"/>
      </rPr>
      <t xml:space="preserve"> - População, por sexo</t>
    </r>
  </si>
  <si>
    <t>Tabelas:</t>
  </si>
  <si>
    <r>
      <t>Força de trabalho - ocupada</t>
    </r>
    <r>
      <rPr>
        <sz val="10"/>
        <color theme="1"/>
        <rFont val="Calibri"/>
        <family val="2"/>
        <scheme val="minor"/>
      </rPr>
      <t xml:space="preserve"> (mil pessoas)</t>
    </r>
  </si>
  <si>
    <r>
      <t>Taxa de desocupação</t>
    </r>
    <r>
      <rPr>
        <sz val="10"/>
        <color theme="1"/>
        <rFont val="Calibri"/>
        <family val="2"/>
        <scheme val="minor"/>
      </rPr>
      <t xml:space="preserve"> (%)</t>
    </r>
  </si>
  <si>
    <t>Selecionar: níveis territóriais: BR, MG, RMBH (na coluna), variável: pessoas ocupadas e taxa de desocupação, sexo: todos (na coluna) e trimestre: todos (na linha).</t>
  </si>
  <si>
    <t>Selecionar: variável: taxa de desocupação, idade: todos (na coluna) e trimestre: todos (na linha).</t>
  </si>
  <si>
    <t>Selecionar: variável: taxa de desocupação, cor: todos (na coluna) e trimestre: todos (na linha).</t>
  </si>
  <si>
    <t>Ensino médio incompleto</t>
  </si>
  <si>
    <t>Ensino superior incompleto</t>
  </si>
  <si>
    <t>Selecionar: variável: pessoas &gt;14, grupamento: todos (na coluna) e trimestre: todos (na linha).</t>
  </si>
  <si>
    <t>Selecionar: variável: pessoas &gt;14, posição: todos (na coluna) e trimestre: todos (na linha).</t>
  </si>
  <si>
    <r>
      <t xml:space="preserve">Empregado no setor privado, exclusive trabalhador doméstico - </t>
    </r>
    <r>
      <rPr>
        <sz val="10"/>
        <color rgb="FF0070C0"/>
        <rFont val="Calibri"/>
        <family val="2"/>
        <scheme val="minor"/>
      </rPr>
      <t>com</t>
    </r>
    <r>
      <rPr>
        <sz val="10"/>
        <color theme="1"/>
        <rFont val="Calibri"/>
        <family val="2"/>
        <scheme val="minor"/>
      </rPr>
      <t xml:space="preserve"> carteira de trabalho assinada</t>
    </r>
  </si>
  <si>
    <r>
      <t xml:space="preserve">Empregado no setor privado, exclusive trabalhador doméstico - </t>
    </r>
    <r>
      <rPr>
        <sz val="10"/>
        <color rgb="FF0070C0"/>
        <rFont val="Calibri"/>
        <family val="2"/>
        <scheme val="minor"/>
      </rPr>
      <t>sem</t>
    </r>
    <r>
      <rPr>
        <sz val="10"/>
        <color theme="1"/>
        <rFont val="Calibri"/>
        <family val="2"/>
        <scheme val="minor"/>
      </rPr>
      <t xml:space="preserve"> carteira de trabalho assinada</t>
    </r>
  </si>
  <si>
    <r>
      <t>Rendimento médio</t>
    </r>
    <r>
      <rPr>
        <sz val="10"/>
        <color theme="1"/>
        <rFont val="Calibri"/>
        <family val="2"/>
        <scheme val="minor"/>
      </rPr>
      <t xml:space="preserve"> (R$ reais)</t>
    </r>
  </si>
  <si>
    <t>Selecionar: variável no cabeçalho, idade na coluna, trimestre na linha (2012-1 até hoje), níveis territóriais na coluna.</t>
  </si>
  <si>
    <t>Selecionar: variável no cabeçalho, nível na coluna, trimestre na linha (2012-1 até hoje), níveis territóriais na coluna.</t>
  </si>
  <si>
    <t>Selecionar: variável no cabeçalho, cor na coluna, trimestre na linha (2012-1 até hoje), níveis territóriais na coluna.</t>
  </si>
  <si>
    <r>
      <t xml:space="preserve">Massa </t>
    </r>
    <r>
      <rPr>
        <sz val="10"/>
        <color theme="1"/>
        <rFont val="Calibri"/>
        <family val="2"/>
        <scheme val="minor"/>
      </rPr>
      <t>(R$ milhões de reais)</t>
    </r>
  </si>
  <si>
    <r>
      <t xml:space="preserve">Massa </t>
    </r>
    <r>
      <rPr>
        <sz val="10"/>
        <color theme="1" tint="0.499984740745262"/>
        <rFont val="Calibri"/>
        <family val="2"/>
        <scheme val="minor"/>
      </rPr>
      <t>(R$ bilhões de reais)</t>
    </r>
  </si>
  <si>
    <t>MG/BR</t>
  </si>
  <si>
    <r>
      <t xml:space="preserve">Tabela 4100 - Pessoas de 14 anos ou mais de idade, por tipo de medida de </t>
    </r>
    <r>
      <rPr>
        <b/>
        <sz val="10"/>
        <color rgb="FFFF0000"/>
        <rFont val="Calibri"/>
        <family val="2"/>
        <scheme val="minor"/>
      </rPr>
      <t>subutilização</t>
    </r>
    <r>
      <rPr>
        <b/>
        <sz val="10"/>
        <color theme="1"/>
        <rFont val="Calibri"/>
        <family val="2"/>
        <scheme val="minor"/>
      </rPr>
      <t xml:space="preserve"> da força de trabalho na semana de referência</t>
    </r>
  </si>
  <si>
    <t>Selecionar: variável: pessoas &gt;14, tipo: todos (na coluna) e trimestre: todos (na linha).</t>
  </si>
  <si>
    <r>
      <t>Ocupados</t>
    </r>
    <r>
      <rPr>
        <sz val="10"/>
        <color theme="1"/>
        <rFont val="Calibri"/>
        <family val="2"/>
        <scheme val="minor"/>
      </rPr>
      <t xml:space="preserve"> (mil pessoas)</t>
    </r>
  </si>
  <si>
    <t>Desocupado</t>
  </si>
  <si>
    <t>Subocupado por insuficiência de horas trabalhadas</t>
  </si>
  <si>
    <t>Força de trabalho potencial</t>
  </si>
  <si>
    <t>Desocupado ou na força de trabalho potencial</t>
  </si>
  <si>
    <t>Desocupado ou subocupado por insuficiência de horas trabalhadas</t>
  </si>
  <si>
    <t>Desocupado ou na força de trabalho potencial ou subocupado por insuficiência de horas trabalhadas</t>
  </si>
  <si>
    <r>
      <t>Minas Gerais</t>
    </r>
    <r>
      <rPr>
        <sz val="10"/>
        <rFont val="Calibri"/>
        <family val="2"/>
        <scheme val="minor"/>
      </rPr>
      <t xml:space="preserve"> (mil pessoas)</t>
    </r>
  </si>
  <si>
    <r>
      <t>Brasil</t>
    </r>
    <r>
      <rPr>
        <sz val="10"/>
        <rFont val="Calibri"/>
        <family val="2"/>
        <scheme val="minor"/>
      </rPr>
      <t xml:space="preserve"> (mil pessoas)</t>
    </r>
  </si>
  <si>
    <t>Força de trabalho ampliada (= Força de Trabalho + Força de Trabalho Potencial)</t>
  </si>
  <si>
    <t>Selecionar: variável: pessoas desalentadas &gt;14 e trimestre: todos (na linha).</t>
  </si>
  <si>
    <r>
      <rPr>
        <b/>
        <sz val="10"/>
        <color theme="1"/>
        <rFont val="Calibri"/>
        <family val="2"/>
        <scheme val="minor"/>
      </rPr>
      <t>Desalentados</t>
    </r>
    <r>
      <rPr>
        <sz val="10"/>
        <color theme="1"/>
        <rFont val="Calibri"/>
        <family val="2"/>
        <scheme val="minor"/>
      </rPr>
      <t xml:space="preserve"> (mil pessoas)</t>
    </r>
  </si>
  <si>
    <t>Percentual (%) de pessoas desalentadas</t>
  </si>
  <si>
    <r>
      <t xml:space="preserve">Tabela 4093 - Pessoas de 14 anos ou mais de idade, total, na força de trabalho, ocupadas, </t>
    </r>
    <r>
      <rPr>
        <b/>
        <sz val="10"/>
        <color rgb="FFFF0000"/>
        <rFont val="Calibri"/>
        <family val="2"/>
        <scheme val="minor"/>
      </rPr>
      <t>desocupadas,</t>
    </r>
    <r>
      <rPr>
        <b/>
        <sz val="10"/>
        <color theme="1"/>
        <rFont val="Calibri"/>
        <family val="2"/>
        <scheme val="minor"/>
      </rPr>
      <t xml:space="preserve"> fora da força de trabalho, e respectivas taxa</t>
    </r>
    <r>
      <rPr>
        <b/>
        <sz val="10"/>
        <rFont val="Calibri"/>
        <family val="2"/>
        <scheme val="minor"/>
      </rPr>
      <t>s e níveis, por sexo</t>
    </r>
  </si>
  <si>
    <t>Rondônia</t>
  </si>
  <si>
    <t>Acre</t>
  </si>
  <si>
    <t>Amazonas</t>
  </si>
  <si>
    <t>Roraima</t>
  </si>
  <si>
    <t>Pará</t>
  </si>
  <si>
    <t>Amapá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</si>
  <si>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</si>
  <si>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</si>
  <si>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</si>
  <si>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</si>
  <si>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</si>
  <si>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</si>
  <si>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</si>
  <si>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</si>
  <si>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</si>
  <si>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</si>
  <si>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</si>
  <si>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</si>
  <si>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</si>
  <si>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</si>
  <si>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</si>
  <si>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</si>
  <si>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</si>
  <si>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</si>
  <si>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</si>
  <si>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Selecionar: variável: taxa de desocupação, sexo: total (coluna), trimestre: atual (culuna) e unidade territorial: todas as UFs (linha)</t>
  </si>
  <si>
    <t>Tabela 4099 - Taxas de desocupação e de subutilização da força de trabalho, na semana de referência, das pessoas de 14 anos ou mais de idade</t>
  </si>
  <si>
    <t>SP</t>
  </si>
  <si>
    <t>RJ</t>
  </si>
  <si>
    <t>Taxa de desocupação</t>
  </si>
  <si>
    <t>Taxa combinada de desocupação e de subocupação por insuficiência de horas trabalhadas</t>
  </si>
  <si>
    <t>Taxa combinada de desocupação e força de trabalho potencial</t>
  </si>
  <si>
    <t>Taxa composta de subutilização da força de trabalho</t>
  </si>
  <si>
    <r>
      <t>Minas Gerais</t>
    </r>
    <r>
      <rPr>
        <sz val="10"/>
        <rFont val="Calibri"/>
        <family val="2"/>
        <scheme val="minor"/>
      </rPr>
      <t xml:space="preserve"> (%)</t>
    </r>
  </si>
  <si>
    <t>Trabalhador por conta própria</t>
  </si>
  <si>
    <t>Indústria de transformação (1)</t>
  </si>
  <si>
    <t>Nota: (1) Induústria de Transformação é o único subgrupo da Indústria Geral e por isso não entra na conta da Força de trabalho Ocupada.</t>
  </si>
  <si>
    <t>População abaixo da idade de trabalhar</t>
  </si>
  <si>
    <t>Desocupadas</t>
  </si>
  <si>
    <t>Na força de trabalho potencial</t>
  </si>
  <si>
    <t>Desalentadas</t>
  </si>
  <si>
    <t xml:space="preserve">Classificação da população </t>
  </si>
  <si>
    <t>População em idade de trabalhar (PIA)</t>
  </si>
  <si>
    <t>Fora da força de trabalho</t>
  </si>
  <si>
    <t>Na força de trabalho (PEA)</t>
  </si>
  <si>
    <t>Ocupadas</t>
  </si>
  <si>
    <t>Subocupadas por insuficiência de horas trabalhadas</t>
  </si>
  <si>
    <t>População Total</t>
  </si>
  <si>
    <t>2019-2</t>
  </si>
  <si>
    <t>Tri x tri -1 (%)</t>
  </si>
  <si>
    <t>Tri x tri -12 (%)</t>
  </si>
  <si>
    <t>Tri x tri -1 (abs.)</t>
  </si>
  <si>
    <t>Tri x tri -12 (abs.)</t>
  </si>
  <si>
    <t>Máximo</t>
  </si>
  <si>
    <t>Mínimo</t>
  </si>
  <si>
    <t>I</t>
  </si>
  <si>
    <t>II</t>
  </si>
  <si>
    <t>III</t>
  </si>
  <si>
    <t>IV</t>
  </si>
  <si>
    <t xml:space="preserve">População em idade para trabalhar </t>
  </si>
  <si>
    <t>Trim.</t>
  </si>
  <si>
    <t>Ano</t>
  </si>
  <si>
    <t>Sem instrução e ensino fundamental incompleto</t>
  </si>
  <si>
    <t>Ensino fundamental completo e ensino médio incompleto</t>
  </si>
  <si>
    <t>Ensino médio completo e ensino superior incompleto</t>
  </si>
  <si>
    <t xml:space="preserve">   População abaixo da idade de trabalhar</t>
  </si>
  <si>
    <t xml:space="preserve">   População em idade de trabalhar</t>
  </si>
  <si>
    <t xml:space="preserve">               Ocupadas</t>
  </si>
  <si>
    <t xml:space="preserve">               Desocupadas</t>
  </si>
  <si>
    <t xml:space="preserve">      Fora da força de trabalho</t>
  </si>
  <si>
    <t xml:space="preserve">               Na força de trabalho potencial</t>
  </si>
  <si>
    <t xml:space="preserve">                     Desalentadas</t>
  </si>
  <si>
    <t xml:space="preserve">   Empregados</t>
  </si>
  <si>
    <t xml:space="preserve">      Empregado no setor privado</t>
  </si>
  <si>
    <t xml:space="preserve">               Com carteira de trabalho assinada</t>
  </si>
  <si>
    <t xml:space="preserve">               Sem carteira de trabalho assinada</t>
  </si>
  <si>
    <t xml:space="preserve">      Trabalhador doméstico</t>
  </si>
  <si>
    <t xml:space="preserve">      Empregado no setor público</t>
  </si>
  <si>
    <t xml:space="preserve">               Militar e funcionário público estatutário</t>
  </si>
  <si>
    <t xml:space="preserve">   Empregadores</t>
  </si>
  <si>
    <t xml:space="preserve">   Trabalhador por conta própria</t>
  </si>
  <si>
    <t xml:space="preserve">   Trabalhador familiar auxiliar</t>
  </si>
  <si>
    <t>Cor ou raça</t>
  </si>
  <si>
    <t>Força de trabalho (PEA)</t>
  </si>
  <si>
    <t>Selecionar: variável: força de trabalho + desocupados + taxa de desocupação, nível de instrução: todos (na coluna) e trimestre: todos (na linha).</t>
  </si>
  <si>
    <r>
      <t xml:space="preserve">Tabela 5440 - Rendimento médio 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do </t>
    </r>
    <r>
      <rPr>
        <b/>
        <sz val="10"/>
        <color rgb="FF00B050"/>
        <rFont val="Calibri"/>
        <family val="2"/>
        <scheme val="minor"/>
      </rPr>
      <t>trabalho principal</t>
    </r>
    <r>
      <rPr>
        <b/>
        <sz val="10"/>
        <rFont val="Calibri"/>
        <family val="2"/>
        <scheme val="minor"/>
      </rPr>
      <t xml:space="preserve">, por </t>
    </r>
    <r>
      <rPr>
        <b/>
        <sz val="10"/>
        <color rgb="FFFF0000"/>
        <rFont val="Calibri"/>
        <family val="2"/>
        <scheme val="minor"/>
      </rPr>
      <t>posição na ocupação</t>
    </r>
    <r>
      <rPr>
        <b/>
        <sz val="10"/>
        <rFont val="Calibri"/>
        <family val="2"/>
        <scheme val="minor"/>
      </rPr>
      <t xml:space="preserve"> e categoria do emprego</t>
    </r>
  </si>
  <si>
    <r>
      <t xml:space="preserve">Tabela 5439 -  Rendimento médio 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do </t>
    </r>
    <r>
      <rPr>
        <b/>
        <sz val="10"/>
        <color rgb="FF00B050"/>
        <rFont val="Calibri"/>
        <family val="2"/>
        <scheme val="minor"/>
      </rPr>
      <t>trabalho principal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rFont val="Calibri"/>
        <family val="2"/>
        <scheme val="minor"/>
      </rPr>
      <t>por</t>
    </r>
    <r>
      <rPr>
        <b/>
        <sz val="10"/>
        <color rgb="FFFF0000"/>
        <rFont val="Calibri"/>
        <family val="2"/>
        <scheme val="minor"/>
      </rPr>
      <t xml:space="preserve"> posição na ocupação</t>
    </r>
  </si>
  <si>
    <r>
      <t xml:space="preserve">Tabela 5442 - Rendimento médio 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do </t>
    </r>
    <r>
      <rPr>
        <b/>
        <sz val="10"/>
        <color rgb="FF00B050"/>
        <rFont val="Calibri"/>
        <family val="2"/>
        <scheme val="minor"/>
      </rPr>
      <t>trabalho principal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rFont val="Calibri"/>
        <family val="2"/>
        <scheme val="minor"/>
      </rPr>
      <t>por</t>
    </r>
    <r>
      <rPr>
        <b/>
        <sz val="10"/>
        <color rgb="FFFF0000"/>
        <rFont val="Calibri"/>
        <family val="2"/>
        <scheme val="minor"/>
      </rPr>
      <t xml:space="preserve"> grupamentos de atividade</t>
    </r>
  </si>
  <si>
    <r>
      <t xml:space="preserve">Tabela 5606 - </t>
    </r>
    <r>
      <rPr>
        <b/>
        <sz val="10"/>
        <color rgb="FFFF0000"/>
        <rFont val="Calibri"/>
        <family val="2"/>
        <scheme val="minor"/>
      </rPr>
      <t>Massa de rendimento real</t>
    </r>
    <r>
      <rPr>
        <b/>
        <sz val="10"/>
        <rFont val="Calibri"/>
        <family val="2"/>
        <scheme val="minor"/>
      </rPr>
      <t xml:space="preserve"> de </t>
    </r>
    <r>
      <rPr>
        <b/>
        <sz val="10"/>
        <color rgb="FF0070C0"/>
        <rFont val="Calibri"/>
        <family val="2"/>
        <scheme val="minor"/>
      </rPr>
      <t>todos os trabalhos</t>
    </r>
    <r>
      <rPr>
        <b/>
        <sz val="10"/>
        <rFont val="Calibri"/>
        <family val="2"/>
        <scheme val="minor"/>
      </rPr>
      <t xml:space="preserve">, recebido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rFont val="Calibri"/>
        <family val="2"/>
        <scheme val="minor"/>
      </rPr>
      <t xml:space="preserve"> por mês e efetivamente recebido no mês de referência, pelas pessoas de 14 anos ou mais de idade, ocupadas na semana de referência, com rendimento de trabalho</t>
    </r>
  </si>
  <si>
    <t>Brasil, Minas Gerais e Participação percentual de Minas Gerais na Massa de rendimentos do Brasil</t>
  </si>
  <si>
    <r>
      <t>Tabela 4097 - Pessoas de 14 anos ou mais de idade, ocupadas na semana de referência</t>
    </r>
    <r>
      <rPr>
        <b/>
        <sz val="10"/>
        <rFont val="Calibri"/>
        <family val="2"/>
        <scheme val="minor"/>
      </rPr>
      <t xml:space="preserve">, por </t>
    </r>
    <r>
      <rPr>
        <b/>
        <sz val="10"/>
        <color rgb="FFFF0000"/>
        <rFont val="Calibri"/>
        <family val="2"/>
        <scheme val="minor"/>
      </rPr>
      <t>posição na ocupação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e categoria</t>
    </r>
    <r>
      <rPr>
        <b/>
        <sz val="10"/>
        <color theme="1"/>
        <rFont val="Calibri"/>
        <family val="2"/>
        <scheme val="minor"/>
      </rPr>
      <t xml:space="preserve"> do emprego no trabalho principal</t>
    </r>
  </si>
  <si>
    <t>BR (%)</t>
  </si>
  <si>
    <t>MG (%)</t>
  </si>
  <si>
    <t xml:space="preserve">      Na força de trabalho</t>
  </si>
  <si>
    <t xml:space="preserve">                     Subocupadas</t>
  </si>
  <si>
    <t>2019-3</t>
  </si>
  <si>
    <t>Nota: (1) Induústria de Transformação é o único subgrupo da Indústria Geral e por isso não entra na conta da força de trabalho Ocupada.</t>
  </si>
  <si>
    <t>Selecionar: variável: todas as 4 e trimestre: todos (na linha).</t>
  </si>
  <si>
    <r>
      <rPr>
        <b/>
        <sz val="10"/>
        <rFont val="Calibri"/>
        <family val="2"/>
        <scheme val="minor"/>
      </rPr>
      <t>Tabela 5438 - Rendimento médio real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de </t>
    </r>
    <r>
      <rPr>
        <b/>
        <sz val="10"/>
        <color rgb="FF0070C0"/>
        <rFont val="Calibri"/>
        <family val="2"/>
        <scheme val="minor"/>
      </rPr>
      <t>todos os trabalhos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por níveis de instrução</t>
    </r>
  </si>
  <si>
    <r>
      <rPr>
        <b/>
        <sz val="10"/>
        <rFont val="Calibri"/>
        <family val="2"/>
        <scheme val="minor"/>
      </rPr>
      <t>Tabela 5437 - Rendimento médio</t>
    </r>
    <r>
      <rPr>
        <b/>
        <sz val="10"/>
        <color theme="1"/>
        <rFont val="Calibri"/>
        <family val="2"/>
        <scheme val="minor"/>
      </rPr>
      <t xml:space="preserve"> 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color theme="1"/>
        <rFont val="Calibri"/>
        <family val="2"/>
        <scheme val="minor"/>
      </rPr>
      <t xml:space="preserve"> recebido por mês e efetivamente recebido no mês de referência, de</t>
    </r>
    <r>
      <rPr>
        <b/>
        <sz val="10"/>
        <color rgb="FF0070C0"/>
        <rFont val="Calibri"/>
        <family val="2"/>
        <scheme val="minor"/>
      </rPr>
      <t xml:space="preserve"> todos os trabalhos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por grupos de idade</t>
    </r>
  </si>
  <si>
    <r>
      <t>Tabela 5436 - Rendimento médio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real, </t>
    </r>
    <r>
      <rPr>
        <b/>
        <sz val="10"/>
        <color rgb="FF0070C0"/>
        <rFont val="Calibri"/>
        <family val="2"/>
        <scheme val="minor"/>
      </rPr>
      <t>habitualmente</t>
    </r>
    <r>
      <rPr>
        <b/>
        <sz val="10"/>
        <rFont val="Calibri"/>
        <family val="2"/>
        <scheme val="minor"/>
      </rPr>
      <t xml:space="preserve"> recebido por mês e efetivamente recebido no mês de referência, de </t>
    </r>
    <r>
      <rPr>
        <b/>
        <sz val="10"/>
        <color rgb="FF0070C0"/>
        <rFont val="Calibri"/>
        <family val="2"/>
        <scheme val="minor"/>
      </rPr>
      <t>todos os trabalhos</t>
    </r>
    <r>
      <rPr>
        <b/>
        <sz val="10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por sexo</t>
    </r>
  </si>
  <si>
    <t>Taxa de desoc. (%) - Total</t>
  </si>
  <si>
    <t>Taxa de desoc. (%) - Homens</t>
  </si>
  <si>
    <t>Taxa de desoc. (%) - Mulheres</t>
  </si>
  <si>
    <t>2019-4</t>
  </si>
  <si>
    <r>
      <t>Desocupados</t>
    </r>
    <r>
      <rPr>
        <sz val="10"/>
        <color theme="1"/>
        <rFont val="Calibri"/>
        <family val="2"/>
        <scheme val="minor"/>
      </rPr>
      <t xml:space="preserve"> (mil pessoas)</t>
    </r>
  </si>
  <si>
    <r>
      <t>Brasil</t>
    </r>
    <r>
      <rPr>
        <sz val="10"/>
        <rFont val="Calibri"/>
        <family val="2"/>
        <scheme val="minor"/>
      </rPr>
      <t xml:space="preserve"> (%)</t>
    </r>
  </si>
  <si>
    <t>Força de trabalho - ocupados</t>
  </si>
  <si>
    <t>%</t>
  </si>
  <si>
    <t>2020-1</t>
  </si>
  <si>
    <t>UFs</t>
  </si>
  <si>
    <t>...</t>
  </si>
  <si>
    <t>2020-3</t>
  </si>
  <si>
    <t>2020-2</t>
  </si>
  <si>
    <t>2020-4</t>
  </si>
  <si>
    <t>Especificação - MG</t>
  </si>
  <si>
    <t>2021-1</t>
  </si>
  <si>
    <t>Ocupado/PEA</t>
  </si>
  <si>
    <t>Variação PEA T/T-12</t>
  </si>
  <si>
    <t>Variação Oc T/T-12</t>
  </si>
  <si>
    <t>2021-2</t>
  </si>
  <si>
    <t>Obs. atualização via reportagem no site do IBGE ou microdados</t>
  </si>
  <si>
    <r>
      <t xml:space="preserve">Força de trabalho PEA </t>
    </r>
    <r>
      <rPr>
        <sz val="10"/>
        <color theme="1"/>
        <rFont val="Calibri"/>
        <family val="2"/>
        <scheme val="minor"/>
      </rPr>
      <t>(mil pessoas)</t>
    </r>
  </si>
  <si>
    <t>Tx participação BR</t>
  </si>
  <si>
    <t>Tx participação MG</t>
  </si>
  <si>
    <t>Variação Tri x tri-12 BR</t>
  </si>
  <si>
    <t>Variação Tri x tri-12 MG</t>
  </si>
  <si>
    <t>2021-3</t>
  </si>
  <si>
    <t>2021-III</t>
  </si>
  <si>
    <r>
      <t xml:space="preserve">Tabela 6813 - Percentual de pessoas </t>
    </r>
    <r>
      <rPr>
        <b/>
        <sz val="10"/>
        <color rgb="FFFF0000"/>
        <rFont val="Calibri"/>
        <family val="2"/>
        <scheme val="minor"/>
      </rPr>
      <t>desalentadas</t>
    </r>
    <r>
      <rPr>
        <b/>
        <sz val="10"/>
        <color theme="1"/>
        <rFont val="Calibri"/>
        <family val="2"/>
        <scheme val="minor"/>
      </rPr>
      <t xml:space="preserve"> na população de 14 anos ou mais de idade na força de trabalho ou desalentada, na semana de referência</t>
    </r>
  </si>
  <si>
    <t>2021-4</t>
  </si>
  <si>
    <t>2021-IV</t>
  </si>
  <si>
    <t>2015-IV</t>
  </si>
  <si>
    <t>2012-IV</t>
  </si>
  <si>
    <t>2020-IV</t>
  </si>
  <si>
    <t>Variação (%) 2021-IV / 2020-IV</t>
  </si>
  <si>
    <t>Variação (%) 2021-IV / 2021-III</t>
  </si>
  <si>
    <t>MG - Ajuste sazonal</t>
  </si>
  <si>
    <t>BR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</si>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</sst>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_(* #,##0.00_);_(* \(#,##0.00\);_(* &quot;-&quot;??_);_(@_)"/>
    <numFmt numFmtId="167" formatCode="#,##0.0"/>
    <numFmt numFmtId="168" formatCode="_(* #,##0.00_);_(* \(#,##0.00\);_(* \-??_);_(@_)"/>
    <numFmt numFmtId="169" formatCode="0.000"/>
    <numFmt numFmtId="170" formatCode="#,##0.0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rgb="FF0070C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0"/>
      <name val="MS Sans Serif"/>
      <family val="2"/>
      <charset val="1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6"/>
      <color theme="0"/>
      <name val="Segoe UI"/>
      <family val="2"/>
    </font>
    <font>
      <sz val="6"/>
      <color theme="1"/>
      <name val="Segoe UI"/>
      <family val="2"/>
    </font>
    <font>
      <b/>
      <sz val="6"/>
      <color theme="1"/>
      <name val="Segoe UI"/>
      <family val="2"/>
    </font>
    <font>
      <b/>
      <sz val="6"/>
      <name val="Segoe UI"/>
      <family val="2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10"/>
      <color rgb="FF00B050"/>
      <name val="Calibri"/>
      <family val="2"/>
      <scheme val="minor"/>
    </font>
    <font>
      <b/>
      <sz val="8"/>
      <name val="Segoe UI"/>
      <family val="2"/>
    </font>
    <font>
      <sz val="8"/>
      <name val="Segoe UI"/>
      <family val="2"/>
    </font>
    <font>
      <b/>
      <sz val="8"/>
      <color theme="0"/>
      <name val="Segoe UI"/>
      <family val="2"/>
    </font>
    <font>
      <b/>
      <sz val="8"/>
      <color theme="0"/>
      <name val="Calibri"/>
      <family val="2"/>
      <scheme val="minor"/>
    </font>
    <font>
      <b/>
      <sz val="8"/>
      <color rgb="FFFFFFFF"/>
      <name val="Calibri"/>
      <family val="2"/>
    </font>
    <font>
      <b/>
      <i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B3D7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A7EB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FFDCD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CE4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medium">
        <color rgb="FF4F81BD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25" fillId="0" borderId="0" applyNumberFormat="0" applyFill="0" applyBorder="0" applyAlignment="0" applyProtection="0"/>
    <xf numFmtId="0" fontId="28" fillId="0" borderId="0"/>
    <xf numFmtId="0" fontId="1" fillId="0" borderId="0"/>
    <xf numFmtId="0" fontId="20" fillId="0" borderId="0"/>
    <xf numFmtId="0" fontId="20" fillId="0" borderId="0" applyNumberFormat="0" applyFont="0" applyFill="0" applyBorder="0" applyAlignment="0" applyProtection="0"/>
    <xf numFmtId="9" fontId="31" fillId="0" borderId="0" applyFill="0" applyBorder="0" applyProtection="0"/>
    <xf numFmtId="168" fontId="31" fillId="0" borderId="0" applyFill="0" applyBorder="0" applyProtection="0"/>
    <xf numFmtId="168" fontId="31" fillId="0" borderId="0" applyFill="0" applyBorder="0" applyProtection="0"/>
  </cellStyleXfs>
  <cellXfs count="261">
    <xf numFmtId="0" fontId="0" fillId="0" borderId="0" xfId="0"/>
    <xf numFmtId="0" fontId="18" fillId="0" borderId="0" xfId="0" applyFont="1" applyAlignment="1">
      <alignment vertical="center"/>
    </xf>
    <xf numFmtId="1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167" fontId="21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/>
    </xf>
    <xf numFmtId="0" fontId="24" fillId="33" borderId="12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left"/>
    </xf>
    <xf numFmtId="0" fontId="18" fillId="0" borderId="0" xfId="0" applyFont="1" applyBorder="1"/>
    <xf numFmtId="0" fontId="23" fillId="34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0" fontId="24" fillId="33" borderId="12" xfId="0" applyFont="1" applyFill="1" applyBorder="1" applyAlignment="1">
      <alignment horizontal="center" vertical="center" wrapText="1"/>
    </xf>
    <xf numFmtId="0" fontId="22" fillId="0" borderId="0" xfId="0" applyFont="1"/>
    <xf numFmtId="0" fontId="1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 vertical="center" wrapText="1"/>
    </xf>
    <xf numFmtId="3" fontId="18" fillId="0" borderId="0" xfId="0" applyNumberFormat="1" applyFont="1"/>
    <xf numFmtId="0" fontId="23" fillId="35" borderId="0" xfId="0" applyFont="1" applyFill="1" applyBorder="1" applyAlignment="1">
      <alignment horizontal="center" vertical="center"/>
    </xf>
    <xf numFmtId="167" fontId="23" fillId="35" borderId="0" xfId="0" applyNumberFormat="1" applyFont="1" applyFill="1" applyBorder="1" applyAlignment="1">
      <alignment horizontal="center" vertical="center"/>
    </xf>
    <xf numFmtId="165" fontId="18" fillId="0" borderId="0" xfId="42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7" fontId="18" fillId="0" borderId="0" xfId="0" applyNumberFormat="1" applyFont="1" applyAlignment="1">
      <alignment horizontal="left" vertical="center"/>
    </xf>
    <xf numFmtId="165" fontId="21" fillId="0" borderId="0" xfId="42" applyNumberFormat="1" applyFont="1" applyAlignment="1">
      <alignment horizontal="center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3" fontId="19" fillId="0" borderId="0" xfId="0" applyNumberFormat="1" applyFont="1" applyAlignment="1">
      <alignment horizontal="center"/>
    </xf>
    <xf numFmtId="0" fontId="19" fillId="0" borderId="10" xfId="0" applyFont="1" applyBorder="1"/>
    <xf numFmtId="0" fontId="19" fillId="0" borderId="0" xfId="0" applyFont="1" applyBorder="1"/>
    <xf numFmtId="0" fontId="19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18" fillId="0" borderId="0" xfId="0" applyFont="1" applyAlignment="1">
      <alignment horizontal="right"/>
    </xf>
    <xf numFmtId="165" fontId="18" fillId="0" borderId="0" xfId="42" applyNumberFormat="1" applyFont="1" applyAlignment="1">
      <alignment horizontal="left"/>
    </xf>
    <xf numFmtId="167" fontId="23" fillId="34" borderId="0" xfId="0" applyNumberFormat="1" applyFont="1" applyFill="1" applyBorder="1" applyAlignment="1">
      <alignment horizontal="center" vertical="center"/>
    </xf>
    <xf numFmtId="0" fontId="25" fillId="0" borderId="0" xfId="45" applyAlignment="1">
      <alignment horizontal="left"/>
    </xf>
    <xf numFmtId="0" fontId="23" fillId="34" borderId="0" xfId="0" applyFont="1" applyFill="1" applyBorder="1" applyAlignment="1">
      <alignment horizontal="center" vertical="center"/>
    </xf>
    <xf numFmtId="167" fontId="23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Alignment="1">
      <alignment horizontal="center"/>
    </xf>
    <xf numFmtId="17" fontId="18" fillId="0" borderId="0" xfId="0" applyNumberFormat="1" applyFont="1" applyFill="1" applyAlignment="1">
      <alignment horizontal="center" vertical="center"/>
    </xf>
    <xf numFmtId="164" fontId="18" fillId="0" borderId="0" xfId="42" applyNumberFormat="1" applyFont="1" applyAlignment="1">
      <alignment horizontal="center"/>
    </xf>
    <xf numFmtId="0" fontId="18" fillId="0" borderId="10" xfId="0" applyFont="1" applyBorder="1" applyAlignment="1">
      <alignment horizontal="center"/>
    </xf>
    <xf numFmtId="3" fontId="19" fillId="0" borderId="0" xfId="0" applyNumberFormat="1" applyFont="1" applyFill="1" applyAlignment="1">
      <alignment horizontal="center"/>
    </xf>
    <xf numFmtId="0" fontId="19" fillId="0" borderId="0" xfId="0" applyFont="1"/>
    <xf numFmtId="3" fontId="18" fillId="0" borderId="0" xfId="0" applyNumberFormat="1" applyFont="1" applyBorder="1" applyAlignment="1">
      <alignment horizontal="center"/>
    </xf>
    <xf numFmtId="165" fontId="18" fillId="0" borderId="0" xfId="42" applyNumberFormat="1" applyFont="1" applyBorder="1" applyAlignment="1">
      <alignment horizontal="center"/>
    </xf>
    <xf numFmtId="0" fontId="27" fillId="0" borderId="0" xfId="0" applyFont="1" applyAlignment="1">
      <alignment vertical="center"/>
    </xf>
    <xf numFmtId="3" fontId="18" fillId="0" borderId="10" xfId="0" applyNumberFormat="1" applyFont="1" applyBorder="1" applyAlignment="1">
      <alignment horizontal="center" vertical="center"/>
    </xf>
    <xf numFmtId="164" fontId="30" fillId="0" borderId="0" xfId="0" applyNumberFormat="1" applyFont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 applyAlignment="1">
      <alignment horizontal="left"/>
    </xf>
    <xf numFmtId="3" fontId="19" fillId="0" borderId="10" xfId="0" applyNumberFormat="1" applyFont="1" applyBorder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 vertical="top" wrapText="1"/>
    </xf>
    <xf numFmtId="0" fontId="18" fillId="36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center"/>
    </xf>
    <xf numFmtId="165" fontId="18" fillId="0" borderId="0" xfId="42" applyNumberFormat="1" applyFont="1" applyFill="1" applyAlignment="1">
      <alignment horizontal="center"/>
    </xf>
    <xf numFmtId="0" fontId="18" fillId="36" borderId="11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top" wrapText="1"/>
    </xf>
    <xf numFmtId="0" fontId="18" fillId="36" borderId="15" xfId="0" applyFont="1" applyFill="1" applyBorder="1" applyAlignment="1">
      <alignment horizontal="center" vertical="top" wrapText="1"/>
    </xf>
    <xf numFmtId="0" fontId="34" fillId="0" borderId="10" xfId="0" applyFont="1" applyBorder="1"/>
    <xf numFmtId="0" fontId="34" fillId="0" borderId="10" xfId="0" applyFont="1" applyBorder="1" applyAlignment="1">
      <alignment horizontal="center" vertical="center" wrapText="1"/>
    </xf>
    <xf numFmtId="164" fontId="30" fillId="0" borderId="0" xfId="42" applyNumberFormat="1" applyFont="1" applyAlignment="1">
      <alignment horizontal="center"/>
    </xf>
    <xf numFmtId="3" fontId="21" fillId="0" borderId="0" xfId="0" applyNumberFormat="1" applyFont="1" applyFill="1" applyAlignment="1">
      <alignment horizontal="center"/>
    </xf>
    <xf numFmtId="167" fontId="18" fillId="0" borderId="0" xfId="0" applyNumberFormat="1" applyFont="1" applyFill="1" applyAlignment="1">
      <alignment horizontal="center"/>
    </xf>
    <xf numFmtId="165" fontId="21" fillId="36" borderId="0" xfId="42" applyNumberFormat="1" applyFont="1" applyFill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26" fillId="0" borderId="0" xfId="0" applyFont="1"/>
    <xf numFmtId="164" fontId="23" fillId="34" borderId="0" xfId="0" applyNumberFormat="1" applyFont="1" applyFill="1" applyAlignment="1">
      <alignment horizontal="center" vertical="center"/>
    </xf>
    <xf numFmtId="164" fontId="23" fillId="35" borderId="0" xfId="0" applyNumberFormat="1" applyFont="1" applyFill="1" applyAlignment="1">
      <alignment horizontal="center" vertical="center"/>
    </xf>
    <xf numFmtId="164" fontId="23" fillId="35" borderId="0" xfId="0" applyNumberFormat="1" applyFont="1" applyFill="1" applyBorder="1" applyAlignment="1">
      <alignment horizontal="center" vertical="center"/>
    </xf>
    <xf numFmtId="164" fontId="23" fillId="34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7" fontId="37" fillId="0" borderId="13" xfId="44" applyNumberFormat="1" applyFont="1" applyFill="1" applyBorder="1" applyAlignment="1">
      <alignment horizontal="center" vertical="center"/>
    </xf>
    <xf numFmtId="164" fontId="37" fillId="0" borderId="13" xfId="44" applyNumberFormat="1" applyFont="1" applyFill="1" applyBorder="1" applyAlignment="1">
      <alignment horizontal="center" vertical="center"/>
    </xf>
    <xf numFmtId="164" fontId="37" fillId="0" borderId="13" xfId="0" applyNumberFormat="1" applyFont="1" applyBorder="1" applyAlignment="1">
      <alignment horizontal="center" vertical="center"/>
    </xf>
    <xf numFmtId="164" fontId="36" fillId="38" borderId="13" xfId="44" applyNumberFormat="1" applyFont="1" applyFill="1" applyBorder="1" applyAlignment="1">
      <alignment horizontal="center" vertical="center"/>
    </xf>
    <xf numFmtId="3" fontId="36" fillId="38" borderId="13" xfId="44" applyNumberFormat="1" applyFont="1" applyFill="1" applyBorder="1" applyAlignment="1">
      <alignment horizontal="center" vertical="center"/>
    </xf>
    <xf numFmtId="164" fontId="37" fillId="0" borderId="13" xfId="44" applyNumberFormat="1" applyFont="1" applyFill="1" applyBorder="1" applyAlignment="1">
      <alignment horizontal="left" vertical="center"/>
    </xf>
    <xf numFmtId="0" fontId="37" fillId="0" borderId="13" xfId="44" applyFont="1" applyFill="1" applyBorder="1" applyAlignment="1">
      <alignment horizontal="left" vertical="center"/>
    </xf>
    <xf numFmtId="0" fontId="37" fillId="0" borderId="13" xfId="44" applyFont="1" applyFill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/>
    </xf>
    <xf numFmtId="164" fontId="38" fillId="0" borderId="13" xfId="44" applyNumberFormat="1" applyFont="1" applyFill="1" applyBorder="1" applyAlignment="1">
      <alignment horizontal="left" vertical="center"/>
    </xf>
    <xf numFmtId="167" fontId="38" fillId="0" borderId="13" xfId="44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0" borderId="0" xfId="0" applyFont="1"/>
    <xf numFmtId="0" fontId="41" fillId="0" borderId="19" xfId="0" applyFont="1" applyBorder="1"/>
    <xf numFmtId="0" fontId="41" fillId="0" borderId="16" xfId="0" applyFont="1" applyBorder="1"/>
    <xf numFmtId="0" fontId="41" fillId="0" borderId="20" xfId="0" applyFont="1" applyBorder="1"/>
    <xf numFmtId="0" fontId="41" fillId="0" borderId="21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2" fillId="39" borderId="0" xfId="0" applyFont="1" applyFill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10" xfId="0" applyFont="1" applyBorder="1"/>
    <xf numFmtId="0" fontId="41" fillId="0" borderId="17" xfId="0" applyFont="1" applyBorder="1"/>
    <xf numFmtId="0" fontId="43" fillId="39" borderId="0" xfId="0" applyFont="1" applyFill="1" applyBorder="1" applyAlignment="1">
      <alignment horizontal="center" vertical="center" wrapText="1"/>
    </xf>
    <xf numFmtId="0" fontId="42" fillId="40" borderId="0" xfId="0" applyFont="1" applyFill="1" applyBorder="1" applyAlignment="1">
      <alignment horizontal="center" vertical="center" wrapText="1"/>
    </xf>
    <xf numFmtId="0" fontId="42" fillId="41" borderId="0" xfId="0" applyFont="1" applyFill="1" applyBorder="1" applyAlignment="1">
      <alignment horizontal="center" vertical="center" wrapText="1"/>
    </xf>
    <xf numFmtId="0" fontId="43" fillId="41" borderId="0" xfId="0" applyFont="1" applyFill="1" applyBorder="1" applyAlignment="1">
      <alignment horizontal="center" vertical="center" wrapText="1"/>
    </xf>
    <xf numFmtId="167" fontId="18" fillId="0" borderId="0" xfId="0" applyNumberFormat="1" applyFont="1"/>
    <xf numFmtId="3" fontId="21" fillId="36" borderId="0" xfId="0" applyNumberFormat="1" applyFont="1" applyFill="1" applyAlignment="1">
      <alignment horizontal="center"/>
    </xf>
    <xf numFmtId="0" fontId="19" fillId="0" borderId="11" xfId="0" applyFont="1" applyBorder="1" applyAlignment="1">
      <alignment horizontal="center" vertical="center" wrapText="1"/>
    </xf>
    <xf numFmtId="0" fontId="0" fillId="42" borderId="0" xfId="0" applyFill="1"/>
    <xf numFmtId="0" fontId="18" fillId="42" borderId="0" xfId="0" applyFont="1" applyFill="1"/>
    <xf numFmtId="3" fontId="18" fillId="0" borderId="0" xfId="0" applyNumberFormat="1" applyFont="1" applyAlignment="1">
      <alignment horizontal="center" vertical="center"/>
    </xf>
    <xf numFmtId="3" fontId="18" fillId="0" borderId="0" xfId="42" applyNumberFormat="1" applyFont="1" applyAlignment="1">
      <alignment horizontal="center" vertical="center"/>
    </xf>
    <xf numFmtId="167" fontId="18" fillId="0" borderId="0" xfId="42" applyNumberFormat="1" applyFont="1" applyAlignment="1">
      <alignment horizontal="center" vertical="center"/>
    </xf>
    <xf numFmtId="0" fontId="18" fillId="0" borderId="11" xfId="0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horizontal="center" vertical="top" wrapText="1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3" fontId="21" fillId="0" borderId="0" xfId="0" applyNumberFormat="1" applyFont="1" applyAlignment="1">
      <alignment horizontal="center" vertical="center"/>
    </xf>
    <xf numFmtId="164" fontId="37" fillId="0" borderId="13" xfId="44" applyNumberFormat="1" applyFont="1" applyFill="1" applyBorder="1" applyAlignment="1">
      <alignment horizontal="left" vertical="center" wrapText="1"/>
    </xf>
    <xf numFmtId="164" fontId="46" fillId="37" borderId="13" xfId="44" applyNumberFormat="1" applyFont="1" applyFill="1" applyBorder="1" applyAlignment="1">
      <alignment horizontal="left" vertical="center" wrapText="1"/>
    </xf>
    <xf numFmtId="3" fontId="46" fillId="37" borderId="13" xfId="44" applyNumberFormat="1" applyFont="1" applyFill="1" applyBorder="1" applyAlignment="1">
      <alignment horizontal="center" vertical="center" wrapText="1"/>
    </xf>
    <xf numFmtId="164" fontId="47" fillId="0" borderId="13" xfId="44" applyNumberFormat="1" applyFont="1" applyFill="1" applyBorder="1" applyAlignment="1">
      <alignment horizontal="left" vertical="center" wrapText="1"/>
    </xf>
    <xf numFmtId="3" fontId="47" fillId="0" borderId="13" xfId="44" applyNumberFormat="1" applyFont="1" applyFill="1" applyBorder="1" applyAlignment="1">
      <alignment horizontal="center" vertical="center"/>
    </xf>
    <xf numFmtId="167" fontId="47" fillId="0" borderId="13" xfId="44" applyNumberFormat="1" applyFont="1" applyFill="1" applyBorder="1" applyAlignment="1">
      <alignment horizontal="center" vertical="center"/>
    </xf>
    <xf numFmtId="17" fontId="22" fillId="0" borderId="0" xfId="0" applyNumberFormat="1" applyFont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11" xfId="0" quotePrefix="1" applyFont="1" applyBorder="1" applyAlignment="1">
      <alignment horizontal="center" vertical="center"/>
    </xf>
    <xf numFmtId="165" fontId="18" fillId="0" borderId="0" xfId="42" applyNumberFormat="1" applyFont="1" applyAlignment="1">
      <alignment horizontal="center" vertical="center"/>
    </xf>
    <xf numFmtId="0" fontId="26" fillId="0" borderId="0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0" fillId="0" borderId="0" xfId="0" applyBorder="1"/>
    <xf numFmtId="167" fontId="19" fillId="0" borderId="0" xfId="0" applyNumberFormat="1" applyFont="1" applyAlignment="1">
      <alignment horizontal="center" vertical="center"/>
    </xf>
    <xf numFmtId="165" fontId="18" fillId="0" borderId="0" xfId="42" applyNumberFormat="1" applyFont="1" applyAlignment="1">
      <alignment horizontal="left" vertical="center"/>
    </xf>
    <xf numFmtId="0" fontId="49" fillId="37" borderId="13" xfId="0" applyFont="1" applyFill="1" applyBorder="1" applyAlignment="1">
      <alignment horizontal="left" vertical="center"/>
    </xf>
    <xf numFmtId="3" fontId="49" fillId="37" borderId="13" xfId="0" applyNumberFormat="1" applyFont="1" applyFill="1" applyBorder="1" applyAlignment="1">
      <alignment horizontal="center" vertical="center"/>
    </xf>
    <xf numFmtId="164" fontId="50" fillId="0" borderId="13" xfId="44" applyNumberFormat="1" applyFont="1" applyFill="1" applyBorder="1" applyAlignment="1">
      <alignment horizontal="left" vertical="center"/>
    </xf>
    <xf numFmtId="3" fontId="50" fillId="0" borderId="13" xfId="44" applyNumberFormat="1" applyFont="1" applyFill="1" applyBorder="1" applyAlignment="1">
      <alignment horizontal="center" vertical="center"/>
    </xf>
    <xf numFmtId="164" fontId="50" fillId="43" borderId="13" xfId="44" applyNumberFormat="1" applyFont="1" applyFill="1" applyBorder="1" applyAlignment="1">
      <alignment horizontal="left" vertical="center"/>
    </xf>
    <xf numFmtId="3" fontId="50" fillId="43" borderId="13" xfId="44" applyNumberFormat="1" applyFont="1" applyFill="1" applyBorder="1" applyAlignment="1">
      <alignment horizontal="center" vertical="center"/>
    </xf>
    <xf numFmtId="3" fontId="52" fillId="38" borderId="13" xfId="0" applyNumberFormat="1" applyFont="1" applyFill="1" applyBorder="1" applyAlignment="1">
      <alignment horizontal="center" vertical="center"/>
    </xf>
    <xf numFmtId="0" fontId="51" fillId="38" borderId="13" xfId="44" applyFont="1" applyFill="1" applyBorder="1" applyAlignment="1">
      <alignment horizontal="center" vertical="center"/>
    </xf>
    <xf numFmtId="167" fontId="50" fillId="0" borderId="13" xfId="44" applyNumberFormat="1" applyFont="1" applyFill="1" applyBorder="1" applyAlignment="1">
      <alignment horizontal="center" vertical="center"/>
    </xf>
    <xf numFmtId="167" fontId="49" fillId="37" borderId="13" xfId="0" applyNumberFormat="1" applyFont="1" applyFill="1" applyBorder="1" applyAlignment="1">
      <alignment horizontal="center" vertical="center"/>
    </xf>
    <xf numFmtId="167" fontId="50" fillId="43" borderId="13" xfId="44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27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17" fontId="19" fillId="0" borderId="0" xfId="0" applyNumberFormat="1" applyFont="1" applyAlignment="1">
      <alignment horizontal="left" vertical="center"/>
    </xf>
    <xf numFmtId="0" fontId="21" fillId="0" borderId="0" xfId="0" applyFont="1"/>
    <xf numFmtId="0" fontId="26" fillId="0" borderId="0" xfId="0" applyFont="1" applyBorder="1"/>
    <xf numFmtId="0" fontId="18" fillId="0" borderId="15" xfId="0" applyFont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center" wrapText="1"/>
    </xf>
    <xf numFmtId="167" fontId="18" fillId="0" borderId="0" xfId="0" applyNumberFormat="1" applyFont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 wrapText="1"/>
    </xf>
    <xf numFmtId="0" fontId="18" fillId="46" borderId="10" xfId="0" applyFont="1" applyFill="1" applyBorder="1" applyAlignment="1">
      <alignment horizontal="center" vertical="center" wrapText="1"/>
    </xf>
    <xf numFmtId="0" fontId="18" fillId="44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45" borderId="11" xfId="0" applyFont="1" applyFill="1" applyBorder="1" applyAlignment="1">
      <alignment horizontal="center" vertical="center" wrapText="1"/>
    </xf>
    <xf numFmtId="0" fontId="18" fillId="46" borderId="11" xfId="0" applyFont="1" applyFill="1" applyBorder="1" applyAlignment="1">
      <alignment horizontal="center" vertical="center" wrapText="1"/>
    </xf>
    <xf numFmtId="0" fontId="18" fillId="44" borderId="11" xfId="0" applyFont="1" applyFill="1" applyBorder="1" applyAlignment="1">
      <alignment horizontal="center" vertical="center" wrapText="1"/>
    </xf>
    <xf numFmtId="169" fontId="18" fillId="0" borderId="0" xfId="0" applyNumberFormat="1" applyFont="1" applyAlignment="1">
      <alignment horizontal="center"/>
    </xf>
    <xf numFmtId="0" fontId="39" fillId="37" borderId="14" xfId="44" applyFont="1" applyFill="1" applyBorder="1" applyAlignment="1">
      <alignment horizontal="center" vertical="center" wrapText="1"/>
    </xf>
    <xf numFmtId="0" fontId="39" fillId="37" borderId="11" xfId="44" applyFont="1" applyFill="1" applyBorder="1" applyAlignment="1">
      <alignment horizontal="center" vertical="center" wrapText="1"/>
    </xf>
    <xf numFmtId="0" fontId="39" fillId="37" borderId="14" xfId="0" applyFont="1" applyFill="1" applyBorder="1" applyAlignment="1">
      <alignment horizontal="center" vertical="center"/>
    </xf>
    <xf numFmtId="0" fontId="39" fillId="37" borderId="11" xfId="0" applyFont="1" applyFill="1" applyBorder="1" applyAlignment="1">
      <alignment horizontal="center" vertical="center"/>
    </xf>
    <xf numFmtId="0" fontId="39" fillId="37" borderId="14" xfId="44" applyFont="1" applyFill="1" applyBorder="1" applyAlignment="1">
      <alignment horizontal="center" vertical="center"/>
    </xf>
    <xf numFmtId="0" fontId="39" fillId="37" borderId="11" xfId="44" applyFont="1" applyFill="1" applyBorder="1" applyAlignment="1">
      <alignment horizontal="center" vertical="center"/>
    </xf>
    <xf numFmtId="164" fontId="39" fillId="37" borderId="14" xfId="44" applyNumberFormat="1" applyFont="1" applyFill="1" applyBorder="1" applyAlignment="1">
      <alignment horizontal="center" vertical="center"/>
    </xf>
    <xf numFmtId="164" fontId="39" fillId="37" borderId="11" xfId="44" applyNumberFormat="1" applyFont="1" applyFill="1" applyBorder="1" applyAlignment="1">
      <alignment horizontal="center" vertical="center"/>
    </xf>
    <xf numFmtId="167" fontId="18" fillId="0" borderId="0" xfId="0" applyNumberFormat="1" applyFont="1" applyFill="1" applyAlignment="1">
      <alignment horizontal="center" vertical="center"/>
    </xf>
    <xf numFmtId="164" fontId="51" fillId="38" borderId="13" xfId="44" applyNumberFormat="1" applyFont="1" applyFill="1" applyBorder="1" applyAlignment="1">
      <alignment horizontal="center" vertical="center"/>
    </xf>
    <xf numFmtId="3" fontId="51" fillId="38" borderId="13" xfId="44" applyNumberFormat="1" applyFont="1" applyFill="1" applyBorder="1" applyAlignment="1">
      <alignment horizontal="center" vertical="center"/>
    </xf>
    <xf numFmtId="0" fontId="53" fillId="47" borderId="13" xfId="0" applyFont="1" applyFill="1" applyBorder="1" applyAlignment="1">
      <alignment horizontal="center" vertical="center" wrapText="1"/>
    </xf>
    <xf numFmtId="167" fontId="46" fillId="37" borderId="13" xfId="44" applyNumberFormat="1" applyFont="1" applyFill="1" applyBorder="1" applyAlignment="1">
      <alignment horizontal="center" vertical="center" wrapText="1"/>
    </xf>
    <xf numFmtId="167" fontId="19" fillId="0" borderId="0" xfId="0" applyNumberFormat="1" applyFont="1" applyAlignment="1">
      <alignment horizontal="left"/>
    </xf>
    <xf numFmtId="167" fontId="19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7" fillId="36" borderId="0" xfId="0" applyFont="1" applyFill="1" applyBorder="1" applyAlignment="1">
      <alignment horizontal="center"/>
    </xf>
    <xf numFmtId="0" fontId="54" fillId="0" borderId="0" xfId="0" applyFont="1" applyBorder="1" applyAlignment="1">
      <alignment horizontal="center" vertical="center" wrapText="1"/>
    </xf>
    <xf numFmtId="167" fontId="21" fillId="0" borderId="0" xfId="0" applyNumberFormat="1" applyFont="1" applyAlignment="1">
      <alignment horizontal="center"/>
    </xf>
    <xf numFmtId="4" fontId="21" fillId="0" borderId="0" xfId="0" applyNumberFormat="1" applyFont="1" applyAlignment="1">
      <alignment horizontal="center"/>
    </xf>
    <xf numFmtId="0" fontId="33" fillId="0" borderId="0" xfId="0" applyFont="1"/>
    <xf numFmtId="0" fontId="55" fillId="48" borderId="23" xfId="0" applyFont="1" applyFill="1" applyBorder="1" applyAlignment="1">
      <alignment vertical="center" wrapText="1"/>
    </xf>
    <xf numFmtId="0" fontId="55" fillId="48" borderId="23" xfId="0" applyFont="1" applyFill="1" applyBorder="1" applyAlignment="1">
      <alignment horizontal="center" vertical="center" wrapText="1"/>
    </xf>
    <xf numFmtId="164" fontId="56" fillId="0" borderId="24" xfId="44" applyNumberFormat="1" applyFont="1" applyFill="1" applyBorder="1" applyAlignment="1">
      <alignment horizontal="left" vertical="center"/>
    </xf>
    <xf numFmtId="3" fontId="56" fillId="0" borderId="24" xfId="44" applyNumberFormat="1" applyFont="1" applyFill="1" applyBorder="1" applyAlignment="1">
      <alignment horizontal="center" vertical="center"/>
    </xf>
    <xf numFmtId="167" fontId="56" fillId="0" borderId="24" xfId="44" applyNumberFormat="1" applyFont="1" applyFill="1" applyBorder="1" applyAlignment="1">
      <alignment horizontal="center" vertical="center"/>
    </xf>
    <xf numFmtId="164" fontId="22" fillId="0" borderId="0" xfId="44" applyNumberFormat="1" applyFont="1" applyFill="1" applyBorder="1" applyAlignment="1">
      <alignment horizontal="left" vertical="center"/>
    </xf>
    <xf numFmtId="3" fontId="22" fillId="0" borderId="0" xfId="44" applyNumberFormat="1" applyFont="1" applyFill="1" applyBorder="1" applyAlignment="1">
      <alignment horizontal="center" vertical="center"/>
    </xf>
    <xf numFmtId="167" fontId="22" fillId="0" borderId="0" xfId="44" applyNumberFormat="1" applyFont="1" applyFill="1" applyBorder="1" applyAlignment="1">
      <alignment horizontal="center" vertical="center"/>
    </xf>
    <xf numFmtId="164" fontId="56" fillId="49" borderId="0" xfId="44" applyNumberFormat="1" applyFont="1" applyFill="1" applyBorder="1" applyAlignment="1">
      <alignment horizontal="left" vertical="center"/>
    </xf>
    <xf numFmtId="3" fontId="22" fillId="49" borderId="0" xfId="44" applyNumberFormat="1" applyFont="1" applyFill="1" applyBorder="1" applyAlignment="1">
      <alignment horizontal="center" vertical="center"/>
    </xf>
    <xf numFmtId="167" fontId="22" fillId="49" borderId="0" xfId="42" applyNumberFormat="1" applyFont="1" applyFill="1" applyBorder="1" applyAlignment="1">
      <alignment horizontal="center" vertical="center"/>
    </xf>
    <xf numFmtId="164" fontId="56" fillId="49" borderId="25" xfId="44" applyNumberFormat="1" applyFont="1" applyFill="1" applyBorder="1" applyAlignment="1">
      <alignment horizontal="left" vertical="center"/>
    </xf>
    <xf numFmtId="3" fontId="22" fillId="49" borderId="25" xfId="44" applyNumberFormat="1" applyFont="1" applyFill="1" applyBorder="1" applyAlignment="1">
      <alignment horizontal="center" vertical="center"/>
    </xf>
    <xf numFmtId="167" fontId="22" fillId="49" borderId="25" xfId="42" applyNumberFormat="1" applyFont="1" applyFill="1" applyBorder="1" applyAlignment="1">
      <alignment horizontal="center" vertical="center"/>
    </xf>
    <xf numFmtId="164" fontId="56" fillId="50" borderId="0" xfId="44" applyNumberFormat="1" applyFont="1" applyFill="1" applyBorder="1" applyAlignment="1">
      <alignment horizontal="left" vertical="center"/>
    </xf>
    <xf numFmtId="3" fontId="22" fillId="50" borderId="0" xfId="44" applyNumberFormat="1" applyFont="1" applyFill="1" applyBorder="1" applyAlignment="1">
      <alignment horizontal="center" vertical="center"/>
    </xf>
    <xf numFmtId="167" fontId="22" fillId="50" borderId="0" xfId="42" applyNumberFormat="1" applyFont="1" applyFill="1" applyBorder="1" applyAlignment="1">
      <alignment horizontal="center" vertical="center"/>
    </xf>
    <xf numFmtId="3" fontId="57" fillId="0" borderId="0" xfId="0" applyNumberFormat="1" applyFont="1" applyFill="1" applyAlignment="1">
      <alignment horizontal="center"/>
    </xf>
    <xf numFmtId="167" fontId="57" fillId="0" borderId="0" xfId="0" applyNumberFormat="1" applyFont="1" applyAlignment="1">
      <alignment horizontal="center"/>
    </xf>
    <xf numFmtId="3" fontId="57" fillId="0" borderId="0" xfId="0" applyNumberFormat="1" applyFont="1" applyAlignment="1">
      <alignment horizontal="center"/>
    </xf>
    <xf numFmtId="167" fontId="57" fillId="0" borderId="0" xfId="0" applyNumberFormat="1" applyFont="1" applyAlignment="1">
      <alignment horizontal="center" vertical="center"/>
    </xf>
    <xf numFmtId="3" fontId="57" fillId="51" borderId="0" xfId="0" applyNumberFormat="1" applyFont="1" applyFill="1" applyAlignment="1">
      <alignment horizontal="center"/>
    </xf>
    <xf numFmtId="3" fontId="32" fillId="0" borderId="0" xfId="0" applyNumberFormat="1" applyFont="1" applyAlignment="1">
      <alignment horizontal="center"/>
    </xf>
    <xf numFmtId="167" fontId="32" fillId="0" borderId="0" xfId="0" applyNumberFormat="1" applyFont="1" applyAlignment="1">
      <alignment horizontal="center" vertical="center"/>
    </xf>
    <xf numFmtId="167" fontId="57" fillId="51" borderId="0" xfId="0" applyNumberFormat="1" applyFont="1" applyFill="1" applyAlignment="1">
      <alignment horizontal="center"/>
    </xf>
    <xf numFmtId="167" fontId="57" fillId="51" borderId="0" xfId="0" applyNumberFormat="1" applyFont="1" applyFill="1" applyAlignment="1">
      <alignment horizontal="center" vertical="center"/>
    </xf>
    <xf numFmtId="167" fontId="18" fillId="51" borderId="0" xfId="0" applyNumberFormat="1" applyFont="1" applyFill="1" applyAlignment="1">
      <alignment horizontal="center"/>
    </xf>
    <xf numFmtId="170" fontId="18" fillId="0" borderId="0" xfId="0" applyNumberFormat="1" applyFont="1" applyAlignment="1">
      <alignment horizontal="center"/>
    </xf>
    <xf numFmtId="167" fontId="32" fillId="0" borderId="0" xfId="0" applyNumberFormat="1" applyFont="1" applyFill="1" applyAlignment="1">
      <alignment horizontal="center" vertical="center"/>
    </xf>
    <xf numFmtId="3" fontId="32" fillId="0" borderId="0" xfId="0" applyNumberFormat="1" applyFont="1" applyFill="1" applyAlignment="1">
      <alignment horizontal="center"/>
    </xf>
    <xf numFmtId="3" fontId="58" fillId="0" borderId="0" xfId="0" applyNumberFormat="1" applyFont="1" applyFill="1" applyAlignment="1">
      <alignment horizontal="center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170" fontId="18" fillId="0" borderId="0" xfId="0" applyNumberFormat="1" applyFont="1" applyFill="1" applyAlignment="1">
      <alignment horizontal="center"/>
    </xf>
    <xf numFmtId="167" fontId="23" fillId="52" borderId="0" xfId="0" applyNumberFormat="1" applyFont="1" applyFill="1" applyBorder="1" applyAlignment="1">
      <alignment horizontal="center" vertical="center"/>
    </xf>
    <xf numFmtId="164" fontId="23" fillId="52" borderId="0" xfId="0" applyNumberFormat="1" applyFont="1" applyFill="1" applyBorder="1" applyAlignment="1">
      <alignment horizontal="center" vertical="center"/>
    </xf>
    <xf numFmtId="167" fontId="23" fillId="0" borderId="10" xfId="0" applyNumberFormat="1" applyFont="1" applyFill="1" applyBorder="1" applyAlignment="1">
      <alignment horizontal="center" vertical="center"/>
    </xf>
    <xf numFmtId="164" fontId="23" fillId="0" borderId="10" xfId="0" applyNumberFormat="1" applyFont="1" applyFill="1" applyBorder="1" applyAlignment="1">
      <alignment horizontal="center" vertical="center"/>
    </xf>
    <xf numFmtId="3" fontId="18" fillId="51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0" fontId="29" fillId="0" borderId="10" xfId="0" applyFont="1" applyBorder="1" applyAlignment="1">
      <alignment horizontal="left"/>
    </xf>
    <xf numFmtId="0" fontId="19" fillId="36" borderId="11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27" fillId="36" borderId="14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0" fontId="42" fillId="39" borderId="0" xfId="0" applyFont="1" applyFill="1" applyBorder="1" applyAlignment="1">
      <alignment horizontal="center" vertical="center" wrapText="1"/>
    </xf>
    <xf numFmtId="3" fontId="18" fillId="51" borderId="0" xfId="0" applyNumberFormat="1" applyFont="1" applyFill="1" applyAlignment="1">
      <alignment horizontal="center"/>
    </xf>
    <xf numFmtId="3" fontId="0" fillId="0" borderId="0" xfId="0" applyNumberFormat="1"/>
  </cellXfs>
  <cellStyles count="5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5" builtinId="8"/>
    <cellStyle name="Neutro" xfId="8" builtinId="28" customBuiltin="1"/>
    <cellStyle name="Normal" xfId="0" builtinId="0"/>
    <cellStyle name="Normal 2" xfId="44" xr:uid="{00000000-0005-0000-0000-000021000000}"/>
    <cellStyle name="Normal 3" xfId="46" xr:uid="{00000000-0005-0000-0000-000022000000}"/>
    <cellStyle name="Normal 3 2" xfId="48" xr:uid="{00000000-0005-0000-0000-000023000000}"/>
    <cellStyle name="Normal 4" xfId="49" xr:uid="{00000000-0005-0000-0000-000024000000}"/>
    <cellStyle name="Normal 5" xfId="47" xr:uid="{00000000-0005-0000-0000-000025000000}"/>
    <cellStyle name="Nota" xfId="15" builtinId="10" customBuiltin="1"/>
    <cellStyle name="Porcentagem" xfId="42" builtinId="5"/>
    <cellStyle name="Porcentagem 2" xfId="50" xr:uid="{00000000-0005-0000-0000-000028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3" xr:uid="{00000000-0005-0000-0000-000032000000}"/>
    <cellStyle name="Vírgula 2 2" xfId="51" xr:uid="{00000000-0005-0000-0000-000033000000}"/>
    <cellStyle name="Vírgula 3" xfId="52" xr:uid="{00000000-0005-0000-0000-000034000000}"/>
  </cellStyles>
  <dxfs count="0"/>
  <tableStyles count="0" defaultTableStyle="TableStyleMedium2" defaultPivotStyle="PivotStyleLight16"/>
  <colors>
    <mruColors>
      <color rgb="FFF08C8C"/>
      <color rgb="FFC04B4B"/>
      <color rgb="FFE5B2B4"/>
      <color rgb="FFD9D9D9"/>
      <color rgb="FFFCE4FF"/>
      <color rgb="FFFCE4D6"/>
      <color rgb="FFFFDCD0"/>
      <color rgb="FF4B7DB9"/>
      <color rgb="FF785582"/>
      <color rgb="FF3C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'População,PEA'!$V$8</c:f>
              <c:strCache>
                <c:ptCount val="1"/>
                <c:pt idx="0">
                  <c:v>Ocupado/PEA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'População,PEA'!$A$13:$B$48</c:f>
              <c:multiLvlStrCache>
                <c:ptCount val="3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  <c:pt idx="32">
                    <c:v>2021</c:v>
                  </c:pt>
                </c:lvl>
              </c:multiLvlStrCache>
            </c:multiLvlStrRef>
          </c:cat>
          <c:val>
            <c:numRef>
              <c:f>'População,PEA'!$V$13:$V$48</c:f>
              <c:numCache>
                <c:formatCode>#,##0.0</c:formatCode>
                <c:ptCount val="36"/>
                <c:pt idx="0">
                  <c:v>92.475940507436576</c:v>
                </c:pt>
                <c:pt idx="1">
                  <c:v>92.974971558589303</c:v>
                </c:pt>
                <c:pt idx="2">
                  <c:v>93.651246906529607</c:v>
                </c:pt>
                <c:pt idx="3">
                  <c:v>94.218045833732859</c:v>
                </c:pt>
                <c:pt idx="4">
                  <c:v>92.899578382522037</c:v>
                </c:pt>
                <c:pt idx="5">
                  <c:v>93.07648292962044</c:v>
                </c:pt>
                <c:pt idx="6">
                  <c:v>93.064192097962305</c:v>
                </c:pt>
                <c:pt idx="7">
                  <c:v>93.667269783830108</c:v>
                </c:pt>
                <c:pt idx="8">
                  <c:v>91.667457530606427</c:v>
                </c:pt>
                <c:pt idx="9">
                  <c:v>92.039707810451404</c:v>
                </c:pt>
                <c:pt idx="10">
                  <c:v>91.211729988933982</c:v>
                </c:pt>
                <c:pt idx="11">
                  <c:v>90.613150836955512</c:v>
                </c:pt>
                <c:pt idx="12">
                  <c:v>88.695812921711806</c:v>
                </c:pt>
                <c:pt idx="13">
                  <c:v>88.964005116024111</c:v>
                </c:pt>
                <c:pt idx="14">
                  <c:v>88.712328767123282</c:v>
                </c:pt>
                <c:pt idx="15">
                  <c:v>88.789319678127285</c:v>
                </c:pt>
                <c:pt idx="16">
                  <c:v>86.236108580797961</c:v>
                </c:pt>
                <c:pt idx="17">
                  <c:v>87.801354401805867</c:v>
                </c:pt>
                <c:pt idx="18">
                  <c:v>87.707790457363643</c:v>
                </c:pt>
                <c:pt idx="19">
                  <c:v>89.328204669469542</c:v>
                </c:pt>
                <c:pt idx="20">
                  <c:v>87.321428571428569</c:v>
                </c:pt>
                <c:pt idx="21">
                  <c:v>89.12041142046462</c:v>
                </c:pt>
                <c:pt idx="22">
                  <c:v>90.203900709219852</c:v>
                </c:pt>
                <c:pt idx="23">
                  <c:v>90.261938702779759</c:v>
                </c:pt>
                <c:pt idx="24">
                  <c:v>88.759724581954757</c:v>
                </c:pt>
                <c:pt idx="25">
                  <c:v>90.376679251909735</c:v>
                </c:pt>
                <c:pt idx="26">
                  <c:v>89.993904032047382</c:v>
                </c:pt>
                <c:pt idx="27">
                  <c:v>90.419684146235056</c:v>
                </c:pt>
                <c:pt idx="28">
                  <c:v>88.312954102427781</c:v>
                </c:pt>
                <c:pt idx="29">
                  <c:v>86.808794137241847</c:v>
                </c:pt>
                <c:pt idx="30">
                  <c:v>86.3932107496464</c:v>
                </c:pt>
                <c:pt idx="31">
                  <c:v>87.528975428836347</c:v>
                </c:pt>
                <c:pt idx="32">
                  <c:v>86.072016084810826</c:v>
                </c:pt>
                <c:pt idx="33">
                  <c:v>87.378816707438617</c:v>
                </c:pt>
                <c:pt idx="34">
                  <c:v>89.305285487007239</c:v>
                </c:pt>
                <c:pt idx="35">
                  <c:v>90.565205890133143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984-AA33-3042020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5846408"/>
        <c:axId val="395851328"/>
      </c:barChart>
      <c:lineChart>
        <c:grouping val="standard"/>
        <c:varyColors val="0"/>
        <c:ser>
          <c:idx val="1"/>
          <c:order val="1"/>
          <c:tx>
            <c:strRef>
              <c:f>'População,PEA'!$W$8</c:f>
              <c:strCache>
                <c:ptCount val="1"/>
                <c:pt idx="0">
                  <c:v>Variação PEA T/T-12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'População,PEA'!$A$13:$B$48</c:f>
              <c:multiLvlStrCache>
                <c:ptCount val="3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  <c:pt idx="32">
                    <c:v>2021</c:v>
                  </c:pt>
                </c:lvl>
              </c:multiLvlStrCache>
            </c:multiLvlStrRef>
          </c:cat>
          <c:val>
            <c:numRef>
              <c:f>'População,PEA'!$W$13:$W$48</c:f>
              <c:numCache>
                <c:formatCode>#,##0.0</c:formatCode>
                <c:ptCount val="36"/>
                <c:pt idx="0">
                  <c:v>1.7004448838358943</c:v>
                </c:pt>
                <c:pt idx="1">
                  <c:v>0.95712098009188562</c:v>
                </c:pt>
                <c:pt idx="2">
                  <c:v>0.88342615709622319</c:v>
                </c:pt>
                <c:pt idx="3">
                  <c:v>0.74381761978361549</c:v>
                </c:pt>
                <c:pt idx="4">
                  <c:v>1.4484300573539333</c:v>
                </c:pt>
                <c:pt idx="5">
                  <c:v>-0.58778915434205548</c:v>
                </c:pt>
                <c:pt idx="6">
                  <c:v>-0.50447363411384449</c:v>
                </c:pt>
                <c:pt idx="7">
                  <c:v>0.69038258701696886</c:v>
                </c:pt>
                <c:pt idx="8">
                  <c:v>0.96780375622844694</c:v>
                </c:pt>
                <c:pt idx="9">
                  <c:v>1.8310127789433528</c:v>
                </c:pt>
                <c:pt idx="10">
                  <c:v>3.7405529513058422</c:v>
                </c:pt>
                <c:pt idx="11">
                  <c:v>2.9711456051804586</c:v>
                </c:pt>
                <c:pt idx="12">
                  <c:v>2.6762835721742428</c:v>
                </c:pt>
                <c:pt idx="13">
                  <c:v>2.5098333021164931</c:v>
                </c:pt>
                <c:pt idx="14">
                  <c:v>0.97749907783106771</c:v>
                </c:pt>
                <c:pt idx="15">
                  <c:v>1.1375196522704245</c:v>
                </c:pt>
                <c:pt idx="16">
                  <c:v>1.4696367501617624</c:v>
                </c:pt>
                <c:pt idx="17">
                  <c:v>1.1785126987027272</c:v>
                </c:pt>
                <c:pt idx="18">
                  <c:v>1.6347031963470426</c:v>
                </c:pt>
                <c:pt idx="19">
                  <c:v>2.2220190197512757</c:v>
                </c:pt>
                <c:pt idx="20">
                  <c:v>2.0222262707232597</c:v>
                </c:pt>
                <c:pt idx="21">
                  <c:v>1.83295711060949</c:v>
                </c:pt>
                <c:pt idx="22">
                  <c:v>1.3568155270015314</c:v>
                </c:pt>
                <c:pt idx="23">
                  <c:v>0.40254047768135681</c:v>
                </c:pt>
                <c:pt idx="24">
                  <c:v>-0.15178571428571264</c:v>
                </c:pt>
                <c:pt idx="25">
                  <c:v>0.98421705976237117</c:v>
                </c:pt>
                <c:pt idx="26">
                  <c:v>1.7996453900709142</c:v>
                </c:pt>
                <c:pt idx="27">
                  <c:v>2.1115466856735488</c:v>
                </c:pt>
                <c:pt idx="28">
                  <c:v>7.093456286575428E-2</c:v>
                </c:pt>
                <c:pt idx="29">
                  <c:v>-6.8528368794326227</c:v>
                </c:pt>
                <c:pt idx="30">
                  <c:v>-5.5149679258731261</c:v>
                </c:pt>
                <c:pt idx="31">
                  <c:v>-3.5589734418313479</c:v>
                </c:pt>
                <c:pt idx="32">
                  <c:v>-3.0480241006556774</c:v>
                </c:pt>
                <c:pt idx="33">
                  <c:v>5.0442562101456145</c:v>
                </c:pt>
                <c:pt idx="34">
                  <c:v>6.6855256954266862</c:v>
                </c:pt>
                <c:pt idx="35">
                  <c:v>5.1553082985628107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F-4984-AA33-304202079383}"/>
            </c:ext>
          </c:extLst>
        </c:ser>
        <c:ser>
          <c:idx val="2"/>
          <c:order val="2"/>
          <c:tx>
            <c:strRef>
              <c:f>'População,PEA'!$X$8</c:f>
              <c:strCache>
                <c:ptCount val="1"/>
                <c:pt idx="0">
                  <c:v>Variação Oc T/T-12</c:v>
                </c:pt>
              </c:strCache>
            </c:strRef>
          </c:tx>
          <c:spPr>
            <a:ln w="28575" cap="rnd">
              <a:solidFill>
                <a:srgbClr val="E5B2B4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'População,PEA'!$A$13:$B$48</c:f>
              <c:multiLvlStrCache>
                <c:ptCount val="3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  <c:pt idx="32">
                    <c:v>2021</c:v>
                  </c:pt>
                </c:lvl>
              </c:multiLvlStrCache>
            </c:multiLvlStrRef>
          </c:cat>
          <c:val>
            <c:numRef>
              <c:f>'População,PEA'!$X$13:$X$48</c:f>
              <c:numCache>
                <c:formatCode>#,##0.0</c:formatCode>
                <c:ptCount val="36"/>
                <c:pt idx="0">
                  <c:v>2.114641477028778</c:v>
                </c:pt>
                <c:pt idx="1">
                  <c:v>1.2074303405572806</c:v>
                </c:pt>
                <c:pt idx="2">
                  <c:v>0.97495894909687131</c:v>
                </c:pt>
                <c:pt idx="3">
                  <c:v>1.2989690721649572</c:v>
                </c:pt>
                <c:pt idx="4">
                  <c:v>1.9131714495952856</c:v>
                </c:pt>
                <c:pt idx="5">
                  <c:v>-0.4792495156520804</c:v>
                </c:pt>
                <c:pt idx="6">
                  <c:v>-1.1281634312430122</c:v>
                </c:pt>
                <c:pt idx="7">
                  <c:v>0.10177081213107453</c:v>
                </c:pt>
                <c:pt idx="8">
                  <c:v>-0.37132542547705372</c:v>
                </c:pt>
                <c:pt idx="9">
                  <c:v>0.69672131147540117</c:v>
                </c:pt>
                <c:pt idx="10">
                  <c:v>1.6755756578947345</c:v>
                </c:pt>
                <c:pt idx="11">
                  <c:v>-0.38633590890605474</c:v>
                </c:pt>
                <c:pt idx="12">
                  <c:v>-0.65224143286054526</c:v>
                </c:pt>
                <c:pt idx="13">
                  <c:v>-0.9157509157509125</c:v>
                </c:pt>
                <c:pt idx="14">
                  <c:v>-1.789505611161657</c:v>
                </c:pt>
                <c:pt idx="15">
                  <c:v>-0.89814247805675151</c:v>
                </c:pt>
                <c:pt idx="16">
                  <c:v>-1.3443101292205051</c:v>
                </c:pt>
                <c:pt idx="17">
                  <c:v>-0.14376668720476049</c:v>
                </c:pt>
                <c:pt idx="18">
                  <c:v>0.48383775993412481</c:v>
                </c:pt>
                <c:pt idx="19">
                  <c:v>2.8424304840370729</c:v>
                </c:pt>
                <c:pt idx="20">
                  <c:v>3.3062216119150722</c:v>
                </c:pt>
                <c:pt idx="21">
                  <c:v>3.3628136569312961</c:v>
                </c:pt>
                <c:pt idx="22">
                  <c:v>4.2413687122221155</c:v>
                </c:pt>
                <c:pt idx="23">
                  <c:v>1.4520328459843856</c:v>
                </c:pt>
                <c:pt idx="24">
                  <c:v>1.4928425357873198</c:v>
                </c:pt>
                <c:pt idx="25">
                  <c:v>2.4077206248134475</c:v>
                </c:pt>
                <c:pt idx="26">
                  <c:v>1.5626535626535709</c:v>
                </c:pt>
                <c:pt idx="27">
                  <c:v>2.290000987069396</c:v>
                </c:pt>
                <c:pt idx="28">
                  <c:v>-0.83573773753855551</c:v>
                </c:pt>
                <c:pt idx="29">
                  <c:v>-10.35872235872236</c:v>
                </c:pt>
                <c:pt idx="30">
                  <c:v>-9.5647023985786177</c:v>
                </c:pt>
                <c:pt idx="31">
                  <c:v>-4.8962321176707624</c:v>
                </c:pt>
                <c:pt idx="32">
                  <c:v>-5.5081769840473527</c:v>
                </c:pt>
                <c:pt idx="33">
                  <c:v>5.734020392500816</c:v>
                </c:pt>
                <c:pt idx="34">
                  <c:v>10.281597904387695</c:v>
                </c:pt>
                <c:pt idx="35">
                  <c:v>8.8029661016949099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F-4984-AA33-3042020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98216"/>
        <c:axId val="543897560"/>
      </c:lineChart>
      <c:catAx>
        <c:axId val="3958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395851328"/>
        <c:crosses val="autoZero"/>
        <c:auto val="1"/>
        <c:lblAlgn val="ctr"/>
        <c:lblOffset val="100"/>
        <c:noMultiLvlLbl val="0"/>
      </c:catAx>
      <c:valAx>
        <c:axId val="39585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r>
                  <a:rPr lang="pt-BR"/>
                  <a:t>Ocupados/PEA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(Corpo)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395846408"/>
        <c:crosses val="autoZero"/>
        <c:crossBetween val="between"/>
      </c:valAx>
      <c:valAx>
        <c:axId val="5438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r>
                  <a:rPr lang="pt-BR"/>
                  <a:t>Variação inter trimestral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(Corpo)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543898216"/>
        <c:crosses val="max"/>
        <c:crossBetween val="between"/>
      </c:valAx>
      <c:catAx>
        <c:axId val="54389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897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93483110782537E-2"/>
          <c:y val="2.9684665861532174E-2"/>
          <c:w val="0.92993771630825195"/>
          <c:h val="0.66035167518278548"/>
        </c:manualLayout>
      </c:layout>
      <c:lineChart>
        <c:grouping val="standard"/>
        <c:varyColors val="0"/>
        <c:ser>
          <c:idx val="0"/>
          <c:order val="0"/>
          <c:tx>
            <c:strRef>
              <c:f>OcP!$V$57</c:f>
              <c:strCache>
                <c:ptCount val="1"/>
                <c:pt idx="0">
                  <c:v>Empregado no setor privado, exclusive trabalhador doméstico - com carteira de trabalho assinada</c:v>
                </c:pt>
              </c:strCache>
            </c:strRef>
          </c:tx>
          <c:spPr>
            <a:ln w="22225" cap="rnd" cmpd="sng" algn="ctr">
              <a:solidFill>
                <a:srgbClr val="82828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4E-43A8-A150-B7D69109B6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4E-43A8-A150-B7D69109B6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4E-43A8-A150-B7D69109B6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4E-43A8-A150-B7D69109B64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4E-43A8-A150-B7D69109B64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4E-43A8-A150-B7D69109B64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4E-43A8-A150-B7D69109B64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4E-43A8-A150-B7D69109B64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4E-43A8-A150-B7D69109B64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4E-43A8-A150-B7D69109B64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4E-43A8-A150-B7D69109B64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4E-43A8-A150-B7D69109B64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4E-43A8-A150-B7D69109B64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4E-43A8-A150-B7D69109B64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4E-43A8-A150-B7D69109B64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4E-43A8-A150-B7D69109B64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04E-43A8-A150-B7D69109B64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4E-43A8-A150-B7D69109B64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4E-43A8-A150-B7D69109B64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4E-43A8-A150-B7D69109B64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F1-49D0-A961-39E2509A505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4E-43A8-A150-B7D69109B64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4E-43A8-A150-B7D69109B64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4E-43A8-A150-B7D69109B64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F1-49D0-A961-39E2509A505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4E-43A8-A150-B7D69109B64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D5-47F9-9A04-0B531279BB1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CA-49B4-94A5-F2E69A504D5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CA-49B4-94A5-F2E69A504D5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D5-47F9-9A04-0B531279BB1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D5-47F9-9A04-0B531279BB1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D5-47F9-9A04-0B531279BB1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17-4783-AC5D-F6DCDBFADF3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69-485B-BDD9-D89EEA92056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C1-429D-9D53-14F6D045D26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AC-4D10-AFE6-B4B2545A246B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A3-4419-9D08-B1B478DF370E}"/>
                </c:ext>
              </c:extLst>
            </c:dLbl>
            <c:dLbl>
              <c:idx val="39"/>
              <c:layout>
                <c:manualLayout>
                  <c:x val="-1.406480048119114E-3"/>
                  <c:y val="-3.9872840125935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A3-4419-9D08-B1B478DF3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828282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OcP!$V$58:$V$97</c:f>
              <c:numCache>
                <c:formatCode>#,##0.0</c:formatCode>
                <c:ptCount val="40"/>
                <c:pt idx="0">
                  <c:v>39.952769428939455</c:v>
                </c:pt>
                <c:pt idx="1">
                  <c:v>39.453044375645</c:v>
                </c:pt>
                <c:pt idx="2">
                  <c:v>40.476190476190474</c:v>
                </c:pt>
                <c:pt idx="3">
                  <c:v>40.288659793814432</c:v>
                </c:pt>
                <c:pt idx="4">
                  <c:v>40.092504993167253</c:v>
                </c:pt>
                <c:pt idx="5">
                  <c:v>39.104721117569085</c:v>
                </c:pt>
                <c:pt idx="6">
                  <c:v>39.536538266083951</c:v>
                </c:pt>
                <c:pt idx="7">
                  <c:v>39.578668837777329</c:v>
                </c:pt>
                <c:pt idx="8">
                  <c:v>41.248066013408973</c:v>
                </c:pt>
                <c:pt idx="9">
                  <c:v>41.270491803278695</c:v>
                </c:pt>
                <c:pt idx="10">
                  <c:v>40.717516447368425</c:v>
                </c:pt>
                <c:pt idx="11">
                  <c:v>40.900772671817812</c:v>
                </c:pt>
                <c:pt idx="12">
                  <c:v>40.014494254063571</c:v>
                </c:pt>
                <c:pt idx="13">
                  <c:v>39.580789580789585</c:v>
                </c:pt>
                <c:pt idx="14">
                  <c:v>39.005156202608433</c:v>
                </c:pt>
                <c:pt idx="15">
                  <c:v>39.457032047356606</c:v>
                </c:pt>
                <c:pt idx="16">
                  <c:v>39.818674447686533</c:v>
                </c:pt>
                <c:pt idx="17">
                  <c:v>39.700143766687205</c:v>
                </c:pt>
                <c:pt idx="18">
                  <c:v>39.808523780111187</c:v>
                </c:pt>
                <c:pt idx="19">
                  <c:v>39.454170957775489</c:v>
                </c:pt>
                <c:pt idx="20">
                  <c:v>38.681736558571885</c:v>
                </c:pt>
                <c:pt idx="21">
                  <c:v>37.834224598930483</c:v>
                </c:pt>
                <c:pt idx="22">
                  <c:v>37.065874398114943</c:v>
                </c:pt>
                <c:pt idx="23">
                  <c:v>37.342279190867217</c:v>
                </c:pt>
                <c:pt idx="24">
                  <c:v>37.90388548057259</c:v>
                </c:pt>
                <c:pt idx="25">
                  <c:v>37.82708188239976</c:v>
                </c:pt>
                <c:pt idx="26">
                  <c:v>37.149877149877142</c:v>
                </c:pt>
                <c:pt idx="27">
                  <c:v>37.330964366794987</c:v>
                </c:pt>
                <c:pt idx="28">
                  <c:v>38.273221841628043</c:v>
                </c:pt>
                <c:pt idx="29">
                  <c:v>37.345768969202375</c:v>
                </c:pt>
                <c:pt idx="30">
                  <c:v>37.526611186375078</c:v>
                </c:pt>
                <c:pt idx="31">
                  <c:v>36.832963427578889</c:v>
                </c:pt>
                <c:pt idx="32">
                  <c:v>38.065616534564057</c:v>
                </c:pt>
                <c:pt idx="33">
                  <c:v>38.723824142089683</c:v>
                </c:pt>
                <c:pt idx="34">
                  <c:v>37.972058502510379</c:v>
                </c:pt>
                <c:pt idx="35">
                  <c:v>36.430084745762713</c:v>
                </c:pt>
                <c:pt idx="36">
                  <c:v>38.118496496071359</c:v>
                </c:pt>
                <c:pt idx="37">
                  <c:v>37.360016590626302</c:v>
                </c:pt>
                <c:pt idx="38">
                  <c:v>36.441013460015846</c:v>
                </c:pt>
                <c:pt idx="39">
                  <c:v>36.783175932236396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4E-43A8-A150-B7D69109B64D}"/>
            </c:ext>
          </c:extLst>
        </c:ser>
        <c:ser>
          <c:idx val="1"/>
          <c:order val="1"/>
          <c:tx>
            <c:strRef>
              <c:f>OcP!$W$57</c:f>
              <c:strCache>
                <c:ptCount val="1"/>
                <c:pt idx="0">
                  <c:v>Empregado no setor privado, exclusive trabalhador doméstico - sem carteira de trabalho assinada</c:v>
                </c:pt>
              </c:strCache>
            </c:strRef>
          </c:tx>
          <c:spPr>
            <a:ln w="22225" cap="rnd" cmpd="sng" algn="ctr">
              <a:solidFill>
                <a:srgbClr val="C04B4B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A3-4419-9D08-B1B478DF3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C04B4B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OcP!$W$58:$W$97</c:f>
              <c:numCache>
                <c:formatCode>#,##0.0</c:formatCode>
                <c:ptCount val="40"/>
                <c:pt idx="0">
                  <c:v>13.804207814512665</c:v>
                </c:pt>
                <c:pt idx="1">
                  <c:v>14.127966976264188</c:v>
                </c:pt>
                <c:pt idx="2">
                  <c:v>13.587848932676517</c:v>
                </c:pt>
                <c:pt idx="3">
                  <c:v>13.175257731958764</c:v>
                </c:pt>
                <c:pt idx="4">
                  <c:v>12.803532008830024</c:v>
                </c:pt>
                <c:pt idx="5">
                  <c:v>14.051187926990924</c:v>
                </c:pt>
                <c:pt idx="6">
                  <c:v>13.964833824575667</c:v>
                </c:pt>
                <c:pt idx="7">
                  <c:v>12.93507022186037</c:v>
                </c:pt>
                <c:pt idx="8">
                  <c:v>12.686952037132542</c:v>
                </c:pt>
                <c:pt idx="9">
                  <c:v>12.858606557377051</c:v>
                </c:pt>
                <c:pt idx="10">
                  <c:v>12.582236842105262</c:v>
                </c:pt>
                <c:pt idx="11">
                  <c:v>12.057747051647009</c:v>
                </c:pt>
                <c:pt idx="12">
                  <c:v>11.647168443938297</c:v>
                </c:pt>
                <c:pt idx="13">
                  <c:v>12.474562474562475</c:v>
                </c:pt>
                <c:pt idx="14">
                  <c:v>12.435547467394599</c:v>
                </c:pt>
                <c:pt idx="15">
                  <c:v>11.583996734027352</c:v>
                </c:pt>
                <c:pt idx="16">
                  <c:v>11.45268862025844</c:v>
                </c:pt>
                <c:pt idx="17">
                  <c:v>11.953173136167589</c:v>
                </c:pt>
                <c:pt idx="18">
                  <c:v>11.817994646901381</c:v>
                </c:pt>
                <c:pt idx="19">
                  <c:v>12.255406797116374</c:v>
                </c:pt>
                <c:pt idx="20">
                  <c:v>13.003063272419988</c:v>
                </c:pt>
                <c:pt idx="21">
                  <c:v>13.039901275195392</c:v>
                </c:pt>
                <c:pt idx="22">
                  <c:v>12.898268620018442</c:v>
                </c:pt>
                <c:pt idx="23">
                  <c:v>12.95814139795714</c:v>
                </c:pt>
                <c:pt idx="24">
                  <c:v>12.505112474437627</c:v>
                </c:pt>
                <c:pt idx="25">
                  <c:v>13.063376778430008</c:v>
                </c:pt>
                <c:pt idx="26">
                  <c:v>13.690417690417689</c:v>
                </c:pt>
                <c:pt idx="27">
                  <c:v>12.644358898430561</c:v>
                </c:pt>
                <c:pt idx="28">
                  <c:v>12.421922224461012</c:v>
                </c:pt>
                <c:pt idx="29">
                  <c:v>13.174001748761297</c:v>
                </c:pt>
                <c:pt idx="30">
                  <c:v>12.647571124443585</c:v>
                </c:pt>
                <c:pt idx="31">
                  <c:v>12.322686480748819</c:v>
                </c:pt>
                <c:pt idx="32">
                  <c:v>11.417678338517106</c:v>
                </c:pt>
                <c:pt idx="33">
                  <c:v>10.963710119504441</c:v>
                </c:pt>
                <c:pt idx="34">
                  <c:v>11.76598995852434</c:v>
                </c:pt>
                <c:pt idx="35">
                  <c:v>12.309322033898304</c:v>
                </c:pt>
                <c:pt idx="36">
                  <c:v>12.25313229985135</c:v>
                </c:pt>
                <c:pt idx="37">
                  <c:v>12.422231439236832</c:v>
                </c:pt>
                <c:pt idx="38">
                  <c:v>12.866191607284247</c:v>
                </c:pt>
                <c:pt idx="39">
                  <c:v>13.075649888034272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04E-43A8-A150-B7D69109B64D}"/>
            </c:ext>
          </c:extLst>
        </c:ser>
        <c:ser>
          <c:idx val="2"/>
          <c:order val="2"/>
          <c:tx>
            <c:strRef>
              <c:f>OcP!$X$57</c:f>
              <c:strCache>
                <c:ptCount val="1"/>
                <c:pt idx="0">
                  <c:v>Trabalhador doméstico</c:v>
                </c:pt>
              </c:strCache>
            </c:strRef>
          </c:tx>
          <c:spPr>
            <a:ln w="22225" cap="rnd" cmpd="sng" algn="ctr">
              <a:solidFill>
                <a:srgbClr val="3C3737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9"/>
              <c:layout>
                <c:manualLayout>
                  <c:x val="-1.0404897596721856E-2"/>
                  <c:y val="-5.196635306658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A3-4419-9D08-B1B478DF3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C3737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OcP!$X$58:$X$97</c:f>
              <c:numCache>
                <c:formatCode>#,##0.0</c:formatCode>
                <c:ptCount val="40"/>
                <c:pt idx="0">
                  <c:v>7.3314727350794318</c:v>
                </c:pt>
                <c:pt idx="1">
                  <c:v>7.3684210526315796</c:v>
                </c:pt>
                <c:pt idx="2">
                  <c:v>7.2660098522167464</c:v>
                </c:pt>
                <c:pt idx="3">
                  <c:v>7.5463917525773194</c:v>
                </c:pt>
                <c:pt idx="4">
                  <c:v>7.6842215915063612</c:v>
                </c:pt>
                <c:pt idx="5">
                  <c:v>7.3416947078617314</c:v>
                </c:pt>
                <c:pt idx="6">
                  <c:v>7.3787986584002443</c:v>
                </c:pt>
                <c:pt idx="7">
                  <c:v>7.2766130673722769</c:v>
                </c:pt>
                <c:pt idx="8">
                  <c:v>7.2408457968024749</c:v>
                </c:pt>
                <c:pt idx="9">
                  <c:v>7.1618852459016402</c:v>
                </c:pt>
                <c:pt idx="10">
                  <c:v>7.1340460526315788</c:v>
                </c:pt>
                <c:pt idx="11">
                  <c:v>7.1980479869865794</c:v>
                </c:pt>
                <c:pt idx="12">
                  <c:v>7.2264209545501608</c:v>
                </c:pt>
                <c:pt idx="13">
                  <c:v>6.9902319902319903</c:v>
                </c:pt>
                <c:pt idx="14">
                  <c:v>7.0670306339096145</c:v>
                </c:pt>
                <c:pt idx="15">
                  <c:v>7.1953459889773423</c:v>
                </c:pt>
                <c:pt idx="16">
                  <c:v>7.0967069612338465</c:v>
                </c:pt>
                <c:pt idx="17">
                  <c:v>6.9624152803450388</c:v>
                </c:pt>
                <c:pt idx="18">
                  <c:v>7.2575663990117363</c:v>
                </c:pt>
                <c:pt idx="19">
                  <c:v>7.3223480947476824</c:v>
                </c:pt>
                <c:pt idx="20">
                  <c:v>7.615929016583924</c:v>
                </c:pt>
                <c:pt idx="21">
                  <c:v>7.6511723570547101</c:v>
                </c:pt>
                <c:pt idx="22">
                  <c:v>7.2943345968650748</c:v>
                </c:pt>
                <c:pt idx="23">
                  <c:v>7.4604446224714609</c:v>
                </c:pt>
                <c:pt idx="24">
                  <c:v>7.4539877300613497</c:v>
                </c:pt>
                <c:pt idx="25">
                  <c:v>7.3027559446821213</c:v>
                </c:pt>
                <c:pt idx="26">
                  <c:v>7.3218673218673205</c:v>
                </c:pt>
                <c:pt idx="27">
                  <c:v>7.4326325140657383</c:v>
                </c:pt>
                <c:pt idx="28">
                  <c:v>7.1428571428571423</c:v>
                </c:pt>
                <c:pt idx="29">
                  <c:v>7.3545127756727879</c:v>
                </c:pt>
                <c:pt idx="30">
                  <c:v>7.1414747435649319</c:v>
                </c:pt>
                <c:pt idx="31">
                  <c:v>7.2662356460484414</c:v>
                </c:pt>
                <c:pt idx="32">
                  <c:v>7.1837062305608503</c:v>
                </c:pt>
                <c:pt idx="33">
                  <c:v>6.2493147681175314</c:v>
                </c:pt>
                <c:pt idx="34">
                  <c:v>6.3086662300807683</c:v>
                </c:pt>
                <c:pt idx="35">
                  <c:v>6.6101694915254248</c:v>
                </c:pt>
                <c:pt idx="36">
                  <c:v>6.6468464642174556</c:v>
                </c:pt>
                <c:pt idx="37">
                  <c:v>6.6466196598921616</c:v>
                </c:pt>
                <c:pt idx="38">
                  <c:v>6.6409342834520988</c:v>
                </c:pt>
                <c:pt idx="39">
                  <c:v>6.7374160257034381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04E-43A8-A150-B7D69109B64D}"/>
            </c:ext>
          </c:extLst>
        </c:ser>
        <c:ser>
          <c:idx val="3"/>
          <c:order val="3"/>
          <c:tx>
            <c:strRef>
              <c:f>OcP!$AA$57</c:f>
              <c:strCache>
                <c:ptCount val="1"/>
                <c:pt idx="0">
                  <c:v>Empregado no setor público, inclusive militar e funcionário público estatutário</c:v>
                </c:pt>
              </c:strCache>
            </c:strRef>
          </c:tx>
          <c:spPr>
            <a:ln w="22225" cap="rnd" cmpd="sng" algn="ctr">
              <a:solidFill>
                <a:srgbClr val="4B7DB9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layout>
                <c:manualLayout>
                  <c:x val="-4.1385535585365032E-3"/>
                  <c:y val="-5.9550315459368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A3-4419-9D08-B1B478DF3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4B7DB9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OcP!$AA$58:$AA$97</c:f>
              <c:numCache>
                <c:formatCode>#,##0.0</c:formatCode>
                <c:ptCount val="40"/>
                <c:pt idx="0">
                  <c:v>11.893516530699868</c:v>
                </c:pt>
                <c:pt idx="1">
                  <c:v>11.68214654282766</c:v>
                </c:pt>
                <c:pt idx="2">
                  <c:v>11.904761904761903</c:v>
                </c:pt>
                <c:pt idx="3">
                  <c:v>11.731958762886597</c:v>
                </c:pt>
                <c:pt idx="4">
                  <c:v>11.615683801114269</c:v>
                </c:pt>
                <c:pt idx="5">
                  <c:v>11.318446007953503</c:v>
                </c:pt>
                <c:pt idx="6">
                  <c:v>11.352779754040046</c:v>
                </c:pt>
                <c:pt idx="7">
                  <c:v>11.550987176877673</c:v>
                </c:pt>
                <c:pt idx="8">
                  <c:v>11.583290355853535</c:v>
                </c:pt>
                <c:pt idx="9">
                  <c:v>11.752049180327871</c:v>
                </c:pt>
                <c:pt idx="10">
                  <c:v>12.119654605263159</c:v>
                </c:pt>
                <c:pt idx="11">
                  <c:v>12.037413582757218</c:v>
                </c:pt>
                <c:pt idx="12">
                  <c:v>12.175173413396832</c:v>
                </c:pt>
                <c:pt idx="13">
                  <c:v>12.403337403337405</c:v>
                </c:pt>
                <c:pt idx="14">
                  <c:v>12.405216863815589</c:v>
                </c:pt>
                <c:pt idx="15">
                  <c:v>12.645437844458051</c:v>
                </c:pt>
                <c:pt idx="16">
                  <c:v>12.015423092955398</c:v>
                </c:pt>
                <c:pt idx="17">
                  <c:v>12.199630314232902</c:v>
                </c:pt>
                <c:pt idx="18">
                  <c:v>12.43565987234919</c:v>
                </c:pt>
                <c:pt idx="19">
                  <c:v>11.894953656024718</c:v>
                </c:pt>
                <c:pt idx="20">
                  <c:v>11.503116087461711</c:v>
                </c:pt>
                <c:pt idx="21">
                  <c:v>11.960098724804608</c:v>
                </c:pt>
                <c:pt idx="22">
                  <c:v>12.765085544513882</c:v>
                </c:pt>
                <c:pt idx="23">
                  <c:v>12.066893651111558</c:v>
                </c:pt>
                <c:pt idx="24">
                  <c:v>11.554192229038854</c:v>
                </c:pt>
                <c:pt idx="25">
                  <c:v>11.680429807979307</c:v>
                </c:pt>
                <c:pt idx="26">
                  <c:v>11.88206388206388</c:v>
                </c:pt>
                <c:pt idx="27">
                  <c:v>11.440134241437173</c:v>
                </c:pt>
                <c:pt idx="28">
                  <c:v>10.88051581704614</c:v>
                </c:pt>
                <c:pt idx="29">
                  <c:v>11.172641601088118</c:v>
                </c:pt>
                <c:pt idx="30">
                  <c:v>11.341203793303659</c:v>
                </c:pt>
                <c:pt idx="31">
                  <c:v>11.483161246743222</c:v>
                </c:pt>
                <c:pt idx="32">
                  <c:v>11.859135145981739</c:v>
                </c:pt>
                <c:pt idx="33">
                  <c:v>13.496327157109967</c:v>
                </c:pt>
                <c:pt idx="34">
                  <c:v>12.999345121152587</c:v>
                </c:pt>
                <c:pt idx="35">
                  <c:v>12.997881355932206</c:v>
                </c:pt>
                <c:pt idx="36">
                  <c:v>11.785941813548526</c:v>
                </c:pt>
                <c:pt idx="37">
                  <c:v>11.374948154292824</c:v>
                </c:pt>
                <c:pt idx="38">
                  <c:v>11.500395882818689</c:v>
                </c:pt>
                <c:pt idx="39">
                  <c:v>11.449712783565378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04E-43A8-A150-B7D69109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4960"/>
        <c:axId val="1966019312"/>
      </c:lineChart>
      <c:catAx>
        <c:axId val="19660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66019312"/>
        <c:crosses val="autoZero"/>
        <c:auto val="1"/>
        <c:lblAlgn val="ctr"/>
        <c:lblOffset val="100"/>
        <c:noMultiLvlLbl val="0"/>
      </c:catAx>
      <c:valAx>
        <c:axId val="196601931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9660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47250858321323E-2"/>
          <c:y val="0.84411946152033068"/>
          <c:w val="0.92489011071512739"/>
          <c:h val="0.12088921576238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>
          <a:alpha val="25000"/>
        </a:sys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7990196078431"/>
          <c:y val="3.8805555555555558E-2"/>
          <c:w val="0.76524019607843141"/>
          <c:h val="0.5587955555555556"/>
        </c:manualLayout>
      </c:layout>
      <c:lineChart>
        <c:grouping val="standard"/>
        <c:varyColors val="0"/>
        <c:ser>
          <c:idx val="0"/>
          <c:order val="0"/>
          <c:tx>
            <c:strRef>
              <c:f>OcP!$V$5</c:f>
              <c:strCache>
                <c:ptCount val="1"/>
                <c:pt idx="0">
                  <c:v>Empregado no setor privado, exclusive trabalhador doméstico - com carteira de trabalho assinada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OcP!$V$6:$V$45</c:f>
              <c:numCache>
                <c:formatCode>#,##0</c:formatCode>
                <c:ptCount val="40"/>
                <c:pt idx="0">
                  <c:v>3722</c:v>
                </c:pt>
                <c:pt idx="1">
                  <c:v>3823</c:v>
                </c:pt>
                <c:pt idx="2">
                  <c:v>3944</c:v>
                </c:pt>
                <c:pt idx="3">
                  <c:v>3908</c:v>
                </c:pt>
                <c:pt idx="4">
                  <c:v>3814</c:v>
                </c:pt>
                <c:pt idx="5">
                  <c:v>3835</c:v>
                </c:pt>
                <c:pt idx="6">
                  <c:v>3890</c:v>
                </c:pt>
                <c:pt idx="7">
                  <c:v>3889</c:v>
                </c:pt>
                <c:pt idx="8">
                  <c:v>3999</c:v>
                </c:pt>
                <c:pt idx="9">
                  <c:v>4028</c:v>
                </c:pt>
                <c:pt idx="10">
                  <c:v>3961</c:v>
                </c:pt>
                <c:pt idx="11">
                  <c:v>4023</c:v>
                </c:pt>
                <c:pt idx="12">
                  <c:v>3865</c:v>
                </c:pt>
                <c:pt idx="13">
                  <c:v>3890</c:v>
                </c:pt>
                <c:pt idx="14">
                  <c:v>3858</c:v>
                </c:pt>
                <c:pt idx="15">
                  <c:v>3866</c:v>
                </c:pt>
                <c:pt idx="16">
                  <c:v>3821</c:v>
                </c:pt>
                <c:pt idx="17">
                  <c:v>3866</c:v>
                </c:pt>
                <c:pt idx="18">
                  <c:v>3867</c:v>
                </c:pt>
                <c:pt idx="19">
                  <c:v>3831</c:v>
                </c:pt>
                <c:pt idx="20">
                  <c:v>3662</c:v>
                </c:pt>
                <c:pt idx="21">
                  <c:v>3679</c:v>
                </c:pt>
                <c:pt idx="22">
                  <c:v>3618</c:v>
                </c:pt>
                <c:pt idx="23">
                  <c:v>3729</c:v>
                </c:pt>
                <c:pt idx="24">
                  <c:v>3707</c:v>
                </c:pt>
                <c:pt idx="25">
                  <c:v>3802</c:v>
                </c:pt>
                <c:pt idx="26">
                  <c:v>3780</c:v>
                </c:pt>
                <c:pt idx="27">
                  <c:v>3782</c:v>
                </c:pt>
                <c:pt idx="28">
                  <c:v>3799</c:v>
                </c:pt>
                <c:pt idx="29">
                  <c:v>3844</c:v>
                </c:pt>
                <c:pt idx="30">
                  <c:v>3878</c:v>
                </c:pt>
                <c:pt idx="31">
                  <c:v>3817</c:v>
                </c:pt>
                <c:pt idx="32">
                  <c:v>3794</c:v>
                </c:pt>
                <c:pt idx="33">
                  <c:v>3532</c:v>
                </c:pt>
                <c:pt idx="34">
                  <c:v>3479</c:v>
                </c:pt>
                <c:pt idx="35">
                  <c:v>3439</c:v>
                </c:pt>
                <c:pt idx="36">
                  <c:v>3590</c:v>
                </c:pt>
                <c:pt idx="37">
                  <c:v>3603</c:v>
                </c:pt>
                <c:pt idx="38">
                  <c:v>3682</c:v>
                </c:pt>
                <c:pt idx="39">
                  <c:v>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E-4E66-8F01-2C2FA8F6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50192"/>
        <c:axId val="1040249360"/>
      </c:lineChart>
      <c:lineChart>
        <c:grouping val="standard"/>
        <c:varyColors val="0"/>
        <c:ser>
          <c:idx val="1"/>
          <c:order val="1"/>
          <c:tx>
            <c:strRef>
              <c:f>OcP!$W$5</c:f>
              <c:strCache>
                <c:ptCount val="1"/>
                <c:pt idx="0">
                  <c:v>Empregado no setor privado, exclusive 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OcP!$A$30:$B$45</c:f>
              <c:multiLvlStrCache>
                <c:ptCount val="1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OcP!$W$6:$W$45</c:f>
              <c:numCache>
                <c:formatCode>#,##0</c:formatCode>
                <c:ptCount val="40"/>
                <c:pt idx="0">
                  <c:v>1286</c:v>
                </c:pt>
                <c:pt idx="1">
                  <c:v>1369</c:v>
                </c:pt>
                <c:pt idx="2">
                  <c:v>1324</c:v>
                </c:pt>
                <c:pt idx="3">
                  <c:v>1278</c:v>
                </c:pt>
                <c:pt idx="4">
                  <c:v>1218</c:v>
                </c:pt>
                <c:pt idx="5">
                  <c:v>1378</c:v>
                </c:pt>
                <c:pt idx="6">
                  <c:v>1374</c:v>
                </c:pt>
                <c:pt idx="7">
                  <c:v>1271</c:v>
                </c:pt>
                <c:pt idx="8">
                  <c:v>1230</c:v>
                </c:pt>
                <c:pt idx="9">
                  <c:v>1255</c:v>
                </c:pt>
                <c:pt idx="10">
                  <c:v>1224</c:v>
                </c:pt>
                <c:pt idx="11">
                  <c:v>1186</c:v>
                </c:pt>
                <c:pt idx="12">
                  <c:v>1125</c:v>
                </c:pt>
                <c:pt idx="13">
                  <c:v>1226</c:v>
                </c:pt>
                <c:pt idx="14">
                  <c:v>1230</c:v>
                </c:pt>
                <c:pt idx="15">
                  <c:v>1135</c:v>
                </c:pt>
                <c:pt idx="16">
                  <c:v>1099</c:v>
                </c:pt>
                <c:pt idx="17">
                  <c:v>1164</c:v>
                </c:pt>
                <c:pt idx="18">
                  <c:v>1148</c:v>
                </c:pt>
                <c:pt idx="19">
                  <c:v>1190</c:v>
                </c:pt>
                <c:pt idx="20">
                  <c:v>1231</c:v>
                </c:pt>
                <c:pt idx="21">
                  <c:v>1268</c:v>
                </c:pt>
                <c:pt idx="22">
                  <c:v>1259</c:v>
                </c:pt>
                <c:pt idx="23">
                  <c:v>1294</c:v>
                </c:pt>
                <c:pt idx="24">
                  <c:v>1223</c:v>
                </c:pt>
                <c:pt idx="25">
                  <c:v>1313</c:v>
                </c:pt>
                <c:pt idx="26">
                  <c:v>1393</c:v>
                </c:pt>
                <c:pt idx="27">
                  <c:v>1281</c:v>
                </c:pt>
                <c:pt idx="28">
                  <c:v>1233</c:v>
                </c:pt>
                <c:pt idx="29">
                  <c:v>1356</c:v>
                </c:pt>
                <c:pt idx="30">
                  <c:v>1307</c:v>
                </c:pt>
                <c:pt idx="31">
                  <c:v>1277</c:v>
                </c:pt>
                <c:pt idx="32">
                  <c:v>1138</c:v>
                </c:pt>
                <c:pt idx="33">
                  <c:v>1000</c:v>
                </c:pt>
                <c:pt idx="34">
                  <c:v>1078</c:v>
                </c:pt>
                <c:pt idx="35">
                  <c:v>1162</c:v>
                </c:pt>
                <c:pt idx="36">
                  <c:v>1154</c:v>
                </c:pt>
                <c:pt idx="37">
                  <c:v>1198</c:v>
                </c:pt>
                <c:pt idx="38">
                  <c:v>1300</c:v>
                </c:pt>
                <c:pt idx="39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E66-8F01-2C2FA8F6D552}"/>
            </c:ext>
          </c:extLst>
        </c:ser>
        <c:ser>
          <c:idx val="2"/>
          <c:order val="2"/>
          <c:tx>
            <c:strRef>
              <c:f>OcP!$X$5</c:f>
              <c:strCache>
                <c:ptCount val="1"/>
                <c:pt idx="0">
                  <c:v>Trabalhador doméstico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OcP!$A$30:$B$45</c:f>
              <c:multiLvlStrCache>
                <c:ptCount val="1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OcP!$X$6:$X$45</c:f>
              <c:numCache>
                <c:formatCode>#,##0</c:formatCode>
                <c:ptCount val="40"/>
                <c:pt idx="0">
                  <c:v>683</c:v>
                </c:pt>
                <c:pt idx="1">
                  <c:v>714</c:v>
                </c:pt>
                <c:pt idx="2">
                  <c:v>708</c:v>
                </c:pt>
                <c:pt idx="3">
                  <c:v>732</c:v>
                </c:pt>
                <c:pt idx="4">
                  <c:v>731</c:v>
                </c:pt>
                <c:pt idx="5">
                  <c:v>720</c:v>
                </c:pt>
                <c:pt idx="6">
                  <c:v>726</c:v>
                </c:pt>
                <c:pt idx="7">
                  <c:v>715</c:v>
                </c:pt>
                <c:pt idx="8">
                  <c:v>702</c:v>
                </c:pt>
                <c:pt idx="9">
                  <c:v>699</c:v>
                </c:pt>
                <c:pt idx="10">
                  <c:v>694</c:v>
                </c:pt>
                <c:pt idx="11">
                  <c:v>708</c:v>
                </c:pt>
                <c:pt idx="12">
                  <c:v>698</c:v>
                </c:pt>
                <c:pt idx="13">
                  <c:v>687</c:v>
                </c:pt>
                <c:pt idx="14">
                  <c:v>699</c:v>
                </c:pt>
                <c:pt idx="15">
                  <c:v>705</c:v>
                </c:pt>
                <c:pt idx="16">
                  <c:v>681</c:v>
                </c:pt>
                <c:pt idx="17">
                  <c:v>678</c:v>
                </c:pt>
                <c:pt idx="18">
                  <c:v>705</c:v>
                </c:pt>
                <c:pt idx="19">
                  <c:v>711</c:v>
                </c:pt>
                <c:pt idx="20">
                  <c:v>721</c:v>
                </c:pt>
                <c:pt idx="21">
                  <c:v>744</c:v>
                </c:pt>
                <c:pt idx="22">
                  <c:v>712</c:v>
                </c:pt>
                <c:pt idx="23">
                  <c:v>745</c:v>
                </c:pt>
                <c:pt idx="24">
                  <c:v>729</c:v>
                </c:pt>
                <c:pt idx="25">
                  <c:v>734</c:v>
                </c:pt>
                <c:pt idx="26">
                  <c:v>745</c:v>
                </c:pt>
                <c:pt idx="27">
                  <c:v>753</c:v>
                </c:pt>
                <c:pt idx="28">
                  <c:v>709</c:v>
                </c:pt>
                <c:pt idx="29">
                  <c:v>757</c:v>
                </c:pt>
                <c:pt idx="30">
                  <c:v>738</c:v>
                </c:pt>
                <c:pt idx="31">
                  <c:v>753</c:v>
                </c:pt>
                <c:pt idx="32">
                  <c:v>716</c:v>
                </c:pt>
                <c:pt idx="33">
                  <c:v>570</c:v>
                </c:pt>
                <c:pt idx="34">
                  <c:v>578</c:v>
                </c:pt>
                <c:pt idx="35">
                  <c:v>624</c:v>
                </c:pt>
                <c:pt idx="36">
                  <c:v>626</c:v>
                </c:pt>
                <c:pt idx="37">
                  <c:v>641</c:v>
                </c:pt>
                <c:pt idx="38">
                  <c:v>671</c:v>
                </c:pt>
                <c:pt idx="3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E66-8F01-2C2FA8F6D552}"/>
            </c:ext>
          </c:extLst>
        </c:ser>
        <c:ser>
          <c:idx val="3"/>
          <c:order val="3"/>
          <c:tx>
            <c:strRef>
              <c:f>OcP!$AA$5</c:f>
              <c:strCache>
                <c:ptCount val="1"/>
                <c:pt idx="0">
                  <c:v>Empregado no setor público, inclusive militar e funcionário público estatutário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OcP!$A$30:$B$45</c:f>
              <c:multiLvlStrCache>
                <c:ptCount val="1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OcP!$AA$6:$AA$45</c:f>
              <c:numCache>
                <c:formatCode>#,##0</c:formatCode>
                <c:ptCount val="40"/>
                <c:pt idx="0">
                  <c:v>1108</c:v>
                </c:pt>
                <c:pt idx="1">
                  <c:v>1132</c:v>
                </c:pt>
                <c:pt idx="2">
                  <c:v>1160</c:v>
                </c:pt>
                <c:pt idx="3">
                  <c:v>1138</c:v>
                </c:pt>
                <c:pt idx="4">
                  <c:v>1105</c:v>
                </c:pt>
                <c:pt idx="5">
                  <c:v>1110</c:v>
                </c:pt>
                <c:pt idx="6">
                  <c:v>1117</c:v>
                </c:pt>
                <c:pt idx="7">
                  <c:v>1135</c:v>
                </c:pt>
                <c:pt idx="8">
                  <c:v>1123</c:v>
                </c:pt>
                <c:pt idx="9">
                  <c:v>1147</c:v>
                </c:pt>
                <c:pt idx="10">
                  <c:v>1179</c:v>
                </c:pt>
                <c:pt idx="11">
                  <c:v>1184</c:v>
                </c:pt>
                <c:pt idx="12">
                  <c:v>1176</c:v>
                </c:pt>
                <c:pt idx="13">
                  <c:v>1219</c:v>
                </c:pt>
                <c:pt idx="14">
                  <c:v>1227</c:v>
                </c:pt>
                <c:pt idx="15">
                  <c:v>1239</c:v>
                </c:pt>
                <c:pt idx="16">
                  <c:v>1153</c:v>
                </c:pt>
                <c:pt idx="17">
                  <c:v>1188</c:v>
                </c:pt>
                <c:pt idx="18">
                  <c:v>1208</c:v>
                </c:pt>
                <c:pt idx="19">
                  <c:v>1155</c:v>
                </c:pt>
                <c:pt idx="20">
                  <c:v>1089</c:v>
                </c:pt>
                <c:pt idx="21">
                  <c:v>1163</c:v>
                </c:pt>
                <c:pt idx="22">
                  <c:v>1246</c:v>
                </c:pt>
                <c:pt idx="23">
                  <c:v>1205</c:v>
                </c:pt>
                <c:pt idx="24">
                  <c:v>1130</c:v>
                </c:pt>
                <c:pt idx="25">
                  <c:v>1174</c:v>
                </c:pt>
                <c:pt idx="26">
                  <c:v>1209</c:v>
                </c:pt>
                <c:pt idx="27">
                  <c:v>1159</c:v>
                </c:pt>
                <c:pt idx="28">
                  <c:v>1080</c:v>
                </c:pt>
                <c:pt idx="29">
                  <c:v>1150</c:v>
                </c:pt>
                <c:pt idx="30">
                  <c:v>1172</c:v>
                </c:pt>
                <c:pt idx="31">
                  <c:v>1190</c:v>
                </c:pt>
                <c:pt idx="32">
                  <c:v>1182</c:v>
                </c:pt>
                <c:pt idx="33">
                  <c:v>1231</c:v>
                </c:pt>
                <c:pt idx="34">
                  <c:v>1191</c:v>
                </c:pt>
                <c:pt idx="35">
                  <c:v>1227</c:v>
                </c:pt>
                <c:pt idx="36">
                  <c:v>1110</c:v>
                </c:pt>
                <c:pt idx="37">
                  <c:v>1097</c:v>
                </c:pt>
                <c:pt idx="38">
                  <c:v>1162</c:v>
                </c:pt>
                <c:pt idx="39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E66-8F01-2C2FA8F6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88272"/>
        <c:axId val="982378288"/>
      </c:lineChart>
      <c:catAx>
        <c:axId val="1040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249360"/>
        <c:crosses val="autoZero"/>
        <c:auto val="1"/>
        <c:lblAlgn val="ctr"/>
        <c:lblOffset val="100"/>
        <c:noMultiLvlLbl val="0"/>
      </c:catAx>
      <c:valAx>
        <c:axId val="10402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Empregado no setor privado,</a:t>
                </a:r>
                <a:r>
                  <a:rPr lang="pt-BR" baseline="0"/>
                  <a:t> com carteira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6601307189542485E-2"/>
              <c:y val="3.880555555555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250192"/>
        <c:crosses val="autoZero"/>
        <c:crossBetween val="between"/>
      </c:valAx>
      <c:valAx>
        <c:axId val="982378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Demais empregados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388272"/>
        <c:crosses val="max"/>
        <c:crossBetween val="between"/>
      </c:valAx>
      <c:catAx>
        <c:axId val="9823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237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65-429C-957F-70137FACC20F}"/>
                </c:ext>
              </c:extLst>
            </c:dLbl>
            <c:dLbl>
              <c:idx val="3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5-429C-957F-70137FACC20F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5-429C-957F-70137FACC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Desal!$A$6:$B$45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Desal!$G$6:$G$45</c:f>
              <c:numCache>
                <c:formatCode>#,##0.0</c:formatCode>
                <c:ptCount val="40"/>
                <c:pt idx="0">
                  <c:v>1.6</c:v>
                </c:pt>
                <c:pt idx="1">
                  <c:v>1.4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1.3</c:v>
                </c:pt>
                <c:pt idx="8">
                  <c:v>1.1000000000000001</c:v>
                </c:pt>
                <c:pt idx="9">
                  <c:v>1</c:v>
                </c:pt>
                <c:pt idx="10">
                  <c:v>1.1000000000000001</c:v>
                </c:pt>
                <c:pt idx="11">
                  <c:v>1.5</c:v>
                </c:pt>
                <c:pt idx="12">
                  <c:v>1.6</c:v>
                </c:pt>
                <c:pt idx="13">
                  <c:v>1.5</c:v>
                </c:pt>
                <c:pt idx="14">
                  <c:v>1.9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</c:v>
                </c:pt>
                <c:pt idx="22">
                  <c:v>2.8</c:v>
                </c:pt>
                <c:pt idx="23">
                  <c:v>3.3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3.6</c:v>
                </c:pt>
                <c:pt idx="30">
                  <c:v>3.3</c:v>
                </c:pt>
                <c:pt idx="31">
                  <c:v>3.2</c:v>
                </c:pt>
                <c:pt idx="32">
                  <c:v>3.8</c:v>
                </c:pt>
                <c:pt idx="33">
                  <c:v>4.8</c:v>
                </c:pt>
                <c:pt idx="34">
                  <c:v>4.7</c:v>
                </c:pt>
                <c:pt idx="35">
                  <c:v>4.7</c:v>
                </c:pt>
                <c:pt idx="36">
                  <c:v>4.3</c:v>
                </c:pt>
                <c:pt idx="37">
                  <c:v>3.8</c:v>
                </c:pt>
                <c:pt idx="38">
                  <c:v>3.6</c:v>
                </c:pt>
                <c:pt idx="3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5-429C-957F-70137FAC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38463"/>
        <c:axId val="756428895"/>
      </c:lineChart>
      <c:catAx>
        <c:axId val="7564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28895"/>
        <c:crosses val="autoZero"/>
        <c:auto val="1"/>
        <c:lblAlgn val="ctr"/>
        <c:lblOffset val="100"/>
        <c:noMultiLvlLbl val="0"/>
      </c:catAx>
      <c:valAx>
        <c:axId val="756428895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93483110782537E-2"/>
          <c:y val="2.9684665861532174E-2"/>
          <c:w val="0.92993771630825195"/>
          <c:h val="0.57986388888888885"/>
        </c:manualLayout>
      </c:layout>
      <c:lineChart>
        <c:grouping val="standard"/>
        <c:varyColors val="0"/>
        <c:ser>
          <c:idx val="0"/>
          <c:order val="0"/>
          <c:tx>
            <c:strRef>
              <c:f>TxSub!$I$5</c:f>
              <c:strCache>
                <c:ptCount val="1"/>
                <c:pt idx="0">
                  <c:v>Taxa de desocupação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BA-4EDC-B097-FC07D0F344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BA-4EDC-B097-FC07D0F344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BA-4EDC-B097-FC07D0F344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BA-4EDC-B097-FC07D0F344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BA-4EDC-B097-FC07D0F344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BA-4EDC-B097-FC07D0F3443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BA-4EDC-B097-FC07D0F3443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BA-4EDC-B097-FC07D0F3443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BA-4EDC-B097-FC07D0F3443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BA-4EDC-B097-FC07D0F3443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BA-4EDC-B097-FC07D0F3443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BA-4EDC-B097-FC07D0F3443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BA-4EDC-B097-FC07D0F3443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BA-4EDC-B097-FC07D0F3443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9BA-4EDC-B097-FC07D0F3443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BA-4EDC-B097-FC07D0F3443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9BA-4EDC-B097-FC07D0F3443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BA-4EDC-B097-FC07D0F3443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9BA-4EDC-B097-FC07D0F3443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BA-4EDC-B097-FC07D0F3443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9BA-4EDC-B097-FC07D0F3443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9BA-4EDC-B097-FC07D0F3443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9BA-4EDC-B097-FC07D0F3443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86-43EA-AC3A-DA65D8120C6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9BA-4EDC-B097-FC07D0F3443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D6-4E6C-84FF-28810695FB6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86-43EA-AC3A-DA65D8120C6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4B-405C-9D85-C52C70AAA384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D6-4E6C-84FF-28810695FB63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6-4E6C-84FF-28810695FB63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D6-4E6C-84FF-28810695FB63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D6-4E6C-84FF-28810695FB63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4-424E-A873-09372B03B8F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BD-4119-BD48-20E0D22D038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10-467C-B61B-8DEDAA8254CA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88-455D-9E97-0D9595A17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TxSub!$I$6:$I$45</c:f>
              <c:numCache>
                <c:formatCode>#,##0.0</c:formatCode>
                <c:ptCount val="40"/>
                <c:pt idx="0">
                  <c:v>7.9</c:v>
                </c:pt>
                <c:pt idx="1">
                  <c:v>7.3</c:v>
                </c:pt>
                <c:pt idx="2">
                  <c:v>6.4</c:v>
                </c:pt>
                <c:pt idx="3">
                  <c:v>6.3</c:v>
                </c:pt>
                <c:pt idx="4">
                  <c:v>7.5</c:v>
                </c:pt>
                <c:pt idx="5">
                  <c:v>7</c:v>
                </c:pt>
                <c:pt idx="6">
                  <c:v>6.3</c:v>
                </c:pt>
                <c:pt idx="7">
                  <c:v>5.8</c:v>
                </c:pt>
                <c:pt idx="8">
                  <c:v>7.1</c:v>
                </c:pt>
                <c:pt idx="9">
                  <c:v>6.9</c:v>
                </c:pt>
                <c:pt idx="10">
                  <c:v>6.9</c:v>
                </c:pt>
                <c:pt idx="11">
                  <c:v>6.3</c:v>
                </c:pt>
                <c:pt idx="12">
                  <c:v>8.3000000000000007</c:v>
                </c:pt>
                <c:pt idx="13">
                  <c:v>8</c:v>
                </c:pt>
                <c:pt idx="14">
                  <c:v>8.8000000000000007</c:v>
                </c:pt>
                <c:pt idx="15">
                  <c:v>9.4</c:v>
                </c:pt>
                <c:pt idx="16">
                  <c:v>11.3</c:v>
                </c:pt>
                <c:pt idx="17">
                  <c:v>11</c:v>
                </c:pt>
                <c:pt idx="18">
                  <c:v>11.3</c:v>
                </c:pt>
                <c:pt idx="19">
                  <c:v>11.2</c:v>
                </c:pt>
                <c:pt idx="20">
                  <c:v>13.8</c:v>
                </c:pt>
                <c:pt idx="21">
                  <c:v>12.2</c:v>
                </c:pt>
                <c:pt idx="22">
                  <c:v>12.3</c:v>
                </c:pt>
                <c:pt idx="23">
                  <c:v>10.7</c:v>
                </c:pt>
                <c:pt idx="24">
                  <c:v>12.7</c:v>
                </c:pt>
                <c:pt idx="25">
                  <c:v>10.9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11.2</c:v>
                </c:pt>
                <c:pt idx="29">
                  <c:v>9.6</c:v>
                </c:pt>
                <c:pt idx="30">
                  <c:v>10</c:v>
                </c:pt>
                <c:pt idx="31">
                  <c:v>9.6</c:v>
                </c:pt>
                <c:pt idx="32">
                  <c:v>11.7</c:v>
                </c:pt>
                <c:pt idx="33">
                  <c:v>13.2</c:v>
                </c:pt>
                <c:pt idx="34">
                  <c:v>13.6</c:v>
                </c:pt>
                <c:pt idx="35">
                  <c:v>12.5</c:v>
                </c:pt>
                <c:pt idx="36">
                  <c:v>13.9</c:v>
                </c:pt>
                <c:pt idx="37">
                  <c:v>12.6</c:v>
                </c:pt>
                <c:pt idx="38">
                  <c:v>10.7</c:v>
                </c:pt>
                <c:pt idx="3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A-4EDC-B097-FC07D0F34435}"/>
            </c:ext>
          </c:extLst>
        </c:ser>
        <c:ser>
          <c:idx val="2"/>
          <c:order val="1"/>
          <c:tx>
            <c:strRef>
              <c:f>TxSub!$J$5</c:f>
              <c:strCache>
                <c:ptCount val="1"/>
                <c:pt idx="0">
                  <c:v>Taxa combinada de desocupação e de subocupação por insuficiência de horas trabalhadas</c:v>
                </c:pt>
              </c:strCache>
            </c:strRef>
          </c:tx>
          <c:spPr>
            <a:ln w="22225" cap="rnd" cmpd="sng" algn="ctr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007516339869281E-2"/>
                  <c:y val="-2.594027777777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7D-40BA-B0F5-5EFAC47A289E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88-455D-9E97-0D9595A17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TxSub!$J$6:$J$45</c:f>
              <c:numCache>
                <c:formatCode>#,##0.0</c:formatCode>
                <c:ptCount val="40"/>
                <c:pt idx="0">
                  <c:v>15.2</c:v>
                </c:pt>
                <c:pt idx="1">
                  <c:v>14.2</c:v>
                </c:pt>
                <c:pt idx="2">
                  <c:v>12</c:v>
                </c:pt>
                <c:pt idx="3">
                  <c:v>11.8</c:v>
                </c:pt>
                <c:pt idx="4">
                  <c:v>13.4</c:v>
                </c:pt>
                <c:pt idx="5">
                  <c:v>12.4</c:v>
                </c:pt>
                <c:pt idx="6">
                  <c:v>11.5</c:v>
                </c:pt>
                <c:pt idx="7">
                  <c:v>11.3</c:v>
                </c:pt>
                <c:pt idx="8">
                  <c:v>11.9</c:v>
                </c:pt>
                <c:pt idx="9">
                  <c:v>11.9</c:v>
                </c:pt>
                <c:pt idx="10">
                  <c:v>11.7</c:v>
                </c:pt>
                <c:pt idx="11">
                  <c:v>11.9</c:v>
                </c:pt>
                <c:pt idx="12">
                  <c:v>14.2</c:v>
                </c:pt>
                <c:pt idx="13">
                  <c:v>14.8</c:v>
                </c:pt>
                <c:pt idx="14">
                  <c:v>15.8</c:v>
                </c:pt>
                <c:pt idx="15">
                  <c:v>14.2</c:v>
                </c:pt>
                <c:pt idx="16">
                  <c:v>16.100000000000001</c:v>
                </c:pt>
                <c:pt idx="17">
                  <c:v>16.5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19.5</c:v>
                </c:pt>
                <c:pt idx="21">
                  <c:v>18.3</c:v>
                </c:pt>
                <c:pt idx="22">
                  <c:v>18.5</c:v>
                </c:pt>
                <c:pt idx="23">
                  <c:v>17.100000000000001</c:v>
                </c:pt>
                <c:pt idx="24">
                  <c:v>19.2</c:v>
                </c:pt>
                <c:pt idx="25">
                  <c:v>18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18.8</c:v>
                </c:pt>
                <c:pt idx="29">
                  <c:v>17.399999999999999</c:v>
                </c:pt>
                <c:pt idx="30">
                  <c:v>17.2</c:v>
                </c:pt>
                <c:pt idx="31">
                  <c:v>16.5</c:v>
                </c:pt>
                <c:pt idx="32">
                  <c:v>18</c:v>
                </c:pt>
                <c:pt idx="33">
                  <c:v>19.3</c:v>
                </c:pt>
                <c:pt idx="34">
                  <c:v>20.3</c:v>
                </c:pt>
                <c:pt idx="35">
                  <c:v>19.399999999999999</c:v>
                </c:pt>
                <c:pt idx="36">
                  <c:v>21</c:v>
                </c:pt>
                <c:pt idx="37">
                  <c:v>20.5</c:v>
                </c:pt>
                <c:pt idx="38">
                  <c:v>18</c:v>
                </c:pt>
                <c:pt idx="3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D-40BA-B0F5-5EFAC47A289E}"/>
            </c:ext>
          </c:extLst>
        </c:ser>
        <c:ser>
          <c:idx val="3"/>
          <c:order val="2"/>
          <c:tx>
            <c:strRef>
              <c:f>TxSub!$K$5</c:f>
              <c:strCache>
                <c:ptCount val="1"/>
                <c:pt idx="0">
                  <c:v>Taxa combinada de desocupação e força de trabalho potencial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155392156862748E-2"/>
                  <c:y val="-1.27111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D-40BA-B0F5-5EFAC47A289E}"/>
                </c:ext>
              </c:extLst>
            </c:dLbl>
            <c:dLbl>
              <c:idx val="3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88-455D-9E97-0D9595A17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TxSub!$K$6:$K$45</c:f>
              <c:numCache>
                <c:formatCode>#,##0.0</c:formatCode>
                <c:ptCount val="40"/>
                <c:pt idx="0">
                  <c:v>13.1</c:v>
                </c:pt>
                <c:pt idx="1">
                  <c:v>11.4</c:v>
                </c:pt>
                <c:pt idx="2">
                  <c:v>10.6</c:v>
                </c:pt>
                <c:pt idx="3">
                  <c:v>10.7</c:v>
                </c:pt>
                <c:pt idx="4">
                  <c:v>12</c:v>
                </c:pt>
                <c:pt idx="5">
                  <c:v>10.8</c:v>
                </c:pt>
                <c:pt idx="6">
                  <c:v>10.199999999999999</c:v>
                </c:pt>
                <c:pt idx="7">
                  <c:v>9.5</c:v>
                </c:pt>
                <c:pt idx="8">
                  <c:v>10.3</c:v>
                </c:pt>
                <c:pt idx="9">
                  <c:v>10</c:v>
                </c:pt>
                <c:pt idx="10">
                  <c:v>10.199999999999999</c:v>
                </c:pt>
                <c:pt idx="11">
                  <c:v>10</c:v>
                </c:pt>
                <c:pt idx="12">
                  <c:v>12.5</c:v>
                </c:pt>
                <c:pt idx="13">
                  <c:v>11.8</c:v>
                </c:pt>
                <c:pt idx="14">
                  <c:v>13.2</c:v>
                </c:pt>
                <c:pt idx="15">
                  <c:v>14.1</c:v>
                </c:pt>
                <c:pt idx="16">
                  <c:v>15.5</c:v>
                </c:pt>
                <c:pt idx="17">
                  <c:v>16</c:v>
                </c:pt>
                <c:pt idx="18">
                  <c:v>16</c:v>
                </c:pt>
                <c:pt idx="19">
                  <c:v>16.3</c:v>
                </c:pt>
                <c:pt idx="20">
                  <c:v>18.899999999999999</c:v>
                </c:pt>
                <c:pt idx="21">
                  <c:v>17.3</c:v>
                </c:pt>
                <c:pt idx="22">
                  <c:v>17.3</c:v>
                </c:pt>
                <c:pt idx="23">
                  <c:v>16.3</c:v>
                </c:pt>
                <c:pt idx="24">
                  <c:v>18.3</c:v>
                </c:pt>
                <c:pt idx="25">
                  <c:v>16.8</c:v>
                </c:pt>
                <c:pt idx="26">
                  <c:v>15.7</c:v>
                </c:pt>
                <c:pt idx="27">
                  <c:v>15.8</c:v>
                </c:pt>
                <c:pt idx="28">
                  <c:v>17.399999999999999</c:v>
                </c:pt>
                <c:pt idx="29">
                  <c:v>15.5</c:v>
                </c:pt>
                <c:pt idx="30">
                  <c:v>15.7</c:v>
                </c:pt>
                <c:pt idx="31">
                  <c:v>15.1</c:v>
                </c:pt>
                <c:pt idx="32">
                  <c:v>17.600000000000001</c:v>
                </c:pt>
                <c:pt idx="33">
                  <c:v>23.1</c:v>
                </c:pt>
                <c:pt idx="34">
                  <c:v>22.4</c:v>
                </c:pt>
                <c:pt idx="35">
                  <c:v>20.399999999999999</c:v>
                </c:pt>
                <c:pt idx="36">
                  <c:v>21</c:v>
                </c:pt>
                <c:pt idx="37">
                  <c:v>19.2</c:v>
                </c:pt>
                <c:pt idx="38">
                  <c:v>16.8</c:v>
                </c:pt>
                <c:pt idx="39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D-40BA-B0F5-5EFAC47A289E}"/>
            </c:ext>
          </c:extLst>
        </c:ser>
        <c:ser>
          <c:idx val="1"/>
          <c:order val="3"/>
          <c:tx>
            <c:strRef>
              <c:f>TxSub!$L$5</c:f>
              <c:strCache>
                <c:ptCount val="1"/>
                <c:pt idx="0">
                  <c:v>Taxa composta de subutilização da força de trabalho</c:v>
                </c:pt>
              </c:strCache>
            </c:strRef>
          </c:tx>
          <c:spPr>
            <a:ln w="28575" cap="rnd" cmpd="sng" algn="ctr">
              <a:solidFill>
                <a:srgbClr val="E5B2B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9BA-4EDC-B097-FC07D0F34435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9BA-4EDC-B097-FC07D0F34435}"/>
                </c:ext>
              </c:extLst>
            </c:dLbl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9BA-4EDC-B097-FC07D0F34435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D6-4E6C-84FF-28810695FB63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D6-4E6C-84FF-28810695FB63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10-467C-B61B-8DEDAA8254CA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88-455D-9E97-0D9595A17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TxSub!$L$6:$L$45</c:f>
              <c:numCache>
                <c:formatCode>#,##0.0</c:formatCode>
                <c:ptCount val="40"/>
                <c:pt idx="0">
                  <c:v>20</c:v>
                </c:pt>
                <c:pt idx="1">
                  <c:v>18</c:v>
                </c:pt>
                <c:pt idx="2">
                  <c:v>15.8</c:v>
                </c:pt>
                <c:pt idx="3">
                  <c:v>15.9</c:v>
                </c:pt>
                <c:pt idx="4">
                  <c:v>17.600000000000001</c:v>
                </c:pt>
                <c:pt idx="5">
                  <c:v>16</c:v>
                </c:pt>
                <c:pt idx="6">
                  <c:v>15.1</c:v>
                </c:pt>
                <c:pt idx="7">
                  <c:v>14.7</c:v>
                </c:pt>
                <c:pt idx="8">
                  <c:v>15</c:v>
                </c:pt>
                <c:pt idx="9">
                  <c:v>14.8</c:v>
                </c:pt>
                <c:pt idx="10">
                  <c:v>14.8</c:v>
                </c:pt>
                <c:pt idx="11">
                  <c:v>15.4</c:v>
                </c:pt>
                <c:pt idx="12">
                  <c:v>18.100000000000001</c:v>
                </c:pt>
                <c:pt idx="13">
                  <c:v>18.399999999999999</c:v>
                </c:pt>
                <c:pt idx="14">
                  <c:v>19.899999999999999</c:v>
                </c:pt>
                <c:pt idx="15">
                  <c:v>18.600000000000001</c:v>
                </c:pt>
                <c:pt idx="16">
                  <c:v>20</c:v>
                </c:pt>
                <c:pt idx="17">
                  <c:v>21.2</c:v>
                </c:pt>
                <c:pt idx="18">
                  <c:v>20.6</c:v>
                </c:pt>
                <c:pt idx="19">
                  <c:v>21.9</c:v>
                </c:pt>
                <c:pt idx="20">
                  <c:v>24.3</c:v>
                </c:pt>
                <c:pt idx="21">
                  <c:v>23.1</c:v>
                </c:pt>
                <c:pt idx="22">
                  <c:v>23.2</c:v>
                </c:pt>
                <c:pt idx="23">
                  <c:v>22.2</c:v>
                </c:pt>
                <c:pt idx="24">
                  <c:v>24.4</c:v>
                </c:pt>
                <c:pt idx="25">
                  <c:v>23.4</c:v>
                </c:pt>
                <c:pt idx="26">
                  <c:v>23</c:v>
                </c:pt>
                <c:pt idx="27">
                  <c:v>23</c:v>
                </c:pt>
                <c:pt idx="28">
                  <c:v>24.4</c:v>
                </c:pt>
                <c:pt idx="29">
                  <c:v>22.8</c:v>
                </c:pt>
                <c:pt idx="30">
                  <c:v>22.4</c:v>
                </c:pt>
                <c:pt idx="31">
                  <c:v>21.6</c:v>
                </c:pt>
                <c:pt idx="32">
                  <c:v>23.5</c:v>
                </c:pt>
                <c:pt idx="33">
                  <c:v>28.5</c:v>
                </c:pt>
                <c:pt idx="34">
                  <c:v>28.4</c:v>
                </c:pt>
                <c:pt idx="35">
                  <c:v>26.7</c:v>
                </c:pt>
                <c:pt idx="36">
                  <c:v>27.5</c:v>
                </c:pt>
                <c:pt idx="37">
                  <c:v>26.5</c:v>
                </c:pt>
                <c:pt idx="38">
                  <c:v>23.6</c:v>
                </c:pt>
                <c:pt idx="39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A-4EDC-B097-FC07D0F3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2784"/>
        <c:axId val="1966016592"/>
      </c:lineChart>
      <c:catAx>
        <c:axId val="19660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1966016592"/>
        <c:crosses val="autoZero"/>
        <c:auto val="1"/>
        <c:lblAlgn val="ctr"/>
        <c:lblOffset val="100"/>
        <c:noMultiLvlLbl val="0"/>
      </c:catAx>
      <c:valAx>
        <c:axId val="196601659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9660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070751633986914E-2"/>
          <c:y val="0.77655158730158735"/>
          <c:w val="0.92615898692810461"/>
          <c:h val="0.193210317460317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885526607611117E-2"/>
          <c:y val="4.7421710708012217E-2"/>
          <c:w val="0.91822954038433946"/>
          <c:h val="0.68062654477566875"/>
        </c:manualLayout>
      </c:layout>
      <c:lineChart>
        <c:grouping val="standard"/>
        <c:varyColors val="0"/>
        <c:ser>
          <c:idx val="0"/>
          <c:order val="0"/>
          <c:tx>
            <c:strRef>
              <c:f>TxSub!$I$5</c:f>
              <c:strCache>
                <c:ptCount val="1"/>
                <c:pt idx="0">
                  <c:v>Taxa de desocupação</c:v>
                </c:pt>
              </c:strCache>
            </c:strRef>
          </c:tx>
          <c:spPr>
            <a:ln w="28575" cap="rnd" cmpd="sng" algn="ctr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58-46C2-B081-CC59D994B9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58-46C2-B081-CC59D994B9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58-46C2-B081-CC59D994B9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58-46C2-B081-CC59D994B9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58-46C2-B081-CC59D994B9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58-46C2-B081-CC59D994B9F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58-46C2-B081-CC59D994B9F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58-46C2-B081-CC59D994B9F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58-46C2-B081-CC59D994B9F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58-46C2-B081-CC59D994B9F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58-46C2-B081-CC59D994B9F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58-46C2-B081-CC59D994B9F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58-46C2-B081-CC59D994B9F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58-46C2-B081-CC59D994B9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58-46C2-B081-CC59D994B9F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58-46C2-B081-CC59D994B9F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58-46C2-B081-CC59D994B9F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58-46C2-B081-CC59D994B9F6}"/>
                </c:ext>
              </c:extLst>
            </c:dLbl>
            <c:dLbl>
              <c:idx val="20"/>
              <c:layout>
                <c:manualLayout>
                  <c:x val="-3.2267354633338116E-2"/>
                  <c:y val="-3.156047175908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958-46C2-B081-CC59D994B9F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58-46C2-B081-CC59D994B9F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58-46C2-B081-CC59D994B9F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58-46C2-B081-CC59D994B9F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58-46C2-B081-CC59D994B9F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58-46C2-B081-CC59D994B9F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58-46C2-B081-CC59D994B9F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58-46C2-B081-CC59D994B9F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958-46C2-B081-CC59D994B9F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958-46C2-B081-CC59D994B9F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958-46C2-B081-CC59D994B9F6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58-46C2-B081-CC59D994B9F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58-46C2-B081-CC59D994B9F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58-46C2-B081-CC59D994B9F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58-46C2-B081-CC59D994B9F6}"/>
                </c:ext>
              </c:extLst>
            </c:dLbl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958-46C2-B081-CC59D994B9F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58-46C2-B081-CC59D994B9F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958-46C2-B081-CC59D994B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TxSub!$I$6:$I$45</c:f>
              <c:numCache>
                <c:formatCode>#,##0.0</c:formatCode>
                <c:ptCount val="40"/>
                <c:pt idx="0">
                  <c:v>7.9</c:v>
                </c:pt>
                <c:pt idx="1">
                  <c:v>7.3</c:v>
                </c:pt>
                <c:pt idx="2">
                  <c:v>6.4</c:v>
                </c:pt>
                <c:pt idx="3">
                  <c:v>6.3</c:v>
                </c:pt>
                <c:pt idx="4">
                  <c:v>7.5</c:v>
                </c:pt>
                <c:pt idx="5">
                  <c:v>7</c:v>
                </c:pt>
                <c:pt idx="6">
                  <c:v>6.3</c:v>
                </c:pt>
                <c:pt idx="7">
                  <c:v>5.8</c:v>
                </c:pt>
                <c:pt idx="8">
                  <c:v>7.1</c:v>
                </c:pt>
                <c:pt idx="9">
                  <c:v>6.9</c:v>
                </c:pt>
                <c:pt idx="10">
                  <c:v>6.9</c:v>
                </c:pt>
                <c:pt idx="11">
                  <c:v>6.3</c:v>
                </c:pt>
                <c:pt idx="12">
                  <c:v>8.3000000000000007</c:v>
                </c:pt>
                <c:pt idx="13">
                  <c:v>8</c:v>
                </c:pt>
                <c:pt idx="14">
                  <c:v>8.8000000000000007</c:v>
                </c:pt>
                <c:pt idx="15">
                  <c:v>9.4</c:v>
                </c:pt>
                <c:pt idx="16">
                  <c:v>11.3</c:v>
                </c:pt>
                <c:pt idx="17">
                  <c:v>11</c:v>
                </c:pt>
                <c:pt idx="18">
                  <c:v>11.3</c:v>
                </c:pt>
                <c:pt idx="19">
                  <c:v>11.2</c:v>
                </c:pt>
                <c:pt idx="20">
                  <c:v>13.8</c:v>
                </c:pt>
                <c:pt idx="21">
                  <c:v>12.2</c:v>
                </c:pt>
                <c:pt idx="22">
                  <c:v>12.3</c:v>
                </c:pt>
                <c:pt idx="23">
                  <c:v>10.7</c:v>
                </c:pt>
                <c:pt idx="24">
                  <c:v>12.7</c:v>
                </c:pt>
                <c:pt idx="25">
                  <c:v>10.9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11.2</c:v>
                </c:pt>
                <c:pt idx="29">
                  <c:v>9.6</c:v>
                </c:pt>
                <c:pt idx="30">
                  <c:v>10</c:v>
                </c:pt>
                <c:pt idx="31">
                  <c:v>9.6</c:v>
                </c:pt>
                <c:pt idx="32">
                  <c:v>11.7</c:v>
                </c:pt>
                <c:pt idx="33">
                  <c:v>13.2</c:v>
                </c:pt>
                <c:pt idx="34">
                  <c:v>13.6</c:v>
                </c:pt>
                <c:pt idx="35">
                  <c:v>12.5</c:v>
                </c:pt>
                <c:pt idx="36">
                  <c:v>13.9</c:v>
                </c:pt>
                <c:pt idx="37">
                  <c:v>12.6</c:v>
                </c:pt>
                <c:pt idx="38">
                  <c:v>10.7</c:v>
                </c:pt>
                <c:pt idx="3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958-46C2-B081-CC59D994B9F6}"/>
            </c:ext>
          </c:extLst>
        </c:ser>
        <c:ser>
          <c:idx val="1"/>
          <c:order val="1"/>
          <c:tx>
            <c:v>Taxa de desocupação, com ajuste sazonal</c:v>
          </c:tx>
          <c:spPr>
            <a:ln w="22225" cap="rnd" cmpd="sng" algn="ctr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958-46C2-B081-CC59D994B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TxSub!$N$6:$N$45</c:f>
              <c:numCache>
                <c:formatCode>#,##0.0</c:formatCode>
                <c:ptCount val="40"/>
                <c:pt idx="0">
                  <c:v>7.2144690035928001</c:v>
                </c:pt>
                <c:pt idx="1">
                  <c:v>7.1660681123655996</c:v>
                </c:pt>
                <c:pt idx="2">
                  <c:v>6.5639653417419099</c:v>
                </c:pt>
                <c:pt idx="3">
                  <c:v>6.9148459121039298</c:v>
                </c:pt>
                <c:pt idx="4">
                  <c:v>6.8388174700163198</c:v>
                </c:pt>
                <c:pt idx="5">
                  <c:v>6.89321722025936</c:v>
                </c:pt>
                <c:pt idx="6">
                  <c:v>6.45467377025731</c:v>
                </c:pt>
                <c:pt idx="7">
                  <c:v>6.3583626147814503</c:v>
                </c:pt>
                <c:pt idx="8">
                  <c:v>6.4628205138838801</c:v>
                </c:pt>
                <c:pt idx="9">
                  <c:v>6.8223234928123997</c:v>
                </c:pt>
                <c:pt idx="10">
                  <c:v>7.0605403628152299</c:v>
                </c:pt>
                <c:pt idx="11">
                  <c:v>6.89522883358251</c:v>
                </c:pt>
                <c:pt idx="12">
                  <c:v>7.5551406975696098</c:v>
                </c:pt>
                <c:pt idx="13">
                  <c:v>7.9281369173239096</c:v>
                </c:pt>
                <c:pt idx="14">
                  <c:v>8.9932039421679999</c:v>
                </c:pt>
                <c:pt idx="15">
                  <c:v>10.270112932876501</c:v>
                </c:pt>
                <c:pt idx="16">
                  <c:v>10.302965506799801</c:v>
                </c:pt>
                <c:pt idx="17">
                  <c:v>10.9125608554785</c:v>
                </c:pt>
                <c:pt idx="18">
                  <c:v>11.521783618790799</c:v>
                </c:pt>
                <c:pt idx="19">
                  <c:v>12.231284863628201</c:v>
                </c:pt>
                <c:pt idx="20">
                  <c:v>12.609267905551601</c:v>
                </c:pt>
                <c:pt idx="21">
                  <c:v>12.100597651564099</c:v>
                </c:pt>
                <c:pt idx="22">
                  <c:v>12.5198820077522</c:v>
                </c:pt>
                <c:pt idx="23">
                  <c:v>11.685684686057</c:v>
                </c:pt>
                <c:pt idx="24">
                  <c:v>11.6181451299848</c:v>
                </c:pt>
                <c:pt idx="25">
                  <c:v>10.8109036965916</c:v>
                </c:pt>
                <c:pt idx="26">
                  <c:v>9.9682521211064206</c:v>
                </c:pt>
                <c:pt idx="27">
                  <c:v>10.584993555114201</c:v>
                </c:pt>
                <c:pt idx="28">
                  <c:v>10.2609215998453</c:v>
                </c:pt>
                <c:pt idx="29">
                  <c:v>9.5150356632510498</c:v>
                </c:pt>
                <c:pt idx="30">
                  <c:v>10.168523449914799</c:v>
                </c:pt>
                <c:pt idx="31">
                  <c:v>10.474281686827499</c:v>
                </c:pt>
                <c:pt idx="32">
                  <c:v>10.736488819981099</c:v>
                </c:pt>
                <c:pt idx="33">
                  <c:v>13.056615547698399</c:v>
                </c:pt>
                <c:pt idx="34">
                  <c:v>13.829494859676201</c:v>
                </c:pt>
                <c:pt idx="35">
                  <c:v>13.645802410762601</c:v>
                </c:pt>
                <c:pt idx="36">
                  <c:v>12.7828013511312</c:v>
                </c:pt>
                <c:pt idx="37">
                  <c:v>12.4213043485674</c:v>
                </c:pt>
                <c:pt idx="38">
                  <c:v>10.883479568388999</c:v>
                </c:pt>
                <c:pt idx="39">
                  <c:v>10.271007811830501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958-46C2-B081-CC59D994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2784"/>
        <c:axId val="1966016592"/>
      </c:lineChart>
      <c:catAx>
        <c:axId val="19660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1966016592"/>
        <c:crosses val="autoZero"/>
        <c:auto val="1"/>
        <c:lblAlgn val="ctr"/>
        <c:lblOffset val="100"/>
        <c:noMultiLvlLbl val="0"/>
      </c:catAx>
      <c:valAx>
        <c:axId val="1966016592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19660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93483110782537E-2"/>
          <c:y val="2.9684665861532174E-2"/>
          <c:w val="0.92993771630825195"/>
          <c:h val="0.57986388888888885"/>
        </c:manualLayout>
      </c:layout>
      <c:lineChart>
        <c:grouping val="standard"/>
        <c:varyColors val="0"/>
        <c:ser>
          <c:idx val="0"/>
          <c:order val="0"/>
          <c:tx>
            <c:strRef>
              <c:f>TxSub!$I$5</c:f>
              <c:strCache>
                <c:ptCount val="1"/>
                <c:pt idx="0">
                  <c:v>Taxa de desocupação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DB-44D5-A2F0-5FE3DDC6B9F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DB-44D5-A2F0-5FE3DDC6B9F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DB-44D5-A2F0-5FE3DDC6B9F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DB-44D5-A2F0-5FE3DDC6B9F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DB-44D5-A2F0-5FE3DDC6B9F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DB-44D5-A2F0-5FE3DDC6B9F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DB-44D5-A2F0-5FE3DDC6B9F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DB-44D5-A2F0-5FE3DDC6B9F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DB-44D5-A2F0-5FE3DDC6B9F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DB-44D5-A2F0-5FE3DDC6B9F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DB-44D5-A2F0-5FE3DDC6B9F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DB-44D5-A2F0-5FE3DDC6B9F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DB-44D5-A2F0-5FE3DDC6B9F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DB-44D5-A2F0-5FE3DDC6B9F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DB-44D5-A2F0-5FE3DDC6B9F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DB-44D5-A2F0-5FE3DDC6B9F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DB-44D5-A2F0-5FE3DDC6B9F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FDB-44D5-A2F0-5FE3DDC6B9F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DB-44D5-A2F0-5FE3DDC6B9F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DB-44D5-A2F0-5FE3DDC6B9F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DB-44D5-A2F0-5FE3DDC6B9FE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DB-44D5-A2F0-5FE3DDC6B9F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FDB-44D5-A2F0-5FE3DDC6B9F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DB-44D5-A2F0-5FE3DDC6B9F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FDB-44D5-A2F0-5FE3DDC6B9F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FDB-44D5-A2F0-5FE3DDC6B9F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FDB-44D5-A2F0-5FE3DDC6B9F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FDB-44D5-A2F0-5FE3DDC6B9F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FDB-44D5-A2F0-5FE3DDC6B9F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FDB-44D5-A2F0-5FE3DDC6B9F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FDB-44D5-A2F0-5FE3DDC6B9F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FDB-44D5-A2F0-5FE3DDC6B9F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FDB-44D5-A2F0-5FE3DDC6B9F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FDB-44D5-A2F0-5FE3DDC6B9F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FDB-44D5-A2F0-5FE3DDC6B9F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FDB-44D5-A2F0-5FE3DDC6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TxSub!$I$6:$I$45</c:f>
              <c:numCache>
                <c:formatCode>#,##0.0</c:formatCode>
                <c:ptCount val="40"/>
                <c:pt idx="0">
                  <c:v>7.9</c:v>
                </c:pt>
                <c:pt idx="1">
                  <c:v>7.3</c:v>
                </c:pt>
                <c:pt idx="2">
                  <c:v>6.4</c:v>
                </c:pt>
                <c:pt idx="3">
                  <c:v>6.3</c:v>
                </c:pt>
                <c:pt idx="4">
                  <c:v>7.5</c:v>
                </c:pt>
                <c:pt idx="5">
                  <c:v>7</c:v>
                </c:pt>
                <c:pt idx="6">
                  <c:v>6.3</c:v>
                </c:pt>
                <c:pt idx="7">
                  <c:v>5.8</c:v>
                </c:pt>
                <c:pt idx="8">
                  <c:v>7.1</c:v>
                </c:pt>
                <c:pt idx="9">
                  <c:v>6.9</c:v>
                </c:pt>
                <c:pt idx="10">
                  <c:v>6.9</c:v>
                </c:pt>
                <c:pt idx="11">
                  <c:v>6.3</c:v>
                </c:pt>
                <c:pt idx="12">
                  <c:v>8.3000000000000007</c:v>
                </c:pt>
                <c:pt idx="13">
                  <c:v>8</c:v>
                </c:pt>
                <c:pt idx="14">
                  <c:v>8.8000000000000007</c:v>
                </c:pt>
                <c:pt idx="15">
                  <c:v>9.4</c:v>
                </c:pt>
                <c:pt idx="16">
                  <c:v>11.3</c:v>
                </c:pt>
                <c:pt idx="17">
                  <c:v>11</c:v>
                </c:pt>
                <c:pt idx="18">
                  <c:v>11.3</c:v>
                </c:pt>
                <c:pt idx="19">
                  <c:v>11.2</c:v>
                </c:pt>
                <c:pt idx="20">
                  <c:v>13.8</c:v>
                </c:pt>
                <c:pt idx="21">
                  <c:v>12.2</c:v>
                </c:pt>
                <c:pt idx="22">
                  <c:v>12.3</c:v>
                </c:pt>
                <c:pt idx="23">
                  <c:v>10.7</c:v>
                </c:pt>
                <c:pt idx="24">
                  <c:v>12.7</c:v>
                </c:pt>
                <c:pt idx="25">
                  <c:v>10.9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11.2</c:v>
                </c:pt>
                <c:pt idx="29">
                  <c:v>9.6</c:v>
                </c:pt>
                <c:pt idx="30">
                  <c:v>10</c:v>
                </c:pt>
                <c:pt idx="31">
                  <c:v>9.6</c:v>
                </c:pt>
                <c:pt idx="32">
                  <c:v>11.7</c:v>
                </c:pt>
                <c:pt idx="33">
                  <c:v>13.2</c:v>
                </c:pt>
                <c:pt idx="34">
                  <c:v>13.6</c:v>
                </c:pt>
                <c:pt idx="35">
                  <c:v>12.5</c:v>
                </c:pt>
                <c:pt idx="36">
                  <c:v>13.9</c:v>
                </c:pt>
                <c:pt idx="37">
                  <c:v>12.6</c:v>
                </c:pt>
                <c:pt idx="38">
                  <c:v>10.7</c:v>
                </c:pt>
                <c:pt idx="3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FDB-44D5-A2F0-5FE3DDC6B9FE}"/>
            </c:ext>
          </c:extLst>
        </c:ser>
        <c:ser>
          <c:idx val="4"/>
          <c:order val="1"/>
          <c:tx>
            <c:v>Taxa de desocupação, com Ajuste Sazonal</c:v>
          </c:tx>
          <c:spPr>
            <a:ln w="22225" cap="rnd" cmpd="sng" algn="ctr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FDB-44D5-A2F0-5FE3DDC6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TxSub!$N$6:$N$45</c:f>
              <c:numCache>
                <c:formatCode>#,##0.0</c:formatCode>
                <c:ptCount val="40"/>
                <c:pt idx="0">
                  <c:v>7.2144690035928001</c:v>
                </c:pt>
                <c:pt idx="1">
                  <c:v>7.1660681123655996</c:v>
                </c:pt>
                <c:pt idx="2">
                  <c:v>6.5639653417419099</c:v>
                </c:pt>
                <c:pt idx="3">
                  <c:v>6.9148459121039298</c:v>
                </c:pt>
                <c:pt idx="4">
                  <c:v>6.8388174700163198</c:v>
                </c:pt>
                <c:pt idx="5">
                  <c:v>6.89321722025936</c:v>
                </c:pt>
                <c:pt idx="6">
                  <c:v>6.45467377025731</c:v>
                </c:pt>
                <c:pt idx="7">
                  <c:v>6.3583626147814503</c:v>
                </c:pt>
                <c:pt idx="8">
                  <c:v>6.4628205138838801</c:v>
                </c:pt>
                <c:pt idx="9">
                  <c:v>6.8223234928123997</c:v>
                </c:pt>
                <c:pt idx="10">
                  <c:v>7.0605403628152299</c:v>
                </c:pt>
                <c:pt idx="11">
                  <c:v>6.89522883358251</c:v>
                </c:pt>
                <c:pt idx="12">
                  <c:v>7.5551406975696098</c:v>
                </c:pt>
                <c:pt idx="13">
                  <c:v>7.9281369173239096</c:v>
                </c:pt>
                <c:pt idx="14">
                  <c:v>8.9932039421679999</c:v>
                </c:pt>
                <c:pt idx="15">
                  <c:v>10.270112932876501</c:v>
                </c:pt>
                <c:pt idx="16">
                  <c:v>10.302965506799801</c:v>
                </c:pt>
                <c:pt idx="17">
                  <c:v>10.9125608554785</c:v>
                </c:pt>
                <c:pt idx="18">
                  <c:v>11.521783618790799</c:v>
                </c:pt>
                <c:pt idx="19">
                  <c:v>12.231284863628201</c:v>
                </c:pt>
                <c:pt idx="20">
                  <c:v>12.609267905551601</c:v>
                </c:pt>
                <c:pt idx="21">
                  <c:v>12.100597651564099</c:v>
                </c:pt>
                <c:pt idx="22">
                  <c:v>12.5198820077522</c:v>
                </c:pt>
                <c:pt idx="23">
                  <c:v>11.685684686057</c:v>
                </c:pt>
                <c:pt idx="24">
                  <c:v>11.6181451299848</c:v>
                </c:pt>
                <c:pt idx="25">
                  <c:v>10.8109036965916</c:v>
                </c:pt>
                <c:pt idx="26">
                  <c:v>9.9682521211064206</c:v>
                </c:pt>
                <c:pt idx="27">
                  <c:v>10.584993555114201</c:v>
                </c:pt>
                <c:pt idx="28">
                  <c:v>10.2609215998453</c:v>
                </c:pt>
                <c:pt idx="29">
                  <c:v>9.5150356632510498</c:v>
                </c:pt>
                <c:pt idx="30">
                  <c:v>10.168523449914799</c:v>
                </c:pt>
                <c:pt idx="31">
                  <c:v>10.474281686827499</c:v>
                </c:pt>
                <c:pt idx="32">
                  <c:v>10.736488819981099</c:v>
                </c:pt>
                <c:pt idx="33">
                  <c:v>13.056615547698399</c:v>
                </c:pt>
                <c:pt idx="34">
                  <c:v>13.829494859676201</c:v>
                </c:pt>
                <c:pt idx="35">
                  <c:v>13.645802410762601</c:v>
                </c:pt>
                <c:pt idx="36">
                  <c:v>12.7828013511312</c:v>
                </c:pt>
                <c:pt idx="37">
                  <c:v>12.4213043485674</c:v>
                </c:pt>
                <c:pt idx="38">
                  <c:v>10.883479568388999</c:v>
                </c:pt>
                <c:pt idx="39">
                  <c:v>10.271007811830501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FDB-44D5-A2F0-5FE3DDC6B9FE}"/>
            </c:ext>
          </c:extLst>
        </c:ser>
        <c:ser>
          <c:idx val="2"/>
          <c:order val="2"/>
          <c:tx>
            <c:strRef>
              <c:f>TxSub!$J$5</c:f>
              <c:strCache>
                <c:ptCount val="1"/>
                <c:pt idx="0">
                  <c:v>Taxa combinada de desocupação e de subocupação por insuficiência de horas trabalhadas</c:v>
                </c:pt>
              </c:strCache>
            </c:strRef>
          </c:tx>
          <c:spPr>
            <a:ln w="22225" cap="rnd" cmpd="sng" algn="ctr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007516339869281E-2"/>
                  <c:y val="-2.594027777777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FDB-44D5-A2F0-5FE3DDC6B9FE}"/>
                </c:ext>
              </c:extLst>
            </c:dLbl>
            <c:dLbl>
              <c:idx val="39"/>
              <c:layout>
                <c:manualLayout>
                  <c:x val="-1.7742065636546518E-2"/>
                  <c:y val="-3.4952824440860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FDB-44D5-A2F0-5FE3DDC6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TxSub!$J$6:$J$45</c:f>
              <c:numCache>
                <c:formatCode>#,##0.0</c:formatCode>
                <c:ptCount val="40"/>
                <c:pt idx="0">
                  <c:v>15.2</c:v>
                </c:pt>
                <c:pt idx="1">
                  <c:v>14.2</c:v>
                </c:pt>
                <c:pt idx="2">
                  <c:v>12</c:v>
                </c:pt>
                <c:pt idx="3">
                  <c:v>11.8</c:v>
                </c:pt>
                <c:pt idx="4">
                  <c:v>13.4</c:v>
                </c:pt>
                <c:pt idx="5">
                  <c:v>12.4</c:v>
                </c:pt>
                <c:pt idx="6">
                  <c:v>11.5</c:v>
                </c:pt>
                <c:pt idx="7">
                  <c:v>11.3</c:v>
                </c:pt>
                <c:pt idx="8">
                  <c:v>11.9</c:v>
                </c:pt>
                <c:pt idx="9">
                  <c:v>11.9</c:v>
                </c:pt>
                <c:pt idx="10">
                  <c:v>11.7</c:v>
                </c:pt>
                <c:pt idx="11">
                  <c:v>11.9</c:v>
                </c:pt>
                <c:pt idx="12">
                  <c:v>14.2</c:v>
                </c:pt>
                <c:pt idx="13">
                  <c:v>14.8</c:v>
                </c:pt>
                <c:pt idx="14">
                  <c:v>15.8</c:v>
                </c:pt>
                <c:pt idx="15">
                  <c:v>14.2</c:v>
                </c:pt>
                <c:pt idx="16">
                  <c:v>16.100000000000001</c:v>
                </c:pt>
                <c:pt idx="17">
                  <c:v>16.5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19.5</c:v>
                </c:pt>
                <c:pt idx="21">
                  <c:v>18.3</c:v>
                </c:pt>
                <c:pt idx="22">
                  <c:v>18.5</c:v>
                </c:pt>
                <c:pt idx="23">
                  <c:v>17.100000000000001</c:v>
                </c:pt>
                <c:pt idx="24">
                  <c:v>19.2</c:v>
                </c:pt>
                <c:pt idx="25">
                  <c:v>18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18.8</c:v>
                </c:pt>
                <c:pt idx="29">
                  <c:v>17.399999999999999</c:v>
                </c:pt>
                <c:pt idx="30">
                  <c:v>17.2</c:v>
                </c:pt>
                <c:pt idx="31">
                  <c:v>16.5</c:v>
                </c:pt>
                <c:pt idx="32">
                  <c:v>18</c:v>
                </c:pt>
                <c:pt idx="33">
                  <c:v>19.3</c:v>
                </c:pt>
                <c:pt idx="34">
                  <c:v>20.3</c:v>
                </c:pt>
                <c:pt idx="35">
                  <c:v>19.399999999999999</c:v>
                </c:pt>
                <c:pt idx="36">
                  <c:v>21</c:v>
                </c:pt>
                <c:pt idx="37">
                  <c:v>20.5</c:v>
                </c:pt>
                <c:pt idx="38">
                  <c:v>18</c:v>
                </c:pt>
                <c:pt idx="3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FDB-44D5-A2F0-5FE3DDC6B9FE}"/>
            </c:ext>
          </c:extLst>
        </c:ser>
        <c:ser>
          <c:idx val="3"/>
          <c:order val="3"/>
          <c:tx>
            <c:strRef>
              <c:f>TxSub!$K$5</c:f>
              <c:strCache>
                <c:ptCount val="1"/>
                <c:pt idx="0">
                  <c:v>Taxa combinada de desocupação e força de trabalho potencial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155392156862748E-2"/>
                  <c:y val="-1.27111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FDB-44D5-A2F0-5FE3DDC6B9FE}"/>
                </c:ext>
              </c:extLst>
            </c:dLbl>
            <c:dLbl>
              <c:idx val="39"/>
              <c:layout>
                <c:manualLayout>
                  <c:x val="-1.7669684972942835E-2"/>
                  <c:y val="2.6084384947534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FDB-44D5-A2F0-5FE3DDC6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TxSub!$K$6:$K$45</c:f>
              <c:numCache>
                <c:formatCode>#,##0.0</c:formatCode>
                <c:ptCount val="40"/>
                <c:pt idx="0">
                  <c:v>13.1</c:v>
                </c:pt>
                <c:pt idx="1">
                  <c:v>11.4</c:v>
                </c:pt>
                <c:pt idx="2">
                  <c:v>10.6</c:v>
                </c:pt>
                <c:pt idx="3">
                  <c:v>10.7</c:v>
                </c:pt>
                <c:pt idx="4">
                  <c:v>12</c:v>
                </c:pt>
                <c:pt idx="5">
                  <c:v>10.8</c:v>
                </c:pt>
                <c:pt idx="6">
                  <c:v>10.199999999999999</c:v>
                </c:pt>
                <c:pt idx="7">
                  <c:v>9.5</c:v>
                </c:pt>
                <c:pt idx="8">
                  <c:v>10.3</c:v>
                </c:pt>
                <c:pt idx="9">
                  <c:v>10</c:v>
                </c:pt>
                <c:pt idx="10">
                  <c:v>10.199999999999999</c:v>
                </c:pt>
                <c:pt idx="11">
                  <c:v>10</c:v>
                </c:pt>
                <c:pt idx="12">
                  <c:v>12.5</c:v>
                </c:pt>
                <c:pt idx="13">
                  <c:v>11.8</c:v>
                </c:pt>
                <c:pt idx="14">
                  <c:v>13.2</c:v>
                </c:pt>
                <c:pt idx="15">
                  <c:v>14.1</c:v>
                </c:pt>
                <c:pt idx="16">
                  <c:v>15.5</c:v>
                </c:pt>
                <c:pt idx="17">
                  <c:v>16</c:v>
                </c:pt>
                <c:pt idx="18">
                  <c:v>16</c:v>
                </c:pt>
                <c:pt idx="19">
                  <c:v>16.3</c:v>
                </c:pt>
                <c:pt idx="20">
                  <c:v>18.899999999999999</c:v>
                </c:pt>
                <c:pt idx="21">
                  <c:v>17.3</c:v>
                </c:pt>
                <c:pt idx="22">
                  <c:v>17.3</c:v>
                </c:pt>
                <c:pt idx="23">
                  <c:v>16.3</c:v>
                </c:pt>
                <c:pt idx="24">
                  <c:v>18.3</c:v>
                </c:pt>
                <c:pt idx="25">
                  <c:v>16.8</c:v>
                </c:pt>
                <c:pt idx="26">
                  <c:v>15.7</c:v>
                </c:pt>
                <c:pt idx="27">
                  <c:v>15.8</c:v>
                </c:pt>
                <c:pt idx="28">
                  <c:v>17.399999999999999</c:v>
                </c:pt>
                <c:pt idx="29">
                  <c:v>15.5</c:v>
                </c:pt>
                <c:pt idx="30">
                  <c:v>15.7</c:v>
                </c:pt>
                <c:pt idx="31">
                  <c:v>15.1</c:v>
                </c:pt>
                <c:pt idx="32">
                  <c:v>17.600000000000001</c:v>
                </c:pt>
                <c:pt idx="33">
                  <c:v>23.1</c:v>
                </c:pt>
                <c:pt idx="34">
                  <c:v>22.4</c:v>
                </c:pt>
                <c:pt idx="35">
                  <c:v>20.399999999999999</c:v>
                </c:pt>
                <c:pt idx="36">
                  <c:v>21</c:v>
                </c:pt>
                <c:pt idx="37">
                  <c:v>19.2</c:v>
                </c:pt>
                <c:pt idx="38">
                  <c:v>16.8</c:v>
                </c:pt>
                <c:pt idx="39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FDB-44D5-A2F0-5FE3DDC6B9FE}"/>
            </c:ext>
          </c:extLst>
        </c:ser>
        <c:ser>
          <c:idx val="1"/>
          <c:order val="4"/>
          <c:tx>
            <c:strRef>
              <c:f>TxSub!$L$5</c:f>
              <c:strCache>
                <c:ptCount val="1"/>
                <c:pt idx="0">
                  <c:v>Taxa composta de subutilização da força de trabalho</c:v>
                </c:pt>
              </c:strCache>
            </c:strRef>
          </c:tx>
          <c:spPr>
            <a:ln w="28575" cap="rnd" cmpd="sng" algn="ctr">
              <a:solidFill>
                <a:srgbClr val="E5B2B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FDB-44D5-A2F0-5FE3DDC6B9FE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FDB-44D5-A2F0-5FE3DDC6B9FE}"/>
                </c:ext>
              </c:extLst>
            </c:dLbl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FDB-44D5-A2F0-5FE3DDC6B9F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FDB-44D5-A2F0-5FE3DDC6B9F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FDB-44D5-A2F0-5FE3DDC6B9F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FDB-44D5-A2F0-5FE3DDC6B9FE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FDB-44D5-A2F0-5FE3DDC6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TxSub!$A$6:$B$45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TxSub!$L$6:$L$45</c:f>
              <c:numCache>
                <c:formatCode>#,##0.0</c:formatCode>
                <c:ptCount val="40"/>
                <c:pt idx="0">
                  <c:v>20</c:v>
                </c:pt>
                <c:pt idx="1">
                  <c:v>18</c:v>
                </c:pt>
                <c:pt idx="2">
                  <c:v>15.8</c:v>
                </c:pt>
                <c:pt idx="3">
                  <c:v>15.9</c:v>
                </c:pt>
                <c:pt idx="4">
                  <c:v>17.600000000000001</c:v>
                </c:pt>
                <c:pt idx="5">
                  <c:v>16</c:v>
                </c:pt>
                <c:pt idx="6">
                  <c:v>15.1</c:v>
                </c:pt>
                <c:pt idx="7">
                  <c:v>14.7</c:v>
                </c:pt>
                <c:pt idx="8">
                  <c:v>15</c:v>
                </c:pt>
                <c:pt idx="9">
                  <c:v>14.8</c:v>
                </c:pt>
                <c:pt idx="10">
                  <c:v>14.8</c:v>
                </c:pt>
                <c:pt idx="11">
                  <c:v>15.4</c:v>
                </c:pt>
                <c:pt idx="12">
                  <c:v>18.100000000000001</c:v>
                </c:pt>
                <c:pt idx="13">
                  <c:v>18.399999999999999</c:v>
                </c:pt>
                <c:pt idx="14">
                  <c:v>19.899999999999999</c:v>
                </c:pt>
                <c:pt idx="15">
                  <c:v>18.600000000000001</c:v>
                </c:pt>
                <c:pt idx="16">
                  <c:v>20</c:v>
                </c:pt>
                <c:pt idx="17">
                  <c:v>21.2</c:v>
                </c:pt>
                <c:pt idx="18">
                  <c:v>20.6</c:v>
                </c:pt>
                <c:pt idx="19">
                  <c:v>21.9</c:v>
                </c:pt>
                <c:pt idx="20">
                  <c:v>24.3</c:v>
                </c:pt>
                <c:pt idx="21">
                  <c:v>23.1</c:v>
                </c:pt>
                <c:pt idx="22">
                  <c:v>23.2</c:v>
                </c:pt>
                <c:pt idx="23">
                  <c:v>22.2</c:v>
                </c:pt>
                <c:pt idx="24">
                  <c:v>24.4</c:v>
                </c:pt>
                <c:pt idx="25">
                  <c:v>23.4</c:v>
                </c:pt>
                <c:pt idx="26">
                  <c:v>23</c:v>
                </c:pt>
                <c:pt idx="27">
                  <c:v>23</c:v>
                </c:pt>
                <c:pt idx="28">
                  <c:v>24.4</c:v>
                </c:pt>
                <c:pt idx="29">
                  <c:v>22.8</c:v>
                </c:pt>
                <c:pt idx="30">
                  <c:v>22.4</c:v>
                </c:pt>
                <c:pt idx="31">
                  <c:v>21.6</c:v>
                </c:pt>
                <c:pt idx="32">
                  <c:v>23.5</c:v>
                </c:pt>
                <c:pt idx="33">
                  <c:v>28.5</c:v>
                </c:pt>
                <c:pt idx="34">
                  <c:v>28.4</c:v>
                </c:pt>
                <c:pt idx="35">
                  <c:v>26.7</c:v>
                </c:pt>
                <c:pt idx="36">
                  <c:v>27.5</c:v>
                </c:pt>
                <c:pt idx="37">
                  <c:v>26.5</c:v>
                </c:pt>
                <c:pt idx="38">
                  <c:v>23.6</c:v>
                </c:pt>
                <c:pt idx="39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FDB-44D5-A2F0-5FE3DDC6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2784"/>
        <c:axId val="1966016592"/>
      </c:lineChart>
      <c:catAx>
        <c:axId val="19660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1966016592"/>
        <c:crosses val="autoZero"/>
        <c:auto val="1"/>
        <c:lblAlgn val="ctr"/>
        <c:lblOffset val="100"/>
        <c:noMultiLvlLbl val="0"/>
      </c:catAx>
      <c:valAx>
        <c:axId val="196601659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9660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8447712418296"/>
          <c:y val="0.7467152777777778"/>
          <c:w val="0.58477044441918391"/>
          <c:h val="0.25328468258327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61437908496729E-2"/>
          <c:y val="6.4675925925925928E-2"/>
          <c:w val="0.89359768518518523"/>
          <c:h val="0.6253166666666667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Massa!$I$5</c:f>
              <c:strCache>
                <c:ptCount val="1"/>
                <c:pt idx="0">
                  <c:v>MG/BR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8064A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Massa!$A$6:$A$43</c:f>
              <c:numCache>
                <c:formatCode>General</c:formatCode>
                <c:ptCount val="38"/>
                <c:pt idx="0">
                  <c:v>2012</c:v>
                </c:pt>
                <c:pt idx="4">
                  <c:v>2013</c:v>
                </c:pt>
                <c:pt idx="8">
                  <c:v>2014</c:v>
                </c:pt>
                <c:pt idx="12">
                  <c:v>2015</c:v>
                </c:pt>
                <c:pt idx="16">
                  <c:v>2016</c:v>
                </c:pt>
                <c:pt idx="20">
                  <c:v>2017</c:v>
                </c:pt>
                <c:pt idx="24">
                  <c:v>2018</c:v>
                </c:pt>
                <c:pt idx="28">
                  <c:v>2019</c:v>
                </c:pt>
                <c:pt idx="32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Massa!$I$6:$I$43</c:f>
              <c:numCache>
                <c:formatCode>0.0</c:formatCode>
                <c:ptCount val="38"/>
                <c:pt idx="0">
                  <c:v>9.5155393504013741</c:v>
                </c:pt>
                <c:pt idx="1">
                  <c:v>9.7261319603467467</c:v>
                </c:pt>
                <c:pt idx="2">
                  <c:v>9.7524348702202186</c:v>
                </c:pt>
                <c:pt idx="3">
                  <c:v>9.5803300387011383</c:v>
                </c:pt>
                <c:pt idx="4">
                  <c:v>9.5418683538514308</c:v>
                </c:pt>
                <c:pt idx="5">
                  <c:v>9.4364802217066011</c:v>
                </c:pt>
                <c:pt idx="6">
                  <c:v>9.5256303458196196</c:v>
                </c:pt>
                <c:pt idx="7">
                  <c:v>9.6309737660371848</c:v>
                </c:pt>
                <c:pt idx="8">
                  <c:v>9.5453217360034159</c:v>
                </c:pt>
                <c:pt idx="9">
                  <c:v>9.4522370607973407</c:v>
                </c:pt>
                <c:pt idx="10">
                  <c:v>9.6589977715457831</c:v>
                </c:pt>
                <c:pt idx="11">
                  <c:v>9.5043580184896328</c:v>
                </c:pt>
                <c:pt idx="12">
                  <c:v>9.4402870459816679</c:v>
                </c:pt>
                <c:pt idx="13">
                  <c:v>9.4087438038672797</c:v>
                </c:pt>
                <c:pt idx="14">
                  <c:v>9.5410578866685647</c:v>
                </c:pt>
                <c:pt idx="15">
                  <c:v>9.4925181897222348</c:v>
                </c:pt>
                <c:pt idx="16">
                  <c:v>9.4290725494823846</c:v>
                </c:pt>
                <c:pt idx="17">
                  <c:v>9.5987157406020671</c:v>
                </c:pt>
                <c:pt idx="18">
                  <c:v>9.4387348816293635</c:v>
                </c:pt>
                <c:pt idx="19">
                  <c:v>9.4065358751653374</c:v>
                </c:pt>
                <c:pt idx="20">
                  <c:v>9.1200675835627116</c:v>
                </c:pt>
                <c:pt idx="21">
                  <c:v>9.4003757749781869</c:v>
                </c:pt>
                <c:pt idx="22">
                  <c:v>9.4737942918979865</c:v>
                </c:pt>
                <c:pt idx="23">
                  <c:v>9.6445428718430524</c:v>
                </c:pt>
                <c:pt idx="24">
                  <c:v>9.5397750091377151</c:v>
                </c:pt>
                <c:pt idx="25">
                  <c:v>9.689813513260237</c:v>
                </c:pt>
                <c:pt idx="26">
                  <c:v>9.5973293467571601</c:v>
                </c:pt>
                <c:pt idx="27">
                  <c:v>9.3019103731476527</c:v>
                </c:pt>
                <c:pt idx="28">
                  <c:v>9.167169372535648</c:v>
                </c:pt>
                <c:pt idx="29">
                  <c:v>9.448619805743979</c:v>
                </c:pt>
                <c:pt idx="30">
                  <c:v>9.3597061855223611</c:v>
                </c:pt>
                <c:pt idx="31">
                  <c:v>9.3908704946388291</c:v>
                </c:pt>
                <c:pt idx="32">
                  <c:v>9.306101705135216</c:v>
                </c:pt>
                <c:pt idx="33">
                  <c:v>9.3547622088038374</c:v>
                </c:pt>
                <c:pt idx="34">
                  <c:v>9.1957165641376175</c:v>
                </c:pt>
                <c:pt idx="35">
                  <c:v>9.3545658757514296</c:v>
                </c:pt>
                <c:pt idx="36">
                  <c:v>9.3175011191154145</c:v>
                </c:pt>
                <c:pt idx="37">
                  <c:v>9.4194626200751763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376-A776-DF3C5BC7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013328"/>
        <c:axId val="1966012240"/>
      </c:barChart>
      <c:lineChart>
        <c:grouping val="standard"/>
        <c:varyColors val="0"/>
        <c:ser>
          <c:idx val="0"/>
          <c:order val="0"/>
          <c:tx>
            <c:strRef>
              <c:f>Massa!$G$5</c:f>
              <c:strCache>
                <c:ptCount val="1"/>
                <c:pt idx="0">
                  <c:v>Brasil</c:v>
                </c:pt>
              </c:strCache>
            </c:strRef>
          </c:tx>
          <c:spPr>
            <a:ln w="31750" cap="flat" cmpd="thickThin" algn="ctr">
              <a:solidFill>
                <a:srgbClr val="4F81BD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27-4376-A776-DF3C5BC7A8C0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27-4376-A776-DF3C5BC7A8C0}"/>
                </c:ext>
              </c:extLst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27-4376-A776-DF3C5BC7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2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F81B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Massa!$A$6:$B$43</c:f>
              <c:multiLvlStrCache>
                <c:ptCount val="3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Massa!$G$6:$G$43</c:f>
              <c:numCache>
                <c:formatCode>0.0</c:formatCode>
                <c:ptCount val="38"/>
                <c:pt idx="0">
                  <c:v>202.679</c:v>
                </c:pt>
                <c:pt idx="1">
                  <c:v>205.68299999999999</c:v>
                </c:pt>
                <c:pt idx="2">
                  <c:v>208.43</c:v>
                </c:pt>
                <c:pt idx="3">
                  <c:v>208.52099999999999</c:v>
                </c:pt>
                <c:pt idx="4">
                  <c:v>209.89599999999999</c:v>
                </c:pt>
                <c:pt idx="5">
                  <c:v>215.059</c:v>
                </c:pt>
                <c:pt idx="6">
                  <c:v>219.68100000000001</c:v>
                </c:pt>
                <c:pt idx="7">
                  <c:v>219.334</c:v>
                </c:pt>
                <c:pt idx="8">
                  <c:v>222.465</c:v>
                </c:pt>
                <c:pt idx="9">
                  <c:v>223.21700000000001</c:v>
                </c:pt>
                <c:pt idx="10">
                  <c:v>225.71700000000001</c:v>
                </c:pt>
                <c:pt idx="11">
                  <c:v>226.93799999999999</c:v>
                </c:pt>
                <c:pt idx="12">
                  <c:v>224.63300000000001</c:v>
                </c:pt>
                <c:pt idx="13">
                  <c:v>223.93</c:v>
                </c:pt>
                <c:pt idx="14">
                  <c:v>221.13900000000001</c:v>
                </c:pt>
                <c:pt idx="15">
                  <c:v>218.53</c:v>
                </c:pt>
                <c:pt idx="16">
                  <c:v>216.08699999999999</c:v>
                </c:pt>
                <c:pt idx="17">
                  <c:v>213.66399999999999</c:v>
                </c:pt>
                <c:pt idx="18">
                  <c:v>213.482</c:v>
                </c:pt>
                <c:pt idx="19">
                  <c:v>216.22200000000001</c:v>
                </c:pt>
                <c:pt idx="20">
                  <c:v>215.43700000000001</c:v>
                </c:pt>
                <c:pt idx="21">
                  <c:v>216.619</c:v>
                </c:pt>
                <c:pt idx="22">
                  <c:v>219.93299999999999</c:v>
                </c:pt>
                <c:pt idx="23">
                  <c:v>223.51499999999999</c:v>
                </c:pt>
                <c:pt idx="24">
                  <c:v>221.60900000000001</c:v>
                </c:pt>
                <c:pt idx="25">
                  <c:v>224.09100000000001</c:v>
                </c:pt>
                <c:pt idx="26">
                  <c:v>226.761</c:v>
                </c:pt>
                <c:pt idx="27">
                  <c:v>229.64099999999999</c:v>
                </c:pt>
                <c:pt idx="28">
                  <c:v>228.762</c:v>
                </c:pt>
                <c:pt idx="29">
                  <c:v>229.38800000000001</c:v>
                </c:pt>
                <c:pt idx="30">
                  <c:v>230.89400000000001</c:v>
                </c:pt>
                <c:pt idx="31">
                  <c:v>235.303</c:v>
                </c:pt>
                <c:pt idx="32">
                  <c:v>232.18100000000001</c:v>
                </c:pt>
                <c:pt idx="33">
                  <c:v>219.268</c:v>
                </c:pt>
                <c:pt idx="34">
                  <c:v>219.45</c:v>
                </c:pt>
                <c:pt idx="35">
                  <c:v>219.91399999999999</c:v>
                </c:pt>
                <c:pt idx="36">
                  <c:v>216.68899999999999</c:v>
                </c:pt>
                <c:pt idx="37">
                  <c:v>215.49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7-4376-A776-DF3C5BC7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11696"/>
        <c:axId val="1966020400"/>
      </c:lineChart>
      <c:lineChart>
        <c:grouping val="standard"/>
        <c:varyColors val="0"/>
        <c:ser>
          <c:idx val="1"/>
          <c:order val="1"/>
          <c:tx>
            <c:strRef>
              <c:f>Massa!$H$5</c:f>
              <c:strCache>
                <c:ptCount val="1"/>
                <c:pt idx="0">
                  <c:v>Minas Gerais</c:v>
                </c:pt>
              </c:strCache>
            </c:strRef>
          </c:tx>
          <c:spPr>
            <a:ln w="31750" cap="flat" cmpd="thickThin" algn="ctr">
              <a:solidFill>
                <a:srgbClr val="C04B48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27-4376-A776-DF3C5BC7A8C0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27-4376-A776-DF3C5BC7A8C0}"/>
                </c:ext>
              </c:extLst>
            </c:dLbl>
            <c:dLbl>
              <c:idx val="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27-4376-A776-DF3C5BC7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2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4B48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Massa!$A$6:$A$43</c:f>
              <c:numCache>
                <c:formatCode>General</c:formatCode>
                <c:ptCount val="38"/>
                <c:pt idx="0">
                  <c:v>2012</c:v>
                </c:pt>
                <c:pt idx="4">
                  <c:v>2013</c:v>
                </c:pt>
                <c:pt idx="8">
                  <c:v>2014</c:v>
                </c:pt>
                <c:pt idx="12">
                  <c:v>2015</c:v>
                </c:pt>
                <c:pt idx="16">
                  <c:v>2016</c:v>
                </c:pt>
                <c:pt idx="20">
                  <c:v>2017</c:v>
                </c:pt>
                <c:pt idx="24">
                  <c:v>2018</c:v>
                </c:pt>
                <c:pt idx="28">
                  <c:v>2019</c:v>
                </c:pt>
                <c:pt idx="32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Massa!$H$6:$H$43</c:f>
              <c:numCache>
                <c:formatCode>0.0</c:formatCode>
                <c:ptCount val="38"/>
                <c:pt idx="0">
                  <c:v>19.286000000000001</c:v>
                </c:pt>
                <c:pt idx="1">
                  <c:v>20.004999999999999</c:v>
                </c:pt>
                <c:pt idx="2">
                  <c:v>20.327000000000002</c:v>
                </c:pt>
                <c:pt idx="3">
                  <c:v>19.977</c:v>
                </c:pt>
                <c:pt idx="4">
                  <c:v>20.027999999999999</c:v>
                </c:pt>
                <c:pt idx="5">
                  <c:v>20.294</c:v>
                </c:pt>
                <c:pt idx="6">
                  <c:v>20.925999999999998</c:v>
                </c:pt>
                <c:pt idx="7">
                  <c:v>21.123999999999999</c:v>
                </c:pt>
                <c:pt idx="8">
                  <c:v>21.234999999999999</c:v>
                </c:pt>
                <c:pt idx="9">
                  <c:v>21.099</c:v>
                </c:pt>
                <c:pt idx="10">
                  <c:v>21.802</c:v>
                </c:pt>
                <c:pt idx="11">
                  <c:v>21.568999999999999</c:v>
                </c:pt>
                <c:pt idx="12">
                  <c:v>21.206</c:v>
                </c:pt>
                <c:pt idx="13">
                  <c:v>21.068999999999999</c:v>
                </c:pt>
                <c:pt idx="14">
                  <c:v>21.099</c:v>
                </c:pt>
                <c:pt idx="15">
                  <c:v>20.744</c:v>
                </c:pt>
                <c:pt idx="16">
                  <c:v>20.375</c:v>
                </c:pt>
                <c:pt idx="17">
                  <c:v>20.509</c:v>
                </c:pt>
                <c:pt idx="18">
                  <c:v>20.149999999999999</c:v>
                </c:pt>
                <c:pt idx="19">
                  <c:v>20.338999999999999</c:v>
                </c:pt>
                <c:pt idx="20">
                  <c:v>19.648</c:v>
                </c:pt>
                <c:pt idx="21">
                  <c:v>20.363</c:v>
                </c:pt>
                <c:pt idx="22">
                  <c:v>20.835999999999999</c:v>
                </c:pt>
                <c:pt idx="23">
                  <c:v>21.556999999999999</c:v>
                </c:pt>
                <c:pt idx="24">
                  <c:v>21.140999999999998</c:v>
                </c:pt>
                <c:pt idx="25">
                  <c:v>21.713999999999999</c:v>
                </c:pt>
                <c:pt idx="26">
                  <c:v>21.763000000000002</c:v>
                </c:pt>
                <c:pt idx="27">
                  <c:v>21.361000000000001</c:v>
                </c:pt>
                <c:pt idx="28">
                  <c:v>20.971</c:v>
                </c:pt>
                <c:pt idx="29">
                  <c:v>21.673999999999999</c:v>
                </c:pt>
                <c:pt idx="30">
                  <c:v>21.611000000000001</c:v>
                </c:pt>
                <c:pt idx="31">
                  <c:v>22.097000000000001</c:v>
                </c:pt>
                <c:pt idx="32">
                  <c:v>21.606999999999999</c:v>
                </c:pt>
                <c:pt idx="33">
                  <c:v>20.512</c:v>
                </c:pt>
                <c:pt idx="34">
                  <c:v>20.18</c:v>
                </c:pt>
                <c:pt idx="35">
                  <c:v>20.571999999999999</c:v>
                </c:pt>
                <c:pt idx="36">
                  <c:v>20.190000000000001</c:v>
                </c:pt>
                <c:pt idx="37">
                  <c:v>20.297999999999998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27-4376-A776-DF3C5BC7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13328"/>
        <c:axId val="1966012240"/>
      </c:lineChart>
      <c:catAx>
        <c:axId val="19660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66020400"/>
        <c:crosses val="autoZero"/>
        <c:auto val="1"/>
        <c:lblAlgn val="ctr"/>
        <c:lblOffset val="100"/>
        <c:noMultiLvlLbl val="0"/>
      </c:catAx>
      <c:valAx>
        <c:axId val="1966020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66011696"/>
        <c:crosses val="autoZero"/>
        <c:crossBetween val="between"/>
      </c:valAx>
      <c:valAx>
        <c:axId val="196601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66013328"/>
        <c:crosses val="max"/>
        <c:crossBetween val="between"/>
      </c:valAx>
      <c:catAx>
        <c:axId val="196601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0122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'População,PEA'!$Q$8</c:f>
              <c:strCache>
                <c:ptCount val="1"/>
                <c:pt idx="0">
                  <c:v>Força de trabalho (PEA)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multiLvlStrRef>
              <c:f>'População,PEA'!$A$13:$B$48</c:f>
              <c:multiLvlStrCache>
                <c:ptCount val="3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  <c:pt idx="32">
                    <c:v>2021</c:v>
                  </c:pt>
                </c:lvl>
              </c:multiLvlStrCache>
            </c:multiLvlStrRef>
          </c:cat>
          <c:val>
            <c:numRef>
              <c:f>'População,PEA'!$Q$13:$Q$48</c:f>
              <c:numCache>
                <c:formatCode>#,##0</c:formatCode>
                <c:ptCount val="36"/>
                <c:pt idx="0">
                  <c:v>10287</c:v>
                </c:pt>
                <c:pt idx="1">
                  <c:v>10548</c:v>
                </c:pt>
                <c:pt idx="2">
                  <c:v>10506</c:v>
                </c:pt>
                <c:pt idx="3">
                  <c:v>10429</c:v>
                </c:pt>
                <c:pt idx="4">
                  <c:v>10436</c:v>
                </c:pt>
                <c:pt idx="5">
                  <c:v>10486</c:v>
                </c:pt>
                <c:pt idx="6">
                  <c:v>10453</c:v>
                </c:pt>
                <c:pt idx="7">
                  <c:v>10501</c:v>
                </c:pt>
                <c:pt idx="8">
                  <c:v>10537</c:v>
                </c:pt>
                <c:pt idx="9">
                  <c:v>10678</c:v>
                </c:pt>
                <c:pt idx="10">
                  <c:v>10844</c:v>
                </c:pt>
                <c:pt idx="11">
                  <c:v>10813</c:v>
                </c:pt>
                <c:pt idx="12">
                  <c:v>10819</c:v>
                </c:pt>
                <c:pt idx="13">
                  <c:v>10946</c:v>
                </c:pt>
                <c:pt idx="14">
                  <c:v>10950</c:v>
                </c:pt>
                <c:pt idx="15">
                  <c:v>10936</c:v>
                </c:pt>
                <c:pt idx="16">
                  <c:v>10978</c:v>
                </c:pt>
                <c:pt idx="17">
                  <c:v>11075</c:v>
                </c:pt>
                <c:pt idx="18">
                  <c:v>11129</c:v>
                </c:pt>
                <c:pt idx="19">
                  <c:v>11179</c:v>
                </c:pt>
                <c:pt idx="20">
                  <c:v>11200</c:v>
                </c:pt>
                <c:pt idx="21">
                  <c:v>11278</c:v>
                </c:pt>
                <c:pt idx="22">
                  <c:v>11280</c:v>
                </c:pt>
                <c:pt idx="23">
                  <c:v>11224</c:v>
                </c:pt>
                <c:pt idx="24">
                  <c:v>11183</c:v>
                </c:pt>
                <c:pt idx="25">
                  <c:v>11389</c:v>
                </c:pt>
                <c:pt idx="26">
                  <c:v>11483</c:v>
                </c:pt>
                <c:pt idx="27">
                  <c:v>11461</c:v>
                </c:pt>
                <c:pt idx="28">
                  <c:v>11286</c:v>
                </c:pt>
                <c:pt idx="29">
                  <c:v>10507</c:v>
                </c:pt>
                <c:pt idx="30">
                  <c:v>10605</c:v>
                </c:pt>
                <c:pt idx="31">
                  <c:v>10785</c:v>
                </c:pt>
                <c:pt idx="32">
                  <c:v>10942</c:v>
                </c:pt>
                <c:pt idx="33">
                  <c:v>11037</c:v>
                </c:pt>
                <c:pt idx="34">
                  <c:v>11314</c:v>
                </c:pt>
                <c:pt idx="35">
                  <c:v>11341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3-4F93-AF49-9DF47E4D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204368"/>
        <c:axId val="865204784"/>
      </c:barChart>
      <c:lineChart>
        <c:grouping val="standard"/>
        <c:varyColors val="0"/>
        <c:ser>
          <c:idx val="1"/>
          <c:order val="1"/>
          <c:tx>
            <c:v>Variação anual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'População,PEA'!$A$13:$B$15</c:f>
              <c:multiLvlStrCache>
                <c:ptCount val="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'População,PEA'!$AA$13:$AA$48</c:f>
              <c:numCache>
                <c:formatCode>#,##0.0</c:formatCode>
                <c:ptCount val="36"/>
                <c:pt idx="0">
                  <c:v>1.7004448838358943</c:v>
                </c:pt>
                <c:pt idx="1">
                  <c:v>0.95712098009188562</c:v>
                </c:pt>
                <c:pt idx="2">
                  <c:v>0.88342615709622319</c:v>
                </c:pt>
                <c:pt idx="3">
                  <c:v>0.74381761978361549</c:v>
                </c:pt>
                <c:pt idx="4">
                  <c:v>1.4484300573539333</c:v>
                </c:pt>
                <c:pt idx="5">
                  <c:v>-0.58778915434205548</c:v>
                </c:pt>
                <c:pt idx="6">
                  <c:v>-0.50447363411384449</c:v>
                </c:pt>
                <c:pt idx="7">
                  <c:v>0.69038258701696886</c:v>
                </c:pt>
                <c:pt idx="8">
                  <c:v>0.96780375622844694</c:v>
                </c:pt>
                <c:pt idx="9">
                  <c:v>1.8310127789433528</c:v>
                </c:pt>
                <c:pt idx="10">
                  <c:v>3.7405529513058422</c:v>
                </c:pt>
                <c:pt idx="11">
                  <c:v>2.9711456051804586</c:v>
                </c:pt>
                <c:pt idx="12">
                  <c:v>2.6762835721742428</c:v>
                </c:pt>
                <c:pt idx="13">
                  <c:v>2.5098333021164931</c:v>
                </c:pt>
                <c:pt idx="14">
                  <c:v>0.97749907783106771</c:v>
                </c:pt>
                <c:pt idx="15">
                  <c:v>1.1375196522704245</c:v>
                </c:pt>
                <c:pt idx="16">
                  <c:v>1.4696367501617624</c:v>
                </c:pt>
                <c:pt idx="17">
                  <c:v>1.1785126987027272</c:v>
                </c:pt>
                <c:pt idx="18">
                  <c:v>1.6347031963470426</c:v>
                </c:pt>
                <c:pt idx="19">
                  <c:v>2.2220190197512757</c:v>
                </c:pt>
                <c:pt idx="20">
                  <c:v>2.0222262707232597</c:v>
                </c:pt>
                <c:pt idx="21">
                  <c:v>1.83295711060949</c:v>
                </c:pt>
                <c:pt idx="22">
                  <c:v>1.3568155270015314</c:v>
                </c:pt>
                <c:pt idx="23">
                  <c:v>0.40254047768135681</c:v>
                </c:pt>
                <c:pt idx="24">
                  <c:v>-0.15178571428571264</c:v>
                </c:pt>
                <c:pt idx="25">
                  <c:v>0.98421705976237117</c:v>
                </c:pt>
                <c:pt idx="26">
                  <c:v>1.7996453900709142</c:v>
                </c:pt>
                <c:pt idx="27">
                  <c:v>2.1115466856735488</c:v>
                </c:pt>
                <c:pt idx="28">
                  <c:v>5.319148936169249E-2</c:v>
                </c:pt>
                <c:pt idx="29">
                  <c:v>-6.3880969351389876</c:v>
                </c:pt>
                <c:pt idx="30">
                  <c:v>-5.1685594205490464</c:v>
                </c:pt>
                <c:pt idx="31">
                  <c:v>-5.3033628940205464</c:v>
                </c:pt>
                <c:pt idx="32">
                  <c:v>-3.0480241006556774</c:v>
                </c:pt>
                <c:pt idx="33">
                  <c:v>5.0442562101456145</c:v>
                </c:pt>
                <c:pt idx="34">
                  <c:v>6.6855256954266862</c:v>
                </c:pt>
                <c:pt idx="35">
                  <c:v>5.1553082985628107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F93-AF49-9DF47E4D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55680"/>
        <c:axId val="930254848"/>
      </c:lineChart>
      <c:catAx>
        <c:axId val="8652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04784"/>
        <c:crosses val="autoZero"/>
        <c:auto val="1"/>
        <c:lblAlgn val="ctr"/>
        <c:lblOffset val="100"/>
        <c:noMultiLvlLbl val="0"/>
      </c:catAx>
      <c:valAx>
        <c:axId val="86520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PEA (mil pessoas)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204368"/>
        <c:crosses val="autoZero"/>
        <c:crossBetween val="between"/>
      </c:valAx>
      <c:valAx>
        <c:axId val="930254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anual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255680"/>
        <c:crosses val="max"/>
        <c:crossBetween val="between"/>
      </c:valAx>
      <c:catAx>
        <c:axId val="9302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025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Brasil</c:v>
          </c:tx>
          <c:spPr>
            <a:ln w="28575" cap="rnd">
              <a:solidFill>
                <a:srgbClr val="E5B2B4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'População,PEA'!$AB$9:$AB$48</c:f>
              <c:numCache>
                <c:formatCode>#,##0.0</c:formatCode>
                <c:ptCount val="40"/>
                <c:pt idx="0">
                  <c:v>62.280844525751789</c:v>
                </c:pt>
                <c:pt idx="1">
                  <c:v>62.91996367881697</c:v>
                </c:pt>
                <c:pt idx="2">
                  <c:v>62.847154912831648</c:v>
                </c:pt>
                <c:pt idx="3">
                  <c:v>62.654992596407645</c:v>
                </c:pt>
                <c:pt idx="4">
                  <c:v>62.573924644969281</c:v>
                </c:pt>
                <c:pt idx="5">
                  <c:v>62.788081755780809</c:v>
                </c:pt>
                <c:pt idx="6">
                  <c:v>62.636683797914962</c:v>
                </c:pt>
                <c:pt idx="7">
                  <c:v>62.400279249833403</c:v>
                </c:pt>
                <c:pt idx="8">
                  <c:v>62.360932786024662</c:v>
                </c:pt>
                <c:pt idx="9">
                  <c:v>62.391815482756662</c:v>
                </c:pt>
                <c:pt idx="10">
                  <c:v>62.336022316043426</c:v>
                </c:pt>
                <c:pt idx="11">
                  <c:v>62.322534585011184</c:v>
                </c:pt>
                <c:pt idx="12">
                  <c:v>62.430628819706726</c:v>
                </c:pt>
                <c:pt idx="13">
                  <c:v>62.694703565183296</c:v>
                </c:pt>
                <c:pt idx="14">
                  <c:v>62.877810313166904</c:v>
                </c:pt>
                <c:pt idx="15">
                  <c:v>62.833144687931018</c:v>
                </c:pt>
                <c:pt idx="16">
                  <c:v>62.892344881171148</c:v>
                </c:pt>
                <c:pt idx="17">
                  <c:v>62.951281294574791</c:v>
                </c:pt>
                <c:pt idx="18">
                  <c:v>62.514099357559708</c:v>
                </c:pt>
                <c:pt idx="19">
                  <c:v>62.743348227110751</c:v>
                </c:pt>
                <c:pt idx="20">
                  <c:v>62.867434192482797</c:v>
                </c:pt>
                <c:pt idx="21">
                  <c:v>63.077577562368958</c:v>
                </c:pt>
                <c:pt idx="22">
                  <c:v>63.231256855769757</c:v>
                </c:pt>
                <c:pt idx="23">
                  <c:v>63.267637299874892</c:v>
                </c:pt>
                <c:pt idx="24">
                  <c:v>63.137623637054055</c:v>
                </c:pt>
                <c:pt idx="25">
                  <c:v>62.883970328335955</c:v>
                </c:pt>
                <c:pt idx="26">
                  <c:v>63.323361370735185</c:v>
                </c:pt>
                <c:pt idx="27">
                  <c:v>63.34800234385277</c:v>
                </c:pt>
                <c:pt idx="28">
                  <c:v>63.374679468066077</c:v>
                </c:pt>
                <c:pt idx="29">
                  <c:v>63.743100494861061</c:v>
                </c:pt>
                <c:pt idx="30">
                  <c:v>63.794381989143659</c:v>
                </c:pt>
                <c:pt idx="31">
                  <c:v>63.562075066421301</c:v>
                </c:pt>
                <c:pt idx="32">
                  <c:v>62.719047141246676</c:v>
                </c:pt>
                <c:pt idx="33">
                  <c:v>57.272802204271954</c:v>
                </c:pt>
                <c:pt idx="34">
                  <c:v>57.577377106947793</c:v>
                </c:pt>
                <c:pt idx="35">
                  <c:v>59.548975263361413</c:v>
                </c:pt>
                <c:pt idx="36">
                  <c:v>59.817984148137761</c:v>
                </c:pt>
                <c:pt idx="37">
                  <c:v>60.772662331982389</c:v>
                </c:pt>
                <c:pt idx="38">
                  <c:v>61.918946278347278</c:v>
                </c:pt>
                <c:pt idx="39">
                  <c:v>62.547088221124547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9-45AF-9D5F-FC77A8F68485}"/>
            </c:ext>
          </c:extLst>
        </c:ser>
        <c:ser>
          <c:idx val="1"/>
          <c:order val="1"/>
          <c:tx>
            <c:v>Minas Gerais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'População,PEA'!$AC$9:$AC$48</c:f>
              <c:numCache>
                <c:formatCode>#,##0.0</c:formatCode>
                <c:ptCount val="40"/>
                <c:pt idx="0">
                  <c:v>63.278073193619022</c:v>
                </c:pt>
                <c:pt idx="1">
                  <c:v>64.922637171440996</c:v>
                </c:pt>
                <c:pt idx="2">
                  <c:v>64.610993919841178</c:v>
                </c:pt>
                <c:pt idx="3">
                  <c:v>64</c:v>
                </c:pt>
                <c:pt idx="4">
                  <c:v>63.492161461547958</c:v>
                </c:pt>
                <c:pt idx="5">
                  <c:v>64.811059907834107</c:v>
                </c:pt>
                <c:pt idx="6">
                  <c:v>64.378944788283604</c:v>
                </c:pt>
                <c:pt idx="7">
                  <c:v>63.595341179340203</c:v>
                </c:pt>
                <c:pt idx="8">
                  <c:v>63.479318734793189</c:v>
                </c:pt>
                <c:pt idx="9">
                  <c:v>63.613200679446734</c:v>
                </c:pt>
                <c:pt idx="10">
                  <c:v>63.22888942656666</c:v>
                </c:pt>
                <c:pt idx="11">
                  <c:v>63.411835748792264</c:v>
                </c:pt>
                <c:pt idx="12">
                  <c:v>63.452968806455502</c:v>
                </c:pt>
                <c:pt idx="13">
                  <c:v>64.074407440744068</c:v>
                </c:pt>
                <c:pt idx="14">
                  <c:v>64.709392528941407</c:v>
                </c:pt>
                <c:pt idx="15">
                  <c:v>64.225469232596822</c:v>
                </c:pt>
                <c:pt idx="16">
                  <c:v>64.127793254697409</c:v>
                </c:pt>
                <c:pt idx="17">
                  <c:v>64.773063494881356</c:v>
                </c:pt>
                <c:pt idx="18">
                  <c:v>64.954324356388653</c:v>
                </c:pt>
                <c:pt idx="19">
                  <c:v>64.817449027975343</c:v>
                </c:pt>
                <c:pt idx="20">
                  <c:v>64.977804084048543</c:v>
                </c:pt>
                <c:pt idx="21">
                  <c:v>65.31226042342395</c:v>
                </c:pt>
                <c:pt idx="22">
                  <c:v>65.537954184088093</c:v>
                </c:pt>
                <c:pt idx="23">
                  <c:v>65.435495200187304</c:v>
                </c:pt>
                <c:pt idx="24">
                  <c:v>65.500906485759401</c:v>
                </c:pt>
                <c:pt idx="25">
                  <c:v>65.70729433698439</c:v>
                </c:pt>
                <c:pt idx="26">
                  <c:v>65.795613625758293</c:v>
                </c:pt>
                <c:pt idx="27">
                  <c:v>65.392682358424608</c:v>
                </c:pt>
                <c:pt idx="28">
                  <c:v>65.062834535722601</c:v>
                </c:pt>
                <c:pt idx="29">
                  <c:v>65.84378794010523</c:v>
                </c:pt>
                <c:pt idx="30">
                  <c:v>66.226425976123195</c:v>
                </c:pt>
                <c:pt idx="31">
                  <c:v>65.932232641086117</c:v>
                </c:pt>
                <c:pt idx="32">
                  <c:v>64.858341474627892</c:v>
                </c:pt>
                <c:pt idx="33">
                  <c:v>60.699017908723285</c:v>
                </c:pt>
                <c:pt idx="34">
                  <c:v>61.236863379143088</c:v>
                </c:pt>
                <c:pt idx="35">
                  <c:v>62.121997580784516</c:v>
                </c:pt>
                <c:pt idx="36">
                  <c:v>63.073553147336867</c:v>
                </c:pt>
                <c:pt idx="37">
                  <c:v>63.668877992500718</c:v>
                </c:pt>
                <c:pt idx="38">
                  <c:v>64.747625042920902</c:v>
                </c:pt>
                <c:pt idx="39">
                  <c:v>64.713266761768907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9-45AF-9D5F-FC77A8F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54624"/>
        <c:axId val="986257536"/>
      </c:lineChart>
      <c:catAx>
        <c:axId val="9862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6257536"/>
        <c:crosses val="autoZero"/>
        <c:auto val="1"/>
        <c:lblAlgn val="ctr"/>
        <c:lblOffset val="100"/>
        <c:noMultiLvlLbl val="0"/>
      </c:catAx>
      <c:valAx>
        <c:axId val="986257536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62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Ocupados - Brasil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'População,PEA'!$I$9:$I$48</c:f>
              <c:numCache>
                <c:formatCode>#,##0</c:formatCode>
                <c:ptCount val="40"/>
                <c:pt idx="0">
                  <c:v>88011</c:v>
                </c:pt>
                <c:pt idx="1">
                  <c:v>89647</c:v>
                </c:pt>
                <c:pt idx="2">
                  <c:v>90320</c:v>
                </c:pt>
                <c:pt idx="3">
                  <c:v>90593</c:v>
                </c:pt>
                <c:pt idx="4">
                  <c:v>89688</c:v>
                </c:pt>
                <c:pt idx="5">
                  <c:v>90849</c:v>
                </c:pt>
                <c:pt idx="6">
                  <c:v>91438</c:v>
                </c:pt>
                <c:pt idx="7">
                  <c:v>92170</c:v>
                </c:pt>
                <c:pt idx="8">
                  <c:v>91456</c:v>
                </c:pt>
                <c:pt idx="9">
                  <c:v>92118</c:v>
                </c:pt>
                <c:pt idx="10">
                  <c:v>92407</c:v>
                </c:pt>
                <c:pt idx="11">
                  <c:v>92962</c:v>
                </c:pt>
                <c:pt idx="12">
                  <c:v>91962</c:v>
                </c:pt>
                <c:pt idx="13">
                  <c:v>92249</c:v>
                </c:pt>
                <c:pt idx="14">
                  <c:v>92201</c:v>
                </c:pt>
                <c:pt idx="15">
                  <c:v>92366</c:v>
                </c:pt>
                <c:pt idx="16">
                  <c:v>90708</c:v>
                </c:pt>
                <c:pt idx="17">
                  <c:v>90673</c:v>
                </c:pt>
                <c:pt idx="18">
                  <c:v>89821</c:v>
                </c:pt>
                <c:pt idx="19">
                  <c:v>90174</c:v>
                </c:pt>
                <c:pt idx="20">
                  <c:v>88846</c:v>
                </c:pt>
                <c:pt idx="21">
                  <c:v>90193</c:v>
                </c:pt>
                <c:pt idx="22">
                  <c:v>91268</c:v>
                </c:pt>
                <c:pt idx="23">
                  <c:v>92228</c:v>
                </c:pt>
                <c:pt idx="24">
                  <c:v>90879</c:v>
                </c:pt>
                <c:pt idx="25">
                  <c:v>91462</c:v>
                </c:pt>
                <c:pt idx="26">
                  <c:v>92930</c:v>
                </c:pt>
                <c:pt idx="27">
                  <c:v>93534</c:v>
                </c:pt>
                <c:pt idx="28">
                  <c:v>92621</c:v>
                </c:pt>
                <c:pt idx="29">
                  <c:v>94159</c:v>
                </c:pt>
                <c:pt idx="30">
                  <c:v>94737</c:v>
                </c:pt>
                <c:pt idx="31">
                  <c:v>95515</c:v>
                </c:pt>
                <c:pt idx="32">
                  <c:v>93115</c:v>
                </c:pt>
                <c:pt idx="33">
                  <c:v>84051</c:v>
                </c:pt>
                <c:pt idx="34">
                  <c:v>83439</c:v>
                </c:pt>
                <c:pt idx="35">
                  <c:v>87225</c:v>
                </c:pt>
                <c:pt idx="36">
                  <c:v>87082</c:v>
                </c:pt>
                <c:pt idx="37">
                  <c:v>89384</c:v>
                </c:pt>
                <c:pt idx="38">
                  <c:v>92976</c:v>
                </c:pt>
                <c:pt idx="39">
                  <c:v>95747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A-4832-98C9-D0C4176F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69920"/>
        <c:axId val="1053265760"/>
      </c:lineChart>
      <c:lineChart>
        <c:grouping val="standard"/>
        <c:varyColors val="0"/>
        <c:ser>
          <c:idx val="1"/>
          <c:order val="1"/>
          <c:tx>
            <c:v>Ocupados - Minas Gerais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'População,PEA'!$R$9:$R$48</c:f>
              <c:numCache>
                <c:formatCode>#,##0</c:formatCode>
                <c:ptCount val="40"/>
                <c:pt idx="0">
                  <c:v>9316</c:v>
                </c:pt>
                <c:pt idx="1">
                  <c:v>9690</c:v>
                </c:pt>
                <c:pt idx="2">
                  <c:v>9744</c:v>
                </c:pt>
                <c:pt idx="3">
                  <c:v>9700</c:v>
                </c:pt>
                <c:pt idx="4">
                  <c:v>9513</c:v>
                </c:pt>
                <c:pt idx="5">
                  <c:v>9807</c:v>
                </c:pt>
                <c:pt idx="6">
                  <c:v>9839</c:v>
                </c:pt>
                <c:pt idx="7">
                  <c:v>9826</c:v>
                </c:pt>
                <c:pt idx="8">
                  <c:v>9695</c:v>
                </c:pt>
                <c:pt idx="9">
                  <c:v>9760</c:v>
                </c:pt>
                <c:pt idx="10">
                  <c:v>9728</c:v>
                </c:pt>
                <c:pt idx="11">
                  <c:v>9836</c:v>
                </c:pt>
                <c:pt idx="12">
                  <c:v>9659</c:v>
                </c:pt>
                <c:pt idx="13">
                  <c:v>9828</c:v>
                </c:pt>
                <c:pt idx="14">
                  <c:v>9891</c:v>
                </c:pt>
                <c:pt idx="15">
                  <c:v>9798</c:v>
                </c:pt>
                <c:pt idx="16">
                  <c:v>9596</c:v>
                </c:pt>
                <c:pt idx="17">
                  <c:v>9738</c:v>
                </c:pt>
                <c:pt idx="18">
                  <c:v>9714</c:v>
                </c:pt>
                <c:pt idx="19">
                  <c:v>9710</c:v>
                </c:pt>
                <c:pt idx="20">
                  <c:v>9467</c:v>
                </c:pt>
                <c:pt idx="21">
                  <c:v>9724</c:v>
                </c:pt>
                <c:pt idx="22">
                  <c:v>9761</c:v>
                </c:pt>
                <c:pt idx="23">
                  <c:v>9986</c:v>
                </c:pt>
                <c:pt idx="24">
                  <c:v>9780</c:v>
                </c:pt>
                <c:pt idx="25">
                  <c:v>10051</c:v>
                </c:pt>
                <c:pt idx="26">
                  <c:v>10175</c:v>
                </c:pt>
                <c:pt idx="27">
                  <c:v>10131</c:v>
                </c:pt>
                <c:pt idx="28">
                  <c:v>9926</c:v>
                </c:pt>
                <c:pt idx="29">
                  <c:v>10293</c:v>
                </c:pt>
                <c:pt idx="30">
                  <c:v>10334</c:v>
                </c:pt>
                <c:pt idx="31">
                  <c:v>10363</c:v>
                </c:pt>
                <c:pt idx="32">
                  <c:v>9967</c:v>
                </c:pt>
                <c:pt idx="33">
                  <c:v>9121</c:v>
                </c:pt>
                <c:pt idx="34">
                  <c:v>9162</c:v>
                </c:pt>
                <c:pt idx="35">
                  <c:v>9440</c:v>
                </c:pt>
                <c:pt idx="36">
                  <c:v>9418</c:v>
                </c:pt>
                <c:pt idx="37">
                  <c:v>9644</c:v>
                </c:pt>
                <c:pt idx="38">
                  <c:v>10104</c:v>
                </c:pt>
                <c:pt idx="39">
                  <c:v>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A-4832-98C9-D0C4176F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539728"/>
        <c:axId val="984545968"/>
      </c:lineChart>
      <c:catAx>
        <c:axId val="10532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265760"/>
        <c:crosses val="autoZero"/>
        <c:auto val="1"/>
        <c:lblAlgn val="ctr"/>
        <c:lblOffset val="100"/>
        <c:noMultiLvlLbl val="0"/>
      </c:catAx>
      <c:valAx>
        <c:axId val="10532657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269920"/>
        <c:crosses val="autoZero"/>
        <c:crossBetween val="between"/>
      </c:valAx>
      <c:valAx>
        <c:axId val="9845459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539728"/>
        <c:crosses val="max"/>
        <c:crossBetween val="between"/>
      </c:valAx>
      <c:catAx>
        <c:axId val="98453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54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Minas Gerais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86-4D87-8EC8-E87A59F6F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'População,PEA'!$R$9:$R$48</c:f>
              <c:numCache>
                <c:formatCode>#,##0</c:formatCode>
                <c:ptCount val="40"/>
                <c:pt idx="0">
                  <c:v>9316</c:v>
                </c:pt>
                <c:pt idx="1">
                  <c:v>9690</c:v>
                </c:pt>
                <c:pt idx="2">
                  <c:v>9744</c:v>
                </c:pt>
                <c:pt idx="3">
                  <c:v>9700</c:v>
                </c:pt>
                <c:pt idx="4">
                  <c:v>9513</c:v>
                </c:pt>
                <c:pt idx="5">
                  <c:v>9807</c:v>
                </c:pt>
                <c:pt idx="6">
                  <c:v>9839</c:v>
                </c:pt>
                <c:pt idx="7">
                  <c:v>9826</c:v>
                </c:pt>
                <c:pt idx="8">
                  <c:v>9695</c:v>
                </c:pt>
                <c:pt idx="9">
                  <c:v>9760</c:v>
                </c:pt>
                <c:pt idx="10">
                  <c:v>9728</c:v>
                </c:pt>
                <c:pt idx="11">
                  <c:v>9836</c:v>
                </c:pt>
                <c:pt idx="12">
                  <c:v>9659</c:v>
                </c:pt>
                <c:pt idx="13">
                  <c:v>9828</c:v>
                </c:pt>
                <c:pt idx="14">
                  <c:v>9891</c:v>
                </c:pt>
                <c:pt idx="15">
                  <c:v>9798</c:v>
                </c:pt>
                <c:pt idx="16">
                  <c:v>9596</c:v>
                </c:pt>
                <c:pt idx="17">
                  <c:v>9738</c:v>
                </c:pt>
                <c:pt idx="18">
                  <c:v>9714</c:v>
                </c:pt>
                <c:pt idx="19">
                  <c:v>9710</c:v>
                </c:pt>
                <c:pt idx="20">
                  <c:v>9467</c:v>
                </c:pt>
                <c:pt idx="21">
                  <c:v>9724</c:v>
                </c:pt>
                <c:pt idx="22">
                  <c:v>9761</c:v>
                </c:pt>
                <c:pt idx="23">
                  <c:v>9986</c:v>
                </c:pt>
                <c:pt idx="24">
                  <c:v>9780</c:v>
                </c:pt>
                <c:pt idx="25">
                  <c:v>10051</c:v>
                </c:pt>
                <c:pt idx="26">
                  <c:v>10175</c:v>
                </c:pt>
                <c:pt idx="27">
                  <c:v>10131</c:v>
                </c:pt>
                <c:pt idx="28">
                  <c:v>9926</c:v>
                </c:pt>
                <c:pt idx="29">
                  <c:v>10293</c:v>
                </c:pt>
                <c:pt idx="30">
                  <c:v>10334</c:v>
                </c:pt>
                <c:pt idx="31">
                  <c:v>10363</c:v>
                </c:pt>
                <c:pt idx="32">
                  <c:v>9967</c:v>
                </c:pt>
                <c:pt idx="33">
                  <c:v>9121</c:v>
                </c:pt>
                <c:pt idx="34">
                  <c:v>9162</c:v>
                </c:pt>
                <c:pt idx="35">
                  <c:v>9440</c:v>
                </c:pt>
                <c:pt idx="36">
                  <c:v>9418</c:v>
                </c:pt>
                <c:pt idx="37">
                  <c:v>9644</c:v>
                </c:pt>
                <c:pt idx="38">
                  <c:v>10104</c:v>
                </c:pt>
                <c:pt idx="39">
                  <c:v>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E-4614-AA04-E454890E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38463"/>
        <c:axId val="756428895"/>
      </c:lineChart>
      <c:catAx>
        <c:axId val="7564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28895"/>
        <c:crosses val="autoZero"/>
        <c:auto val="1"/>
        <c:lblAlgn val="ctr"/>
        <c:lblOffset val="100"/>
        <c:noMultiLvlLbl val="0"/>
      </c:catAx>
      <c:valAx>
        <c:axId val="7564288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2E-4327-A00D-A0B90706D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'População,PEA'!$A$9:$B$48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'População,PEA'!$AC$9:$AC$48</c:f>
              <c:numCache>
                <c:formatCode>#,##0.0</c:formatCode>
                <c:ptCount val="40"/>
                <c:pt idx="0">
                  <c:v>63.278073193619022</c:v>
                </c:pt>
                <c:pt idx="1">
                  <c:v>64.922637171440996</c:v>
                </c:pt>
                <c:pt idx="2">
                  <c:v>64.610993919841178</c:v>
                </c:pt>
                <c:pt idx="3">
                  <c:v>64</c:v>
                </c:pt>
                <c:pt idx="4">
                  <c:v>63.492161461547958</c:v>
                </c:pt>
                <c:pt idx="5">
                  <c:v>64.811059907834107</c:v>
                </c:pt>
                <c:pt idx="6">
                  <c:v>64.378944788283604</c:v>
                </c:pt>
                <c:pt idx="7">
                  <c:v>63.595341179340203</c:v>
                </c:pt>
                <c:pt idx="8">
                  <c:v>63.479318734793189</c:v>
                </c:pt>
                <c:pt idx="9">
                  <c:v>63.613200679446734</c:v>
                </c:pt>
                <c:pt idx="10">
                  <c:v>63.22888942656666</c:v>
                </c:pt>
                <c:pt idx="11">
                  <c:v>63.411835748792264</c:v>
                </c:pt>
                <c:pt idx="12">
                  <c:v>63.452968806455502</c:v>
                </c:pt>
                <c:pt idx="13">
                  <c:v>64.074407440744068</c:v>
                </c:pt>
                <c:pt idx="14">
                  <c:v>64.709392528941407</c:v>
                </c:pt>
                <c:pt idx="15">
                  <c:v>64.225469232596822</c:v>
                </c:pt>
                <c:pt idx="16">
                  <c:v>64.127793254697409</c:v>
                </c:pt>
                <c:pt idx="17">
                  <c:v>64.773063494881356</c:v>
                </c:pt>
                <c:pt idx="18">
                  <c:v>64.954324356388653</c:v>
                </c:pt>
                <c:pt idx="19">
                  <c:v>64.817449027975343</c:v>
                </c:pt>
                <c:pt idx="20">
                  <c:v>64.977804084048543</c:v>
                </c:pt>
                <c:pt idx="21">
                  <c:v>65.31226042342395</c:v>
                </c:pt>
                <c:pt idx="22">
                  <c:v>65.537954184088093</c:v>
                </c:pt>
                <c:pt idx="23">
                  <c:v>65.435495200187304</c:v>
                </c:pt>
                <c:pt idx="24">
                  <c:v>65.500906485759401</c:v>
                </c:pt>
                <c:pt idx="25">
                  <c:v>65.70729433698439</c:v>
                </c:pt>
                <c:pt idx="26">
                  <c:v>65.795613625758293</c:v>
                </c:pt>
                <c:pt idx="27">
                  <c:v>65.392682358424608</c:v>
                </c:pt>
                <c:pt idx="28">
                  <c:v>65.062834535722601</c:v>
                </c:pt>
                <c:pt idx="29">
                  <c:v>65.84378794010523</c:v>
                </c:pt>
                <c:pt idx="30">
                  <c:v>66.226425976123195</c:v>
                </c:pt>
                <c:pt idx="31">
                  <c:v>65.932232641086117</c:v>
                </c:pt>
                <c:pt idx="32">
                  <c:v>64.858341474627892</c:v>
                </c:pt>
                <c:pt idx="33">
                  <c:v>60.699017908723285</c:v>
                </c:pt>
                <c:pt idx="34">
                  <c:v>61.236863379143088</c:v>
                </c:pt>
                <c:pt idx="35">
                  <c:v>62.121997580784516</c:v>
                </c:pt>
                <c:pt idx="36">
                  <c:v>63.073553147336867</c:v>
                </c:pt>
                <c:pt idx="37">
                  <c:v>63.668877992500718</c:v>
                </c:pt>
                <c:pt idx="38">
                  <c:v>64.747625042920902</c:v>
                </c:pt>
                <c:pt idx="39">
                  <c:v>64.713266761768907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E-4CED-ACDD-62467E51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38463"/>
        <c:axId val="756428895"/>
      </c:lineChart>
      <c:catAx>
        <c:axId val="7564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28895"/>
        <c:crosses val="autoZero"/>
        <c:auto val="1"/>
        <c:lblAlgn val="ctr"/>
        <c:lblOffset val="100"/>
        <c:noMultiLvlLbl val="0"/>
      </c:catAx>
      <c:valAx>
        <c:axId val="756428895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93483110782537E-2"/>
          <c:y val="2.9684665861532174E-2"/>
          <c:w val="0.92993771630825195"/>
          <c:h val="0.69577671753096171"/>
        </c:manualLayout>
      </c:layout>
      <c:lineChart>
        <c:grouping val="standard"/>
        <c:varyColors val="0"/>
        <c:ser>
          <c:idx val="0"/>
          <c:order val="0"/>
          <c:tx>
            <c:strRef>
              <c:f>OcTxHM!$V$5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 cmpd="thickThin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00-4396-8657-C391583942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0-4396-8657-C391583942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00-4396-8657-C391583942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396-8657-C3915839428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00-4396-8657-C3915839428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00-4396-8657-C3915839428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00-4396-8657-C3915839428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00-4396-8657-C3915839428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00-4396-8657-C3915839428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00-4396-8657-C391583942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00-4396-8657-C3915839428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00-4396-8657-C3915839428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00-4396-8657-C3915839428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00-4396-8657-C3915839428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C00-4396-8657-C3915839428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00-4396-8657-C3915839428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C00-4396-8657-C3915839428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C00-4396-8657-C3915839428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C00-4396-8657-C3915839428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00-4396-8657-C3915839428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00-4396-8657-C3915839428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00-4396-8657-C3915839428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C00-4396-8657-C3915839428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C9-4619-94C6-CE74BC642EB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2C-49CE-88B0-495B0533A3A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C00-4396-8657-C3915839428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C9-4619-94C6-CE74BC642EBD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E-4104-ACF9-EC94412F2F0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2C-49CE-88B0-495B0533A3A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2C-49CE-88B0-495B0533A3AB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05-419C-B3FE-2BFB7E1EBBDA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05-419C-B3FE-2BFB7E1EBBDA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4E-42A3-AAE4-76D84D6D288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38-4E0C-BEF1-F029FA4552C4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05-4E1D-B0E1-4EBEFEA9D122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9B-4777-9408-F9E9C44F1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OcTxHM!$A$6:$B$45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OcTxHM!$V$6:$V$45</c:f>
              <c:numCache>
                <c:formatCode>0.0</c:formatCode>
                <c:ptCount val="40"/>
                <c:pt idx="0">
                  <c:v>8</c:v>
                </c:pt>
                <c:pt idx="1">
                  <c:v>7.6</c:v>
                </c:pt>
                <c:pt idx="2">
                  <c:v>7.1</c:v>
                </c:pt>
                <c:pt idx="3">
                  <c:v>6.9</c:v>
                </c:pt>
                <c:pt idx="4">
                  <c:v>8.1</c:v>
                </c:pt>
                <c:pt idx="5">
                  <c:v>7.5</c:v>
                </c:pt>
                <c:pt idx="6">
                  <c:v>7</c:v>
                </c:pt>
                <c:pt idx="7">
                  <c:v>6.3</c:v>
                </c:pt>
                <c:pt idx="8">
                  <c:v>7.2</c:v>
                </c:pt>
                <c:pt idx="9">
                  <c:v>6.9</c:v>
                </c:pt>
                <c:pt idx="10">
                  <c:v>6.9</c:v>
                </c:pt>
                <c:pt idx="11">
                  <c:v>6.6</c:v>
                </c:pt>
                <c:pt idx="12">
                  <c:v>8</c:v>
                </c:pt>
                <c:pt idx="13">
                  <c:v>8.4</c:v>
                </c:pt>
                <c:pt idx="14">
                  <c:v>9</c:v>
                </c:pt>
                <c:pt idx="15">
                  <c:v>9.1</c:v>
                </c:pt>
                <c:pt idx="16">
                  <c:v>11.1</c:v>
                </c:pt>
                <c:pt idx="17">
                  <c:v>11.4</c:v>
                </c:pt>
                <c:pt idx="18">
                  <c:v>11.9</c:v>
                </c:pt>
                <c:pt idx="19">
                  <c:v>12.2</c:v>
                </c:pt>
                <c:pt idx="20">
                  <c:v>13.9</c:v>
                </c:pt>
                <c:pt idx="21">
                  <c:v>13.1</c:v>
                </c:pt>
                <c:pt idx="22">
                  <c:v>12.5</c:v>
                </c:pt>
                <c:pt idx="23">
                  <c:v>11.9</c:v>
                </c:pt>
                <c:pt idx="24">
                  <c:v>13.2</c:v>
                </c:pt>
                <c:pt idx="25">
                  <c:v>12.6</c:v>
                </c:pt>
                <c:pt idx="26">
                  <c:v>12</c:v>
                </c:pt>
                <c:pt idx="27">
                  <c:v>11.7</c:v>
                </c:pt>
                <c:pt idx="28">
                  <c:v>12.8</c:v>
                </c:pt>
                <c:pt idx="29">
                  <c:v>12.1</c:v>
                </c:pt>
                <c:pt idx="30">
                  <c:v>11.9</c:v>
                </c:pt>
                <c:pt idx="31">
                  <c:v>11.1</c:v>
                </c:pt>
                <c:pt idx="32">
                  <c:v>12.4</c:v>
                </c:pt>
                <c:pt idx="33">
                  <c:v>13.6</c:v>
                </c:pt>
                <c:pt idx="34">
                  <c:v>14.9</c:v>
                </c:pt>
                <c:pt idx="35">
                  <c:v>14.2</c:v>
                </c:pt>
                <c:pt idx="36">
                  <c:v>14.9</c:v>
                </c:pt>
                <c:pt idx="37">
                  <c:v>14.2</c:v>
                </c:pt>
                <c:pt idx="38">
                  <c:v>12.6</c:v>
                </c:pt>
                <c:pt idx="3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00-4396-8657-C3915839428C}"/>
            </c:ext>
          </c:extLst>
        </c:ser>
        <c:ser>
          <c:idx val="1"/>
          <c:order val="1"/>
          <c:tx>
            <c:strRef>
              <c:f>OcTxHM!$W$5</c:f>
              <c:strCache>
                <c:ptCount val="1"/>
                <c:pt idx="0">
                  <c:v>Minas Gerais</c:v>
                </c:pt>
              </c:strCache>
            </c:strRef>
          </c:tx>
          <c:spPr>
            <a:ln w="28575" cap="rnd" cmpd="thickThin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C00-4396-8657-C3915839428C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C00-4396-8657-C3915839428C}"/>
                </c:ext>
              </c:extLst>
            </c:dLbl>
            <c:dLbl>
              <c:idx val="20"/>
              <c:layout>
                <c:manualLayout>
                  <c:x val="-3.0255882352941178E-2"/>
                  <c:y val="7.5003174603174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C00-4396-8657-C3915839428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5-4E1D-B0E1-4EBEFEA9D122}"/>
                </c:ext>
              </c:extLst>
            </c:dLbl>
            <c:dLbl>
              <c:idx val="3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9B-4777-9408-F9E9C44F1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Calibri (Corpo)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OcTxHM!$A$6:$B$45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OcTxHM!$W$6:$W$45</c:f>
              <c:numCache>
                <c:formatCode>0.0</c:formatCode>
                <c:ptCount val="40"/>
                <c:pt idx="0">
                  <c:v>7.9</c:v>
                </c:pt>
                <c:pt idx="1">
                  <c:v>7.3</c:v>
                </c:pt>
                <c:pt idx="2">
                  <c:v>6.4</c:v>
                </c:pt>
                <c:pt idx="3">
                  <c:v>6.3</c:v>
                </c:pt>
                <c:pt idx="4">
                  <c:v>7.5</c:v>
                </c:pt>
                <c:pt idx="5">
                  <c:v>7</c:v>
                </c:pt>
                <c:pt idx="6">
                  <c:v>6.3</c:v>
                </c:pt>
                <c:pt idx="7">
                  <c:v>5.8</c:v>
                </c:pt>
                <c:pt idx="8">
                  <c:v>7.1</c:v>
                </c:pt>
                <c:pt idx="9">
                  <c:v>6.9</c:v>
                </c:pt>
                <c:pt idx="10">
                  <c:v>6.9</c:v>
                </c:pt>
                <c:pt idx="11">
                  <c:v>6.3</c:v>
                </c:pt>
                <c:pt idx="12">
                  <c:v>8.3000000000000007</c:v>
                </c:pt>
                <c:pt idx="13">
                  <c:v>8</c:v>
                </c:pt>
                <c:pt idx="14">
                  <c:v>8.8000000000000007</c:v>
                </c:pt>
                <c:pt idx="15">
                  <c:v>9.4</c:v>
                </c:pt>
                <c:pt idx="16">
                  <c:v>11.3</c:v>
                </c:pt>
                <c:pt idx="17">
                  <c:v>11</c:v>
                </c:pt>
                <c:pt idx="18">
                  <c:v>11.3</c:v>
                </c:pt>
                <c:pt idx="19">
                  <c:v>11.2</c:v>
                </c:pt>
                <c:pt idx="20">
                  <c:v>13.8</c:v>
                </c:pt>
                <c:pt idx="21">
                  <c:v>12.2</c:v>
                </c:pt>
                <c:pt idx="22">
                  <c:v>12.3</c:v>
                </c:pt>
                <c:pt idx="23">
                  <c:v>10.7</c:v>
                </c:pt>
                <c:pt idx="24">
                  <c:v>12.7</c:v>
                </c:pt>
                <c:pt idx="25">
                  <c:v>10.9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11.2</c:v>
                </c:pt>
                <c:pt idx="29">
                  <c:v>9.6</c:v>
                </c:pt>
                <c:pt idx="30">
                  <c:v>10</c:v>
                </c:pt>
                <c:pt idx="31">
                  <c:v>9.6</c:v>
                </c:pt>
                <c:pt idx="32">
                  <c:v>11.7</c:v>
                </c:pt>
                <c:pt idx="33">
                  <c:v>13.181688398210717</c:v>
                </c:pt>
                <c:pt idx="34">
                  <c:v>13.606789250353607</c:v>
                </c:pt>
                <c:pt idx="35">
                  <c:v>12.461752433936022</c:v>
                </c:pt>
                <c:pt idx="36">
                  <c:v>13.918844818131968</c:v>
                </c:pt>
                <c:pt idx="37">
                  <c:v>12.621183292561383</c:v>
                </c:pt>
                <c:pt idx="38">
                  <c:v>10.694714512992752</c:v>
                </c:pt>
                <c:pt idx="39">
                  <c:v>9.4347941098668553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C00-4396-8657-C3915839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19536"/>
        <c:axId val="1787120080"/>
      </c:lineChart>
      <c:catAx>
        <c:axId val="17871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 (Corpo)"/>
                <a:ea typeface="+mn-ea"/>
                <a:cs typeface="+mn-cs"/>
              </a:defRPr>
            </a:pPr>
            <a:endParaRPr lang="pt-BR"/>
          </a:p>
        </c:txPr>
        <c:crossAx val="1787120080"/>
        <c:crosses val="autoZero"/>
        <c:auto val="1"/>
        <c:lblAlgn val="ctr"/>
        <c:lblOffset val="100"/>
        <c:noMultiLvlLbl val="0"/>
      </c:catAx>
      <c:valAx>
        <c:axId val="1787120080"/>
        <c:scaling>
          <c:orientation val="minMax"/>
          <c:max val="18"/>
          <c:min val="2"/>
        </c:scaling>
        <c:delete val="1"/>
        <c:axPos val="l"/>
        <c:numFmt formatCode="0.0" sourceLinked="1"/>
        <c:majorTickMark val="none"/>
        <c:minorTickMark val="none"/>
        <c:tickLblPos val="nextTo"/>
        <c:crossAx val="17871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930720416362308E-2"/>
          <c:y val="3.8805555555555558E-2"/>
          <c:w val="0.49232788531775024"/>
          <c:h val="0.841690555555555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OcS!$AM$5</c:f>
              <c:strCache>
                <c:ptCount val="1"/>
                <c:pt idx="0">
                  <c:v>Variação (%) 2021-IV / 2020-IV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9.7970679012345679E-4"/>
                  <c:y val="4.6302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911574074074065E-2"/>
                      <c:h val="7.39291666666666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6A1B-4723-9747-802309FB80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OcS!$AF$6:$AF$16</c:f>
              <c:strCache>
                <c:ptCount val="11"/>
                <c:pt idx="0">
                  <c:v>Força de trabalho - ocupados</c:v>
                </c:pt>
                <c:pt idx="1">
                  <c:v>Agricultura, pecuária, produção florestal, pesca e aquicultura</c:v>
                </c:pt>
                <c:pt idx="2">
                  <c:v>Indústria geral</c:v>
                </c:pt>
                <c:pt idx="3">
                  <c:v>Construção</c:v>
                </c:pt>
                <c:pt idx="4">
                  <c:v>Comércio, reparação de veículos automotores e motocicletas</c:v>
                </c:pt>
                <c:pt idx="5">
                  <c:v>Transporte, armazenagem e correio</c:v>
                </c:pt>
                <c:pt idx="6">
                  <c:v>Alojamento e alimentação</c:v>
                </c:pt>
                <c:pt idx="7">
                  <c:v>Informação, comunicação e atividades financeiras, imobiliárias, profissionais e administrativas</c:v>
                </c:pt>
                <c:pt idx="8">
                  <c:v>Administração pública, defesa, seguridade social, educação, saúde humana e serviços sociais</c:v>
                </c:pt>
                <c:pt idx="9">
                  <c:v>Outro serviço</c:v>
                </c:pt>
                <c:pt idx="10">
                  <c:v>Serviço doméstico</c:v>
                </c:pt>
              </c:strCache>
            </c:strRef>
          </c:cat>
          <c:val>
            <c:numRef>
              <c:f>OcS!$AM$6:$AM$16</c:f>
              <c:numCache>
                <c:formatCode>#,##0.0</c:formatCode>
                <c:ptCount val="11"/>
                <c:pt idx="0">
                  <c:v>8.8029661016949099</c:v>
                </c:pt>
                <c:pt idx="1">
                  <c:v>5.1302931596091117</c:v>
                </c:pt>
                <c:pt idx="2">
                  <c:v>15.936254980079688</c:v>
                </c:pt>
                <c:pt idx="3">
                  <c:v>16.353887399463819</c:v>
                </c:pt>
                <c:pt idx="4">
                  <c:v>17.902813299232733</c:v>
                </c:pt>
                <c:pt idx="5">
                  <c:v>0.42643923240939241</c:v>
                </c:pt>
                <c:pt idx="6">
                  <c:v>26.746987951807235</c:v>
                </c:pt>
                <c:pt idx="7">
                  <c:v>5.2072263549415521</c:v>
                </c:pt>
                <c:pt idx="8">
                  <c:v>-2.9097387173396716</c:v>
                </c:pt>
                <c:pt idx="9">
                  <c:v>-3.3333333333333326</c:v>
                </c:pt>
                <c:pt idx="10">
                  <c:v>10.810810810810811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8-4D45-878A-79C843DB8419}"/>
            </c:ext>
          </c:extLst>
        </c:ser>
        <c:ser>
          <c:idx val="1"/>
          <c:order val="1"/>
          <c:tx>
            <c:strRef>
              <c:f>OcS!$AN$5</c:f>
              <c:strCache>
                <c:ptCount val="1"/>
                <c:pt idx="0">
                  <c:v>Variação (%) 2021-IV / 2021-III</c:v>
                </c:pt>
              </c:strCache>
            </c:strRef>
          </c:tx>
          <c:spPr>
            <a:solidFill>
              <a:srgbClr val="E5B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OcS!$AF$6:$AF$16</c:f>
              <c:strCache>
                <c:ptCount val="11"/>
                <c:pt idx="0">
                  <c:v>Força de trabalho - ocupados</c:v>
                </c:pt>
                <c:pt idx="1">
                  <c:v>Agricultura, pecuária, produção florestal, pesca e aquicultura</c:v>
                </c:pt>
                <c:pt idx="2">
                  <c:v>Indústria geral</c:v>
                </c:pt>
                <c:pt idx="3">
                  <c:v>Construção</c:v>
                </c:pt>
                <c:pt idx="4">
                  <c:v>Comércio, reparação de veículos automotores e motocicletas</c:v>
                </c:pt>
                <c:pt idx="5">
                  <c:v>Transporte, armazenagem e correio</c:v>
                </c:pt>
                <c:pt idx="6">
                  <c:v>Alojamento e alimentação</c:v>
                </c:pt>
                <c:pt idx="7">
                  <c:v>Informação, comunicação e atividades financeiras, imobiliárias, profissionais e administrativas</c:v>
                </c:pt>
                <c:pt idx="8">
                  <c:v>Administração pública, defesa, seguridade social, educação, saúde humana e serviços sociais</c:v>
                </c:pt>
                <c:pt idx="9">
                  <c:v>Outro serviço</c:v>
                </c:pt>
                <c:pt idx="10">
                  <c:v>Serviço doméstico</c:v>
                </c:pt>
              </c:strCache>
            </c:strRef>
          </c:cat>
          <c:val>
            <c:numRef>
              <c:f>OcS!$AN$6:$AN$16</c:f>
              <c:numCache>
                <c:formatCode>#,##0.0</c:formatCode>
                <c:ptCount val="11"/>
                <c:pt idx="0">
                  <c:v>1.6528107680126691</c:v>
                </c:pt>
                <c:pt idx="1">
                  <c:v>-7.8515346181299073</c:v>
                </c:pt>
                <c:pt idx="2">
                  <c:v>1.8907563025210017</c:v>
                </c:pt>
                <c:pt idx="3">
                  <c:v>2.1176470588235352</c:v>
                </c:pt>
                <c:pt idx="4">
                  <c:v>5.5523755008586084</c:v>
                </c:pt>
                <c:pt idx="5">
                  <c:v>3.5164835164835262</c:v>
                </c:pt>
                <c:pt idx="6">
                  <c:v>2.9354207436399271</c:v>
                </c:pt>
                <c:pt idx="7">
                  <c:v>3.5564853556485421</c:v>
                </c:pt>
                <c:pt idx="8">
                  <c:v>1.4897579143389184</c:v>
                </c:pt>
                <c:pt idx="9">
                  <c:v>5.5674518201284773</c:v>
                </c:pt>
                <c:pt idx="10">
                  <c:v>3.4124629080118707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8-4D45-878A-79C843DB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405904"/>
        <c:axId val="746393752"/>
      </c:barChart>
      <c:catAx>
        <c:axId val="746405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46393752"/>
        <c:crosses val="autoZero"/>
        <c:auto val="1"/>
        <c:lblAlgn val="ctr"/>
        <c:lblOffset val="100"/>
        <c:noMultiLvlLbl val="0"/>
      </c:catAx>
      <c:valAx>
        <c:axId val="746393752"/>
        <c:scaling>
          <c:orientation val="minMax"/>
        </c:scaling>
        <c:delete val="1"/>
        <c:axPos val="t"/>
        <c:numFmt formatCode="#,##0.0" sourceLinked="1"/>
        <c:majorTickMark val="none"/>
        <c:minorTickMark val="none"/>
        <c:tickLblPos val="nextTo"/>
        <c:crossAx val="7464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effectLst/>
  </c:spPr>
  <c:txPr>
    <a:bodyPr/>
    <a:lstStyle/>
    <a:p>
      <a:pPr>
        <a:defRPr sz="800">
          <a:latin typeface="Calibri (Corpo)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93483110782537E-2"/>
          <c:y val="2.9684665861532174E-2"/>
          <c:w val="0.92993771630825195"/>
          <c:h val="0.69577671753096171"/>
        </c:manualLayout>
      </c:layout>
      <c:lineChart>
        <c:grouping val="standard"/>
        <c:varyColors val="0"/>
        <c:ser>
          <c:idx val="0"/>
          <c:order val="0"/>
          <c:tx>
            <c:strRef>
              <c:f>OcP!$AH$57</c:f>
              <c:strCache>
                <c:ptCount val="1"/>
                <c:pt idx="0">
                  <c:v>Empregados</c:v>
                </c:pt>
              </c:strCache>
            </c:strRef>
          </c:tx>
          <c:spPr>
            <a:ln w="22225" cap="rnd" cmpd="sng" algn="ctr">
              <a:solidFill>
                <a:srgbClr val="82828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2A-4453-AA8A-B629CD285C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2A-4453-AA8A-B629CD285CC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2A-4453-AA8A-B629CD285CC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2A-4453-AA8A-B629CD285CC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2A-4453-AA8A-B629CD285C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2A-4453-AA8A-B629CD285CC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2A-4453-AA8A-B629CD285C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2A-4453-AA8A-B629CD285C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2A-4453-AA8A-B629CD285C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2A-4453-AA8A-B629CD285CC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2A-4453-AA8A-B629CD285CC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2A-4453-AA8A-B629CD285CC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2A-4453-AA8A-B629CD285CC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2A-4453-AA8A-B629CD285CC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2A-4453-AA8A-B629CD285CC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2A-4453-AA8A-B629CD285CC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2A-4453-AA8A-B629CD285CC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2A-4453-AA8A-B629CD285CC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2A-4453-AA8A-B629CD285CC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2A-4453-AA8A-B629CD285CC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2A-4453-AA8A-B629CD285CC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2A-4453-AA8A-B629CD285CC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2A-4453-AA8A-B629CD285CC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2A-4453-AA8A-B629CD285CC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82A-4453-AA8A-B629CD285CC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36-4E41-B394-67029246350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A9-488C-989E-C77023565F8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82A-4453-AA8A-B629CD285CC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36-4E41-B394-67029246350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6-4E41-B394-67029246350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A9-488C-989E-C77023565F8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A9-488C-989E-C77023565F8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9-488C-989E-C77023565F8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6E-4EEA-94EC-61DFB9F3E07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E4-44C4-96E4-8918EFE9C8D7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BD-4C69-BACB-A505F1D3C68A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D-4328-8FBC-ED71789346E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CF-4703-93BA-11BD44AB1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828282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OcP!$AH$58:$AH$97</c:f>
              <c:numCache>
                <c:formatCode>#,##0.0</c:formatCode>
                <c:ptCount val="40"/>
                <c:pt idx="0">
                  <c:v>72.981966509231427</c:v>
                </c:pt>
                <c:pt idx="1">
                  <c:v>72.631578947368425</c:v>
                </c:pt>
                <c:pt idx="2">
                  <c:v>73.234811165845642</c:v>
                </c:pt>
                <c:pt idx="3">
                  <c:v>72.742268041237111</c:v>
                </c:pt>
                <c:pt idx="4">
                  <c:v>72.185430463576168</c:v>
                </c:pt>
                <c:pt idx="5">
                  <c:v>71.80585296216988</c:v>
                </c:pt>
                <c:pt idx="6">
                  <c:v>72.232950503099914</c:v>
                </c:pt>
                <c:pt idx="7">
                  <c:v>71.331162222674536</c:v>
                </c:pt>
                <c:pt idx="8">
                  <c:v>72.759154203197525</c:v>
                </c:pt>
                <c:pt idx="9">
                  <c:v>73.043032786885249</c:v>
                </c:pt>
                <c:pt idx="10">
                  <c:v>72.553453947368425</c:v>
                </c:pt>
                <c:pt idx="11">
                  <c:v>72.193981293208623</c:v>
                </c:pt>
                <c:pt idx="12">
                  <c:v>71.063257065948861</c:v>
                </c:pt>
                <c:pt idx="13">
                  <c:v>71.448921448921453</c:v>
                </c:pt>
                <c:pt idx="14">
                  <c:v>70.912951167728238</c:v>
                </c:pt>
                <c:pt idx="15">
                  <c:v>70.881812614819353</c:v>
                </c:pt>
                <c:pt idx="16">
                  <c:v>70.373072113380573</c:v>
                </c:pt>
                <c:pt idx="17">
                  <c:v>70.81536249743273</c:v>
                </c:pt>
                <c:pt idx="18">
                  <c:v>71.319744698373484</c:v>
                </c:pt>
                <c:pt idx="19">
                  <c:v>70.92687950566426</c:v>
                </c:pt>
                <c:pt idx="20">
                  <c:v>70.803844935037503</c:v>
                </c:pt>
                <c:pt idx="21">
                  <c:v>70.485396955985195</c:v>
                </c:pt>
                <c:pt idx="22">
                  <c:v>70.023563159512349</c:v>
                </c:pt>
                <c:pt idx="23">
                  <c:v>69.827758862407379</c:v>
                </c:pt>
                <c:pt idx="24">
                  <c:v>69.417177914110425</c:v>
                </c:pt>
                <c:pt idx="25">
                  <c:v>69.883593672271417</c:v>
                </c:pt>
                <c:pt idx="26">
                  <c:v>70.044226044226036</c:v>
                </c:pt>
                <c:pt idx="27">
                  <c:v>68.848090020728463</c:v>
                </c:pt>
                <c:pt idx="28">
                  <c:v>68.708442474309891</c:v>
                </c:pt>
                <c:pt idx="29">
                  <c:v>69.046925094724571</c:v>
                </c:pt>
                <c:pt idx="30">
                  <c:v>68.656860847687256</c:v>
                </c:pt>
                <c:pt idx="31">
                  <c:v>67.914696516452764</c:v>
                </c:pt>
                <c:pt idx="32">
                  <c:v>68.526136249623761</c:v>
                </c:pt>
                <c:pt idx="33">
                  <c:v>69.433176186821626</c:v>
                </c:pt>
                <c:pt idx="34">
                  <c:v>69.046059812268069</c:v>
                </c:pt>
                <c:pt idx="35">
                  <c:v>68.347457627118644</c:v>
                </c:pt>
                <c:pt idx="36">
                  <c:v>68.804417073688683</c:v>
                </c:pt>
                <c:pt idx="37">
                  <c:v>67.793446702613025</c:v>
                </c:pt>
                <c:pt idx="38">
                  <c:v>67.438638163103732</c:v>
                </c:pt>
                <c:pt idx="39">
                  <c:v>68.04595462953948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82A-4453-AA8A-B629CD285CC7}"/>
            </c:ext>
          </c:extLst>
        </c:ser>
        <c:ser>
          <c:idx val="1"/>
          <c:order val="1"/>
          <c:tx>
            <c:strRef>
              <c:f>OcP!$AF$57</c:f>
              <c:strCache>
                <c:ptCount val="1"/>
                <c:pt idx="0">
                  <c:v>Trabalhador por conta própria</c:v>
                </c:pt>
              </c:strCache>
            </c:strRef>
          </c:tx>
          <c:spPr>
            <a:ln w="22225" cap="rnd" cmpd="sng" algn="ctr">
              <a:solidFill>
                <a:srgbClr val="C04B4B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82A-4453-AA8A-B629CD285CC7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CF-4703-93BA-11BD44AB1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C04B4B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OcP!$AF$58:$AF$97</c:f>
              <c:numCache>
                <c:formatCode>#,##0.0</c:formatCode>
                <c:ptCount val="40"/>
                <c:pt idx="0">
                  <c:v>20.641906397595537</c:v>
                </c:pt>
                <c:pt idx="1">
                  <c:v>19.814241486068113</c:v>
                </c:pt>
                <c:pt idx="2">
                  <c:v>19.519704433497537</c:v>
                </c:pt>
                <c:pt idx="3">
                  <c:v>20</c:v>
                </c:pt>
                <c:pt idx="4">
                  <c:v>20.498265531378117</c:v>
                </c:pt>
                <c:pt idx="5">
                  <c:v>20.332415621494849</c:v>
                </c:pt>
                <c:pt idx="6">
                  <c:v>20.11383270657587</c:v>
                </c:pt>
                <c:pt idx="7">
                  <c:v>20.985141461428864</c:v>
                </c:pt>
                <c:pt idx="8">
                  <c:v>20.02062919030428</c:v>
                </c:pt>
                <c:pt idx="9">
                  <c:v>20.122950819672131</c:v>
                </c:pt>
                <c:pt idx="10">
                  <c:v>20.600328947368421</c:v>
                </c:pt>
                <c:pt idx="11">
                  <c:v>20.770638470923139</c:v>
                </c:pt>
                <c:pt idx="12">
                  <c:v>21.803499327052489</c:v>
                </c:pt>
                <c:pt idx="13">
                  <c:v>21.489621489621491</c:v>
                </c:pt>
                <c:pt idx="14">
                  <c:v>21.635830553028004</c:v>
                </c:pt>
                <c:pt idx="15">
                  <c:v>22.249438660951213</c:v>
                </c:pt>
                <c:pt idx="16">
                  <c:v>23.155481450604416</c:v>
                </c:pt>
                <c:pt idx="17">
                  <c:v>22.602177038406243</c:v>
                </c:pt>
                <c:pt idx="18">
                  <c:v>21.844760140004119</c:v>
                </c:pt>
                <c:pt idx="19">
                  <c:v>21.84346035015448</c:v>
                </c:pt>
                <c:pt idx="20">
                  <c:v>22.129502482306961</c:v>
                </c:pt>
                <c:pt idx="21">
                  <c:v>22.274784039489923</c:v>
                </c:pt>
                <c:pt idx="22">
                  <c:v>22.282553017108903</c:v>
                </c:pt>
                <c:pt idx="23">
                  <c:v>22.651712397356299</c:v>
                </c:pt>
                <c:pt idx="24">
                  <c:v>23.333333333333332</c:v>
                </c:pt>
                <c:pt idx="25">
                  <c:v>22.545020395980501</c:v>
                </c:pt>
                <c:pt idx="26">
                  <c:v>22.358722358722357</c:v>
                </c:pt>
                <c:pt idx="27">
                  <c:v>23.581087750468857</c:v>
                </c:pt>
                <c:pt idx="28">
                  <c:v>23.786016522264759</c:v>
                </c:pt>
                <c:pt idx="29">
                  <c:v>22.869911590401244</c:v>
                </c:pt>
                <c:pt idx="30">
                  <c:v>23.57267273079156</c:v>
                </c:pt>
                <c:pt idx="31">
                  <c:v>24.3751809321625</c:v>
                </c:pt>
                <c:pt idx="32">
                  <c:v>24.260058192033711</c:v>
                </c:pt>
                <c:pt idx="33">
                  <c:v>23.155355772393378</c:v>
                </c:pt>
                <c:pt idx="34">
                  <c:v>23.761187513643307</c:v>
                </c:pt>
                <c:pt idx="35">
                  <c:v>24.459745762711865</c:v>
                </c:pt>
                <c:pt idx="36">
                  <c:v>24.262051390953491</c:v>
                </c:pt>
                <c:pt idx="37">
                  <c:v>25.197013687266693</c:v>
                </c:pt>
                <c:pt idx="38">
                  <c:v>25.554235946159938</c:v>
                </c:pt>
                <c:pt idx="39">
                  <c:v>25.31399084801869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2A-4453-AA8A-B629CD285CC7}"/>
            </c:ext>
          </c:extLst>
        </c:ser>
        <c:ser>
          <c:idx val="2"/>
          <c:order val="2"/>
          <c:tx>
            <c:strRef>
              <c:f>OcP!$AE$57</c:f>
              <c:strCache>
                <c:ptCount val="1"/>
                <c:pt idx="0">
                  <c:v>Empregadores</c:v>
                </c:pt>
              </c:strCache>
            </c:strRef>
          </c:tx>
          <c:spPr>
            <a:ln w="22225" cap="rnd" cmpd="sng" algn="ctr">
              <a:solidFill>
                <a:srgbClr val="3C3737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82A-4453-AA8A-B629CD285CC7}"/>
                </c:ext>
              </c:extLst>
            </c:dLbl>
            <c:dLbl>
              <c:idx val="3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CF-4703-93BA-11BD44AB1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C3737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OcP!$AE$58:$AE$97</c:f>
              <c:numCache>
                <c:formatCode>#,##0.0</c:formatCode>
                <c:ptCount val="40"/>
                <c:pt idx="0">
                  <c:v>4.2829540575354228</c:v>
                </c:pt>
                <c:pt idx="1">
                  <c:v>4.8503611971104235</c:v>
                </c:pt>
                <c:pt idx="2">
                  <c:v>4.6490147783251228</c:v>
                </c:pt>
                <c:pt idx="3">
                  <c:v>4.8350515463917523</c:v>
                </c:pt>
                <c:pt idx="4">
                  <c:v>4.8249763481551566</c:v>
                </c:pt>
                <c:pt idx="5">
                  <c:v>4.9454471296013054</c:v>
                </c:pt>
                <c:pt idx="6">
                  <c:v>4.9598536436629734</c:v>
                </c:pt>
                <c:pt idx="7">
                  <c:v>5.0681864441278242</c:v>
                </c:pt>
                <c:pt idx="8">
                  <c:v>5.0747808148530176</c:v>
                </c:pt>
                <c:pt idx="9">
                  <c:v>4.6721311475409841</c:v>
                </c:pt>
                <c:pt idx="10">
                  <c:v>4.8519736842105265</c:v>
                </c:pt>
                <c:pt idx="11">
                  <c:v>4.8698657991053276</c:v>
                </c:pt>
                <c:pt idx="12">
                  <c:v>4.752044725126825</c:v>
                </c:pt>
                <c:pt idx="13">
                  <c:v>4.7313797313797314</c:v>
                </c:pt>
                <c:pt idx="14">
                  <c:v>4.9034475786068139</c:v>
                </c:pt>
                <c:pt idx="15">
                  <c:v>4.7152480097979179</c:v>
                </c:pt>
                <c:pt idx="16">
                  <c:v>4.5331388078365986</c:v>
                </c:pt>
                <c:pt idx="17">
                  <c:v>4.3746149106592735</c:v>
                </c:pt>
                <c:pt idx="18">
                  <c:v>4.6221947704344242</c:v>
                </c:pt>
                <c:pt idx="19">
                  <c:v>5.1390319258496397</c:v>
                </c:pt>
                <c:pt idx="20">
                  <c:v>4.8272948135629026</c:v>
                </c:pt>
                <c:pt idx="21">
                  <c:v>4.8231180584121764</c:v>
                </c:pt>
                <c:pt idx="22">
                  <c:v>5.0609568691732401</c:v>
                </c:pt>
                <c:pt idx="23">
                  <c:v>5.397556579210895</c:v>
                </c:pt>
                <c:pt idx="24">
                  <c:v>4.9795501022494886</c:v>
                </c:pt>
                <c:pt idx="25">
                  <c:v>5.1437667893741912</c:v>
                </c:pt>
                <c:pt idx="26">
                  <c:v>5.1105651105651111</c:v>
                </c:pt>
                <c:pt idx="27">
                  <c:v>5.1821143026354752</c:v>
                </c:pt>
                <c:pt idx="28">
                  <c:v>5.1783195647793674</c:v>
                </c:pt>
                <c:pt idx="29">
                  <c:v>5.4794520547945202</c:v>
                </c:pt>
                <c:pt idx="30">
                  <c:v>5.1867621443777825</c:v>
                </c:pt>
                <c:pt idx="31">
                  <c:v>5.3266428640355103</c:v>
                </c:pt>
                <c:pt idx="32">
                  <c:v>5.1971505969700011</c:v>
                </c:pt>
                <c:pt idx="33">
                  <c:v>4.9336695537769977</c:v>
                </c:pt>
                <c:pt idx="34">
                  <c:v>4.6932984064614711</c:v>
                </c:pt>
                <c:pt idx="35">
                  <c:v>4.7033898305084749</c:v>
                </c:pt>
                <c:pt idx="36">
                  <c:v>4.6188150350392867</c:v>
                </c:pt>
                <c:pt idx="37">
                  <c:v>4.583160514309415</c:v>
                </c:pt>
                <c:pt idx="38">
                  <c:v>4.4833729216152012</c:v>
                </c:pt>
                <c:pt idx="39">
                  <c:v>4.5370460519910427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82A-4453-AA8A-B629CD285CC7}"/>
            </c:ext>
          </c:extLst>
        </c:ser>
        <c:ser>
          <c:idx val="3"/>
          <c:order val="3"/>
          <c:tx>
            <c:strRef>
              <c:f>OcP!$AG$57</c:f>
              <c:strCache>
                <c:ptCount val="1"/>
                <c:pt idx="0">
                  <c:v>Trabalhador familiar auxiliar</c:v>
                </c:pt>
              </c:strCache>
            </c:strRef>
          </c:tx>
          <c:spPr>
            <a:ln w="22225" cap="rnd" cmpd="sng" algn="ctr">
              <a:solidFill>
                <a:srgbClr val="4B7DB9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82A-4453-AA8A-B629CD285CC7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82A-4453-AA8A-B629CD285CC7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BD-4C69-BACB-A505F1D3C68A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0D-4328-8FBC-ED71789346E0}"/>
                </c:ext>
              </c:extLst>
            </c:dLbl>
            <c:dLbl>
              <c:idx val="3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CF-4703-93BA-11BD44AB1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4B7DB9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OcP!$A$6:$B$45</c:f>
              <c:multiLvlStrCache>
                <c:ptCount val="4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OcP!$AG$58:$AG$97</c:f>
              <c:numCache>
                <c:formatCode>#,##0.0</c:formatCode>
                <c:ptCount val="40"/>
                <c:pt idx="0">
                  <c:v>2.1039072563331902</c:v>
                </c:pt>
                <c:pt idx="1">
                  <c:v>2.7038183694530442</c:v>
                </c:pt>
                <c:pt idx="2">
                  <c:v>2.6067323481116582</c:v>
                </c:pt>
                <c:pt idx="3">
                  <c:v>2.4329896907216497</c:v>
                </c:pt>
                <c:pt idx="4">
                  <c:v>2.4808157258488386</c:v>
                </c:pt>
                <c:pt idx="5">
                  <c:v>2.9162842867339656</c:v>
                </c:pt>
                <c:pt idx="6">
                  <c:v>2.693363146661246</c:v>
                </c:pt>
                <c:pt idx="7">
                  <c:v>2.615509871768777</c:v>
                </c:pt>
                <c:pt idx="8">
                  <c:v>2.1351211964930377</c:v>
                </c:pt>
                <c:pt idx="9">
                  <c:v>2.1618852459016393</c:v>
                </c:pt>
                <c:pt idx="10">
                  <c:v>1.9942434210526316</c:v>
                </c:pt>
                <c:pt idx="11">
                  <c:v>2.1655144367629116</c:v>
                </c:pt>
                <c:pt idx="12">
                  <c:v>2.3811988818718293</c:v>
                </c:pt>
                <c:pt idx="13">
                  <c:v>2.3504273504273505</c:v>
                </c:pt>
                <c:pt idx="14">
                  <c:v>2.5376604994439389</c:v>
                </c:pt>
                <c:pt idx="15">
                  <c:v>2.1535007144315168</c:v>
                </c:pt>
                <c:pt idx="16">
                  <c:v>1.9487286369320549</c:v>
                </c:pt>
                <c:pt idx="17">
                  <c:v>2.2078455535017456</c:v>
                </c:pt>
                <c:pt idx="18">
                  <c:v>2.2133003911879761</c:v>
                </c:pt>
                <c:pt idx="19">
                  <c:v>2.1009268795056641</c:v>
                </c:pt>
                <c:pt idx="20">
                  <c:v>2.2287947607478613</c:v>
                </c:pt>
                <c:pt idx="21">
                  <c:v>2.4167009461127109</c:v>
                </c:pt>
                <c:pt idx="22">
                  <c:v>2.6226821022436226</c:v>
                </c:pt>
                <c:pt idx="23">
                  <c:v>2.1329861806529142</c:v>
                </c:pt>
                <c:pt idx="24">
                  <c:v>2.259713701431493</c:v>
                </c:pt>
                <c:pt idx="25">
                  <c:v>2.4176698835936721</c:v>
                </c:pt>
                <c:pt idx="26">
                  <c:v>2.4864864864864864</c:v>
                </c:pt>
                <c:pt idx="27">
                  <c:v>2.3887079261672097</c:v>
                </c:pt>
                <c:pt idx="28">
                  <c:v>2.30707233528108</c:v>
                </c:pt>
                <c:pt idx="29">
                  <c:v>2.5939959195569804</c:v>
                </c:pt>
                <c:pt idx="30">
                  <c:v>2.58370427714341</c:v>
                </c:pt>
                <c:pt idx="31">
                  <c:v>2.3834796873492232</c:v>
                </c:pt>
                <c:pt idx="32">
                  <c:v>2.0166549613725295</c:v>
                </c:pt>
                <c:pt idx="33">
                  <c:v>2.4777984870080036</c:v>
                </c:pt>
                <c:pt idx="34">
                  <c:v>2.4885396201702688</c:v>
                </c:pt>
                <c:pt idx="35">
                  <c:v>2.5</c:v>
                </c:pt>
                <c:pt idx="36">
                  <c:v>2.3253344659163306</c:v>
                </c:pt>
                <c:pt idx="37">
                  <c:v>2.4367482372459559</c:v>
                </c:pt>
                <c:pt idx="38">
                  <c:v>2.5237529691211402</c:v>
                </c:pt>
                <c:pt idx="39">
                  <c:v>2.1030084704507837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82A-4453-AA8A-B629CD28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0608"/>
        <c:axId val="1966018768"/>
      </c:lineChart>
      <c:catAx>
        <c:axId val="19660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66018768"/>
        <c:crosses val="autoZero"/>
        <c:auto val="1"/>
        <c:lblAlgn val="ctr"/>
        <c:lblOffset val="100"/>
        <c:noMultiLvlLbl val="0"/>
      </c:catAx>
      <c:valAx>
        <c:axId val="1966018768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9660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06682416556449"/>
          <c:y val="0.87364035911463933"/>
          <c:w val="0.78394204485605401"/>
          <c:h val="9.1368418539102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>
          <a:alpha val="25000"/>
        </a:sys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56030</xdr:colOff>
      <xdr:row>93</xdr:row>
      <xdr:rowOff>0</xdr:rowOff>
    </xdr:from>
    <xdr:to>
      <xdr:col>34</xdr:col>
      <xdr:colOff>281736</xdr:colOff>
      <xdr:row>108</xdr:row>
      <xdr:rowOff>133146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DFBA77-1F3A-478D-8AEE-45DFBB94D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351864</xdr:colOff>
      <xdr:row>58</xdr:row>
      <xdr:rowOff>121583</xdr:rowOff>
    </xdr:from>
    <xdr:to>
      <xdr:col>22</xdr:col>
      <xdr:colOff>286216</xdr:colOff>
      <xdr:row>74</xdr:row>
      <xdr:rowOff>99260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2DF45C-A913-457B-A32F-447CFFB8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730904</xdr:colOff>
      <xdr:row>92</xdr:row>
      <xdr:rowOff>140072</xdr:rowOff>
    </xdr:from>
    <xdr:to>
      <xdr:col>24</xdr:col>
      <xdr:colOff>15316</xdr:colOff>
      <xdr:row>111</xdr:row>
      <xdr:rowOff>5690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406444-4833-4727-92FF-150F6B61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113</xdr:row>
      <xdr:rowOff>34736</xdr:rowOff>
    </xdr:from>
    <xdr:to>
      <xdr:col>29</xdr:col>
      <xdr:colOff>80029</xdr:colOff>
      <xdr:row>131</xdr:row>
      <xdr:rowOff>90854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5AC7A0-0410-42A9-BC0D-55AE3D1E3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156890</xdr:colOff>
      <xdr:row>58</xdr:row>
      <xdr:rowOff>152401</xdr:rowOff>
    </xdr:from>
    <xdr:to>
      <xdr:col>33</xdr:col>
      <xdr:colOff>24008</xdr:colOff>
      <xdr:row>74</xdr:row>
      <xdr:rowOff>130078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602CF-852A-406C-AE90-926AFBFC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58</xdr:row>
      <xdr:rowOff>156881</xdr:rowOff>
    </xdr:from>
    <xdr:to>
      <xdr:col>44</xdr:col>
      <xdr:colOff>68824</xdr:colOff>
      <xdr:row>74</xdr:row>
      <xdr:rowOff>134558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601C07-63FD-4CEA-B23F-AB67046E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57</xdr:row>
      <xdr:rowOff>56030</xdr:rowOff>
    </xdr:from>
    <xdr:to>
      <xdr:col>11</xdr:col>
      <xdr:colOff>595499</xdr:colOff>
      <xdr:row>72</xdr:row>
      <xdr:rowOff>147155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240925</xdr:colOff>
      <xdr:row>19</xdr:row>
      <xdr:rowOff>6722</xdr:rowOff>
    </xdr:from>
    <xdr:to>
      <xdr:col>34</xdr:col>
      <xdr:colOff>836425</xdr:colOff>
      <xdr:row>44</xdr:row>
      <xdr:rowOff>155310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19490-88DD-4ADA-9D0C-7A350109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10886</xdr:colOff>
      <xdr:row>107</xdr:row>
      <xdr:rowOff>27214</xdr:rowOff>
    </xdr:from>
    <xdr:to>
      <xdr:col>24</xdr:col>
      <xdr:colOff>432651</xdr:colOff>
      <xdr:row>123</xdr:row>
      <xdr:rowOff>37096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125</xdr:row>
      <xdr:rowOff>32656</xdr:rowOff>
    </xdr:from>
    <xdr:to>
      <xdr:col>24</xdr:col>
      <xdr:colOff>431290</xdr:colOff>
      <xdr:row>141</xdr:row>
      <xdr:rowOff>42538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224117</xdr:colOff>
      <xdr:row>25</xdr:row>
      <xdr:rowOff>11206</xdr:rowOff>
    </xdr:from>
    <xdr:to>
      <xdr:col>45</xdr:col>
      <xdr:colOff>315353</xdr:colOff>
      <xdr:row>48</xdr:row>
      <xdr:rowOff>2912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C2AED8-ED85-4538-A8CE-9BF57DB7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19</xdr:col>
      <xdr:colOff>68823</xdr:colOff>
      <xdr:row>24</xdr:row>
      <xdr:rowOff>56117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06170-EA6A-46DA-A8F5-B1932CE6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1033342</xdr:colOff>
      <xdr:row>8</xdr:row>
      <xdr:rowOff>66993</xdr:rowOff>
    </xdr:from>
    <xdr:to>
      <xdr:col>30</xdr:col>
      <xdr:colOff>243635</xdr:colOff>
      <xdr:row>26</xdr:row>
      <xdr:rowOff>29621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782583</xdr:colOff>
      <xdr:row>73</xdr:row>
      <xdr:rowOff>539750</xdr:rowOff>
    </xdr:from>
    <xdr:to>
      <xdr:col>28</xdr:col>
      <xdr:colOff>656166</xdr:colOff>
      <xdr:row>75</xdr:row>
      <xdr:rowOff>8750</xdr:rowOff>
    </xdr:to>
    <xdr:cxnSp macro="">
      <xdr:nvCxnSpPr>
        <xdr:cNvPr id="4" name="Conector angulad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5400000">
          <a:off x="17214416" y="10471000"/>
          <a:ext cx="612000" cy="12600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694593</xdr:colOff>
      <xdr:row>73</xdr:row>
      <xdr:rowOff>542399</xdr:rowOff>
    </xdr:from>
    <xdr:to>
      <xdr:col>29</xdr:col>
      <xdr:colOff>568176</xdr:colOff>
      <xdr:row>75</xdr:row>
      <xdr:rowOff>11399</xdr:rowOff>
    </xdr:to>
    <xdr:cxnSp macro="">
      <xdr:nvCxnSpPr>
        <xdr:cNvPr id="15" name="Conector angulad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CxnSpPr/>
      </xdr:nvCxnSpPr>
      <xdr:spPr>
        <a:xfrm rot="16200000" flipH="1">
          <a:off x="18485164" y="10608790"/>
          <a:ext cx="612000" cy="1258371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697915</xdr:colOff>
      <xdr:row>75</xdr:row>
      <xdr:rowOff>537307</xdr:rowOff>
    </xdr:from>
    <xdr:to>
      <xdr:col>27</xdr:col>
      <xdr:colOff>571499</xdr:colOff>
      <xdr:row>77</xdr:row>
      <xdr:rowOff>6307</xdr:rowOff>
    </xdr:to>
    <xdr:cxnSp macro="">
      <xdr:nvCxnSpPr>
        <xdr:cNvPr id="17" name="Conector angulad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 rot="5400000">
          <a:off x="15718909" y="11746698"/>
          <a:ext cx="612000" cy="1258372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605206</xdr:colOff>
      <xdr:row>75</xdr:row>
      <xdr:rowOff>533608</xdr:rowOff>
    </xdr:from>
    <xdr:to>
      <xdr:col>28</xdr:col>
      <xdr:colOff>478788</xdr:colOff>
      <xdr:row>77</xdr:row>
      <xdr:rowOff>2608</xdr:rowOff>
    </xdr:to>
    <xdr:cxnSp macro="">
      <xdr:nvCxnSpPr>
        <xdr:cNvPr id="18" name="Conector angulad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CxnSpPr/>
      </xdr:nvCxnSpPr>
      <xdr:spPr>
        <a:xfrm rot="16200000" flipH="1">
          <a:off x="17010988" y="11742999"/>
          <a:ext cx="612000" cy="1258371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755067</xdr:colOff>
      <xdr:row>77</xdr:row>
      <xdr:rowOff>543169</xdr:rowOff>
    </xdr:from>
    <xdr:to>
      <xdr:col>26</xdr:col>
      <xdr:colOff>628650</xdr:colOff>
      <xdr:row>79</xdr:row>
      <xdr:rowOff>12169</xdr:rowOff>
    </xdr:to>
    <xdr:cxnSp macro="">
      <xdr:nvCxnSpPr>
        <xdr:cNvPr id="19" name="Conector angulad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 rot="5400000">
          <a:off x="14391272" y="12895560"/>
          <a:ext cx="612000" cy="1258372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662357</xdr:colOff>
      <xdr:row>77</xdr:row>
      <xdr:rowOff>539470</xdr:rowOff>
    </xdr:from>
    <xdr:to>
      <xdr:col>27</xdr:col>
      <xdr:colOff>535940</xdr:colOff>
      <xdr:row>79</xdr:row>
      <xdr:rowOff>8470</xdr:rowOff>
    </xdr:to>
    <xdr:cxnSp macro="">
      <xdr:nvCxnSpPr>
        <xdr:cNvPr id="20" name="Conector angulad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 rot="16200000" flipH="1">
          <a:off x="15683351" y="12891861"/>
          <a:ext cx="612000" cy="1258371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763467</xdr:colOff>
      <xdr:row>77</xdr:row>
      <xdr:rowOff>538005</xdr:rowOff>
    </xdr:from>
    <xdr:to>
      <xdr:col>29</xdr:col>
      <xdr:colOff>637050</xdr:colOff>
      <xdr:row>79</xdr:row>
      <xdr:rowOff>7005</xdr:rowOff>
    </xdr:to>
    <xdr:cxnSp macro="">
      <xdr:nvCxnSpPr>
        <xdr:cNvPr id="21" name="Conector angulad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 rot="16200000" flipH="1">
          <a:off x="18554038" y="12890396"/>
          <a:ext cx="612000" cy="1258371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744416</xdr:colOff>
      <xdr:row>79</xdr:row>
      <xdr:rowOff>541704</xdr:rowOff>
    </xdr:from>
    <xdr:to>
      <xdr:col>25</xdr:col>
      <xdr:colOff>744416</xdr:colOff>
      <xdr:row>81</xdr:row>
      <xdr:rowOff>10704</xdr:rowOff>
    </xdr:to>
    <xdr:cxnSp macro="">
      <xdr:nvCxnSpPr>
        <xdr:cNvPr id="22" name="Conector angulad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 rot="5400000">
          <a:off x="13751435" y="14666281"/>
          <a:ext cx="612000" cy="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633046</xdr:colOff>
      <xdr:row>79</xdr:row>
      <xdr:rowOff>532912</xdr:rowOff>
    </xdr:from>
    <xdr:to>
      <xdr:col>29</xdr:col>
      <xdr:colOff>633046</xdr:colOff>
      <xdr:row>81</xdr:row>
      <xdr:rowOff>1912</xdr:rowOff>
    </xdr:to>
    <xdr:cxnSp macro="">
      <xdr:nvCxnSpPr>
        <xdr:cNvPr id="23" name="Conector angulad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 rot="5400000">
          <a:off x="19179219" y="14657489"/>
          <a:ext cx="612000" cy="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246530</xdr:colOff>
      <xdr:row>8</xdr:row>
      <xdr:rowOff>78441</xdr:rowOff>
    </xdr:from>
    <xdr:to>
      <xdr:col>42</xdr:col>
      <xdr:colOff>297264</xdr:colOff>
      <xdr:row>26</xdr:row>
      <xdr:rowOff>41069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DD0B95-1F99-4F9C-AF71-45F81DFF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244288</xdr:colOff>
      <xdr:row>28</xdr:row>
      <xdr:rowOff>62752</xdr:rowOff>
    </xdr:from>
    <xdr:to>
      <xdr:col>42</xdr:col>
      <xdr:colOff>280787</xdr:colOff>
      <xdr:row>50</xdr:row>
      <xdr:rowOff>112211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8A950E2-57D2-4C9F-97F2-ACF2AFD01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11</xdr:col>
      <xdr:colOff>18150</xdr:colOff>
      <xdr:row>72</xdr:row>
      <xdr:rowOff>127275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blioteca.ibge.gov.br/index.php/biblioteca-catalogo?view=detalhes&amp;id=72421" TargetMode="External"/><Relationship Id="rId1" Type="http://schemas.openxmlformats.org/officeDocument/2006/relationships/hyperlink" Target="https://sidra.ibge.gov.br/pesquisa/pnadct/tabela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5136-3C80-40D8-B881-12BF022445CD}">
  <sheetPr>
    <tabColor rgb="FFFF0000"/>
  </sheetPr>
  <dimension ref="A1:D42"/>
  <sheetViews>
    <sheetView tabSelected="1" workbookViewId="0">
      <pane ySplit="2" topLeftCell="A21" activePane="bottomLeft" state="frozen"/>
      <selection pane="bottomLeft" activeCell="C39" sqref="C39"/>
    </sheetView>
  </sheetViews>
  <sheetFormatPr defaultRowHeight="15" x14ac:dyDescent="0.25"/>
  <cols>
    <col min="3" max="3" width="10.140625" bestFit="1" customWidth="1"/>
    <col min="4" max="4" width="9.28515625" bestFit="1" customWidth="1"/>
  </cols>
  <sheetData>
    <row r="1" spans="1:4" x14ac:dyDescent="0.25">
      <c r="A1" t="s">
        <v>210</v>
      </c>
    </row>
    <row r="2" spans="1:4" x14ac:dyDescent="0.25">
      <c r="A2" t="s">
        <v>212</v>
      </c>
      <c r="B2" t="s">
        <v>211</v>
      </c>
      <c r="C2" t="s">
        <v>289</v>
      </c>
      <c r="D2" t="s">
        <v>290</v>
      </c>
    </row>
    <row r="3" spans="1:4" x14ac:dyDescent="0.25">
      <c r="A3">
        <v>2012</v>
      </c>
      <c r="B3" t="s">
        <v>206</v>
      </c>
      <c r="C3" s="260">
        <v>153601</v>
      </c>
      <c r="D3" s="260">
        <v>15985</v>
      </c>
    </row>
    <row r="4" spans="1:4" x14ac:dyDescent="0.25">
      <c r="B4" t="s">
        <v>207</v>
      </c>
      <c r="C4" s="260">
        <v>154180</v>
      </c>
      <c r="D4" s="260">
        <v>16093</v>
      </c>
    </row>
    <row r="5" spans="1:4" x14ac:dyDescent="0.25">
      <c r="B5" t="s">
        <v>208</v>
      </c>
      <c r="C5" s="260">
        <v>154758</v>
      </c>
      <c r="D5" s="260">
        <v>16118</v>
      </c>
    </row>
    <row r="6" spans="1:4" x14ac:dyDescent="0.25">
      <c r="B6" t="s">
        <v>209</v>
      </c>
      <c r="C6" s="260">
        <v>155330</v>
      </c>
      <c r="D6" s="260">
        <v>16175</v>
      </c>
    </row>
    <row r="7" spans="1:4" x14ac:dyDescent="0.25">
      <c r="A7">
        <v>2013</v>
      </c>
      <c r="B7" t="s">
        <v>206</v>
      </c>
      <c r="C7" s="260">
        <v>155902</v>
      </c>
      <c r="D7" s="260">
        <v>16202</v>
      </c>
    </row>
    <row r="8" spans="1:4" x14ac:dyDescent="0.25">
      <c r="B8" t="s">
        <v>207</v>
      </c>
      <c r="C8" s="260">
        <v>156466</v>
      </c>
      <c r="D8" s="260">
        <v>16275</v>
      </c>
    </row>
    <row r="9" spans="1:4" x14ac:dyDescent="0.25">
      <c r="B9" t="s">
        <v>208</v>
      </c>
      <c r="C9" s="260">
        <v>157023</v>
      </c>
      <c r="D9" s="260">
        <v>16319</v>
      </c>
    </row>
    <row r="10" spans="1:4" x14ac:dyDescent="0.25">
      <c r="B10" t="s">
        <v>209</v>
      </c>
      <c r="C10" s="260">
        <v>157565</v>
      </c>
      <c r="D10" s="260">
        <v>16399</v>
      </c>
    </row>
    <row r="11" spans="1:4" x14ac:dyDescent="0.25">
      <c r="A11">
        <v>2014</v>
      </c>
      <c r="B11" t="s">
        <v>206</v>
      </c>
      <c r="C11" s="260">
        <v>158107</v>
      </c>
      <c r="D11" s="260">
        <v>16440</v>
      </c>
    </row>
    <row r="12" spans="1:4" x14ac:dyDescent="0.25">
      <c r="B12" t="s">
        <v>207</v>
      </c>
      <c r="C12" s="260">
        <v>158641</v>
      </c>
      <c r="D12" s="260">
        <v>16484</v>
      </c>
    </row>
    <row r="13" spans="1:4" x14ac:dyDescent="0.25">
      <c r="B13" t="s">
        <v>208</v>
      </c>
      <c r="C13" s="260">
        <v>159168</v>
      </c>
      <c r="D13" s="260">
        <v>16532</v>
      </c>
    </row>
    <row r="14" spans="1:4" x14ac:dyDescent="0.25">
      <c r="B14" t="s">
        <v>209</v>
      </c>
      <c r="C14" s="260">
        <v>159679</v>
      </c>
      <c r="D14" s="260">
        <v>16560</v>
      </c>
    </row>
    <row r="15" spans="1:4" x14ac:dyDescent="0.25">
      <c r="A15">
        <v>2015</v>
      </c>
      <c r="B15" t="s">
        <v>206</v>
      </c>
      <c r="C15" s="260">
        <v>160189</v>
      </c>
      <c r="D15" s="260">
        <v>16606</v>
      </c>
    </row>
    <row r="16" spans="1:4" x14ac:dyDescent="0.25">
      <c r="B16" t="s">
        <v>207</v>
      </c>
      <c r="C16" s="260">
        <v>160693</v>
      </c>
      <c r="D16" s="260">
        <v>16665</v>
      </c>
    </row>
    <row r="17" spans="1:4" x14ac:dyDescent="0.25">
      <c r="B17" t="s">
        <v>208</v>
      </c>
      <c r="C17" s="260">
        <v>161192</v>
      </c>
      <c r="D17" s="260">
        <v>16758</v>
      </c>
    </row>
    <row r="18" spans="1:4" x14ac:dyDescent="0.25">
      <c r="B18" t="s">
        <v>209</v>
      </c>
      <c r="C18" s="260">
        <v>161679</v>
      </c>
      <c r="D18" s="260">
        <v>16836</v>
      </c>
    </row>
    <row r="19" spans="1:4" x14ac:dyDescent="0.25">
      <c r="A19">
        <v>2016</v>
      </c>
      <c r="B19" t="s">
        <v>206</v>
      </c>
      <c r="C19" s="260">
        <v>162166</v>
      </c>
      <c r="D19" s="260">
        <v>16871</v>
      </c>
    </row>
    <row r="20" spans="1:4" x14ac:dyDescent="0.25">
      <c r="B20" t="s">
        <v>207</v>
      </c>
      <c r="C20" s="260">
        <v>162648</v>
      </c>
      <c r="D20" s="260">
        <v>16899</v>
      </c>
    </row>
    <row r="21" spans="1:4" x14ac:dyDescent="0.25">
      <c r="B21" t="s">
        <v>208</v>
      </c>
      <c r="C21" s="260">
        <v>163128</v>
      </c>
      <c r="D21" s="260">
        <v>16858</v>
      </c>
    </row>
    <row r="22" spans="1:4" x14ac:dyDescent="0.25">
      <c r="B22" t="s">
        <v>209</v>
      </c>
      <c r="C22" s="260">
        <v>163603</v>
      </c>
      <c r="D22" s="260">
        <v>16872</v>
      </c>
    </row>
    <row r="23" spans="1:4" x14ac:dyDescent="0.25">
      <c r="A23">
        <v>2017</v>
      </c>
      <c r="B23" t="s">
        <v>206</v>
      </c>
      <c r="C23" s="260">
        <v>164077</v>
      </c>
      <c r="D23" s="260">
        <v>16895</v>
      </c>
    </row>
    <row r="24" spans="1:4" x14ac:dyDescent="0.25">
      <c r="B24" t="s">
        <v>207</v>
      </c>
      <c r="C24" s="260">
        <v>164545</v>
      </c>
      <c r="D24" s="260">
        <v>16957</v>
      </c>
    </row>
    <row r="25" spans="1:4" x14ac:dyDescent="0.25">
      <c r="B25" t="s">
        <v>208</v>
      </c>
      <c r="C25" s="260">
        <v>165007</v>
      </c>
      <c r="D25" s="260">
        <v>16981</v>
      </c>
    </row>
    <row r="26" spans="1:4" x14ac:dyDescent="0.25">
      <c r="B26" t="s">
        <v>209</v>
      </c>
      <c r="C26" s="260">
        <v>165459</v>
      </c>
      <c r="D26" s="260">
        <v>17084</v>
      </c>
    </row>
    <row r="27" spans="1:4" x14ac:dyDescent="0.25">
      <c r="A27">
        <v>2018</v>
      </c>
      <c r="B27" t="s">
        <v>206</v>
      </c>
      <c r="C27" s="260">
        <v>165909</v>
      </c>
      <c r="D27" s="260">
        <v>17099</v>
      </c>
    </row>
    <row r="28" spans="1:4" x14ac:dyDescent="0.25">
      <c r="B28" t="s">
        <v>207</v>
      </c>
      <c r="C28" s="260">
        <v>166354</v>
      </c>
      <c r="D28" s="260">
        <v>17164</v>
      </c>
    </row>
    <row r="29" spans="1:4" x14ac:dyDescent="0.25">
      <c r="B29" t="s">
        <v>208</v>
      </c>
      <c r="C29" s="260">
        <v>166801</v>
      </c>
      <c r="D29" s="260">
        <v>17144</v>
      </c>
    </row>
    <row r="30" spans="1:4" x14ac:dyDescent="0.25">
      <c r="B30" t="s">
        <v>209</v>
      </c>
      <c r="C30" s="260">
        <v>167246</v>
      </c>
      <c r="D30" s="260">
        <v>17164</v>
      </c>
    </row>
    <row r="31" spans="1:4" x14ac:dyDescent="0.25">
      <c r="A31">
        <v>2019</v>
      </c>
      <c r="B31" t="s">
        <v>206</v>
      </c>
      <c r="C31" s="260">
        <v>167690</v>
      </c>
      <c r="D31" s="260">
        <v>17188</v>
      </c>
    </row>
    <row r="32" spans="1:4" x14ac:dyDescent="0.25">
      <c r="B32" t="s">
        <v>207</v>
      </c>
      <c r="C32" s="260">
        <v>168128</v>
      </c>
      <c r="D32" s="260">
        <v>17297</v>
      </c>
    </row>
    <row r="33" spans="1:4" x14ac:dyDescent="0.25">
      <c r="B33" t="s">
        <v>208</v>
      </c>
      <c r="C33" s="260">
        <v>168565</v>
      </c>
      <c r="D33" s="260">
        <v>17339</v>
      </c>
    </row>
    <row r="34" spans="1:4" x14ac:dyDescent="0.25">
      <c r="B34" t="s">
        <v>209</v>
      </c>
      <c r="C34" s="260">
        <v>168997</v>
      </c>
      <c r="D34" s="260">
        <v>17383</v>
      </c>
    </row>
    <row r="35" spans="1:4" x14ac:dyDescent="0.25">
      <c r="A35">
        <v>2020</v>
      </c>
      <c r="B35" t="s">
        <v>206</v>
      </c>
      <c r="C35" s="260">
        <v>169427</v>
      </c>
      <c r="D35" s="260">
        <v>17401</v>
      </c>
    </row>
    <row r="36" spans="1:4" x14ac:dyDescent="0.25">
      <c r="B36" t="s">
        <v>207</v>
      </c>
      <c r="C36" s="260">
        <v>169852</v>
      </c>
      <c r="D36" s="260">
        <v>17310</v>
      </c>
    </row>
    <row r="37" spans="1:4" x14ac:dyDescent="0.25">
      <c r="B37" t="s">
        <v>208</v>
      </c>
      <c r="C37" s="260">
        <v>170270</v>
      </c>
      <c r="D37" s="260">
        <v>17318</v>
      </c>
    </row>
    <row r="38" spans="1:4" x14ac:dyDescent="0.25">
      <c r="B38" t="s">
        <v>209</v>
      </c>
      <c r="C38" s="260">
        <v>170678</v>
      </c>
      <c r="D38" s="260">
        <v>17361</v>
      </c>
    </row>
    <row r="39" spans="1:4" x14ac:dyDescent="0.25">
      <c r="A39">
        <v>2021</v>
      </c>
      <c r="B39" t="s">
        <v>206</v>
      </c>
      <c r="C39" s="260">
        <v>171084</v>
      </c>
      <c r="D39" s="260">
        <v>17348</v>
      </c>
    </row>
    <row r="40" spans="1:4" x14ac:dyDescent="0.25">
      <c r="B40" t="s">
        <v>207</v>
      </c>
      <c r="C40" s="260">
        <v>171485</v>
      </c>
      <c r="D40" s="260">
        <v>17335</v>
      </c>
    </row>
    <row r="41" spans="1:4" x14ac:dyDescent="0.25">
      <c r="B41" t="s">
        <v>208</v>
      </c>
      <c r="C41" s="260">
        <v>171886</v>
      </c>
      <c r="D41" s="260">
        <v>17474</v>
      </c>
    </row>
    <row r="42" spans="1:4" x14ac:dyDescent="0.25">
      <c r="B42" t="s">
        <v>209</v>
      </c>
      <c r="C42" s="260">
        <v>172283</v>
      </c>
      <c r="D42" s="260">
        <v>17525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T61"/>
  <sheetViews>
    <sheetView showGridLines="0" zoomScale="85" zoomScaleNormal="85" workbookViewId="0">
      <pane xSplit="2" ySplit="5" topLeftCell="C6" activePane="bottomRight" state="frozen"/>
      <selection activeCell="I45" sqref="I45"/>
      <selection pane="topRight" activeCell="I45" sqref="I45"/>
      <selection pane="bottomLeft" activeCell="I45" sqref="I45"/>
      <selection pane="bottomRight" activeCell="C6" sqref="C6"/>
    </sheetView>
  </sheetViews>
  <sheetFormatPr defaultRowHeight="12.75" customHeight="1" x14ac:dyDescent="0.25"/>
  <cols>
    <col min="1" max="1" width="15.7109375" style="6" customWidth="1"/>
    <col min="2" max="2" width="5.7109375" style="6" customWidth="1"/>
    <col min="3" max="3" width="3.7109375" style="6" customWidth="1"/>
    <col min="4" max="11" width="11.7109375" style="6" customWidth="1"/>
    <col min="12" max="12" width="5.7109375" customWidth="1"/>
    <col min="13" max="16" width="11.7109375" customWidth="1"/>
    <col min="17" max="20" width="11.7109375" style="6" customWidth="1"/>
    <col min="21" max="16384" width="9.140625" style="6"/>
  </cols>
  <sheetData>
    <row r="1" spans="1:20" s="165" customFormat="1" ht="30" customHeight="1" x14ac:dyDescent="0.25">
      <c r="A1" s="4" t="s">
        <v>135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67"/>
      <c r="N1" s="167"/>
      <c r="O1" s="167"/>
      <c r="P1" s="167"/>
    </row>
    <row r="2" spans="1:20" ht="12.75" customHeight="1" x14ac:dyDescent="0.25">
      <c r="A2" s="11" t="s">
        <v>136</v>
      </c>
      <c r="B2" s="11"/>
    </row>
    <row r="4" spans="1:20" s="8" customFormat="1" ht="12.75" customHeight="1" x14ac:dyDescent="0.25">
      <c r="A4" s="31"/>
      <c r="B4" s="133"/>
      <c r="D4" s="30" t="s">
        <v>145</v>
      </c>
      <c r="E4" s="29"/>
      <c r="F4" s="31"/>
      <c r="G4" s="31"/>
      <c r="L4"/>
      <c r="M4" s="30" t="s">
        <v>144</v>
      </c>
      <c r="N4"/>
      <c r="O4"/>
      <c r="P4"/>
    </row>
    <row r="5" spans="1:20" s="1" customFormat="1" ht="120" customHeight="1" x14ac:dyDescent="0.25">
      <c r="A5" s="122" t="s">
        <v>212</v>
      </c>
      <c r="B5" s="122" t="s">
        <v>211</v>
      </c>
      <c r="D5" s="12" t="s">
        <v>6</v>
      </c>
      <c r="E5" s="12" t="s">
        <v>138</v>
      </c>
      <c r="F5" s="75" t="s">
        <v>139</v>
      </c>
      <c r="G5" s="75" t="s">
        <v>140</v>
      </c>
      <c r="H5" s="12" t="s">
        <v>141</v>
      </c>
      <c r="I5" s="12" t="s">
        <v>142</v>
      </c>
      <c r="J5" s="12" t="s">
        <v>143</v>
      </c>
      <c r="K5" s="75" t="s">
        <v>146</v>
      </c>
      <c r="L5"/>
      <c r="M5" s="12" t="s">
        <v>6</v>
      </c>
      <c r="N5" s="12" t="s">
        <v>138</v>
      </c>
      <c r="O5" s="75" t="s">
        <v>139</v>
      </c>
      <c r="P5" s="75" t="s">
        <v>140</v>
      </c>
      <c r="Q5" s="12" t="s">
        <v>141</v>
      </c>
      <c r="R5" s="12" t="s">
        <v>142</v>
      </c>
      <c r="S5" s="12" t="s">
        <v>143</v>
      </c>
      <c r="T5" s="75" t="s">
        <v>146</v>
      </c>
    </row>
    <row r="6" spans="1:20" ht="12.75" customHeight="1" x14ac:dyDescent="0.25">
      <c r="A6" s="3">
        <v>2012</v>
      </c>
      <c r="B6" s="17" t="s">
        <v>206</v>
      </c>
      <c r="D6" s="19">
        <v>153601</v>
      </c>
      <c r="E6" s="55">
        <v>7653</v>
      </c>
      <c r="F6" s="55">
        <v>7013</v>
      </c>
      <c r="G6" s="19">
        <v>6685</v>
      </c>
      <c r="H6" s="19">
        <v>14339</v>
      </c>
      <c r="I6" s="19">
        <v>14666</v>
      </c>
      <c r="J6" s="19">
        <v>21351</v>
      </c>
      <c r="K6" s="19">
        <v>102350</v>
      </c>
      <c r="M6" s="19">
        <v>15985</v>
      </c>
      <c r="N6" s="55">
        <v>799</v>
      </c>
      <c r="O6" s="55">
        <v>740</v>
      </c>
      <c r="P6" s="19">
        <v>607</v>
      </c>
      <c r="Q6" s="19">
        <v>1406</v>
      </c>
      <c r="R6" s="19">
        <v>1539</v>
      </c>
      <c r="S6" s="19">
        <v>2146</v>
      </c>
      <c r="T6" s="19">
        <v>10722</v>
      </c>
    </row>
    <row r="7" spans="1:20" ht="12.75" customHeight="1" x14ac:dyDescent="0.25">
      <c r="A7" s="3"/>
      <c r="B7" s="17" t="s">
        <v>207</v>
      </c>
      <c r="D7" s="19">
        <v>154180</v>
      </c>
      <c r="E7" s="55">
        <v>7363</v>
      </c>
      <c r="F7" s="55">
        <v>6342</v>
      </c>
      <c r="G7" s="19">
        <v>5716</v>
      </c>
      <c r="H7" s="19">
        <v>13080</v>
      </c>
      <c r="I7" s="19">
        <v>13705</v>
      </c>
      <c r="J7" s="19">
        <v>19421</v>
      </c>
      <c r="K7" s="19">
        <v>102726</v>
      </c>
      <c r="M7" s="19">
        <v>16093</v>
      </c>
      <c r="N7" s="55">
        <v>758</v>
      </c>
      <c r="O7" s="55">
        <v>725</v>
      </c>
      <c r="P7" s="19">
        <v>491</v>
      </c>
      <c r="Q7" s="19">
        <v>1249</v>
      </c>
      <c r="R7" s="19">
        <v>1483</v>
      </c>
      <c r="S7" s="19">
        <v>1974</v>
      </c>
      <c r="T7" s="19">
        <v>10939</v>
      </c>
    </row>
    <row r="8" spans="1:20" ht="12.75" customHeight="1" x14ac:dyDescent="0.25">
      <c r="A8" s="3"/>
      <c r="B8" s="17" t="s">
        <v>208</v>
      </c>
      <c r="D8" s="19">
        <v>154758</v>
      </c>
      <c r="E8" s="55">
        <v>6942</v>
      </c>
      <c r="F8" s="55">
        <v>5403</v>
      </c>
      <c r="G8" s="19">
        <v>5089</v>
      </c>
      <c r="H8" s="19">
        <v>12031</v>
      </c>
      <c r="I8" s="19">
        <v>12345</v>
      </c>
      <c r="J8" s="19">
        <v>17434</v>
      </c>
      <c r="K8" s="19">
        <v>102351</v>
      </c>
      <c r="M8" s="19">
        <v>16118</v>
      </c>
      <c r="N8" s="55">
        <v>670</v>
      </c>
      <c r="O8" s="55">
        <v>575</v>
      </c>
      <c r="P8" s="19">
        <v>480</v>
      </c>
      <c r="Q8" s="19">
        <v>1150</v>
      </c>
      <c r="R8" s="19">
        <v>1245</v>
      </c>
      <c r="S8" s="19">
        <v>1725</v>
      </c>
      <c r="T8" s="19">
        <v>10894</v>
      </c>
    </row>
    <row r="9" spans="1:20" ht="12.75" customHeight="1" x14ac:dyDescent="0.25">
      <c r="A9" s="3"/>
      <c r="B9" s="17" t="s">
        <v>209</v>
      </c>
      <c r="D9" s="19">
        <v>155330</v>
      </c>
      <c r="E9" s="55">
        <v>6730</v>
      </c>
      <c r="F9" s="55">
        <v>5276</v>
      </c>
      <c r="G9" s="19">
        <v>5068</v>
      </c>
      <c r="H9" s="19">
        <v>11798</v>
      </c>
      <c r="I9" s="19">
        <v>12006</v>
      </c>
      <c r="J9" s="19">
        <v>17074</v>
      </c>
      <c r="K9" s="19">
        <v>102391</v>
      </c>
      <c r="M9" s="19">
        <v>16175</v>
      </c>
      <c r="N9" s="55">
        <v>652</v>
      </c>
      <c r="O9" s="55">
        <v>565</v>
      </c>
      <c r="P9" s="19">
        <v>511</v>
      </c>
      <c r="Q9" s="19">
        <v>1163</v>
      </c>
      <c r="R9" s="19">
        <v>1217</v>
      </c>
      <c r="S9" s="19">
        <v>1728</v>
      </c>
      <c r="T9" s="19">
        <v>10863</v>
      </c>
    </row>
    <row r="10" spans="1:20" ht="12.75" customHeight="1" x14ac:dyDescent="0.25">
      <c r="A10" s="3">
        <v>2013</v>
      </c>
      <c r="B10" s="17" t="s">
        <v>206</v>
      </c>
      <c r="D10" s="19">
        <v>155902</v>
      </c>
      <c r="E10" s="55">
        <v>7866</v>
      </c>
      <c r="F10" s="55">
        <v>5272</v>
      </c>
      <c r="G10" s="19">
        <v>5248</v>
      </c>
      <c r="H10" s="19">
        <v>13114</v>
      </c>
      <c r="I10" s="19">
        <v>13138</v>
      </c>
      <c r="J10" s="19">
        <v>18386</v>
      </c>
      <c r="K10" s="19">
        <v>102802</v>
      </c>
      <c r="M10" s="19">
        <v>16202</v>
      </c>
      <c r="N10" s="55">
        <v>774</v>
      </c>
      <c r="O10" s="55">
        <v>605</v>
      </c>
      <c r="P10" s="19">
        <v>520</v>
      </c>
      <c r="Q10" s="19">
        <v>1295</v>
      </c>
      <c r="R10" s="19">
        <v>1380</v>
      </c>
      <c r="S10" s="19">
        <v>1900</v>
      </c>
      <c r="T10" s="19">
        <v>10807</v>
      </c>
    </row>
    <row r="11" spans="1:20" ht="12.75" customHeight="1" x14ac:dyDescent="0.25">
      <c r="A11" s="3"/>
      <c r="B11" s="17" t="s">
        <v>207</v>
      </c>
      <c r="D11" s="19">
        <v>156466</v>
      </c>
      <c r="E11" s="55">
        <v>7393</v>
      </c>
      <c r="F11" s="55">
        <v>5134</v>
      </c>
      <c r="G11" s="19">
        <v>4821</v>
      </c>
      <c r="H11" s="19">
        <v>12214</v>
      </c>
      <c r="I11" s="19">
        <v>12527</v>
      </c>
      <c r="J11" s="19">
        <v>17349</v>
      </c>
      <c r="K11" s="19">
        <v>103063</v>
      </c>
      <c r="M11" s="19">
        <v>16275</v>
      </c>
      <c r="N11" s="55">
        <v>742</v>
      </c>
      <c r="O11" s="55">
        <v>567</v>
      </c>
      <c r="P11" s="19">
        <v>449</v>
      </c>
      <c r="Q11" s="19">
        <v>1191</v>
      </c>
      <c r="R11" s="19">
        <v>1309</v>
      </c>
      <c r="S11" s="19">
        <v>1758</v>
      </c>
      <c r="T11" s="19">
        <v>10997</v>
      </c>
    </row>
    <row r="12" spans="1:20" ht="12.75" customHeight="1" x14ac:dyDescent="0.25">
      <c r="A12" s="3"/>
      <c r="B12" s="17" t="s">
        <v>208</v>
      </c>
      <c r="D12" s="19">
        <v>157023</v>
      </c>
      <c r="E12" s="55">
        <v>6916</v>
      </c>
      <c r="F12" s="55">
        <v>4869</v>
      </c>
      <c r="G12" s="19">
        <v>4686</v>
      </c>
      <c r="H12" s="19">
        <v>11602</v>
      </c>
      <c r="I12" s="19">
        <v>11785</v>
      </c>
      <c r="J12" s="19">
        <v>16470</v>
      </c>
      <c r="K12" s="19">
        <v>103040</v>
      </c>
      <c r="M12" s="19">
        <v>16319</v>
      </c>
      <c r="N12" s="55">
        <v>666</v>
      </c>
      <c r="O12" s="55">
        <v>541</v>
      </c>
      <c r="P12" s="19">
        <v>447</v>
      </c>
      <c r="Q12" s="19">
        <v>1114</v>
      </c>
      <c r="R12" s="19">
        <v>1207</v>
      </c>
      <c r="S12" s="19">
        <v>1655</v>
      </c>
      <c r="T12" s="19">
        <v>10953</v>
      </c>
    </row>
    <row r="13" spans="1:20" ht="12.75" customHeight="1" x14ac:dyDescent="0.25">
      <c r="A13" s="3"/>
      <c r="B13" s="17" t="s">
        <v>209</v>
      </c>
      <c r="D13" s="19">
        <v>157565</v>
      </c>
      <c r="E13" s="55">
        <v>6151</v>
      </c>
      <c r="F13" s="55">
        <v>4780</v>
      </c>
      <c r="G13" s="19">
        <v>4419</v>
      </c>
      <c r="H13" s="19">
        <v>10570</v>
      </c>
      <c r="I13" s="19">
        <v>10930</v>
      </c>
      <c r="J13" s="19">
        <v>15349</v>
      </c>
      <c r="K13" s="19">
        <v>102740</v>
      </c>
      <c r="M13" s="19">
        <v>16399</v>
      </c>
      <c r="N13" s="55">
        <v>603</v>
      </c>
      <c r="O13" s="55">
        <v>572</v>
      </c>
      <c r="P13" s="19">
        <v>425</v>
      </c>
      <c r="Q13" s="19">
        <v>1028</v>
      </c>
      <c r="R13" s="19">
        <v>1175</v>
      </c>
      <c r="S13" s="19">
        <v>1600</v>
      </c>
      <c r="T13" s="19">
        <v>10854</v>
      </c>
    </row>
    <row r="14" spans="1:20" ht="12.75" customHeight="1" x14ac:dyDescent="0.25">
      <c r="A14" s="3">
        <v>2014</v>
      </c>
      <c r="B14" s="17" t="s">
        <v>206</v>
      </c>
      <c r="D14" s="19">
        <v>158107</v>
      </c>
      <c r="E14" s="55">
        <v>7141</v>
      </c>
      <c r="F14" s="55">
        <v>4531</v>
      </c>
      <c r="G14" s="19">
        <v>4365</v>
      </c>
      <c r="H14" s="19">
        <v>11507</v>
      </c>
      <c r="I14" s="19">
        <v>11673</v>
      </c>
      <c r="J14" s="19">
        <v>16038</v>
      </c>
      <c r="K14" s="19">
        <v>102962</v>
      </c>
      <c r="M14" s="19">
        <v>16440</v>
      </c>
      <c r="N14" s="55">
        <v>741</v>
      </c>
      <c r="O14" s="55">
        <v>499</v>
      </c>
      <c r="P14" s="19">
        <v>377</v>
      </c>
      <c r="Q14" s="19">
        <v>1118</v>
      </c>
      <c r="R14" s="19">
        <v>1240</v>
      </c>
      <c r="S14" s="19">
        <v>1617</v>
      </c>
      <c r="T14" s="19">
        <v>10813</v>
      </c>
    </row>
    <row r="15" spans="1:20" ht="12.75" customHeight="1" x14ac:dyDescent="0.25">
      <c r="A15" s="3"/>
      <c r="B15" s="17" t="s">
        <v>207</v>
      </c>
      <c r="D15" s="19">
        <v>158641</v>
      </c>
      <c r="E15" s="55">
        <v>6861</v>
      </c>
      <c r="F15" s="55">
        <v>4424</v>
      </c>
      <c r="G15" s="19">
        <v>4090</v>
      </c>
      <c r="H15" s="19">
        <v>10951</v>
      </c>
      <c r="I15" s="19">
        <v>11285</v>
      </c>
      <c r="J15" s="19">
        <v>15374</v>
      </c>
      <c r="K15" s="19">
        <v>103068</v>
      </c>
      <c r="M15" s="19">
        <v>16484</v>
      </c>
      <c r="N15" s="55">
        <v>726</v>
      </c>
      <c r="O15" s="55">
        <v>518</v>
      </c>
      <c r="P15" s="19">
        <v>358</v>
      </c>
      <c r="Q15" s="19">
        <v>1084</v>
      </c>
      <c r="R15" s="19">
        <v>1244</v>
      </c>
      <c r="S15" s="19">
        <v>1602</v>
      </c>
      <c r="T15" s="19">
        <v>10844</v>
      </c>
    </row>
    <row r="16" spans="1:20" ht="12.75" customHeight="1" x14ac:dyDescent="0.25">
      <c r="A16" s="3"/>
      <c r="B16" s="17" t="s">
        <v>208</v>
      </c>
      <c r="D16" s="19">
        <v>159168</v>
      </c>
      <c r="E16" s="55">
        <v>6812</v>
      </c>
      <c r="F16" s="55">
        <v>4442</v>
      </c>
      <c r="G16" s="19">
        <v>4071</v>
      </c>
      <c r="H16" s="19">
        <v>10883</v>
      </c>
      <c r="I16" s="19">
        <v>11254</v>
      </c>
      <c r="J16" s="19">
        <v>15325</v>
      </c>
      <c r="K16" s="19">
        <v>103289</v>
      </c>
      <c r="M16" s="19">
        <v>16532</v>
      </c>
      <c r="N16" s="55">
        <v>725</v>
      </c>
      <c r="O16" s="55">
        <v>497</v>
      </c>
      <c r="P16" s="19">
        <v>376</v>
      </c>
      <c r="Q16" s="19">
        <v>1101</v>
      </c>
      <c r="R16" s="19">
        <v>1223</v>
      </c>
      <c r="S16" s="19">
        <v>1598</v>
      </c>
      <c r="T16" s="19">
        <v>10829</v>
      </c>
    </row>
    <row r="17" spans="1:20" ht="12.75" customHeight="1" x14ac:dyDescent="0.25">
      <c r="A17" s="3"/>
      <c r="B17" s="17" t="s">
        <v>209</v>
      </c>
      <c r="D17" s="19">
        <v>159679</v>
      </c>
      <c r="E17" s="55">
        <v>6555</v>
      </c>
      <c r="F17" s="55">
        <v>4698</v>
      </c>
      <c r="G17" s="19">
        <v>4249</v>
      </c>
      <c r="H17" s="19">
        <v>10804</v>
      </c>
      <c r="I17" s="19">
        <v>11252</v>
      </c>
      <c r="J17" s="19">
        <v>15501</v>
      </c>
      <c r="K17" s="19">
        <v>103766</v>
      </c>
      <c r="M17" s="19">
        <v>16560</v>
      </c>
      <c r="N17" s="55">
        <v>665</v>
      </c>
      <c r="O17" s="55">
        <v>583</v>
      </c>
      <c r="P17" s="19">
        <v>433</v>
      </c>
      <c r="Q17" s="19">
        <v>1098</v>
      </c>
      <c r="R17" s="19">
        <v>1248</v>
      </c>
      <c r="S17" s="19">
        <v>1681</v>
      </c>
      <c r="T17" s="19">
        <v>10934</v>
      </c>
    </row>
    <row r="18" spans="1:20" ht="12.75" customHeight="1" x14ac:dyDescent="0.25">
      <c r="A18" s="3">
        <v>2015</v>
      </c>
      <c r="B18" s="17" t="s">
        <v>206</v>
      </c>
      <c r="D18" s="19">
        <v>160189</v>
      </c>
      <c r="E18" s="55">
        <v>8045</v>
      </c>
      <c r="F18" s="55">
        <v>4783</v>
      </c>
      <c r="G18" s="19">
        <v>4503</v>
      </c>
      <c r="H18" s="19">
        <v>12547</v>
      </c>
      <c r="I18" s="19">
        <v>12827</v>
      </c>
      <c r="J18" s="19">
        <v>17330</v>
      </c>
      <c r="K18" s="19">
        <v>104509</v>
      </c>
      <c r="M18" s="19">
        <v>16606</v>
      </c>
      <c r="N18" s="55">
        <v>878</v>
      </c>
      <c r="O18" s="55">
        <v>615</v>
      </c>
      <c r="P18" s="19">
        <v>505</v>
      </c>
      <c r="Q18" s="19">
        <v>1383</v>
      </c>
      <c r="R18" s="19">
        <v>1493</v>
      </c>
      <c r="S18" s="19">
        <v>1998</v>
      </c>
      <c r="T18" s="19">
        <v>11042</v>
      </c>
    </row>
    <row r="19" spans="1:20" ht="12.75" customHeight="1" x14ac:dyDescent="0.25">
      <c r="A19" s="3"/>
      <c r="B19" s="17" t="s">
        <v>207</v>
      </c>
      <c r="D19" s="19">
        <v>160693</v>
      </c>
      <c r="E19" s="55">
        <v>8498</v>
      </c>
      <c r="F19" s="55">
        <v>5250</v>
      </c>
      <c r="G19" s="19">
        <v>4414</v>
      </c>
      <c r="H19" s="19">
        <v>12912</v>
      </c>
      <c r="I19" s="19">
        <v>13747</v>
      </c>
      <c r="J19" s="19">
        <v>18162</v>
      </c>
      <c r="K19" s="19">
        <v>105161</v>
      </c>
      <c r="M19" s="19">
        <v>16665</v>
      </c>
      <c r="N19" s="55">
        <v>850</v>
      </c>
      <c r="O19" s="55">
        <v>730</v>
      </c>
      <c r="P19" s="19">
        <v>470</v>
      </c>
      <c r="Q19" s="19">
        <v>1320</v>
      </c>
      <c r="R19" s="19">
        <v>1580</v>
      </c>
      <c r="S19" s="19">
        <v>2049</v>
      </c>
      <c r="T19" s="19">
        <v>11147</v>
      </c>
    </row>
    <row r="20" spans="1:20" ht="12.75" customHeight="1" x14ac:dyDescent="0.25">
      <c r="A20" s="3"/>
      <c r="B20" s="17" t="s">
        <v>208</v>
      </c>
      <c r="D20" s="19">
        <v>161192</v>
      </c>
      <c r="E20" s="55">
        <v>9153</v>
      </c>
      <c r="F20" s="55">
        <v>5535</v>
      </c>
      <c r="G20" s="19">
        <v>4523</v>
      </c>
      <c r="H20" s="19">
        <v>13676</v>
      </c>
      <c r="I20" s="19">
        <v>14688</v>
      </c>
      <c r="J20" s="19">
        <v>19211</v>
      </c>
      <c r="K20" s="19">
        <v>105877</v>
      </c>
      <c r="M20" s="19">
        <v>16758</v>
      </c>
      <c r="N20" s="55">
        <v>953</v>
      </c>
      <c r="O20" s="55">
        <v>762</v>
      </c>
      <c r="P20" s="19">
        <v>548</v>
      </c>
      <c r="Q20" s="19">
        <v>1501</v>
      </c>
      <c r="R20" s="19">
        <v>1715</v>
      </c>
      <c r="S20" s="19">
        <v>2263</v>
      </c>
      <c r="T20" s="19">
        <v>11393</v>
      </c>
    </row>
    <row r="21" spans="1:20" ht="12.75" customHeight="1" x14ac:dyDescent="0.25">
      <c r="A21" s="3"/>
      <c r="B21" s="17" t="s">
        <v>209</v>
      </c>
      <c r="D21" s="19">
        <v>161679</v>
      </c>
      <c r="E21" s="55">
        <v>9222</v>
      </c>
      <c r="F21" s="55">
        <v>4094</v>
      </c>
      <c r="G21" s="19">
        <v>5271</v>
      </c>
      <c r="H21" s="19">
        <v>14493</v>
      </c>
      <c r="I21" s="19">
        <v>13316</v>
      </c>
      <c r="J21" s="19">
        <v>18587</v>
      </c>
      <c r="K21" s="19">
        <v>106859</v>
      </c>
      <c r="M21" s="19">
        <v>16836</v>
      </c>
      <c r="N21" s="55">
        <v>1016</v>
      </c>
      <c r="O21" s="55">
        <v>520</v>
      </c>
      <c r="P21" s="19">
        <v>588</v>
      </c>
      <c r="Q21" s="19">
        <v>1604</v>
      </c>
      <c r="R21" s="19">
        <v>1536</v>
      </c>
      <c r="S21" s="19">
        <v>2124</v>
      </c>
      <c r="T21" s="19">
        <v>11401</v>
      </c>
    </row>
    <row r="22" spans="1:20" ht="12.75" customHeight="1" x14ac:dyDescent="0.25">
      <c r="A22" s="3">
        <v>2016</v>
      </c>
      <c r="B22" s="17" t="s">
        <v>206</v>
      </c>
      <c r="D22" s="19">
        <v>162166</v>
      </c>
      <c r="E22" s="55">
        <v>11281</v>
      </c>
      <c r="F22" s="55">
        <v>4200</v>
      </c>
      <c r="G22" s="19">
        <v>5377</v>
      </c>
      <c r="H22" s="19">
        <v>16659</v>
      </c>
      <c r="I22" s="19">
        <v>15481</v>
      </c>
      <c r="J22" s="19">
        <v>20859</v>
      </c>
      <c r="K22" s="19">
        <v>107367</v>
      </c>
      <c r="M22" s="19">
        <v>16871</v>
      </c>
      <c r="N22" s="55">
        <v>1223</v>
      </c>
      <c r="O22" s="55">
        <v>515</v>
      </c>
      <c r="P22" s="19">
        <v>539</v>
      </c>
      <c r="Q22" s="19">
        <v>1762</v>
      </c>
      <c r="R22" s="19">
        <v>1739</v>
      </c>
      <c r="S22" s="19">
        <v>2277</v>
      </c>
      <c r="T22" s="19">
        <v>11358</v>
      </c>
    </row>
    <row r="23" spans="1:20" ht="12.75" customHeight="1" x14ac:dyDescent="0.25">
      <c r="A23" s="3"/>
      <c r="B23" s="17" t="s">
        <v>207</v>
      </c>
      <c r="D23" s="19">
        <v>162648</v>
      </c>
      <c r="E23" s="55">
        <v>11716</v>
      </c>
      <c r="F23" s="55">
        <v>4812</v>
      </c>
      <c r="G23" s="19">
        <v>6189</v>
      </c>
      <c r="H23" s="19">
        <v>17905</v>
      </c>
      <c r="I23" s="19">
        <v>16528</v>
      </c>
      <c r="J23" s="19">
        <v>22717</v>
      </c>
      <c r="K23" s="19">
        <v>108578</v>
      </c>
      <c r="M23" s="19">
        <v>16899</v>
      </c>
      <c r="N23" s="55">
        <v>1208</v>
      </c>
      <c r="O23" s="55">
        <v>599</v>
      </c>
      <c r="P23" s="19">
        <v>650</v>
      </c>
      <c r="Q23" s="19">
        <v>1858</v>
      </c>
      <c r="R23" s="19">
        <v>1807</v>
      </c>
      <c r="S23" s="19">
        <v>2457</v>
      </c>
      <c r="T23" s="19">
        <v>11596</v>
      </c>
    </row>
    <row r="24" spans="1:20" ht="12.75" customHeight="1" x14ac:dyDescent="0.25">
      <c r="A24" s="3"/>
      <c r="B24" s="17" t="s">
        <v>208</v>
      </c>
      <c r="D24" s="19">
        <v>163128</v>
      </c>
      <c r="E24" s="55">
        <v>12156</v>
      </c>
      <c r="F24" s="55">
        <v>4793</v>
      </c>
      <c r="G24" s="19">
        <v>6057</v>
      </c>
      <c r="H24" s="19">
        <v>18214</v>
      </c>
      <c r="I24" s="19">
        <v>16949</v>
      </c>
      <c r="J24" s="19">
        <v>23007</v>
      </c>
      <c r="K24" s="19">
        <v>108035</v>
      </c>
      <c r="M24" s="19">
        <v>16858</v>
      </c>
      <c r="N24" s="55">
        <v>1235</v>
      </c>
      <c r="O24" s="55">
        <v>540</v>
      </c>
      <c r="P24" s="19">
        <v>609</v>
      </c>
      <c r="Q24" s="19">
        <v>1844</v>
      </c>
      <c r="R24" s="19">
        <v>1775</v>
      </c>
      <c r="S24" s="19">
        <v>2384</v>
      </c>
      <c r="T24" s="19">
        <v>11558</v>
      </c>
    </row>
    <row r="25" spans="1:20" ht="12.75" customHeight="1" x14ac:dyDescent="0.25">
      <c r="A25" s="3"/>
      <c r="B25" s="17" t="s">
        <v>209</v>
      </c>
      <c r="D25" s="19">
        <v>163603</v>
      </c>
      <c r="E25" s="55">
        <v>12476</v>
      </c>
      <c r="F25" s="55">
        <v>5267</v>
      </c>
      <c r="G25" s="19">
        <v>6610</v>
      </c>
      <c r="H25" s="19">
        <v>19086</v>
      </c>
      <c r="I25" s="19">
        <v>17743</v>
      </c>
      <c r="J25" s="19">
        <v>24354</v>
      </c>
      <c r="K25" s="19">
        <v>109261</v>
      </c>
      <c r="M25" s="19">
        <v>16872</v>
      </c>
      <c r="N25" s="55">
        <v>1226</v>
      </c>
      <c r="O25" s="55">
        <v>647</v>
      </c>
      <c r="P25" s="19">
        <v>671</v>
      </c>
      <c r="Q25" s="19">
        <v>1897</v>
      </c>
      <c r="R25" s="19">
        <v>1873</v>
      </c>
      <c r="S25" s="19">
        <v>2544</v>
      </c>
      <c r="T25" s="19">
        <v>11607</v>
      </c>
    </row>
    <row r="26" spans="1:20" ht="12.75" customHeight="1" x14ac:dyDescent="0.25">
      <c r="A26" s="3">
        <v>2017</v>
      </c>
      <c r="B26" s="17" t="s">
        <v>206</v>
      </c>
      <c r="D26" s="19">
        <v>164077</v>
      </c>
      <c r="E26" s="55">
        <v>14305</v>
      </c>
      <c r="F26" s="55">
        <v>5246</v>
      </c>
      <c r="G26" s="19">
        <v>7007</v>
      </c>
      <c r="H26" s="19">
        <v>21312</v>
      </c>
      <c r="I26" s="19">
        <v>19551</v>
      </c>
      <c r="J26" s="19">
        <v>26558</v>
      </c>
      <c r="K26" s="19">
        <v>110158</v>
      </c>
      <c r="M26" s="19">
        <v>16895</v>
      </c>
      <c r="N26" s="55">
        <v>1512</v>
      </c>
      <c r="O26" s="55">
        <v>630</v>
      </c>
      <c r="P26" s="19">
        <v>701</v>
      </c>
      <c r="Q26" s="19">
        <v>2213</v>
      </c>
      <c r="R26" s="19">
        <v>2142</v>
      </c>
      <c r="S26" s="19">
        <v>2844</v>
      </c>
      <c r="T26" s="19">
        <v>11680</v>
      </c>
    </row>
    <row r="27" spans="1:20" ht="12.75" customHeight="1" x14ac:dyDescent="0.25">
      <c r="A27" s="3"/>
      <c r="B27" s="17" t="s">
        <v>207</v>
      </c>
      <c r="D27" s="19">
        <v>164545</v>
      </c>
      <c r="E27" s="55">
        <v>13598</v>
      </c>
      <c r="F27" s="55">
        <v>5807</v>
      </c>
      <c r="G27" s="19">
        <v>6925</v>
      </c>
      <c r="H27" s="19">
        <v>20523</v>
      </c>
      <c r="I27" s="19">
        <v>19405</v>
      </c>
      <c r="J27" s="19">
        <v>26331</v>
      </c>
      <c r="K27" s="19">
        <v>110717</v>
      </c>
      <c r="M27" s="19">
        <v>16957</v>
      </c>
      <c r="N27" s="55">
        <v>1351</v>
      </c>
      <c r="O27" s="55">
        <v>672</v>
      </c>
      <c r="P27" s="19">
        <v>689</v>
      </c>
      <c r="Q27" s="19">
        <v>2040</v>
      </c>
      <c r="R27" s="19">
        <v>2023</v>
      </c>
      <c r="S27" s="19">
        <v>2712</v>
      </c>
      <c r="T27" s="19">
        <v>11764</v>
      </c>
    </row>
    <row r="28" spans="1:20" ht="12.75" customHeight="1" x14ac:dyDescent="0.25">
      <c r="A28" s="3"/>
      <c r="B28" s="17" t="s">
        <v>208</v>
      </c>
      <c r="D28" s="19">
        <v>165007</v>
      </c>
      <c r="E28" s="55">
        <v>13068</v>
      </c>
      <c r="F28" s="55">
        <v>6257</v>
      </c>
      <c r="G28" s="19">
        <v>7429</v>
      </c>
      <c r="H28" s="19">
        <v>20496</v>
      </c>
      <c r="I28" s="19">
        <v>19324</v>
      </c>
      <c r="J28" s="19">
        <v>26753</v>
      </c>
      <c r="K28" s="19">
        <v>111764</v>
      </c>
      <c r="M28" s="19">
        <v>16981</v>
      </c>
      <c r="N28" s="55">
        <v>1369</v>
      </c>
      <c r="O28" s="55">
        <v>695</v>
      </c>
      <c r="P28" s="19">
        <v>674</v>
      </c>
      <c r="Q28" s="19">
        <v>2042</v>
      </c>
      <c r="R28" s="19">
        <v>2064</v>
      </c>
      <c r="S28" s="19">
        <v>2737</v>
      </c>
      <c r="T28" s="19">
        <v>11803</v>
      </c>
    </row>
    <row r="29" spans="1:20" ht="12.75" customHeight="1" x14ac:dyDescent="0.25">
      <c r="A29" s="3"/>
      <c r="B29" s="17" t="s">
        <v>209</v>
      </c>
      <c r="D29" s="19">
        <v>165459</v>
      </c>
      <c r="E29" s="55">
        <v>12453</v>
      </c>
      <c r="F29" s="55">
        <v>6459</v>
      </c>
      <c r="G29" s="19">
        <v>7541</v>
      </c>
      <c r="H29" s="19">
        <v>19994</v>
      </c>
      <c r="I29" s="19">
        <v>18912</v>
      </c>
      <c r="J29" s="19">
        <v>26453</v>
      </c>
      <c r="K29" s="19">
        <v>112223</v>
      </c>
      <c r="M29" s="19">
        <v>17084</v>
      </c>
      <c r="N29" s="55">
        <v>1194</v>
      </c>
      <c r="O29" s="55">
        <v>714</v>
      </c>
      <c r="P29" s="19">
        <v>744</v>
      </c>
      <c r="Q29" s="19">
        <v>1938</v>
      </c>
      <c r="R29" s="19">
        <v>1908</v>
      </c>
      <c r="S29" s="19">
        <v>2652</v>
      </c>
      <c r="T29" s="19">
        <v>11924</v>
      </c>
    </row>
    <row r="30" spans="1:20" ht="12.75" customHeight="1" x14ac:dyDescent="0.25">
      <c r="A30" s="3">
        <v>2018</v>
      </c>
      <c r="B30" s="17" t="s">
        <v>206</v>
      </c>
      <c r="D30" s="19">
        <v>165909</v>
      </c>
      <c r="E30" s="55">
        <v>13872</v>
      </c>
      <c r="F30" s="55">
        <v>6203</v>
      </c>
      <c r="G30" s="19">
        <v>7712</v>
      </c>
      <c r="H30" s="19">
        <v>21584</v>
      </c>
      <c r="I30" s="19">
        <v>20075</v>
      </c>
      <c r="J30" s="19">
        <v>27787</v>
      </c>
      <c r="K30" s="19">
        <v>112463</v>
      </c>
      <c r="M30" s="19">
        <v>17099</v>
      </c>
      <c r="N30" s="55">
        <v>1419</v>
      </c>
      <c r="O30" s="55">
        <v>727</v>
      </c>
      <c r="P30" s="19">
        <v>771</v>
      </c>
      <c r="Q30" s="19">
        <v>2190</v>
      </c>
      <c r="R30" s="19">
        <v>2146</v>
      </c>
      <c r="S30" s="19">
        <v>2917</v>
      </c>
      <c r="T30" s="19">
        <v>11971</v>
      </c>
    </row>
    <row r="31" spans="1:20" ht="12.75" customHeight="1" x14ac:dyDescent="0.25">
      <c r="A31" s="3"/>
      <c r="B31" s="17" t="s">
        <v>207</v>
      </c>
      <c r="D31" s="19">
        <v>166354</v>
      </c>
      <c r="E31" s="55">
        <v>13148</v>
      </c>
      <c r="F31" s="55">
        <v>6515</v>
      </c>
      <c r="G31" s="19">
        <v>8071</v>
      </c>
      <c r="H31" s="19">
        <v>21219</v>
      </c>
      <c r="I31" s="19">
        <v>19663</v>
      </c>
      <c r="J31" s="19">
        <v>27734</v>
      </c>
      <c r="K31" s="19">
        <v>112681</v>
      </c>
      <c r="M31" s="19">
        <v>17164</v>
      </c>
      <c r="N31" s="55">
        <v>1227</v>
      </c>
      <c r="O31" s="55">
        <v>801</v>
      </c>
      <c r="P31" s="19">
        <v>797</v>
      </c>
      <c r="Q31" s="19">
        <v>2024</v>
      </c>
      <c r="R31" s="19">
        <v>2028</v>
      </c>
      <c r="S31" s="19">
        <v>2825</v>
      </c>
      <c r="T31" s="19">
        <v>12075</v>
      </c>
    </row>
    <row r="32" spans="1:20" ht="12.75" customHeight="1" x14ac:dyDescent="0.25">
      <c r="A32" s="3"/>
      <c r="B32" s="17" t="s">
        <v>208</v>
      </c>
      <c r="D32" s="19">
        <v>166801</v>
      </c>
      <c r="E32" s="55">
        <v>12694</v>
      </c>
      <c r="F32" s="55">
        <v>6870</v>
      </c>
      <c r="G32" s="19">
        <v>7882</v>
      </c>
      <c r="H32" s="19">
        <v>20576</v>
      </c>
      <c r="I32" s="19">
        <v>19564</v>
      </c>
      <c r="J32" s="19">
        <v>27445</v>
      </c>
      <c r="K32" s="19">
        <v>113505</v>
      </c>
      <c r="M32" s="19">
        <v>17144</v>
      </c>
      <c r="N32" s="55">
        <v>1105</v>
      </c>
      <c r="O32" s="55">
        <v>882</v>
      </c>
      <c r="P32" s="19">
        <v>786</v>
      </c>
      <c r="Q32" s="19">
        <v>1891</v>
      </c>
      <c r="R32" s="19">
        <v>1987</v>
      </c>
      <c r="S32" s="19">
        <v>2773</v>
      </c>
      <c r="T32" s="19">
        <v>12065</v>
      </c>
    </row>
    <row r="33" spans="1:20" ht="12.75" customHeight="1" x14ac:dyDescent="0.25">
      <c r="A33" s="3"/>
      <c r="B33" s="17" t="s">
        <v>209</v>
      </c>
      <c r="D33" s="19">
        <v>167246</v>
      </c>
      <c r="E33" s="55">
        <v>12413</v>
      </c>
      <c r="F33" s="55">
        <v>6916</v>
      </c>
      <c r="G33" s="19">
        <v>7802</v>
      </c>
      <c r="H33" s="19">
        <v>20215</v>
      </c>
      <c r="I33" s="19">
        <v>19329</v>
      </c>
      <c r="J33" s="19">
        <v>27131</v>
      </c>
      <c r="K33" s="19">
        <v>113749</v>
      </c>
      <c r="M33" s="19">
        <v>17164</v>
      </c>
      <c r="N33" s="55">
        <v>1093</v>
      </c>
      <c r="O33" s="55">
        <v>860</v>
      </c>
      <c r="P33" s="19">
        <v>810</v>
      </c>
      <c r="Q33" s="19">
        <v>1902</v>
      </c>
      <c r="R33" s="19">
        <v>1952</v>
      </c>
      <c r="S33" s="19">
        <v>2762</v>
      </c>
      <c r="T33" s="19">
        <v>12034</v>
      </c>
    </row>
    <row r="34" spans="1:20" ht="12.75" customHeight="1" x14ac:dyDescent="0.25">
      <c r="A34" s="3">
        <v>2019</v>
      </c>
      <c r="B34" s="17" t="s">
        <v>206</v>
      </c>
      <c r="D34" s="19">
        <v>167690</v>
      </c>
      <c r="E34" s="55">
        <v>13651</v>
      </c>
      <c r="F34" s="55">
        <v>6805</v>
      </c>
      <c r="G34" s="19">
        <v>8168</v>
      </c>
      <c r="H34" s="19">
        <v>21819</v>
      </c>
      <c r="I34" s="19">
        <v>20456</v>
      </c>
      <c r="J34" s="19">
        <v>28624</v>
      </c>
      <c r="K34" s="19">
        <v>114440</v>
      </c>
      <c r="M34" s="19">
        <v>17188</v>
      </c>
      <c r="N34" s="55">
        <v>1257</v>
      </c>
      <c r="O34" s="55">
        <v>848</v>
      </c>
      <c r="P34" s="19">
        <v>833</v>
      </c>
      <c r="Q34" s="19">
        <v>2090</v>
      </c>
      <c r="R34" s="19">
        <v>2105</v>
      </c>
      <c r="S34" s="19">
        <v>2937</v>
      </c>
      <c r="T34" s="19">
        <v>12015</v>
      </c>
    </row>
    <row r="35" spans="1:20" ht="12.75" customHeight="1" x14ac:dyDescent="0.25">
      <c r="A35" s="3"/>
      <c r="B35" s="17" t="s">
        <v>207</v>
      </c>
      <c r="D35" s="19">
        <v>168128</v>
      </c>
      <c r="E35" s="55">
        <v>13011</v>
      </c>
      <c r="F35" s="55">
        <v>7398</v>
      </c>
      <c r="G35" s="19">
        <v>8256</v>
      </c>
      <c r="H35" s="19">
        <v>21267</v>
      </c>
      <c r="I35" s="19">
        <v>20409</v>
      </c>
      <c r="J35" s="19">
        <v>28665</v>
      </c>
      <c r="K35" s="19">
        <v>115426</v>
      </c>
      <c r="M35" s="19">
        <v>17297</v>
      </c>
      <c r="N35" s="55">
        <v>1096</v>
      </c>
      <c r="O35" s="55">
        <v>890</v>
      </c>
      <c r="P35" s="19">
        <v>793</v>
      </c>
      <c r="Q35" s="19">
        <v>1889</v>
      </c>
      <c r="R35" s="19">
        <v>1986</v>
      </c>
      <c r="S35" s="19">
        <v>2779</v>
      </c>
      <c r="T35" s="19">
        <v>12182</v>
      </c>
    </row>
    <row r="36" spans="1:20" ht="12.75" customHeight="1" x14ac:dyDescent="0.25">
      <c r="A36" s="2"/>
      <c r="B36" s="17" t="s">
        <v>208</v>
      </c>
      <c r="D36" s="19">
        <v>168565</v>
      </c>
      <c r="E36" s="55">
        <v>12798</v>
      </c>
      <c r="F36" s="55">
        <v>7102</v>
      </c>
      <c r="G36" s="19">
        <v>7920</v>
      </c>
      <c r="H36" s="19">
        <v>20718</v>
      </c>
      <c r="I36" s="19">
        <v>19900</v>
      </c>
      <c r="J36" s="19">
        <v>27821</v>
      </c>
      <c r="K36" s="19">
        <v>115455</v>
      </c>
      <c r="M36" s="19">
        <v>17339</v>
      </c>
      <c r="N36" s="55">
        <v>1149</v>
      </c>
      <c r="O36" s="55">
        <v>822</v>
      </c>
      <c r="P36" s="19">
        <v>769</v>
      </c>
      <c r="Q36" s="19">
        <v>1919</v>
      </c>
      <c r="R36" s="19">
        <v>1971</v>
      </c>
      <c r="S36" s="19">
        <v>2741</v>
      </c>
      <c r="T36" s="19">
        <v>12253</v>
      </c>
    </row>
    <row r="37" spans="1:20" ht="12.75" customHeight="1" x14ac:dyDescent="0.25">
      <c r="A37" s="38"/>
      <c r="B37" s="17" t="s">
        <v>209</v>
      </c>
      <c r="D37" s="19">
        <v>168997</v>
      </c>
      <c r="E37" s="55">
        <v>11903</v>
      </c>
      <c r="F37" s="55">
        <v>6857</v>
      </c>
      <c r="G37" s="19">
        <v>7762</v>
      </c>
      <c r="H37" s="19">
        <v>19665</v>
      </c>
      <c r="I37" s="19">
        <v>18759</v>
      </c>
      <c r="J37" s="19">
        <v>26521</v>
      </c>
      <c r="K37" s="19">
        <v>115180</v>
      </c>
      <c r="M37" s="19">
        <v>17383</v>
      </c>
      <c r="N37" s="55">
        <v>1098</v>
      </c>
      <c r="O37" s="55">
        <v>793</v>
      </c>
      <c r="P37" s="19">
        <v>747</v>
      </c>
      <c r="Q37" s="19">
        <v>1846</v>
      </c>
      <c r="R37" s="19">
        <v>1891</v>
      </c>
      <c r="S37" s="19">
        <v>2638</v>
      </c>
      <c r="T37" s="19">
        <v>12209</v>
      </c>
    </row>
    <row r="38" spans="1:20" ht="12.75" customHeight="1" x14ac:dyDescent="0.25">
      <c r="A38" s="3">
        <v>2020</v>
      </c>
      <c r="B38" s="17" t="s">
        <v>206</v>
      </c>
      <c r="D38" s="19">
        <v>169427</v>
      </c>
      <c r="E38" s="55">
        <v>13148</v>
      </c>
      <c r="F38" s="55">
        <v>6522</v>
      </c>
      <c r="G38" s="19">
        <v>8323</v>
      </c>
      <c r="H38" s="19">
        <v>21471</v>
      </c>
      <c r="I38" s="19">
        <v>19669</v>
      </c>
      <c r="J38" s="19">
        <v>27992</v>
      </c>
      <c r="K38" s="19">
        <v>114585</v>
      </c>
      <c r="M38" s="19">
        <v>17401</v>
      </c>
      <c r="N38" s="55">
        <v>1320</v>
      </c>
      <c r="O38" s="55">
        <v>713</v>
      </c>
      <c r="P38" s="19">
        <v>814</v>
      </c>
      <c r="Q38" s="19">
        <v>2134</v>
      </c>
      <c r="R38" s="19">
        <v>2033</v>
      </c>
      <c r="S38" s="19">
        <v>2847</v>
      </c>
      <c r="T38" s="19">
        <v>12101</v>
      </c>
    </row>
    <row r="39" spans="1:20" ht="12.75" customHeight="1" x14ac:dyDescent="0.25">
      <c r="A39" s="38"/>
      <c r="B39" s="17" t="s">
        <v>207</v>
      </c>
      <c r="D39" s="19">
        <v>169852</v>
      </c>
      <c r="E39" s="55">
        <v>13228</v>
      </c>
      <c r="F39" s="55">
        <v>5642</v>
      </c>
      <c r="G39" s="19">
        <v>13668</v>
      </c>
      <c r="H39" s="19">
        <v>26897</v>
      </c>
      <c r="I39" s="19">
        <v>18871</v>
      </c>
      <c r="J39" s="19">
        <v>32539</v>
      </c>
      <c r="K39" s="19">
        <v>110948</v>
      </c>
      <c r="M39" s="19">
        <v>17310</v>
      </c>
      <c r="N39" s="55">
        <v>1385</v>
      </c>
      <c r="O39" s="55">
        <v>639</v>
      </c>
      <c r="P39" s="19">
        <v>1348</v>
      </c>
      <c r="Q39" s="19">
        <v>2733</v>
      </c>
      <c r="R39" s="19">
        <v>2025</v>
      </c>
      <c r="S39" s="19">
        <v>3373</v>
      </c>
      <c r="T39" s="19">
        <v>11855</v>
      </c>
    </row>
    <row r="40" spans="1:20" ht="12.75" customHeight="1" x14ac:dyDescent="0.25">
      <c r="A40" s="3"/>
      <c r="B40" s="17" t="s">
        <v>208</v>
      </c>
      <c r="D40" s="19">
        <v>170270</v>
      </c>
      <c r="E40" s="55">
        <v>14598</v>
      </c>
      <c r="F40" s="55">
        <v>6273</v>
      </c>
      <c r="G40" s="19">
        <v>12876</v>
      </c>
      <c r="H40" s="19">
        <v>27473</v>
      </c>
      <c r="I40" s="19">
        <v>20870</v>
      </c>
      <c r="J40" s="19">
        <v>33746</v>
      </c>
      <c r="K40" s="19">
        <v>110913</v>
      </c>
      <c r="M40" s="19">
        <v>17318</v>
      </c>
      <c r="N40" s="55">
        <v>1443</v>
      </c>
      <c r="O40" s="55">
        <v>709</v>
      </c>
      <c r="P40" s="19">
        <v>1196</v>
      </c>
      <c r="Q40" s="19">
        <v>2639</v>
      </c>
      <c r="R40" s="19">
        <v>2152</v>
      </c>
      <c r="S40" s="19">
        <v>3348</v>
      </c>
      <c r="T40" s="19">
        <v>11800</v>
      </c>
    </row>
    <row r="41" spans="1:20" ht="12.75" customHeight="1" x14ac:dyDescent="0.25">
      <c r="A41" s="3"/>
      <c r="B41" s="17" t="s">
        <v>209</v>
      </c>
      <c r="D41" s="19">
        <v>170678</v>
      </c>
      <c r="E41" s="55">
        <v>14412</v>
      </c>
      <c r="F41" s="55">
        <v>6865</v>
      </c>
      <c r="G41" s="19">
        <v>11264</v>
      </c>
      <c r="H41" s="19">
        <v>25675</v>
      </c>
      <c r="I41" s="19">
        <v>21277</v>
      </c>
      <c r="J41" s="19">
        <v>32540</v>
      </c>
      <c r="K41" s="19">
        <v>112900</v>
      </c>
      <c r="M41" s="19">
        <v>17361</v>
      </c>
      <c r="N41" s="55">
        <v>1344</v>
      </c>
      <c r="O41" s="55">
        <v>747</v>
      </c>
      <c r="P41" s="19">
        <v>1071</v>
      </c>
      <c r="Q41" s="19">
        <v>2415</v>
      </c>
      <c r="R41" s="19">
        <v>2091</v>
      </c>
      <c r="S41" s="19">
        <v>3162</v>
      </c>
      <c r="T41" s="19">
        <v>11855</v>
      </c>
    </row>
    <row r="42" spans="1:20" ht="12.75" customHeight="1" x14ac:dyDescent="0.25">
      <c r="A42" s="3">
        <v>2021</v>
      </c>
      <c r="B42" s="17" t="s">
        <v>206</v>
      </c>
      <c r="D42" s="19">
        <v>171084</v>
      </c>
      <c r="E42" s="55">
        <v>15257</v>
      </c>
      <c r="F42" s="55">
        <v>7091</v>
      </c>
      <c r="G42" s="19">
        <v>11308</v>
      </c>
      <c r="H42" s="19">
        <v>26564</v>
      </c>
      <c r="I42" s="19">
        <v>22348</v>
      </c>
      <c r="J42" s="19">
        <v>33655</v>
      </c>
      <c r="K42" s="19">
        <v>113646</v>
      </c>
      <c r="M42" s="19">
        <v>17348</v>
      </c>
      <c r="N42" s="55">
        <v>1523</v>
      </c>
      <c r="O42" s="55">
        <v>773</v>
      </c>
      <c r="P42" s="19">
        <v>986</v>
      </c>
      <c r="Q42" s="19">
        <v>2509</v>
      </c>
      <c r="R42" s="19">
        <v>2297</v>
      </c>
      <c r="S42" s="19">
        <v>3282</v>
      </c>
      <c r="T42" s="19">
        <v>11928</v>
      </c>
    </row>
    <row r="43" spans="1:20" ht="12.75" customHeight="1" x14ac:dyDescent="0.25">
      <c r="A43" s="3"/>
      <c r="B43" s="17" t="s">
        <v>207</v>
      </c>
      <c r="D43" s="19">
        <v>171485</v>
      </c>
      <c r="E43" s="55">
        <v>14832</v>
      </c>
      <c r="F43" s="55">
        <v>7644</v>
      </c>
      <c r="G43" s="19">
        <v>10126</v>
      </c>
      <c r="H43" s="19">
        <v>24957</v>
      </c>
      <c r="I43" s="19">
        <v>22476</v>
      </c>
      <c r="J43" s="19">
        <v>32601</v>
      </c>
      <c r="K43" s="19">
        <v>114341</v>
      </c>
      <c r="M43" s="19">
        <v>17335</v>
      </c>
      <c r="N43" s="55">
        <v>1393</v>
      </c>
      <c r="O43" s="55">
        <v>875</v>
      </c>
      <c r="P43" s="19">
        <v>896</v>
      </c>
      <c r="Q43" s="19">
        <v>2289</v>
      </c>
      <c r="R43" s="19">
        <v>2268</v>
      </c>
      <c r="S43" s="19">
        <v>3164</v>
      </c>
      <c r="T43" s="19">
        <v>11933</v>
      </c>
    </row>
    <row r="44" spans="1:20" ht="12.75" customHeight="1" x14ac:dyDescent="0.25">
      <c r="A44" s="3"/>
      <c r="B44" s="17" t="s">
        <v>208</v>
      </c>
      <c r="D44" s="19">
        <v>171886</v>
      </c>
      <c r="E44" s="55">
        <v>13453</v>
      </c>
      <c r="F44" s="55">
        <v>7771</v>
      </c>
      <c r="G44" s="19">
        <v>9519</v>
      </c>
      <c r="H44" s="19">
        <v>22973</v>
      </c>
      <c r="I44" s="19">
        <v>21224</v>
      </c>
      <c r="J44" s="19">
        <v>30743</v>
      </c>
      <c r="K44" s="19">
        <v>115949</v>
      </c>
      <c r="M44" s="19">
        <v>17474</v>
      </c>
      <c r="N44" s="55">
        <v>1210</v>
      </c>
      <c r="O44" s="55">
        <v>824</v>
      </c>
      <c r="P44" s="19">
        <v>838</v>
      </c>
      <c r="Q44" s="19">
        <v>2048</v>
      </c>
      <c r="R44" s="19">
        <v>2034</v>
      </c>
      <c r="S44" s="19">
        <v>2872</v>
      </c>
      <c r="T44" s="19">
        <v>12152</v>
      </c>
    </row>
    <row r="45" spans="1:20" ht="12.75" customHeight="1" x14ac:dyDescent="0.25">
      <c r="A45" s="3"/>
      <c r="B45" s="17" t="s">
        <v>209</v>
      </c>
      <c r="D45" s="55">
        <v>172283</v>
      </c>
      <c r="E45" s="55">
        <v>12011</v>
      </c>
      <c r="F45" s="55">
        <v>7369</v>
      </c>
      <c r="G45" s="55">
        <v>8964</v>
      </c>
      <c r="H45" s="55">
        <v>20975</v>
      </c>
      <c r="I45" s="55">
        <v>19379</v>
      </c>
      <c r="J45" s="55">
        <v>28344</v>
      </c>
      <c r="K45" s="55">
        <v>116723</v>
      </c>
      <c r="M45" s="55">
        <v>17525</v>
      </c>
      <c r="N45" s="55">
        <v>1070</v>
      </c>
      <c r="O45" s="55">
        <v>760</v>
      </c>
      <c r="P45" s="55">
        <v>865</v>
      </c>
      <c r="Q45" s="55">
        <v>1935</v>
      </c>
      <c r="R45" s="55">
        <v>1830</v>
      </c>
      <c r="S45" s="55">
        <v>2695</v>
      </c>
      <c r="T45" s="55">
        <v>12206</v>
      </c>
    </row>
    <row r="46" spans="1:20" ht="12.75" customHeight="1" x14ac:dyDescent="0.25">
      <c r="A46" s="3"/>
      <c r="B46" s="17"/>
      <c r="D46" s="19"/>
      <c r="E46" s="55"/>
      <c r="F46" s="55"/>
      <c r="G46" s="19"/>
      <c r="H46" s="19"/>
      <c r="I46" s="19"/>
      <c r="J46" s="19"/>
      <c r="K46" s="19"/>
      <c r="M46" s="19"/>
      <c r="N46" s="55"/>
      <c r="O46" s="55"/>
      <c r="P46" s="19"/>
      <c r="Q46" s="19"/>
      <c r="R46" s="19"/>
      <c r="S46" s="19"/>
      <c r="T46" s="19"/>
    </row>
    <row r="47" spans="1:20" ht="12.75" customHeight="1" x14ac:dyDescent="0.2">
      <c r="A47" s="2" t="s">
        <v>200</v>
      </c>
      <c r="B47" s="2"/>
      <c r="C47" s="2"/>
      <c r="D47" s="36">
        <f>(D45-D44)/D44</f>
        <v>2.3096703629149552E-3</v>
      </c>
      <c r="E47" s="36">
        <f t="shared" ref="E47:T47" si="0">(E45-E44)/E44</f>
        <v>-0.10718798780941054</v>
      </c>
      <c r="F47" s="36">
        <f t="shared" si="0"/>
        <v>-5.173079397760906E-2</v>
      </c>
      <c r="G47" s="36">
        <f t="shared" si="0"/>
        <v>-5.8304443744090766E-2</v>
      </c>
      <c r="H47" s="36">
        <f t="shared" si="0"/>
        <v>-8.6971662386279541E-2</v>
      </c>
      <c r="I47" s="36">
        <f t="shared" si="0"/>
        <v>-8.6929890689785155E-2</v>
      </c>
      <c r="J47" s="36">
        <f t="shared" si="0"/>
        <v>-7.8034024005464664E-2</v>
      </c>
      <c r="K47" s="36">
        <f t="shared" si="0"/>
        <v>6.6753486446627401E-3</v>
      </c>
      <c r="L47" s="36"/>
      <c r="M47" s="36">
        <f t="shared" si="0"/>
        <v>2.918621952615314E-3</v>
      </c>
      <c r="N47" s="36">
        <f t="shared" si="0"/>
        <v>-0.11570247933884298</v>
      </c>
      <c r="O47" s="36">
        <f t="shared" si="0"/>
        <v>-7.7669902912621352E-2</v>
      </c>
      <c r="P47" s="36">
        <f t="shared" si="0"/>
        <v>3.2219570405727926E-2</v>
      </c>
      <c r="Q47" s="36">
        <f t="shared" si="0"/>
        <v>-5.517578125E-2</v>
      </c>
      <c r="R47" s="36">
        <f t="shared" si="0"/>
        <v>-0.10029498525073746</v>
      </c>
      <c r="S47" s="36">
        <f t="shared" si="0"/>
        <v>-6.1629526462395542E-2</v>
      </c>
      <c r="T47" s="36">
        <f t="shared" si="0"/>
        <v>4.443712969058591E-3</v>
      </c>
    </row>
    <row r="48" spans="1:20" ht="12.75" customHeight="1" x14ac:dyDescent="0.2">
      <c r="A48" s="2" t="s">
        <v>201</v>
      </c>
      <c r="B48" s="2"/>
      <c r="C48" s="2"/>
      <c r="D48" s="36">
        <f>(D45-D41)/D41</f>
        <v>9.4036724123788655E-3</v>
      </c>
      <c r="E48" s="36">
        <f t="shared" ref="E48:T48" si="1">(E45-E41)/E41</f>
        <v>-0.16659728004440744</v>
      </c>
      <c r="F48" s="36">
        <f t="shared" si="1"/>
        <v>7.3415877640203936E-2</v>
      </c>
      <c r="G48" s="36">
        <f t="shared" si="1"/>
        <v>-0.20419034090909091</v>
      </c>
      <c r="H48" s="36">
        <f t="shared" si="1"/>
        <v>-0.1830574488802337</v>
      </c>
      <c r="I48" s="36">
        <f t="shared" si="1"/>
        <v>-8.9204305118202751E-2</v>
      </c>
      <c r="J48" s="36">
        <f t="shared" si="1"/>
        <v>-0.12894898586355255</v>
      </c>
      <c r="K48" s="36">
        <f t="shared" si="1"/>
        <v>3.3861824623560674E-2</v>
      </c>
      <c r="L48" s="36"/>
      <c r="M48" s="36">
        <f t="shared" si="1"/>
        <v>9.4464604573469262E-3</v>
      </c>
      <c r="N48" s="36">
        <f t="shared" si="1"/>
        <v>-0.20386904761904762</v>
      </c>
      <c r="O48" s="36">
        <f t="shared" si="1"/>
        <v>1.7402945113788489E-2</v>
      </c>
      <c r="P48" s="36">
        <f t="shared" si="1"/>
        <v>-0.19234360410831</v>
      </c>
      <c r="Q48" s="36">
        <f t="shared" si="1"/>
        <v>-0.19875776397515527</v>
      </c>
      <c r="R48" s="36">
        <f t="shared" si="1"/>
        <v>-0.12482065997130559</v>
      </c>
      <c r="S48" s="36">
        <f t="shared" si="1"/>
        <v>-0.14769133459835548</v>
      </c>
      <c r="T48" s="36">
        <f t="shared" si="1"/>
        <v>2.9607760438633487E-2</v>
      </c>
    </row>
    <row r="49" spans="1:20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 ht="12.75" customHeight="1" x14ac:dyDescent="0.2">
      <c r="A50" s="2" t="s">
        <v>202</v>
      </c>
      <c r="B50" s="2"/>
      <c r="C50" s="62"/>
      <c r="D50" s="127">
        <f>D45-D44</f>
        <v>397</v>
      </c>
      <c r="E50" s="127">
        <f t="shared" ref="E50:T50" si="2">E45-E44</f>
        <v>-1442</v>
      </c>
      <c r="F50" s="127">
        <f t="shared" si="2"/>
        <v>-402</v>
      </c>
      <c r="G50" s="127">
        <f t="shared" si="2"/>
        <v>-555</v>
      </c>
      <c r="H50" s="127">
        <f t="shared" si="2"/>
        <v>-1998</v>
      </c>
      <c r="I50" s="127">
        <f t="shared" si="2"/>
        <v>-1845</v>
      </c>
      <c r="J50" s="127">
        <f t="shared" si="2"/>
        <v>-2399</v>
      </c>
      <c r="K50" s="127">
        <f t="shared" si="2"/>
        <v>774</v>
      </c>
      <c r="L50" s="127"/>
      <c r="M50" s="127">
        <f t="shared" si="2"/>
        <v>51</v>
      </c>
      <c r="N50" s="127">
        <f t="shared" si="2"/>
        <v>-140</v>
      </c>
      <c r="O50" s="127">
        <f t="shared" si="2"/>
        <v>-64</v>
      </c>
      <c r="P50" s="127">
        <f t="shared" si="2"/>
        <v>27</v>
      </c>
      <c r="Q50" s="127">
        <f t="shared" si="2"/>
        <v>-113</v>
      </c>
      <c r="R50" s="127">
        <f t="shared" si="2"/>
        <v>-204</v>
      </c>
      <c r="S50" s="127">
        <f t="shared" si="2"/>
        <v>-177</v>
      </c>
      <c r="T50" s="127">
        <f t="shared" si="2"/>
        <v>54</v>
      </c>
    </row>
    <row r="51" spans="1:20" ht="12.75" customHeight="1" x14ac:dyDescent="0.2">
      <c r="A51" s="2" t="s">
        <v>203</v>
      </c>
      <c r="B51" s="2"/>
      <c r="C51" s="24"/>
      <c r="D51" s="69">
        <f>D45-D41</f>
        <v>1605</v>
      </c>
      <c r="E51" s="69">
        <f t="shared" ref="E51:T51" si="3">E45-E41</f>
        <v>-2401</v>
      </c>
      <c r="F51" s="69">
        <f t="shared" si="3"/>
        <v>504</v>
      </c>
      <c r="G51" s="69">
        <f t="shared" si="3"/>
        <v>-2300</v>
      </c>
      <c r="H51" s="69">
        <f t="shared" si="3"/>
        <v>-4700</v>
      </c>
      <c r="I51" s="69">
        <f t="shared" si="3"/>
        <v>-1898</v>
      </c>
      <c r="J51" s="69">
        <f t="shared" si="3"/>
        <v>-4196</v>
      </c>
      <c r="K51" s="69">
        <f t="shared" si="3"/>
        <v>3823</v>
      </c>
      <c r="L51" s="69"/>
      <c r="M51" s="69">
        <f t="shared" si="3"/>
        <v>164</v>
      </c>
      <c r="N51" s="69">
        <f t="shared" si="3"/>
        <v>-274</v>
      </c>
      <c r="O51" s="69">
        <f t="shared" si="3"/>
        <v>13</v>
      </c>
      <c r="P51" s="69">
        <f t="shared" si="3"/>
        <v>-206</v>
      </c>
      <c r="Q51" s="69">
        <f t="shared" si="3"/>
        <v>-480</v>
      </c>
      <c r="R51" s="69">
        <f t="shared" si="3"/>
        <v>-261</v>
      </c>
      <c r="S51" s="69">
        <f t="shared" si="3"/>
        <v>-467</v>
      </c>
      <c r="T51" s="69">
        <f t="shared" si="3"/>
        <v>351</v>
      </c>
    </row>
    <row r="52" spans="1:20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ht="12.75" customHeight="1" x14ac:dyDescent="0.2">
      <c r="A53" s="2" t="s">
        <v>204</v>
      </c>
      <c r="B53" s="2"/>
      <c r="C53" s="24"/>
      <c r="D53" s="126">
        <f t="shared" ref="D53:T53" si="4">MAX(D6:D45)</f>
        <v>172283</v>
      </c>
      <c r="E53" s="126">
        <f t="shared" si="4"/>
        <v>15257</v>
      </c>
      <c r="F53" s="126">
        <f t="shared" si="4"/>
        <v>7771</v>
      </c>
      <c r="G53" s="126">
        <f t="shared" si="4"/>
        <v>13668</v>
      </c>
      <c r="H53" s="126">
        <f t="shared" si="4"/>
        <v>27473</v>
      </c>
      <c r="I53" s="126">
        <f t="shared" si="4"/>
        <v>22476</v>
      </c>
      <c r="J53" s="126">
        <f t="shared" si="4"/>
        <v>33746</v>
      </c>
      <c r="K53" s="126">
        <f t="shared" si="4"/>
        <v>116723</v>
      </c>
      <c r="L53" s="126"/>
      <c r="M53" s="126">
        <f t="shared" si="4"/>
        <v>17525</v>
      </c>
      <c r="N53" s="126">
        <f t="shared" si="4"/>
        <v>1523</v>
      </c>
      <c r="O53" s="126">
        <f t="shared" si="4"/>
        <v>890</v>
      </c>
      <c r="P53" s="126">
        <f t="shared" si="4"/>
        <v>1348</v>
      </c>
      <c r="Q53" s="126">
        <f t="shared" si="4"/>
        <v>2733</v>
      </c>
      <c r="R53" s="126">
        <f t="shared" si="4"/>
        <v>2297</v>
      </c>
      <c r="S53" s="126">
        <f t="shared" si="4"/>
        <v>3373</v>
      </c>
      <c r="T53" s="126">
        <f t="shared" si="4"/>
        <v>12253</v>
      </c>
    </row>
    <row r="54" spans="1:20" ht="12.75" customHeight="1" x14ac:dyDescent="0.2">
      <c r="A54" s="2" t="s">
        <v>205</v>
      </c>
      <c r="B54" s="2"/>
      <c r="C54" s="24"/>
      <c r="D54" s="125">
        <f>MIN(D6:D45)</f>
        <v>153601</v>
      </c>
      <c r="E54" s="125">
        <f t="shared" ref="E54:T54" si="5">MIN(E6:E45)</f>
        <v>6151</v>
      </c>
      <c r="F54" s="125">
        <f t="shared" si="5"/>
        <v>4094</v>
      </c>
      <c r="G54" s="125">
        <f t="shared" si="5"/>
        <v>4071</v>
      </c>
      <c r="H54" s="125">
        <f t="shared" si="5"/>
        <v>10570</v>
      </c>
      <c r="I54" s="125">
        <f t="shared" si="5"/>
        <v>10930</v>
      </c>
      <c r="J54" s="125">
        <f t="shared" si="5"/>
        <v>15325</v>
      </c>
      <c r="K54" s="125">
        <f t="shared" si="5"/>
        <v>102350</v>
      </c>
      <c r="L54" s="125"/>
      <c r="M54" s="125">
        <f t="shared" si="5"/>
        <v>15985</v>
      </c>
      <c r="N54" s="125">
        <f t="shared" si="5"/>
        <v>603</v>
      </c>
      <c r="O54" s="125">
        <f t="shared" si="5"/>
        <v>497</v>
      </c>
      <c r="P54" s="125">
        <f t="shared" si="5"/>
        <v>358</v>
      </c>
      <c r="Q54" s="125">
        <f t="shared" si="5"/>
        <v>1028</v>
      </c>
      <c r="R54" s="125">
        <f t="shared" si="5"/>
        <v>1175</v>
      </c>
      <c r="S54" s="125">
        <f t="shared" si="5"/>
        <v>1598</v>
      </c>
      <c r="T54" s="125">
        <f t="shared" si="5"/>
        <v>10722</v>
      </c>
    </row>
    <row r="55" spans="1:20" ht="12.75" customHeight="1" x14ac:dyDescent="0.25">
      <c r="A55" s="3"/>
      <c r="B55" s="17"/>
      <c r="D55" s="19"/>
      <c r="E55" s="55"/>
      <c r="F55" s="55"/>
      <c r="G55" s="19"/>
      <c r="H55" s="19"/>
      <c r="I55" s="19"/>
      <c r="J55" s="19"/>
      <c r="K55" s="19"/>
      <c r="M55" s="19"/>
      <c r="N55" s="55"/>
      <c r="O55" s="55"/>
      <c r="P55" s="19"/>
      <c r="Q55" s="19"/>
      <c r="R55" s="19"/>
      <c r="S55" s="19"/>
      <c r="T55" s="19"/>
    </row>
    <row r="56" spans="1:20" ht="12.75" customHeight="1" x14ac:dyDescent="0.25">
      <c r="A56" s="3"/>
      <c r="B56" s="17"/>
      <c r="D56" s="19"/>
      <c r="E56" s="55"/>
      <c r="F56" s="55"/>
      <c r="G56" s="19"/>
      <c r="H56" s="19"/>
      <c r="I56" s="19"/>
      <c r="J56" s="19"/>
      <c r="K56" s="19"/>
      <c r="M56" s="19"/>
      <c r="N56" s="55"/>
      <c r="O56" s="55"/>
      <c r="P56" s="19"/>
      <c r="Q56" s="19"/>
      <c r="R56" s="19"/>
      <c r="S56" s="19"/>
      <c r="T56" s="19"/>
    </row>
    <row r="57" spans="1:20" ht="12.75" customHeight="1" x14ac:dyDescent="0.25">
      <c r="A57" s="3"/>
      <c r="B57" s="17"/>
      <c r="D57" s="19"/>
      <c r="E57" s="55"/>
      <c r="F57" s="55"/>
      <c r="G57" s="19"/>
      <c r="H57" s="19"/>
      <c r="I57" s="19"/>
      <c r="J57" s="19"/>
      <c r="K57" s="19"/>
      <c r="M57" s="19"/>
      <c r="N57" s="55"/>
      <c r="O57" s="55"/>
      <c r="P57" s="19"/>
      <c r="Q57" s="19"/>
      <c r="R57" s="19"/>
      <c r="S57" s="19"/>
      <c r="T57" s="19"/>
    </row>
    <row r="58" spans="1:20" ht="12.75" customHeight="1" x14ac:dyDescent="0.25">
      <c r="A58" s="3"/>
      <c r="B58" s="17"/>
      <c r="D58" s="19"/>
      <c r="E58" s="55"/>
      <c r="F58" s="55"/>
      <c r="G58" s="19"/>
      <c r="H58" s="19"/>
      <c r="I58" s="19"/>
      <c r="J58" s="19"/>
      <c r="K58" s="19"/>
      <c r="M58" s="19"/>
      <c r="N58" s="55"/>
      <c r="O58" s="55"/>
      <c r="P58" s="19"/>
      <c r="Q58" s="19"/>
      <c r="R58" s="19"/>
      <c r="S58" s="19"/>
      <c r="T58" s="19"/>
    </row>
    <row r="59" spans="1:20" ht="12.75" customHeight="1" x14ac:dyDescent="0.25">
      <c r="A59" s="3"/>
      <c r="B59" s="17"/>
      <c r="D59" s="19"/>
      <c r="E59" s="55"/>
      <c r="F59" s="55"/>
      <c r="G59" s="19"/>
      <c r="H59" s="19"/>
      <c r="I59" s="19"/>
      <c r="J59" s="19"/>
      <c r="K59" s="19"/>
      <c r="M59" s="19"/>
      <c r="N59" s="55"/>
      <c r="O59" s="55"/>
      <c r="P59" s="19"/>
      <c r="Q59" s="19"/>
      <c r="R59" s="19"/>
      <c r="S59" s="19"/>
      <c r="T59" s="19"/>
    </row>
    <row r="60" spans="1:20" ht="12.75" customHeight="1" x14ac:dyDescent="0.25">
      <c r="B60" s="17"/>
      <c r="D60" s="19"/>
      <c r="E60" s="55"/>
      <c r="F60" s="55"/>
      <c r="G60" s="19"/>
      <c r="H60" s="19"/>
      <c r="I60" s="19"/>
      <c r="J60" s="19"/>
      <c r="K60" s="19"/>
      <c r="M60" s="19"/>
      <c r="N60" s="55"/>
      <c r="O60" s="55"/>
      <c r="P60" s="19"/>
      <c r="Q60" s="19"/>
      <c r="R60" s="19"/>
      <c r="S60" s="19"/>
      <c r="T60" s="19"/>
    </row>
    <row r="61" spans="1:20" ht="12.75" customHeight="1" x14ac:dyDescent="0.25">
      <c r="B61" s="17"/>
      <c r="D61" s="19"/>
      <c r="E61" s="55"/>
      <c r="F61" s="55"/>
      <c r="G61" s="19"/>
      <c r="H61" s="19"/>
      <c r="I61" s="19"/>
      <c r="J61" s="19"/>
      <c r="K61" s="19"/>
      <c r="M61" s="19"/>
      <c r="N61" s="55"/>
      <c r="O61" s="55"/>
      <c r="P61" s="19"/>
      <c r="Q61" s="19"/>
      <c r="R61" s="19"/>
      <c r="S61" s="19"/>
      <c r="T61" s="19"/>
    </row>
  </sheetData>
  <pageMargins left="0.511811024" right="0.511811024" top="0.78740157499999996" bottom="0.78740157499999996" header="0.31496062000000002" footer="0.31496062000000002"/>
  <pageSetup paperSize="9" scale="78" orientation="landscape" r:id="rId1"/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62"/>
  <sheetViews>
    <sheetView showGridLines="0" zoomScale="85" zoomScaleNormal="85" workbookViewId="0">
      <pane xSplit="2" ySplit="5" topLeftCell="C6" activePane="bottomRight" state="frozen"/>
      <selection activeCell="I45" sqref="I45"/>
      <selection pane="topRight" activeCell="I45" sqref="I45"/>
      <selection pane="bottomLeft" activeCell="I45" sqref="I45"/>
      <selection pane="bottomRight" activeCell="C6" sqref="C6"/>
    </sheetView>
  </sheetViews>
  <sheetFormatPr defaultRowHeight="12.75" customHeight="1" x14ac:dyDescent="0.25"/>
  <cols>
    <col min="1" max="1" width="15.7109375" customWidth="1"/>
    <col min="2" max="2" width="5.7109375" customWidth="1"/>
    <col min="3" max="3" width="3.7109375" customWidth="1"/>
    <col min="4" max="5" width="11.7109375" customWidth="1"/>
    <col min="6" max="6" width="5.7109375" customWidth="1"/>
    <col min="7" max="8" width="11.7109375" customWidth="1"/>
    <col min="9" max="16384" width="9.140625" style="6"/>
  </cols>
  <sheetData>
    <row r="1" spans="1:18" s="165" customFormat="1" ht="30" customHeight="1" x14ac:dyDescent="0.2">
      <c r="A1" s="4" t="s">
        <v>280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2.75" customHeight="1" x14ac:dyDescent="0.25">
      <c r="A2" s="11" t="s">
        <v>147</v>
      </c>
      <c r="B2" s="11"/>
      <c r="C2" s="6"/>
      <c r="D2" s="6"/>
      <c r="E2" s="6"/>
    </row>
    <row r="3" spans="1:18" ht="12.75" customHeight="1" x14ac:dyDescent="0.25">
      <c r="A3" s="6"/>
      <c r="B3" s="6"/>
      <c r="C3" s="6"/>
      <c r="D3" s="6"/>
      <c r="E3" s="6"/>
    </row>
    <row r="4" spans="1:18" s="8" customFormat="1" ht="12.75" customHeight="1" x14ac:dyDescent="0.25">
      <c r="A4" s="31"/>
      <c r="B4" s="133"/>
      <c r="D4" s="30" t="s">
        <v>13</v>
      </c>
      <c r="E4" s="29"/>
      <c r="F4"/>
      <c r="G4" s="30" t="s">
        <v>144</v>
      </c>
      <c r="H4"/>
    </row>
    <row r="5" spans="1:18" s="1" customFormat="1" ht="60" customHeight="1" x14ac:dyDescent="0.25">
      <c r="A5" s="122" t="s">
        <v>212</v>
      </c>
      <c r="B5" s="122" t="s">
        <v>211</v>
      </c>
      <c r="D5" s="41" t="s">
        <v>149</v>
      </c>
      <c r="E5" s="75" t="s">
        <v>148</v>
      </c>
      <c r="F5"/>
      <c r="G5" s="41" t="s">
        <v>149</v>
      </c>
      <c r="H5" s="75" t="s">
        <v>148</v>
      </c>
    </row>
    <row r="6" spans="1:18" ht="12.75" customHeight="1" x14ac:dyDescent="0.25">
      <c r="A6" s="3">
        <v>2012</v>
      </c>
      <c r="B6" s="17" t="s">
        <v>206</v>
      </c>
      <c r="C6" s="6"/>
      <c r="D6" s="14">
        <v>2</v>
      </c>
      <c r="E6" s="81">
        <f>(D6/100)*'População,PEA'!H9</f>
        <v>1913.28</v>
      </c>
      <c r="G6" s="14">
        <v>1.6</v>
      </c>
      <c r="H6" s="81">
        <f>(G6/100)*'População,PEA'!Q9</f>
        <v>161.84</v>
      </c>
    </row>
    <row r="7" spans="1:18" ht="12.75" customHeight="1" x14ac:dyDescent="0.25">
      <c r="A7" s="3"/>
      <c r="B7" s="17" t="s">
        <v>207</v>
      </c>
      <c r="C7" s="6"/>
      <c r="D7" s="14">
        <v>1.9</v>
      </c>
      <c r="E7" s="81">
        <f>(D7/100)*'População,PEA'!H10</f>
        <v>1843.19</v>
      </c>
      <c r="G7" s="14">
        <v>1.4</v>
      </c>
      <c r="H7" s="81">
        <f>(G7/100)*'População,PEA'!Q10</f>
        <v>146.27199999999999</v>
      </c>
    </row>
    <row r="8" spans="1:18" ht="12.75" customHeight="1" x14ac:dyDescent="0.25">
      <c r="A8" s="3"/>
      <c r="B8" s="17" t="s">
        <v>208</v>
      </c>
      <c r="C8" s="6"/>
      <c r="D8" s="14">
        <v>1.9</v>
      </c>
      <c r="E8" s="81">
        <f>(D8/100)*'População,PEA'!H11</f>
        <v>1847.9590000000001</v>
      </c>
      <c r="G8" s="14">
        <v>1.4</v>
      </c>
      <c r="H8" s="81">
        <f>(G8/100)*'População,PEA'!Q11</f>
        <v>145.79599999999999</v>
      </c>
    </row>
    <row r="9" spans="1:18" ht="12.75" customHeight="1" x14ac:dyDescent="0.25">
      <c r="A9" s="3"/>
      <c r="B9" s="17" t="s">
        <v>209</v>
      </c>
      <c r="C9" s="6"/>
      <c r="D9" s="14">
        <v>1.9</v>
      </c>
      <c r="E9" s="81">
        <f>(D9/100)*'População,PEA'!H12</f>
        <v>1849.1179999999999</v>
      </c>
      <c r="G9" s="14">
        <v>1.6</v>
      </c>
      <c r="H9" s="81">
        <f>(G9/100)*'População,PEA'!Q12</f>
        <v>165.63200000000001</v>
      </c>
    </row>
    <row r="10" spans="1:18" ht="12.75" customHeight="1" x14ac:dyDescent="0.25">
      <c r="A10" s="3">
        <v>2013</v>
      </c>
      <c r="B10" s="17" t="s">
        <v>206</v>
      </c>
      <c r="C10" s="6"/>
      <c r="D10" s="14">
        <v>2</v>
      </c>
      <c r="E10" s="81">
        <f>(D10/100)*'População,PEA'!H13</f>
        <v>1951.08</v>
      </c>
      <c r="G10" s="14">
        <v>1.6</v>
      </c>
      <c r="H10" s="81">
        <f>(G10/100)*'População,PEA'!Q13</f>
        <v>164.59200000000001</v>
      </c>
    </row>
    <row r="11" spans="1:18" ht="12.75" customHeight="1" x14ac:dyDescent="0.25">
      <c r="A11" s="3"/>
      <c r="B11" s="17" t="s">
        <v>207</v>
      </c>
      <c r="C11" s="6"/>
      <c r="D11" s="14">
        <v>1.8</v>
      </c>
      <c r="E11" s="81">
        <f>(D11/100)*'População,PEA'!H14</f>
        <v>1768.3560000000002</v>
      </c>
      <c r="G11" s="14">
        <v>1.4</v>
      </c>
      <c r="H11" s="81">
        <f>(G11/100)*'População,PEA'!Q14</f>
        <v>147.672</v>
      </c>
    </row>
    <row r="12" spans="1:18" ht="12.75" customHeight="1" x14ac:dyDescent="0.25">
      <c r="A12" s="3"/>
      <c r="B12" s="17" t="s">
        <v>208</v>
      </c>
      <c r="C12" s="6"/>
      <c r="D12" s="14">
        <v>1.8</v>
      </c>
      <c r="E12" s="81">
        <f>(D12/100)*'População,PEA'!H15</f>
        <v>1770.3720000000003</v>
      </c>
      <c r="G12" s="14">
        <v>1.4</v>
      </c>
      <c r="H12" s="81">
        <f>(G12/100)*'População,PEA'!Q15</f>
        <v>147.08399999999997</v>
      </c>
    </row>
    <row r="13" spans="1:18" ht="12.75" customHeight="1" x14ac:dyDescent="0.25">
      <c r="A13" s="3"/>
      <c r="B13" s="17" t="s">
        <v>209</v>
      </c>
      <c r="C13" s="6"/>
      <c r="D13" s="14">
        <v>1.6</v>
      </c>
      <c r="E13" s="81">
        <f>(D13/100)*'População,PEA'!H16</f>
        <v>1573.136</v>
      </c>
      <c r="G13" s="14">
        <v>1.3</v>
      </c>
      <c r="H13" s="81">
        <f>(G13/100)*'População,PEA'!Q16</f>
        <v>135.577</v>
      </c>
    </row>
    <row r="14" spans="1:18" ht="12.75" customHeight="1" x14ac:dyDescent="0.25">
      <c r="A14" s="3">
        <v>2014</v>
      </c>
      <c r="B14" s="17" t="s">
        <v>206</v>
      </c>
      <c r="C14" s="6"/>
      <c r="D14" s="14">
        <v>1.5</v>
      </c>
      <c r="E14" s="81">
        <f>(D14/100)*'População,PEA'!H17</f>
        <v>1478.9549999999999</v>
      </c>
      <c r="G14" s="14">
        <v>1.1000000000000001</v>
      </c>
      <c r="H14" s="81">
        <f>(G14/100)*'População,PEA'!Q17</f>
        <v>114.79600000000001</v>
      </c>
    </row>
    <row r="15" spans="1:18" ht="12.75" customHeight="1" x14ac:dyDescent="0.25">
      <c r="A15" s="3"/>
      <c r="B15" s="17" t="s">
        <v>207</v>
      </c>
      <c r="C15" s="6"/>
      <c r="D15" s="14">
        <v>1.4</v>
      </c>
      <c r="E15" s="81">
        <f>(D15/100)*'População,PEA'!H18</f>
        <v>1385.7059999999999</v>
      </c>
      <c r="G15" s="14">
        <v>1</v>
      </c>
      <c r="H15" s="81">
        <f>(G15/100)*'População,PEA'!Q18</f>
        <v>104.86</v>
      </c>
    </row>
    <row r="16" spans="1:18" ht="12.75" customHeight="1" x14ac:dyDescent="0.25">
      <c r="A16" s="3"/>
      <c r="B16" s="17" t="s">
        <v>208</v>
      </c>
      <c r="C16" s="6"/>
      <c r="D16" s="14">
        <v>1.4</v>
      </c>
      <c r="E16" s="81">
        <f>(D16/100)*'População,PEA'!H19</f>
        <v>1389.0659999999998</v>
      </c>
      <c r="G16" s="14">
        <v>1.1000000000000001</v>
      </c>
      <c r="H16" s="81">
        <f>(G16/100)*'População,PEA'!Q19</f>
        <v>114.98300000000002</v>
      </c>
    </row>
    <row r="17" spans="1:8" ht="12.75" customHeight="1" x14ac:dyDescent="0.25">
      <c r="A17" s="3"/>
      <c r="B17" s="17" t="s">
        <v>209</v>
      </c>
      <c r="C17" s="6"/>
      <c r="D17" s="14">
        <v>1.5</v>
      </c>
      <c r="E17" s="81">
        <f>(D17/100)*'População,PEA'!H20</f>
        <v>1492.74</v>
      </c>
      <c r="G17" s="14">
        <v>1.5</v>
      </c>
      <c r="H17" s="81">
        <f>(G17/100)*'População,PEA'!Q20</f>
        <v>157.51499999999999</v>
      </c>
    </row>
    <row r="18" spans="1:8" ht="12.75" customHeight="1" x14ac:dyDescent="0.25">
      <c r="A18" s="3">
        <v>2015</v>
      </c>
      <c r="B18" s="17" t="s">
        <v>206</v>
      </c>
      <c r="C18" s="6"/>
      <c r="D18" s="14">
        <v>1.6</v>
      </c>
      <c r="E18" s="81">
        <f>(D18/100)*'População,PEA'!H21</f>
        <v>1600.1120000000001</v>
      </c>
      <c r="G18" s="14">
        <v>1.6</v>
      </c>
      <c r="H18" s="81">
        <f>(G18/100)*'População,PEA'!Q21</f>
        <v>168.59200000000001</v>
      </c>
    </row>
    <row r="19" spans="1:8" ht="12.75" customHeight="1" x14ac:dyDescent="0.25">
      <c r="A19" s="3"/>
      <c r="B19" s="17" t="s">
        <v>207</v>
      </c>
      <c r="C19" s="6"/>
      <c r="D19" s="14">
        <v>1.6</v>
      </c>
      <c r="E19" s="81">
        <f>(D19/100)*'População,PEA'!H22</f>
        <v>1611.9359999999999</v>
      </c>
      <c r="G19" s="14">
        <v>1.5</v>
      </c>
      <c r="H19" s="81">
        <f>(G19/100)*'População,PEA'!Q22</f>
        <v>160.16999999999999</v>
      </c>
    </row>
    <row r="20" spans="1:8" ht="12.75" customHeight="1" x14ac:dyDescent="0.25">
      <c r="A20" s="3"/>
      <c r="B20" s="17" t="s">
        <v>208</v>
      </c>
      <c r="C20" s="6"/>
      <c r="D20" s="14">
        <v>1.8</v>
      </c>
      <c r="E20" s="81">
        <f>(D20/100)*'População,PEA'!H23</f>
        <v>1824.3720000000003</v>
      </c>
      <c r="G20" s="14">
        <v>1.9</v>
      </c>
      <c r="H20" s="81">
        <f>(G20/100)*'População,PEA'!Q23</f>
        <v>206.036</v>
      </c>
    </row>
    <row r="21" spans="1:8" ht="12.75" customHeight="1" x14ac:dyDescent="0.25">
      <c r="A21" s="3"/>
      <c r="B21" s="17" t="s">
        <v>209</v>
      </c>
      <c r="C21" s="6"/>
      <c r="D21" s="14">
        <v>2.5</v>
      </c>
      <c r="E21" s="81">
        <f>(D21/100)*'População,PEA'!H24</f>
        <v>2539.7000000000003</v>
      </c>
      <c r="G21" s="14">
        <v>2.2999999999999998</v>
      </c>
      <c r="H21" s="81">
        <f>(G21/100)*'População,PEA'!Q24</f>
        <v>248.69899999999998</v>
      </c>
    </row>
    <row r="22" spans="1:8" ht="12.75" customHeight="1" x14ac:dyDescent="0.25">
      <c r="A22" s="3">
        <v>2016</v>
      </c>
      <c r="B22" s="17" t="s">
        <v>206</v>
      </c>
      <c r="C22" s="6"/>
      <c r="D22" s="14">
        <v>2.7</v>
      </c>
      <c r="E22" s="81">
        <f>(D22/100)*'População,PEA'!H25</f>
        <v>2753.7300000000005</v>
      </c>
      <c r="G22" s="14">
        <v>2.2999999999999998</v>
      </c>
      <c r="H22" s="81">
        <f>(G22/100)*'População,PEA'!Q25</f>
        <v>248.83699999999999</v>
      </c>
    </row>
    <row r="23" spans="1:8" ht="12.75" customHeight="1" x14ac:dyDescent="0.25">
      <c r="A23" s="3"/>
      <c r="B23" s="17" t="s">
        <v>207</v>
      </c>
      <c r="C23" s="6"/>
      <c r="D23" s="14">
        <v>3</v>
      </c>
      <c r="E23" s="81">
        <f>(D23/100)*'População,PEA'!H26</f>
        <v>3071.67</v>
      </c>
      <c r="G23" s="14">
        <v>2.6</v>
      </c>
      <c r="H23" s="81">
        <f>(G23/100)*'População,PEA'!Q26</f>
        <v>284.596</v>
      </c>
    </row>
    <row r="24" spans="1:8" ht="12.75" customHeight="1" x14ac:dyDescent="0.25">
      <c r="A24" s="3"/>
      <c r="B24" s="17" t="s">
        <v>208</v>
      </c>
      <c r="C24" s="6"/>
      <c r="D24" s="14">
        <v>3.3</v>
      </c>
      <c r="E24" s="81">
        <f>(D24/100)*'População,PEA'!H27</f>
        <v>3365.2740000000003</v>
      </c>
      <c r="G24" s="14">
        <v>2.9</v>
      </c>
      <c r="H24" s="81">
        <f>(G24/100)*'População,PEA'!Q27</f>
        <v>317.54999999999995</v>
      </c>
    </row>
    <row r="25" spans="1:8" ht="12.75" customHeight="1" x14ac:dyDescent="0.25">
      <c r="A25" s="3"/>
      <c r="B25" s="17" t="s">
        <v>209</v>
      </c>
      <c r="C25" s="6"/>
      <c r="D25" s="14">
        <v>3.6</v>
      </c>
      <c r="E25" s="81">
        <f>(D25/100)*'População,PEA'!H28</f>
        <v>3695.4000000000005</v>
      </c>
      <c r="G25" s="14">
        <v>3.1</v>
      </c>
      <c r="H25" s="81">
        <f>(G25/100)*'População,PEA'!Q28</f>
        <v>339.01600000000002</v>
      </c>
    </row>
    <row r="26" spans="1:8" ht="12.75" customHeight="1" x14ac:dyDescent="0.25">
      <c r="A26" s="3">
        <v>2017</v>
      </c>
      <c r="B26" s="17" t="s">
        <v>206</v>
      </c>
      <c r="C26" s="6"/>
      <c r="D26" s="14">
        <v>3.8</v>
      </c>
      <c r="E26" s="81">
        <f>(D26/100)*'População,PEA'!H29</f>
        <v>3919.7379999999998</v>
      </c>
      <c r="G26" s="14">
        <v>3.2</v>
      </c>
      <c r="H26" s="81">
        <f>(G26/100)*'População,PEA'!Q29</f>
        <v>351.29599999999999</v>
      </c>
    </row>
    <row r="27" spans="1:8" ht="12.75" customHeight="1" x14ac:dyDescent="0.25">
      <c r="A27" s="3"/>
      <c r="B27" s="17" t="s">
        <v>207</v>
      </c>
      <c r="C27" s="6"/>
      <c r="D27" s="14">
        <v>3.6</v>
      </c>
      <c r="E27" s="81">
        <f>(D27/100)*'População,PEA'!H30</f>
        <v>3736.4760000000006</v>
      </c>
      <c r="G27" s="14">
        <v>3</v>
      </c>
      <c r="H27" s="81">
        <f>(G27/100)*'População,PEA'!Q30</f>
        <v>332.25</v>
      </c>
    </row>
    <row r="28" spans="1:8" ht="12.75" customHeight="1" x14ac:dyDescent="0.25">
      <c r="A28" s="3"/>
      <c r="B28" s="17" t="s">
        <v>208</v>
      </c>
      <c r="C28" s="6"/>
      <c r="D28" s="14">
        <v>3.8</v>
      </c>
      <c r="E28" s="81">
        <f>(D28/100)*'População,PEA'!H31</f>
        <v>3964.768</v>
      </c>
      <c r="G28" s="14">
        <v>2.8</v>
      </c>
      <c r="H28" s="81">
        <f>(G28/100)*'População,PEA'!Q31</f>
        <v>311.61199999999997</v>
      </c>
    </row>
    <row r="29" spans="1:8" ht="12.75" customHeight="1" x14ac:dyDescent="0.25">
      <c r="A29" s="3"/>
      <c r="B29" s="17" t="s">
        <v>209</v>
      </c>
      <c r="C29" s="6"/>
      <c r="D29" s="14">
        <v>3.9</v>
      </c>
      <c r="E29" s="81">
        <f>(D29/100)*'População,PEA'!H32</f>
        <v>4082.598</v>
      </c>
      <c r="G29" s="14">
        <v>3.3</v>
      </c>
      <c r="H29" s="81">
        <f>(G29/100)*'População,PEA'!Q32</f>
        <v>368.90700000000004</v>
      </c>
    </row>
    <row r="30" spans="1:8" ht="12.75" customHeight="1" x14ac:dyDescent="0.25">
      <c r="A30" s="3">
        <v>2018</v>
      </c>
      <c r="B30" s="17" t="s">
        <v>206</v>
      </c>
      <c r="C30" s="6"/>
      <c r="D30" s="14">
        <v>4.2</v>
      </c>
      <c r="E30" s="81">
        <f>(D30/100)*'População,PEA'!H33</f>
        <v>4399.5420000000004</v>
      </c>
      <c r="G30" s="14">
        <v>3.5</v>
      </c>
      <c r="H30" s="81">
        <f>(G30/100)*'População,PEA'!Q33</f>
        <v>392.00000000000006</v>
      </c>
    </row>
    <row r="31" spans="1:8" ht="12.75" customHeight="1" x14ac:dyDescent="0.25">
      <c r="A31" s="3"/>
      <c r="B31" s="17" t="s">
        <v>207</v>
      </c>
      <c r="C31" s="6"/>
      <c r="D31" s="14">
        <v>4.3</v>
      </c>
      <c r="E31" s="81">
        <f>(D31/100)*'População,PEA'!H34</f>
        <v>4498.2299999999996</v>
      </c>
      <c r="G31" s="14">
        <v>3.4</v>
      </c>
      <c r="H31" s="81">
        <f>(G31/100)*'População,PEA'!Q34</f>
        <v>383.45200000000006</v>
      </c>
    </row>
    <row r="32" spans="1:8" ht="12.75" customHeight="1" x14ac:dyDescent="0.25">
      <c r="A32" s="3"/>
      <c r="B32" s="17" t="s">
        <v>208</v>
      </c>
      <c r="C32" s="6"/>
      <c r="D32" s="14">
        <v>4.3</v>
      </c>
      <c r="E32" s="81">
        <f>(D32/100)*'População,PEA'!H35</f>
        <v>4541.8319999999994</v>
      </c>
      <c r="G32" s="14">
        <v>3.3</v>
      </c>
      <c r="H32" s="81">
        <f>(G32/100)*'População,PEA'!Q35</f>
        <v>372.24</v>
      </c>
    </row>
    <row r="33" spans="1:11" ht="12.75" customHeight="1" x14ac:dyDescent="0.25">
      <c r="A33" s="3"/>
      <c r="B33" s="17" t="s">
        <v>209</v>
      </c>
      <c r="C33" s="6"/>
      <c r="D33" s="14">
        <v>4.2</v>
      </c>
      <c r="E33" s="81">
        <f>(D33/100)*'População,PEA'!H36</f>
        <v>4449.7740000000003</v>
      </c>
      <c r="G33" s="14">
        <v>3.4</v>
      </c>
      <c r="H33" s="81">
        <f>(G33/100)*'População,PEA'!Q36</f>
        <v>381.61600000000004</v>
      </c>
    </row>
    <row r="34" spans="1:11" ht="12.75" customHeight="1" x14ac:dyDescent="0.25">
      <c r="A34" s="3">
        <v>2019</v>
      </c>
      <c r="B34" s="17" t="s">
        <v>206</v>
      </c>
      <c r="C34" s="6"/>
      <c r="D34" s="14">
        <v>4.3</v>
      </c>
      <c r="E34" s="81">
        <f>(D34/100)*'População,PEA'!H37</f>
        <v>4569.7389999999996</v>
      </c>
      <c r="G34" s="14">
        <v>3.6</v>
      </c>
      <c r="H34" s="81">
        <f>(G34/100)*'População,PEA'!Q37</f>
        <v>402.58800000000002</v>
      </c>
    </row>
    <row r="35" spans="1:11" ht="12.75" customHeight="1" x14ac:dyDescent="0.25">
      <c r="A35" s="3"/>
      <c r="B35" s="17" t="s">
        <v>207</v>
      </c>
      <c r="C35" s="6"/>
      <c r="D35" s="14">
        <v>4.3</v>
      </c>
      <c r="E35" s="81">
        <f>(D35/100)*'População,PEA'!H38</f>
        <v>4608.3099999999995</v>
      </c>
      <c r="G35" s="14">
        <v>3.6</v>
      </c>
      <c r="H35" s="81">
        <f>(G35/100)*'População,PEA'!Q38</f>
        <v>410.00400000000008</v>
      </c>
    </row>
    <row r="36" spans="1:11" ht="12.75" customHeight="1" x14ac:dyDescent="0.25">
      <c r="B36" s="17" t="s">
        <v>208</v>
      </c>
      <c r="C36" s="6"/>
      <c r="D36" s="14">
        <v>4.2</v>
      </c>
      <c r="E36" s="81">
        <f>(D36/100)*'População,PEA'!H39</f>
        <v>4516.47</v>
      </c>
      <c r="G36" s="14">
        <v>3.3</v>
      </c>
      <c r="H36" s="81">
        <f>(G36/100)*'População,PEA'!Q39</f>
        <v>378.93900000000002</v>
      </c>
    </row>
    <row r="37" spans="1:11" ht="12.75" customHeight="1" x14ac:dyDescent="0.25">
      <c r="B37" s="17" t="s">
        <v>209</v>
      </c>
      <c r="D37" s="14">
        <v>4.0999999999999996</v>
      </c>
      <c r="E37" s="81">
        <f>(D37/100)*'População,PEA'!H40</f>
        <v>4404.137999999999</v>
      </c>
      <c r="G37" s="14">
        <v>3.2</v>
      </c>
      <c r="H37" s="81">
        <f>(G37/100)*'População,PEA'!Q40</f>
        <v>366.75200000000001</v>
      </c>
    </row>
    <row r="38" spans="1:11" ht="12.75" customHeight="1" x14ac:dyDescent="0.25">
      <c r="A38" s="3">
        <v>2020</v>
      </c>
      <c r="B38" s="17" t="s">
        <v>206</v>
      </c>
      <c r="D38" s="14">
        <v>4.3</v>
      </c>
      <c r="E38" s="81">
        <f>(D38/100)*'População,PEA'!H41</f>
        <v>4569.3089999999993</v>
      </c>
      <c r="G38" s="14">
        <v>3.8</v>
      </c>
      <c r="H38" s="81">
        <f>(G38/100)*'População,PEA'!Q41</f>
        <v>428.86799999999999</v>
      </c>
    </row>
    <row r="39" spans="1:11" ht="12.75" customHeight="1" x14ac:dyDescent="0.25">
      <c r="B39" s="17" t="s">
        <v>207</v>
      </c>
      <c r="D39" s="14">
        <v>5.5</v>
      </c>
      <c r="E39" s="81">
        <f>(D39/100)*'População,PEA'!H42</f>
        <v>5350.3450000000003</v>
      </c>
      <c r="G39" s="14">
        <v>4.8</v>
      </c>
      <c r="H39" s="81">
        <f>(G39/100)*'População,PEA'!Q42</f>
        <v>504.33600000000001</v>
      </c>
      <c r="K39" s="81"/>
    </row>
    <row r="40" spans="1:11" ht="12.75" customHeight="1" x14ac:dyDescent="0.25">
      <c r="A40" s="3"/>
      <c r="B40" s="17" t="s">
        <v>208</v>
      </c>
      <c r="D40" s="14">
        <v>5.6</v>
      </c>
      <c r="E40" s="81">
        <f>(D40/100)*'População,PEA'!H43</f>
        <v>5490.0719999999992</v>
      </c>
      <c r="G40" s="14">
        <v>4.7</v>
      </c>
      <c r="H40" s="81">
        <f>(G40/100)*'População,PEA'!Q43</f>
        <v>498.435</v>
      </c>
      <c r="K40" s="81"/>
    </row>
    <row r="41" spans="1:11" ht="12.75" customHeight="1" x14ac:dyDescent="0.25">
      <c r="A41" s="3"/>
      <c r="B41" s="17" t="s">
        <v>209</v>
      </c>
      <c r="D41" s="14">
        <v>5.3</v>
      </c>
      <c r="E41" s="81">
        <f>(D41/100)*'População,PEA'!H44</f>
        <v>5386.7609999999995</v>
      </c>
      <c r="G41" s="14">
        <v>4.7</v>
      </c>
      <c r="H41" s="81">
        <f>(G41/100)*'População,PEA'!Q44</f>
        <v>506.89499999999998</v>
      </c>
      <c r="K41" s="81"/>
    </row>
    <row r="42" spans="1:11" ht="12.75" customHeight="1" x14ac:dyDescent="0.25">
      <c r="A42" s="3">
        <v>2021</v>
      </c>
      <c r="B42" s="17" t="s">
        <v>206</v>
      </c>
      <c r="D42" s="14">
        <v>5.5</v>
      </c>
      <c r="E42" s="81">
        <f>(D42/100)*'População,PEA'!H45</f>
        <v>5628.6450000000004</v>
      </c>
      <c r="G42" s="14">
        <v>4.3</v>
      </c>
      <c r="H42" s="81">
        <f>(G42/100)*'População,PEA'!Q45</f>
        <v>470.50599999999997</v>
      </c>
      <c r="K42" s="81"/>
    </row>
    <row r="43" spans="1:11" ht="12.75" customHeight="1" x14ac:dyDescent="0.25">
      <c r="A43" s="3"/>
      <c r="B43" s="17" t="s">
        <v>207</v>
      </c>
      <c r="D43" s="14">
        <v>5</v>
      </c>
      <c r="E43" s="81">
        <f>(D43/100)*'População,PEA'!H46</f>
        <v>5210.8</v>
      </c>
      <c r="G43" s="14">
        <v>3.8</v>
      </c>
      <c r="H43" s="81">
        <f>(G43/100)*'População,PEA'!Q46</f>
        <v>419.40600000000001</v>
      </c>
      <c r="K43" s="81"/>
    </row>
    <row r="44" spans="1:11" ht="12.75" customHeight="1" x14ac:dyDescent="0.25">
      <c r="A44" s="3"/>
      <c r="B44" s="17" t="s">
        <v>208</v>
      </c>
      <c r="D44" s="14">
        <v>4.5999999999999996</v>
      </c>
      <c r="E44" s="81">
        <f>(D44/100)*'População,PEA'!H47</f>
        <v>4895.78</v>
      </c>
      <c r="G44" s="14">
        <v>3.6</v>
      </c>
      <c r="H44" s="81">
        <f>(G44/100)*'População,PEA'!Q47</f>
        <v>407.30400000000003</v>
      </c>
    </row>
    <row r="45" spans="1:11" ht="12.75" customHeight="1" x14ac:dyDescent="0.25">
      <c r="A45" s="3"/>
      <c r="B45" s="17" t="s">
        <v>209</v>
      </c>
      <c r="D45" s="82">
        <v>4.3</v>
      </c>
      <c r="E45" s="81">
        <f>(D45/100)*'População,PEA'!H48</f>
        <v>4633.5940000000001</v>
      </c>
      <c r="G45" s="82">
        <v>3.3</v>
      </c>
      <c r="H45" s="81">
        <f>(G45/100)*'População,PEA'!Q48</f>
        <v>374.25300000000004</v>
      </c>
    </row>
    <row r="46" spans="1:11" ht="12.75" customHeight="1" x14ac:dyDescent="0.25">
      <c r="A46" s="3"/>
      <c r="B46" s="17"/>
      <c r="D46" s="14"/>
      <c r="E46" s="81"/>
      <c r="G46" s="14"/>
      <c r="H46" s="81"/>
    </row>
    <row r="47" spans="1:11" ht="12.75" customHeight="1" x14ac:dyDescent="0.2">
      <c r="A47" s="2" t="s">
        <v>200</v>
      </c>
      <c r="B47" s="2"/>
      <c r="C47" s="2"/>
      <c r="D47" s="36">
        <f>(D45-D44)/D44</f>
        <v>-6.5217391304347797E-2</v>
      </c>
      <c r="E47" s="36">
        <f t="shared" ref="E47:H47" si="0">(E45-E44)/E44</f>
        <v>-5.355346849735889E-2</v>
      </c>
      <c r="F47" s="36"/>
      <c r="G47" s="36">
        <f t="shared" si="0"/>
        <v>-8.3333333333333412E-2</v>
      </c>
      <c r="H47" s="36">
        <f t="shared" si="0"/>
        <v>-8.1145778092039322E-2</v>
      </c>
    </row>
    <row r="48" spans="1:11" ht="12.75" customHeight="1" x14ac:dyDescent="0.2">
      <c r="A48" s="2" t="s">
        <v>201</v>
      </c>
      <c r="B48" s="2"/>
      <c r="C48" s="2"/>
      <c r="D48" s="36">
        <f>(D45-D41)/D41</f>
        <v>-0.18867924528301888</v>
      </c>
      <c r="E48" s="36">
        <f t="shared" ref="E48:H48" si="1">(E45-E41)/E41</f>
        <v>-0.13981815788745769</v>
      </c>
      <c r="F48" s="36"/>
      <c r="G48" s="36">
        <f t="shared" si="1"/>
        <v>-0.29787234042553196</v>
      </c>
      <c r="H48" s="36">
        <f t="shared" si="1"/>
        <v>-0.26167549492498438</v>
      </c>
    </row>
    <row r="49" spans="1:8" ht="12.75" customHeight="1" x14ac:dyDescent="0.2">
      <c r="A49" s="2"/>
      <c r="B49" s="2"/>
      <c r="C49" s="2"/>
      <c r="D49" s="36"/>
      <c r="E49" s="36"/>
      <c r="F49" s="36"/>
      <c r="G49" s="36"/>
      <c r="H49" s="36"/>
    </row>
    <row r="50" spans="1:8" ht="12.75" customHeight="1" x14ac:dyDescent="0.2">
      <c r="A50" s="2" t="s">
        <v>202</v>
      </c>
      <c r="B50" s="2"/>
      <c r="C50" s="62"/>
      <c r="D50" s="127">
        <f>D45-D44</f>
        <v>-0.29999999999999982</v>
      </c>
      <c r="E50" s="127">
        <f t="shared" ref="E50:H50" si="2">E45-E44</f>
        <v>-262.18599999999969</v>
      </c>
      <c r="F50" s="127"/>
      <c r="G50" s="127">
        <f t="shared" si="2"/>
        <v>-0.30000000000000027</v>
      </c>
      <c r="H50" s="127">
        <f t="shared" si="2"/>
        <v>-33.050999999999988</v>
      </c>
    </row>
    <row r="51" spans="1:8" ht="12.75" customHeight="1" x14ac:dyDescent="0.2">
      <c r="A51" s="2" t="s">
        <v>203</v>
      </c>
      <c r="B51" s="2"/>
      <c r="C51" s="24"/>
      <c r="D51" s="69">
        <f>D45-D41</f>
        <v>-1</v>
      </c>
      <c r="E51" s="69">
        <f t="shared" ref="E51:H51" si="3">E45-E41</f>
        <v>-753.16699999999946</v>
      </c>
      <c r="F51" s="69"/>
      <c r="G51" s="69">
        <f t="shared" si="3"/>
        <v>-1.4000000000000004</v>
      </c>
      <c r="H51" s="69">
        <f t="shared" si="3"/>
        <v>-132.64199999999994</v>
      </c>
    </row>
    <row r="52" spans="1:8" ht="12.75" customHeight="1" x14ac:dyDescent="0.2">
      <c r="A52" s="38"/>
      <c r="B52" s="38"/>
      <c r="C52" s="24"/>
      <c r="D52" s="33"/>
      <c r="E52" s="33"/>
      <c r="F52" s="33"/>
      <c r="G52" s="33"/>
      <c r="H52" s="33"/>
    </row>
    <row r="53" spans="1:8" ht="12.75" customHeight="1" x14ac:dyDescent="0.2">
      <c r="A53" s="2" t="s">
        <v>204</v>
      </c>
      <c r="B53" s="2"/>
      <c r="C53" s="24"/>
      <c r="D53" s="126">
        <f t="shared" ref="D53:H53" si="4">MAX(D4:D45)</f>
        <v>5.6</v>
      </c>
      <c r="E53" s="126">
        <f t="shared" si="4"/>
        <v>5628.6450000000004</v>
      </c>
      <c r="F53" s="126"/>
      <c r="G53" s="126">
        <f t="shared" si="4"/>
        <v>4.8</v>
      </c>
      <c r="H53" s="126">
        <f t="shared" si="4"/>
        <v>506.89499999999998</v>
      </c>
    </row>
    <row r="54" spans="1:8" ht="12.75" customHeight="1" x14ac:dyDescent="0.2">
      <c r="A54" s="2" t="s">
        <v>205</v>
      </c>
      <c r="B54" s="2"/>
      <c r="C54" s="24"/>
      <c r="D54" s="125">
        <f>MIN(D4:D45)</f>
        <v>1.4</v>
      </c>
      <c r="E54" s="125">
        <f t="shared" ref="E54:H54" si="5">MIN(E4:E45)</f>
        <v>1385.7059999999999</v>
      </c>
      <c r="F54" s="125"/>
      <c r="G54" s="125">
        <f t="shared" si="5"/>
        <v>1</v>
      </c>
      <c r="H54" s="125">
        <f t="shared" si="5"/>
        <v>104.86</v>
      </c>
    </row>
    <row r="55" spans="1:8" ht="12.75" customHeight="1" x14ac:dyDescent="0.25">
      <c r="A55" s="3"/>
      <c r="B55" s="17"/>
      <c r="D55" s="14"/>
      <c r="E55" s="81"/>
      <c r="G55" s="14"/>
      <c r="H55" s="81"/>
    </row>
    <row r="56" spans="1:8" ht="12.75" customHeight="1" x14ac:dyDescent="0.25">
      <c r="B56" s="17"/>
      <c r="D56" s="14"/>
      <c r="E56" s="81"/>
      <c r="G56" s="14"/>
      <c r="H56" s="81"/>
    </row>
    <row r="57" spans="1:8" ht="12.75" customHeight="1" x14ac:dyDescent="0.25">
      <c r="B57" s="17"/>
      <c r="D57" s="14"/>
      <c r="E57" s="81"/>
      <c r="G57" s="14"/>
      <c r="H57" s="81"/>
    </row>
    <row r="58" spans="1:8" ht="12.75" customHeight="1" x14ac:dyDescent="0.25">
      <c r="B58" s="17"/>
      <c r="D58" s="14"/>
      <c r="E58" s="81"/>
      <c r="G58" s="14"/>
      <c r="H58" s="81"/>
    </row>
    <row r="59" spans="1:8" ht="12.75" customHeight="1" x14ac:dyDescent="0.25">
      <c r="B59" s="17"/>
      <c r="D59" s="14"/>
      <c r="E59" s="81"/>
      <c r="G59" s="14"/>
      <c r="H59" s="81"/>
    </row>
    <row r="60" spans="1:8" ht="12.75" customHeight="1" x14ac:dyDescent="0.25">
      <c r="B60" s="17"/>
      <c r="D60" s="14"/>
      <c r="E60" s="81"/>
      <c r="G60" s="14"/>
      <c r="H60" s="81"/>
    </row>
    <row r="61" spans="1:8" ht="12.75" customHeight="1" x14ac:dyDescent="0.25">
      <c r="B61" s="17"/>
      <c r="D61" s="14"/>
      <c r="E61" s="81"/>
      <c r="G61" s="14"/>
      <c r="H61" s="81"/>
    </row>
    <row r="62" spans="1:8" ht="12.75" customHeight="1" x14ac:dyDescent="0.25">
      <c r="B62" s="17"/>
      <c r="D62" s="14"/>
      <c r="E62" s="81"/>
      <c r="G62" s="14"/>
      <c r="H62" s="81"/>
    </row>
  </sheetData>
  <pageMargins left="0.511811024" right="0.511811024" top="0.78740157499999996" bottom="0.78740157499999996" header="0.31496062000000002" footer="0.31496062000000002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E83"/>
  <sheetViews>
    <sheetView showGridLines="0" zoomScale="85" zoomScaleNormal="85" workbookViewId="0">
      <pane xSplit="2" ySplit="5" topLeftCell="C6" activePane="bottomRight" state="frozen"/>
      <selection activeCell="I45" sqref="I45"/>
      <selection pane="topRight" activeCell="I45" sqref="I45"/>
      <selection pane="bottomLeft" activeCell="I45" sqref="I45"/>
      <selection pane="bottomRight" activeCell="J20" sqref="J20"/>
    </sheetView>
  </sheetViews>
  <sheetFormatPr defaultRowHeight="12.75" customHeight="1" x14ac:dyDescent="0.25"/>
  <cols>
    <col min="1" max="1" width="15.7109375" style="6" customWidth="1"/>
    <col min="2" max="2" width="5.7109375" style="6" customWidth="1"/>
    <col min="3" max="3" width="3.7109375" style="6" customWidth="1"/>
    <col min="4" max="7" width="20.7109375" style="6" customWidth="1"/>
    <col min="8" max="8" width="3.7109375" style="6" customWidth="1"/>
    <col min="9" max="10" width="20.7109375" customWidth="1"/>
    <col min="11" max="12" width="20.7109375" style="6" customWidth="1"/>
    <col min="13" max="13" width="3.7109375" style="6" customWidth="1"/>
    <col min="14" max="17" width="20.7109375" style="6" customWidth="1"/>
    <col min="18" max="18" width="9.140625" style="6" customWidth="1"/>
    <col min="19" max="19" width="35.7109375" style="6" customWidth="1"/>
    <col min="20" max="20" width="10.7109375" style="6" customWidth="1"/>
    <col min="21" max="21" width="7.7109375" style="6" customWidth="1"/>
    <col min="22" max="22" width="10.7109375" style="6" customWidth="1"/>
    <col min="23" max="23" width="7.7109375" style="6" customWidth="1"/>
    <col min="24" max="24" width="9.140625" style="6" customWidth="1"/>
    <col min="25" max="25" width="10.7109375" style="6" customWidth="1"/>
    <col min="26" max="30" width="20.7109375" style="6" customWidth="1"/>
    <col min="31" max="31" width="10.7109375" style="6" customWidth="1"/>
    <col min="32" max="16384" width="9.140625" style="6"/>
  </cols>
  <sheetData>
    <row r="1" spans="1:31" s="165" customFormat="1" ht="30" customHeight="1" x14ac:dyDescent="0.25">
      <c r="A1" s="4" t="s">
        <v>177</v>
      </c>
      <c r="B1" s="4"/>
      <c r="I1" s="167"/>
      <c r="J1" s="167"/>
    </row>
    <row r="2" spans="1:31" ht="12.75" customHeight="1" x14ac:dyDescent="0.25">
      <c r="A2" s="11" t="s">
        <v>248</v>
      </c>
      <c r="B2" s="11"/>
    </row>
    <row r="4" spans="1:31" s="8" customFormat="1" ht="12.75" customHeight="1" x14ac:dyDescent="0.25">
      <c r="A4" s="31"/>
      <c r="B4" s="133"/>
      <c r="D4" s="30" t="s">
        <v>257</v>
      </c>
      <c r="E4"/>
      <c r="I4" s="30" t="s">
        <v>184</v>
      </c>
      <c r="J4"/>
      <c r="N4" s="249" t="s">
        <v>288</v>
      </c>
      <c r="O4"/>
    </row>
    <row r="5" spans="1:31" s="1" customFormat="1" ht="45" customHeight="1" x14ac:dyDescent="0.25">
      <c r="A5" s="122" t="s">
        <v>212</v>
      </c>
      <c r="B5" s="122" t="s">
        <v>211</v>
      </c>
      <c r="D5" s="41" t="s">
        <v>180</v>
      </c>
      <c r="E5" s="102" t="s">
        <v>181</v>
      </c>
      <c r="F5" s="41" t="s">
        <v>182</v>
      </c>
      <c r="G5" s="40" t="s">
        <v>183</v>
      </c>
      <c r="I5" s="41" t="s">
        <v>180</v>
      </c>
      <c r="J5" s="102" t="s">
        <v>181</v>
      </c>
      <c r="K5" s="41" t="s">
        <v>182</v>
      </c>
      <c r="L5" s="40" t="s">
        <v>183</v>
      </c>
      <c r="M5" s="16"/>
      <c r="N5" s="41" t="s">
        <v>180</v>
      </c>
      <c r="O5" s="102" t="s">
        <v>181</v>
      </c>
      <c r="P5" s="41" t="s">
        <v>182</v>
      </c>
      <c r="Q5" s="40" t="s">
        <v>183</v>
      </c>
      <c r="R5" s="16"/>
      <c r="S5" s="161" t="s">
        <v>92</v>
      </c>
      <c r="T5" s="160" t="s">
        <v>13</v>
      </c>
      <c r="U5" s="160" t="s">
        <v>242</v>
      </c>
      <c r="V5" s="160" t="s">
        <v>11</v>
      </c>
      <c r="W5" s="160" t="s">
        <v>243</v>
      </c>
      <c r="X5" s="16"/>
      <c r="Y5" s="258" t="s">
        <v>192</v>
      </c>
      <c r="Z5" s="258"/>
      <c r="AA5" s="258"/>
      <c r="AB5" s="258"/>
      <c r="AC5" s="258"/>
      <c r="AD5" s="258"/>
      <c r="AE5" s="258"/>
    </row>
    <row r="6" spans="1:31" ht="12.75" customHeight="1" x14ac:dyDescent="0.25">
      <c r="A6" s="3">
        <v>2012</v>
      </c>
      <c r="B6" s="17" t="s">
        <v>206</v>
      </c>
      <c r="D6" s="14">
        <v>8</v>
      </c>
      <c r="E6" s="82">
        <v>15.3</v>
      </c>
      <c r="F6" s="14">
        <v>14</v>
      </c>
      <c r="G6" s="14">
        <v>20.9</v>
      </c>
      <c r="I6" s="14">
        <v>7.9</v>
      </c>
      <c r="J6" s="82">
        <v>15.2</v>
      </c>
      <c r="K6" s="14">
        <v>13.1</v>
      </c>
      <c r="L6" s="14">
        <v>20</v>
      </c>
      <c r="M6" s="14"/>
      <c r="N6" s="14">
        <v>7.2144690035928001</v>
      </c>
      <c r="O6" s="14">
        <v>14.4243465467591</v>
      </c>
      <c r="P6" s="14">
        <v>12.1855885299509</v>
      </c>
      <c r="Q6" s="14">
        <v>19.0458674246998</v>
      </c>
      <c r="R6" s="14"/>
      <c r="S6" s="154" t="s">
        <v>198</v>
      </c>
      <c r="T6" s="155">
        <f>'População,PEA'!D48</f>
        <v>213188</v>
      </c>
      <c r="U6" s="155">
        <v>100</v>
      </c>
      <c r="V6" s="155">
        <f>'População,PEA'!M48</f>
        <v>0</v>
      </c>
      <c r="W6" s="155">
        <v>100</v>
      </c>
      <c r="X6" s="14"/>
      <c r="Y6" s="123"/>
    </row>
    <row r="7" spans="1:31" ht="12.75" customHeight="1" x14ac:dyDescent="0.25">
      <c r="A7" s="3"/>
      <c r="B7" s="17" t="s">
        <v>207</v>
      </c>
      <c r="D7" s="14">
        <v>7.6</v>
      </c>
      <c r="E7" s="82">
        <v>14.1</v>
      </c>
      <c r="F7" s="14">
        <v>12.7</v>
      </c>
      <c r="G7" s="14">
        <v>18.899999999999999</v>
      </c>
      <c r="I7" s="14">
        <v>7.3</v>
      </c>
      <c r="J7" s="82">
        <v>14.2</v>
      </c>
      <c r="K7" s="14">
        <v>11.4</v>
      </c>
      <c r="L7" s="14">
        <v>18</v>
      </c>
      <c r="M7" s="14"/>
      <c r="N7" s="14">
        <v>7.1660681123655996</v>
      </c>
      <c r="O7" s="14">
        <v>13.8439393872855</v>
      </c>
      <c r="P7" s="14">
        <v>11.492968585805899</v>
      </c>
      <c r="Q7" s="14">
        <v>17.905787863851501</v>
      </c>
      <c r="R7" s="14"/>
      <c r="S7" s="156" t="s">
        <v>216</v>
      </c>
      <c r="T7" s="157">
        <f>T6-T8</f>
        <v>40905</v>
      </c>
      <c r="U7" s="162">
        <f>(T7/T6)*100</f>
        <v>19.187290091374749</v>
      </c>
      <c r="V7" s="157">
        <f>V6-V8</f>
        <v>-17525</v>
      </c>
      <c r="W7" s="162" t="e">
        <f>(V7/V6)*100</f>
        <v>#DIV/0!</v>
      </c>
      <c r="X7" s="14"/>
      <c r="Y7" s="123"/>
    </row>
    <row r="8" spans="1:31" ht="12.75" customHeight="1" x14ac:dyDescent="0.25">
      <c r="A8" s="3"/>
      <c r="B8" s="17" t="s">
        <v>208</v>
      </c>
      <c r="D8" s="14">
        <v>7.1</v>
      </c>
      <c r="E8" s="82">
        <v>12.7</v>
      </c>
      <c r="F8" s="14">
        <v>11.8</v>
      </c>
      <c r="G8" s="14">
        <v>17</v>
      </c>
      <c r="I8" s="14">
        <v>6.4</v>
      </c>
      <c r="J8" s="82">
        <v>12</v>
      </c>
      <c r="K8" s="14">
        <v>10.6</v>
      </c>
      <c r="L8" s="14">
        <v>15.8</v>
      </c>
      <c r="M8" s="14"/>
      <c r="N8" s="14">
        <v>6.5639653417419099</v>
      </c>
      <c r="O8" s="14">
        <v>12.368574688729099</v>
      </c>
      <c r="P8" s="14">
        <v>10.849347043822901</v>
      </c>
      <c r="Q8" s="14">
        <v>16.205694727222799</v>
      </c>
      <c r="R8" s="14"/>
      <c r="S8" s="156" t="s">
        <v>217</v>
      </c>
      <c r="T8" s="157">
        <f>'População,PEA'!G48</f>
        <v>172283</v>
      </c>
      <c r="U8" s="162">
        <f>(T8/T6)*100</f>
        <v>80.812709908625251</v>
      </c>
      <c r="V8" s="157">
        <f>'População,PEA'!P48</f>
        <v>17525</v>
      </c>
      <c r="W8" s="162" t="e">
        <f>(V8/V6)*100</f>
        <v>#DIV/0!</v>
      </c>
      <c r="X8" s="14"/>
      <c r="Y8" s="123"/>
    </row>
    <row r="9" spans="1:31" ht="12.75" customHeight="1" x14ac:dyDescent="0.25">
      <c r="A9" s="3"/>
      <c r="B9" s="17" t="s">
        <v>209</v>
      </c>
      <c r="D9" s="14">
        <v>6.9</v>
      </c>
      <c r="E9" s="82">
        <v>12.3</v>
      </c>
      <c r="F9" s="14">
        <v>11.5</v>
      </c>
      <c r="G9" s="14">
        <v>16.7</v>
      </c>
      <c r="I9" s="14">
        <v>6.3</v>
      </c>
      <c r="J9" s="82">
        <v>11.8</v>
      </c>
      <c r="K9" s="14">
        <v>10.7</v>
      </c>
      <c r="L9" s="14">
        <v>15.9</v>
      </c>
      <c r="M9" s="14"/>
      <c r="N9" s="14">
        <v>6.9148459121039298</v>
      </c>
      <c r="O9" s="14">
        <v>12.4146592928085</v>
      </c>
      <c r="P9" s="14">
        <v>11.1902919898658</v>
      </c>
      <c r="Q9" s="14">
        <v>16.385901950201699</v>
      </c>
      <c r="R9" s="14"/>
      <c r="S9" s="154" t="s">
        <v>244</v>
      </c>
      <c r="T9" s="155">
        <f>'População,PEA'!H48</f>
        <v>107758</v>
      </c>
      <c r="U9" s="163">
        <f>(T9/T8)*100</f>
        <v>62.547088221124547</v>
      </c>
      <c r="V9" s="155">
        <f>'População,PEA'!Q48</f>
        <v>11341</v>
      </c>
      <c r="W9" s="163">
        <f>(V9/V8)*100</f>
        <v>64.713266761768907</v>
      </c>
      <c r="X9" s="14"/>
      <c r="Y9" s="123"/>
    </row>
    <row r="10" spans="1:31" ht="12.75" customHeight="1" x14ac:dyDescent="0.25">
      <c r="A10" s="3">
        <v>2013</v>
      </c>
      <c r="B10" s="17" t="s">
        <v>206</v>
      </c>
      <c r="D10" s="14">
        <v>8.1</v>
      </c>
      <c r="E10" s="82">
        <v>13.5</v>
      </c>
      <c r="F10" s="14">
        <v>12.8</v>
      </c>
      <c r="G10" s="14">
        <v>17.899999999999999</v>
      </c>
      <c r="I10" s="14">
        <v>7.5</v>
      </c>
      <c r="J10" s="82">
        <v>13.4</v>
      </c>
      <c r="K10" s="14">
        <v>12</v>
      </c>
      <c r="L10" s="14">
        <v>17.600000000000001</v>
      </c>
      <c r="M10" s="14"/>
      <c r="N10" s="14">
        <v>6.8388174700163198</v>
      </c>
      <c r="O10" s="14">
        <v>12.7116887708547</v>
      </c>
      <c r="P10" s="14">
        <v>11.1653367315583</v>
      </c>
      <c r="Q10" s="14">
        <v>16.774142737801601</v>
      </c>
      <c r="R10" s="14"/>
      <c r="S10" s="156" t="s">
        <v>218</v>
      </c>
      <c r="T10" s="157">
        <f>'População,PEA'!I48</f>
        <v>95747</v>
      </c>
      <c r="U10" s="162">
        <f>(T10/T9)*100</f>
        <v>88.853727797472118</v>
      </c>
      <c r="V10" s="157">
        <f>'População,PEA'!R48</f>
        <v>10271</v>
      </c>
      <c r="W10" s="162">
        <f>(V10/V9)*100</f>
        <v>90.565205890133143</v>
      </c>
      <c r="X10" s="14"/>
      <c r="Y10" s="123"/>
    </row>
    <row r="11" spans="1:31" ht="12.75" customHeight="1" x14ac:dyDescent="0.25">
      <c r="A11" s="3"/>
      <c r="B11" s="17" t="s">
        <v>207</v>
      </c>
      <c r="D11" s="14">
        <v>7.5</v>
      </c>
      <c r="E11" s="82">
        <v>12.8</v>
      </c>
      <c r="F11" s="14">
        <v>11.9</v>
      </c>
      <c r="G11" s="14">
        <v>16.8</v>
      </c>
      <c r="I11" s="14">
        <v>7</v>
      </c>
      <c r="J11" s="82">
        <v>12.4</v>
      </c>
      <c r="K11" s="14">
        <v>10.8</v>
      </c>
      <c r="L11" s="14">
        <v>16</v>
      </c>
      <c r="M11" s="14"/>
      <c r="N11" s="14">
        <v>6.89321722025936</v>
      </c>
      <c r="O11" s="14">
        <v>12.1150389838209</v>
      </c>
      <c r="P11" s="14">
        <v>10.8854427654018</v>
      </c>
      <c r="Q11" s="14">
        <v>15.9287461596053</v>
      </c>
      <c r="R11" s="14"/>
      <c r="S11" s="158" t="s">
        <v>245</v>
      </c>
      <c r="T11" s="159">
        <f>Sub!F45</f>
        <v>7369</v>
      </c>
      <c r="U11" s="164">
        <f>(T11/T10)*100</f>
        <v>7.6963246890241992</v>
      </c>
      <c r="V11" s="159">
        <f>Sub!O45</f>
        <v>760</v>
      </c>
      <c r="W11" s="164">
        <f>(V11/V10)*100</f>
        <v>7.3994742478823872</v>
      </c>
      <c r="X11" s="14"/>
      <c r="Y11" s="123"/>
    </row>
    <row r="12" spans="1:31" ht="12.75" customHeight="1" x14ac:dyDescent="0.25">
      <c r="A12" s="3"/>
      <c r="B12" s="17" t="s">
        <v>208</v>
      </c>
      <c r="D12" s="14">
        <v>7</v>
      </c>
      <c r="E12" s="82">
        <v>12</v>
      </c>
      <c r="F12" s="14">
        <v>11.3</v>
      </c>
      <c r="G12" s="14">
        <v>16</v>
      </c>
      <c r="I12" s="14">
        <v>6.3</v>
      </c>
      <c r="J12" s="82">
        <v>11.5</v>
      </c>
      <c r="K12" s="14">
        <v>10.199999999999999</v>
      </c>
      <c r="L12" s="14">
        <v>15.1</v>
      </c>
      <c r="M12" s="14"/>
      <c r="N12" s="14">
        <v>6.45467377025731</v>
      </c>
      <c r="O12" s="14">
        <v>11.8284072820672</v>
      </c>
      <c r="P12" s="14">
        <v>10.442495194777999</v>
      </c>
      <c r="Q12" s="14">
        <v>15.463292812424999</v>
      </c>
      <c r="R12" s="14"/>
      <c r="S12" s="156" t="s">
        <v>219</v>
      </c>
      <c r="T12" s="157">
        <f>'População,PEA'!J48</f>
        <v>12011</v>
      </c>
      <c r="U12" s="162">
        <f>(T12/T9)*100</f>
        <v>11.146272202527886</v>
      </c>
      <c r="V12" s="157">
        <f>'População,PEA'!S48</f>
        <v>1070</v>
      </c>
      <c r="W12" s="162">
        <f>(V12/V9)*100</f>
        <v>9.4347941098668553</v>
      </c>
      <c r="X12" s="14"/>
      <c r="Y12" s="123"/>
    </row>
    <row r="13" spans="1:31" ht="12.75" customHeight="1" x14ac:dyDescent="0.25">
      <c r="A13" s="3"/>
      <c r="B13" s="17" t="s">
        <v>209</v>
      </c>
      <c r="D13" s="14">
        <v>6.3</v>
      </c>
      <c r="E13" s="82">
        <v>11.1</v>
      </c>
      <c r="F13" s="14">
        <v>10.3</v>
      </c>
      <c r="G13" s="14">
        <v>14.9</v>
      </c>
      <c r="I13" s="14">
        <v>5.8</v>
      </c>
      <c r="J13" s="82">
        <v>11.3</v>
      </c>
      <c r="K13" s="14">
        <v>9.5</v>
      </c>
      <c r="L13" s="14">
        <v>14.7</v>
      </c>
      <c r="M13" s="14"/>
      <c r="N13" s="14">
        <v>6.3583626147814503</v>
      </c>
      <c r="O13" s="14">
        <v>11.886831299319001</v>
      </c>
      <c r="P13" s="14">
        <v>9.9359709035789496</v>
      </c>
      <c r="Q13" s="14">
        <v>15.150852630917999</v>
      </c>
      <c r="R13" s="14"/>
      <c r="S13" s="154" t="s">
        <v>220</v>
      </c>
      <c r="T13" s="155">
        <f>'População,PEA'!K48</f>
        <v>64525</v>
      </c>
      <c r="U13" s="163">
        <f>(T13/T8)*100</f>
        <v>37.452911778875453</v>
      </c>
      <c r="V13" s="155">
        <f>'População,PEA'!T48</f>
        <v>6184</v>
      </c>
      <c r="W13" s="163">
        <f>(V13/V8)*100</f>
        <v>35.286733238231101</v>
      </c>
      <c r="X13" s="14"/>
      <c r="Y13" s="123"/>
    </row>
    <row r="14" spans="1:31" ht="12.75" customHeight="1" x14ac:dyDescent="0.25">
      <c r="A14" s="3">
        <v>2014</v>
      </c>
      <c r="B14" s="17" t="s">
        <v>206</v>
      </c>
      <c r="D14" s="14">
        <v>7.2</v>
      </c>
      <c r="E14" s="82">
        <v>11.8</v>
      </c>
      <c r="F14" s="14">
        <v>11.2</v>
      </c>
      <c r="G14" s="14">
        <v>15.6</v>
      </c>
      <c r="I14" s="14">
        <v>7.1</v>
      </c>
      <c r="J14" s="82">
        <v>11.9</v>
      </c>
      <c r="K14" s="14">
        <v>10.3</v>
      </c>
      <c r="L14" s="14">
        <v>15</v>
      </c>
      <c r="M14" s="14"/>
      <c r="N14" s="14">
        <v>6.4628205138838801</v>
      </c>
      <c r="O14" s="14">
        <v>11.2819891101619</v>
      </c>
      <c r="P14" s="14">
        <v>9.5788102230731198</v>
      </c>
      <c r="Q14" s="14">
        <v>14.3010126146413</v>
      </c>
      <c r="R14" s="14"/>
      <c r="S14" s="156" t="s">
        <v>221</v>
      </c>
      <c r="T14" s="157">
        <f>Sub!G45</f>
        <v>8964</v>
      </c>
      <c r="U14" s="162">
        <f>(T14/T13)*100</f>
        <v>13.892289810151103</v>
      </c>
      <c r="V14" s="157">
        <f>Sub!P45</f>
        <v>865</v>
      </c>
      <c r="W14" s="162">
        <f>(V14/V13)*100</f>
        <v>13.987710219922381</v>
      </c>
      <c r="X14" s="14"/>
      <c r="Y14" s="123"/>
    </row>
    <row r="15" spans="1:31" ht="12.75" customHeight="1" x14ac:dyDescent="0.25">
      <c r="A15" s="3"/>
      <c r="B15" s="17" t="s">
        <v>207</v>
      </c>
      <c r="D15" s="14">
        <v>6.9</v>
      </c>
      <c r="E15" s="82">
        <v>11.4</v>
      </c>
      <c r="F15" s="14">
        <v>10.6</v>
      </c>
      <c r="G15" s="14">
        <v>14.9</v>
      </c>
      <c r="I15" s="14">
        <v>6.9</v>
      </c>
      <c r="J15" s="82">
        <v>11.9</v>
      </c>
      <c r="K15" s="14">
        <v>10</v>
      </c>
      <c r="L15" s="14">
        <v>14.8</v>
      </c>
      <c r="M15" s="14"/>
      <c r="N15" s="14">
        <v>6.8223234928123997</v>
      </c>
      <c r="O15" s="14">
        <v>11.6667504104448</v>
      </c>
      <c r="P15" s="14">
        <v>10.0822740827653</v>
      </c>
      <c r="Q15" s="14">
        <v>14.751977954614899</v>
      </c>
      <c r="R15" s="14"/>
      <c r="S15" s="158" t="s">
        <v>222</v>
      </c>
      <c r="T15" s="159">
        <f>Desal!E45</f>
        <v>4633.5940000000001</v>
      </c>
      <c r="U15" s="164">
        <f>(T15/T14)*100</f>
        <v>51.691142347166441</v>
      </c>
      <c r="V15" s="159">
        <f>Desal!H45</f>
        <v>374.25300000000004</v>
      </c>
      <c r="W15" s="164">
        <f>(V15/V14)*100</f>
        <v>43.266242774566479</v>
      </c>
      <c r="X15" s="14"/>
      <c r="Y15" s="123"/>
    </row>
    <row r="16" spans="1:31" ht="12.75" customHeight="1" x14ac:dyDescent="0.2">
      <c r="A16" s="3"/>
      <c r="B16" s="17" t="s">
        <v>208</v>
      </c>
      <c r="D16" s="14">
        <v>6.9</v>
      </c>
      <c r="E16" s="82">
        <v>11.3</v>
      </c>
      <c r="F16" s="14">
        <v>10.5</v>
      </c>
      <c r="G16" s="14">
        <v>14.8</v>
      </c>
      <c r="I16" s="14">
        <v>6.9</v>
      </c>
      <c r="J16" s="82">
        <v>11.7</v>
      </c>
      <c r="K16" s="14">
        <v>10.199999999999999</v>
      </c>
      <c r="L16" s="14">
        <v>14.8</v>
      </c>
      <c r="M16" s="14"/>
      <c r="N16" s="14">
        <v>7.0605403628152299</v>
      </c>
      <c r="O16" s="14">
        <v>11.9966136681874</v>
      </c>
      <c r="P16" s="14">
        <v>10.444015674495001</v>
      </c>
      <c r="Q16" s="14">
        <v>15.1282613369929</v>
      </c>
      <c r="R16" s="14"/>
      <c r="S16" s="14"/>
      <c r="T16" s="14"/>
      <c r="U16" s="14"/>
      <c r="V16" s="14"/>
      <c r="W16" s="14"/>
      <c r="X16" s="14"/>
      <c r="Y16" s="124"/>
    </row>
    <row r="17" spans="1:25" ht="12.75" customHeight="1" x14ac:dyDescent="0.2">
      <c r="A17" s="3"/>
      <c r="B17" s="17" t="s">
        <v>209</v>
      </c>
      <c r="D17" s="14">
        <v>6.6</v>
      </c>
      <c r="E17" s="82">
        <v>11.3</v>
      </c>
      <c r="F17" s="14">
        <v>10.4</v>
      </c>
      <c r="G17" s="14">
        <v>14.9</v>
      </c>
      <c r="I17" s="14">
        <v>6.3</v>
      </c>
      <c r="J17" s="82">
        <v>11.9</v>
      </c>
      <c r="K17" s="14">
        <v>10</v>
      </c>
      <c r="L17" s="14">
        <v>15.4</v>
      </c>
      <c r="M17" s="14"/>
      <c r="N17" s="14">
        <v>6.89522883358251</v>
      </c>
      <c r="O17" s="14">
        <v>12.514097871093201</v>
      </c>
      <c r="P17" s="14">
        <v>10.4605547625307</v>
      </c>
      <c r="Q17" s="14">
        <v>15.877971530832699</v>
      </c>
      <c r="R17" s="14"/>
      <c r="S17" s="14"/>
      <c r="T17" s="14"/>
      <c r="U17" s="14"/>
      <c r="V17" s="14"/>
      <c r="W17" s="14"/>
      <c r="X17" s="14"/>
      <c r="Y17" s="124"/>
    </row>
    <row r="18" spans="1:25" ht="12.75" customHeight="1" x14ac:dyDescent="0.2">
      <c r="A18" s="3">
        <v>2015</v>
      </c>
      <c r="B18" s="17" t="s">
        <v>206</v>
      </c>
      <c r="D18" s="14">
        <v>8</v>
      </c>
      <c r="E18" s="82">
        <v>12.8</v>
      </c>
      <c r="F18" s="14">
        <v>12</v>
      </c>
      <c r="G18" s="14">
        <v>16.600000000000001</v>
      </c>
      <c r="I18" s="14">
        <v>8.3000000000000007</v>
      </c>
      <c r="J18" s="82">
        <v>14.2</v>
      </c>
      <c r="K18" s="14">
        <v>12.5</v>
      </c>
      <c r="L18" s="14">
        <v>18.100000000000001</v>
      </c>
      <c r="M18" s="14"/>
      <c r="N18" s="14">
        <v>7.5551406975696098</v>
      </c>
      <c r="O18" s="14">
        <v>13.470111354760499</v>
      </c>
      <c r="P18" s="14">
        <v>11.617381465964501</v>
      </c>
      <c r="Q18" s="14">
        <v>17.2610120046714</v>
      </c>
      <c r="R18" s="14"/>
      <c r="S18" s="14"/>
      <c r="T18" s="14"/>
      <c r="U18" s="14"/>
      <c r="V18" s="14"/>
      <c r="W18" s="14"/>
      <c r="X18" s="14"/>
      <c r="Y18" s="124"/>
    </row>
    <row r="19" spans="1:25" ht="12.75" customHeight="1" x14ac:dyDescent="0.2">
      <c r="A19" s="3"/>
      <c r="B19" s="17" t="s">
        <v>207</v>
      </c>
      <c r="D19" s="14">
        <v>8.4</v>
      </c>
      <c r="E19" s="82">
        <v>13.6</v>
      </c>
      <c r="F19" s="14">
        <v>12.3</v>
      </c>
      <c r="G19" s="14">
        <v>17.3</v>
      </c>
      <c r="I19" s="14">
        <v>8</v>
      </c>
      <c r="J19" s="82">
        <v>14.8</v>
      </c>
      <c r="K19" s="14">
        <v>11.8</v>
      </c>
      <c r="L19" s="14">
        <v>18.399999999999999</v>
      </c>
      <c r="M19" s="14"/>
      <c r="N19" s="14">
        <v>7.9281369173239096</v>
      </c>
      <c r="O19" s="14">
        <v>14.545946212001001</v>
      </c>
      <c r="P19" s="14">
        <v>11.9050411642611</v>
      </c>
      <c r="Q19" s="14">
        <v>18.361273791685999</v>
      </c>
      <c r="R19" s="14"/>
      <c r="S19" s="14"/>
      <c r="T19" s="14"/>
      <c r="U19" s="14"/>
      <c r="V19" s="14"/>
      <c r="W19" s="14"/>
      <c r="X19" s="14"/>
      <c r="Y19" s="124"/>
    </row>
    <row r="20" spans="1:25" ht="12.75" customHeight="1" x14ac:dyDescent="0.2">
      <c r="A20" s="3"/>
      <c r="B20" s="17" t="s">
        <v>208</v>
      </c>
      <c r="D20" s="14">
        <v>9</v>
      </c>
      <c r="E20" s="82">
        <v>14.5</v>
      </c>
      <c r="F20" s="14">
        <v>12.9</v>
      </c>
      <c r="G20" s="14">
        <v>18.100000000000001</v>
      </c>
      <c r="I20" s="14">
        <v>8.8000000000000007</v>
      </c>
      <c r="J20" s="82">
        <v>15.8</v>
      </c>
      <c r="K20" s="14">
        <v>13.2</v>
      </c>
      <c r="L20" s="14">
        <v>19.899999999999999</v>
      </c>
      <c r="M20" s="14"/>
      <c r="N20" s="14">
        <v>8.9932039421679999</v>
      </c>
      <c r="O20" s="14">
        <v>16.150587074900699</v>
      </c>
      <c r="P20" s="14">
        <v>13.5115164404666</v>
      </c>
      <c r="Q20" s="14">
        <v>20.303271541671599</v>
      </c>
      <c r="R20" s="14"/>
      <c r="S20" s="14"/>
      <c r="T20" s="14"/>
      <c r="U20" s="14"/>
      <c r="V20" s="14"/>
      <c r="W20" s="14"/>
      <c r="X20" s="14"/>
      <c r="Y20" s="124"/>
    </row>
    <row r="21" spans="1:25" ht="12.75" customHeight="1" x14ac:dyDescent="0.2">
      <c r="A21" s="3"/>
      <c r="B21" s="17" t="s">
        <v>209</v>
      </c>
      <c r="D21" s="14">
        <v>9.1</v>
      </c>
      <c r="E21" s="82">
        <v>13.1</v>
      </c>
      <c r="F21" s="14">
        <v>13.6</v>
      </c>
      <c r="G21" s="14">
        <v>17.399999999999999</v>
      </c>
      <c r="I21" s="14">
        <v>9.4</v>
      </c>
      <c r="J21" s="82">
        <v>14.2</v>
      </c>
      <c r="K21" s="14">
        <v>14.1</v>
      </c>
      <c r="L21" s="14">
        <v>18.600000000000001</v>
      </c>
      <c r="M21" s="14"/>
      <c r="N21" s="14">
        <v>10.270112932876501</v>
      </c>
      <c r="O21" s="14">
        <v>14.927207554034201</v>
      </c>
      <c r="P21" s="14">
        <v>14.7489617784105</v>
      </c>
      <c r="Q21" s="14">
        <v>19.183394829734599</v>
      </c>
      <c r="R21" s="14"/>
      <c r="S21" s="14"/>
      <c r="T21" s="14"/>
      <c r="U21" s="14"/>
      <c r="V21" s="14"/>
      <c r="W21" s="14"/>
      <c r="X21" s="14"/>
      <c r="Y21" s="124"/>
    </row>
    <row r="22" spans="1:25" ht="12.75" customHeight="1" x14ac:dyDescent="0.2">
      <c r="A22" s="3">
        <v>2016</v>
      </c>
      <c r="B22" s="17" t="s">
        <v>206</v>
      </c>
      <c r="D22" s="14">
        <v>11.1</v>
      </c>
      <c r="E22" s="82">
        <v>15.2</v>
      </c>
      <c r="F22" s="14">
        <v>15.5</v>
      </c>
      <c r="G22" s="14">
        <v>19.399999999999999</v>
      </c>
      <c r="I22" s="14">
        <v>11.3</v>
      </c>
      <c r="J22" s="82">
        <v>16.100000000000001</v>
      </c>
      <c r="K22" s="14">
        <v>15.5</v>
      </c>
      <c r="L22" s="14">
        <v>20</v>
      </c>
      <c r="M22" s="14"/>
      <c r="N22" s="14">
        <v>10.302965506799801</v>
      </c>
      <c r="O22" s="14">
        <v>15.294625526334899</v>
      </c>
      <c r="P22" s="14">
        <v>14.405191799867399</v>
      </c>
      <c r="Q22" s="14">
        <v>19.084167583657699</v>
      </c>
      <c r="R22" s="14"/>
      <c r="S22" s="14"/>
      <c r="T22" s="14"/>
      <c r="U22" s="14"/>
      <c r="V22" s="14"/>
      <c r="W22" s="14"/>
      <c r="X22" s="14"/>
      <c r="Y22" s="124"/>
    </row>
    <row r="23" spans="1:25" ht="12.75" customHeight="1" x14ac:dyDescent="0.2">
      <c r="A23" s="3"/>
      <c r="B23" s="17" t="s">
        <v>207</v>
      </c>
      <c r="D23" s="14">
        <v>11.4</v>
      </c>
      <c r="E23" s="82">
        <v>16.100000000000001</v>
      </c>
      <c r="F23" s="14">
        <v>16.5</v>
      </c>
      <c r="G23" s="14">
        <v>20.9</v>
      </c>
      <c r="I23" s="14">
        <v>11</v>
      </c>
      <c r="J23" s="82">
        <v>16.5</v>
      </c>
      <c r="K23" s="14">
        <v>16</v>
      </c>
      <c r="L23" s="14">
        <v>21.2</v>
      </c>
      <c r="M23" s="14"/>
      <c r="N23" s="14">
        <v>10.9125608554785</v>
      </c>
      <c r="O23" s="14">
        <v>16.2492555373294</v>
      </c>
      <c r="P23" s="14">
        <v>16.157656845947798</v>
      </c>
      <c r="Q23" s="14">
        <v>21.183822174160301</v>
      </c>
      <c r="R23" s="14"/>
      <c r="S23" s="14"/>
      <c r="T23" s="14"/>
      <c r="U23" s="14"/>
      <c r="V23" s="14"/>
      <c r="W23" s="14"/>
      <c r="X23" s="14"/>
      <c r="Y23" s="124"/>
    </row>
    <row r="24" spans="1:25" ht="12.75" customHeight="1" x14ac:dyDescent="0.2">
      <c r="A24" s="3"/>
      <c r="B24" s="17" t="s">
        <v>208</v>
      </c>
      <c r="D24" s="14">
        <v>11.9</v>
      </c>
      <c r="E24" s="82">
        <v>16.600000000000001</v>
      </c>
      <c r="F24" s="14">
        <v>16.899999999999999</v>
      </c>
      <c r="G24" s="14">
        <v>21.3</v>
      </c>
      <c r="I24" s="14">
        <v>11.3</v>
      </c>
      <c r="J24" s="82">
        <v>16.2</v>
      </c>
      <c r="K24" s="14">
        <v>16</v>
      </c>
      <c r="L24" s="14">
        <v>20.6</v>
      </c>
      <c r="M24" s="14"/>
      <c r="N24" s="14">
        <v>11.521783618790799</v>
      </c>
      <c r="O24" s="14">
        <v>16.489433791743402</v>
      </c>
      <c r="P24" s="14">
        <v>16.353810514448199</v>
      </c>
      <c r="Q24" s="14">
        <v>20.955039221879101</v>
      </c>
      <c r="R24" s="14"/>
      <c r="S24" s="14"/>
      <c r="T24" s="14"/>
      <c r="U24" s="14"/>
      <c r="V24" s="14"/>
      <c r="W24" s="14"/>
      <c r="X24" s="14"/>
      <c r="Y24" s="124"/>
    </row>
    <row r="25" spans="1:25" ht="12.75" customHeight="1" x14ac:dyDescent="0.2">
      <c r="A25" s="3"/>
      <c r="B25" s="17" t="s">
        <v>209</v>
      </c>
      <c r="D25" s="14">
        <v>12.2</v>
      </c>
      <c r="E25" s="82">
        <v>17.3</v>
      </c>
      <c r="F25" s="14">
        <v>17.5</v>
      </c>
      <c r="G25" s="14">
        <v>22.3</v>
      </c>
      <c r="I25" s="14">
        <v>11.2</v>
      </c>
      <c r="J25" s="82">
        <v>17.100000000000001</v>
      </c>
      <c r="K25" s="14">
        <v>16.3</v>
      </c>
      <c r="L25" s="14">
        <v>21.9</v>
      </c>
      <c r="M25" s="14"/>
      <c r="N25" s="14">
        <v>12.231284863628201</v>
      </c>
      <c r="O25" s="14">
        <v>17.987116562751801</v>
      </c>
      <c r="P25" s="14">
        <v>17.053117264960299</v>
      </c>
      <c r="Q25" s="14">
        <v>22.604674684086799</v>
      </c>
      <c r="R25" s="14"/>
      <c r="S25" s="14"/>
      <c r="T25" s="14"/>
      <c r="U25" s="14"/>
      <c r="V25" s="14"/>
      <c r="W25" s="14"/>
      <c r="X25" s="14"/>
      <c r="Y25" s="124"/>
    </row>
    <row r="26" spans="1:25" ht="12.75" customHeight="1" x14ac:dyDescent="0.2">
      <c r="A26" s="3">
        <v>2017</v>
      </c>
      <c r="B26" s="17" t="s">
        <v>206</v>
      </c>
      <c r="D26" s="14">
        <v>13.9</v>
      </c>
      <c r="E26" s="82">
        <v>19</v>
      </c>
      <c r="F26" s="14">
        <v>19.3</v>
      </c>
      <c r="G26" s="14">
        <v>24.1</v>
      </c>
      <c r="I26" s="14">
        <v>13.8</v>
      </c>
      <c r="J26" s="82">
        <v>19.5</v>
      </c>
      <c r="K26" s="14">
        <v>18.899999999999999</v>
      </c>
      <c r="L26" s="14">
        <v>24.3</v>
      </c>
      <c r="M26" s="14"/>
      <c r="N26" s="14">
        <v>12.609267905551601</v>
      </c>
      <c r="O26" s="14">
        <v>18.5703401017233</v>
      </c>
      <c r="P26" s="14">
        <v>17.576928087282401</v>
      </c>
      <c r="Q26" s="14">
        <v>23.219434288380899</v>
      </c>
      <c r="R26" s="14"/>
      <c r="S26" s="14"/>
      <c r="T26" s="14"/>
      <c r="U26" s="14"/>
      <c r="V26" s="14"/>
      <c r="W26" s="14"/>
      <c r="X26" s="14"/>
      <c r="Y26" s="124"/>
    </row>
    <row r="27" spans="1:25" ht="12.75" customHeight="1" x14ac:dyDescent="0.2">
      <c r="A27" s="3"/>
      <c r="B27" s="17" t="s">
        <v>207</v>
      </c>
      <c r="D27" s="14">
        <v>13.1</v>
      </c>
      <c r="E27" s="82">
        <v>18.7</v>
      </c>
      <c r="F27" s="14">
        <v>18.5</v>
      </c>
      <c r="G27" s="14">
        <v>23.8</v>
      </c>
      <c r="I27" s="14">
        <v>12.2</v>
      </c>
      <c r="J27" s="82">
        <v>18.3</v>
      </c>
      <c r="K27" s="14">
        <v>17.3</v>
      </c>
      <c r="L27" s="14">
        <v>23.1</v>
      </c>
      <c r="M27" s="14"/>
      <c r="N27" s="14">
        <v>12.100597651564099</v>
      </c>
      <c r="O27" s="14">
        <v>18.0285652008778</v>
      </c>
      <c r="P27" s="14">
        <v>17.478180687560599</v>
      </c>
      <c r="Q27" s="14">
        <v>23.091740959988201</v>
      </c>
      <c r="R27" s="14"/>
      <c r="S27" s="14"/>
      <c r="T27" s="14"/>
      <c r="U27" s="14"/>
      <c r="V27" s="14"/>
      <c r="W27" s="14"/>
      <c r="X27" s="14"/>
      <c r="Y27" s="124"/>
    </row>
    <row r="28" spans="1:25" ht="12.75" customHeight="1" x14ac:dyDescent="0.2">
      <c r="A28" s="3"/>
      <c r="B28" s="17" t="s">
        <v>208</v>
      </c>
      <c r="D28" s="14">
        <v>12.5</v>
      </c>
      <c r="E28" s="82">
        <v>18.5</v>
      </c>
      <c r="F28" s="14">
        <v>18.3</v>
      </c>
      <c r="G28" s="14">
        <v>23.9</v>
      </c>
      <c r="I28" s="14">
        <v>12.3</v>
      </c>
      <c r="J28" s="82">
        <v>18.5</v>
      </c>
      <c r="K28" s="14">
        <v>17.3</v>
      </c>
      <c r="L28" s="14">
        <v>23.2</v>
      </c>
      <c r="M28" s="14"/>
      <c r="N28" s="14">
        <v>12.5198820077522</v>
      </c>
      <c r="O28" s="14">
        <v>18.754032377578898</v>
      </c>
      <c r="P28" s="14">
        <v>17.6644346039086</v>
      </c>
      <c r="Q28" s="14">
        <v>23.534604595509201</v>
      </c>
      <c r="R28" s="14"/>
      <c r="S28" s="14"/>
      <c r="T28" s="14"/>
      <c r="U28" s="14"/>
      <c r="V28" s="14"/>
      <c r="W28" s="14"/>
      <c r="X28" s="14"/>
      <c r="Y28" s="124"/>
    </row>
    <row r="29" spans="1:25" ht="12.75" customHeight="1" x14ac:dyDescent="0.2">
      <c r="A29" s="3"/>
      <c r="B29" s="17" t="s">
        <v>209</v>
      </c>
      <c r="D29" s="14">
        <v>11.9</v>
      </c>
      <c r="E29" s="82">
        <v>18.100000000000001</v>
      </c>
      <c r="F29" s="14">
        <v>17.8</v>
      </c>
      <c r="G29" s="14">
        <v>23.6</v>
      </c>
      <c r="I29" s="14">
        <v>10.7</v>
      </c>
      <c r="J29" s="82">
        <v>17.100000000000001</v>
      </c>
      <c r="K29" s="14">
        <v>16.3</v>
      </c>
      <c r="L29" s="14">
        <v>22.2</v>
      </c>
      <c r="M29" s="14"/>
      <c r="N29" s="14">
        <v>11.685684686057</v>
      </c>
      <c r="O29" s="14">
        <v>18.022787581986201</v>
      </c>
      <c r="P29" s="14">
        <v>17.046183983543099</v>
      </c>
      <c r="Q29" s="14">
        <v>22.941777740434901</v>
      </c>
      <c r="R29" s="14"/>
      <c r="S29" s="14"/>
      <c r="T29" s="14"/>
      <c r="U29" s="14"/>
      <c r="V29" s="14"/>
      <c r="W29" s="14"/>
      <c r="X29" s="14"/>
      <c r="Y29" s="124"/>
    </row>
    <row r="30" spans="1:25" ht="12.75" customHeight="1" x14ac:dyDescent="0.2">
      <c r="A30" s="3">
        <v>2018</v>
      </c>
      <c r="B30" s="17" t="s">
        <v>206</v>
      </c>
      <c r="D30" s="14">
        <v>13.2</v>
      </c>
      <c r="E30" s="82">
        <v>19.2</v>
      </c>
      <c r="F30" s="14">
        <v>19.2</v>
      </c>
      <c r="G30" s="14">
        <v>24.7</v>
      </c>
      <c r="I30" s="14">
        <v>12.7</v>
      </c>
      <c r="J30" s="82">
        <v>19.2</v>
      </c>
      <c r="K30" s="14">
        <v>18.3</v>
      </c>
      <c r="L30" s="14">
        <v>24.4</v>
      </c>
      <c r="M30" s="14"/>
      <c r="N30" s="14">
        <v>11.6181451299848</v>
      </c>
      <c r="O30" s="14">
        <v>18.310690696768798</v>
      </c>
      <c r="P30" s="14">
        <v>17.031002642308501</v>
      </c>
      <c r="Q30" s="14">
        <v>23.339054464071399</v>
      </c>
      <c r="R30" s="14"/>
      <c r="S30" s="14"/>
      <c r="T30" s="14"/>
      <c r="U30" s="14"/>
      <c r="V30" s="14"/>
      <c r="W30" s="14"/>
      <c r="X30" s="14"/>
      <c r="Y30" s="124"/>
    </row>
    <row r="31" spans="1:25" ht="12.75" customHeight="1" x14ac:dyDescent="0.2">
      <c r="A31" s="3"/>
      <c r="B31" s="17" t="s">
        <v>207</v>
      </c>
      <c r="D31" s="14">
        <v>12.6</v>
      </c>
      <c r="E31" s="82">
        <v>18.8</v>
      </c>
      <c r="F31" s="14">
        <v>18.8</v>
      </c>
      <c r="G31" s="14">
        <v>24.6</v>
      </c>
      <c r="I31" s="14">
        <v>10.9</v>
      </c>
      <c r="J31" s="82">
        <v>18</v>
      </c>
      <c r="K31" s="14">
        <v>16.8</v>
      </c>
      <c r="L31" s="14">
        <v>23.4</v>
      </c>
      <c r="M31" s="14"/>
      <c r="N31" s="14">
        <v>10.8109036965916</v>
      </c>
      <c r="O31" s="14">
        <v>17.736635525483099</v>
      </c>
      <c r="P31" s="14">
        <v>16.980555335217598</v>
      </c>
      <c r="Q31" s="14">
        <v>23.3968581293007</v>
      </c>
      <c r="R31" s="14"/>
      <c r="S31" s="14"/>
      <c r="T31" s="14"/>
      <c r="U31" s="14"/>
      <c r="V31" s="14"/>
      <c r="W31" s="14"/>
      <c r="X31" s="14"/>
      <c r="Y31" s="124"/>
    </row>
    <row r="32" spans="1:25" ht="12.75" customHeight="1" x14ac:dyDescent="0.2">
      <c r="A32" s="3"/>
      <c r="B32" s="17" t="s">
        <v>208</v>
      </c>
      <c r="D32" s="14">
        <v>12</v>
      </c>
      <c r="E32" s="82">
        <v>18.5</v>
      </c>
      <c r="F32" s="14">
        <v>18.100000000000001</v>
      </c>
      <c r="G32" s="14">
        <v>24.2</v>
      </c>
      <c r="I32" s="14">
        <v>9.8000000000000007</v>
      </c>
      <c r="J32" s="82">
        <v>17.600000000000001</v>
      </c>
      <c r="K32" s="14">
        <v>15.7</v>
      </c>
      <c r="L32" s="14">
        <v>23</v>
      </c>
      <c r="M32" s="14"/>
      <c r="N32" s="14">
        <v>9.9682521211064206</v>
      </c>
      <c r="O32" s="14">
        <v>17.7836005360504</v>
      </c>
      <c r="P32" s="14">
        <v>16.026338272726498</v>
      </c>
      <c r="Q32" s="14">
        <v>23.281583385617601</v>
      </c>
      <c r="R32" s="14"/>
      <c r="S32" s="14"/>
      <c r="T32" s="14"/>
      <c r="U32" s="14"/>
      <c r="V32" s="14"/>
      <c r="W32" s="14"/>
      <c r="X32" s="14"/>
      <c r="Y32" s="124"/>
    </row>
    <row r="33" spans="1:25" ht="12.75" customHeight="1" x14ac:dyDescent="0.2">
      <c r="A33" s="3"/>
      <c r="B33" s="17" t="s">
        <v>209</v>
      </c>
      <c r="D33" s="14">
        <v>11.7</v>
      </c>
      <c r="E33" s="82">
        <v>18.2</v>
      </c>
      <c r="F33" s="14">
        <v>17.8</v>
      </c>
      <c r="G33" s="14">
        <v>23.9</v>
      </c>
      <c r="I33" s="14">
        <v>9.6999999999999993</v>
      </c>
      <c r="J33" s="82">
        <v>17.399999999999999</v>
      </c>
      <c r="K33" s="14">
        <v>15.8</v>
      </c>
      <c r="L33" s="14">
        <v>23</v>
      </c>
      <c r="M33" s="14"/>
      <c r="N33" s="14">
        <v>10.584993555114201</v>
      </c>
      <c r="O33" s="14">
        <v>18.3706060643153</v>
      </c>
      <c r="P33" s="14">
        <v>16.503142640042501</v>
      </c>
      <c r="Q33" s="14">
        <v>23.7899107961188</v>
      </c>
      <c r="R33" s="14"/>
      <c r="S33" s="14"/>
      <c r="T33" s="14"/>
      <c r="U33" s="14"/>
      <c r="V33" s="14"/>
      <c r="W33" s="14"/>
      <c r="X33" s="14"/>
      <c r="Y33" s="124"/>
    </row>
    <row r="34" spans="1:25" ht="12.75" customHeight="1" x14ac:dyDescent="0.2">
      <c r="A34" s="3">
        <v>2019</v>
      </c>
      <c r="B34" s="17" t="s">
        <v>206</v>
      </c>
      <c r="D34" s="14">
        <v>12.8</v>
      </c>
      <c r="E34" s="82">
        <v>19.2</v>
      </c>
      <c r="F34" s="14">
        <v>19.100000000000001</v>
      </c>
      <c r="G34" s="14">
        <v>25</v>
      </c>
      <c r="I34" s="14">
        <v>11.2</v>
      </c>
      <c r="J34" s="82">
        <v>18.8</v>
      </c>
      <c r="K34" s="14">
        <v>17.399999999999999</v>
      </c>
      <c r="L34" s="14">
        <v>24.4</v>
      </c>
      <c r="M34" s="14"/>
      <c r="N34" s="14">
        <v>10.2609215998453</v>
      </c>
      <c r="O34" s="14">
        <v>17.947878104395102</v>
      </c>
      <c r="P34" s="14">
        <v>16.210878876747898</v>
      </c>
      <c r="Q34" s="14">
        <v>23.357638628843802</v>
      </c>
      <c r="R34" s="14"/>
      <c r="S34" s="14"/>
      <c r="T34" s="14"/>
      <c r="U34" s="14"/>
      <c r="V34" s="14"/>
      <c r="W34" s="14"/>
      <c r="X34" s="14"/>
      <c r="Y34" s="124"/>
    </row>
    <row r="35" spans="1:25" ht="12.75" customHeight="1" x14ac:dyDescent="0.2">
      <c r="A35" s="3"/>
      <c r="B35" s="17" t="s">
        <v>207</v>
      </c>
      <c r="D35" s="14">
        <v>12.1</v>
      </c>
      <c r="E35" s="82">
        <v>19</v>
      </c>
      <c r="F35" s="14">
        <v>18.399999999999999</v>
      </c>
      <c r="G35" s="14">
        <v>24.8</v>
      </c>
      <c r="I35" s="14">
        <v>9.6</v>
      </c>
      <c r="J35" s="82">
        <v>17.399999999999999</v>
      </c>
      <c r="K35" s="14">
        <v>15.5</v>
      </c>
      <c r="L35" s="14">
        <v>22.8</v>
      </c>
      <c r="M35" s="14"/>
      <c r="N35" s="14">
        <v>9.5150356632510498</v>
      </c>
      <c r="O35" s="14">
        <v>17.141865710207298</v>
      </c>
      <c r="P35" s="14">
        <v>15.663039842458801</v>
      </c>
      <c r="Q35" s="14">
        <v>22.787558152670901</v>
      </c>
      <c r="R35" s="14"/>
      <c r="S35" s="14"/>
      <c r="T35" s="14"/>
      <c r="U35" s="14"/>
      <c r="V35" s="14"/>
      <c r="W35" s="14"/>
      <c r="X35" s="14"/>
      <c r="Y35" s="124"/>
    </row>
    <row r="36" spans="1:25" ht="12.75" customHeight="1" x14ac:dyDescent="0.2">
      <c r="A36" s="3"/>
      <c r="B36" s="17" t="s">
        <v>208</v>
      </c>
      <c r="D36" s="14">
        <v>11.9</v>
      </c>
      <c r="E36" s="82">
        <v>18.5</v>
      </c>
      <c r="F36" s="14">
        <v>17.899999999999999</v>
      </c>
      <c r="G36" s="14">
        <v>24.1</v>
      </c>
      <c r="I36" s="14">
        <v>10</v>
      </c>
      <c r="J36" s="82">
        <v>17.2</v>
      </c>
      <c r="K36" s="14">
        <v>15.7</v>
      </c>
      <c r="L36" s="14">
        <v>22.4</v>
      </c>
      <c r="M36" s="14"/>
      <c r="N36" s="14">
        <v>10.168523449914799</v>
      </c>
      <c r="O36" s="14">
        <v>17.3520843257667</v>
      </c>
      <c r="P36" s="14">
        <v>16.031640360511599</v>
      </c>
      <c r="Q36" s="14">
        <v>22.6639808036551</v>
      </c>
      <c r="R36" s="14"/>
      <c r="S36" s="14"/>
      <c r="T36" s="14"/>
      <c r="U36" s="14"/>
      <c r="V36" s="14"/>
      <c r="W36" s="14"/>
      <c r="X36" s="14"/>
      <c r="Y36" s="124"/>
    </row>
    <row r="37" spans="1:25" ht="12.75" customHeight="1" x14ac:dyDescent="0.2">
      <c r="A37" s="3"/>
      <c r="B37" s="17" t="s">
        <v>209</v>
      </c>
      <c r="D37" s="14">
        <v>11.1</v>
      </c>
      <c r="E37" s="82">
        <v>17.5</v>
      </c>
      <c r="F37" s="14">
        <v>17.100000000000001</v>
      </c>
      <c r="G37" s="14">
        <v>23</v>
      </c>
      <c r="I37" s="14">
        <v>9.6</v>
      </c>
      <c r="J37" s="82">
        <v>16.5</v>
      </c>
      <c r="K37" s="14">
        <v>15.1</v>
      </c>
      <c r="L37" s="14">
        <v>21.6</v>
      </c>
      <c r="M37" s="14"/>
      <c r="N37" s="14">
        <v>10.474281686827499</v>
      </c>
      <c r="O37" s="14">
        <v>17.4380452827323</v>
      </c>
      <c r="P37" s="14">
        <v>15.7614060108536</v>
      </c>
      <c r="Q37" s="14">
        <v>22.355842329538898</v>
      </c>
      <c r="R37" s="14"/>
      <c r="S37" s="14"/>
      <c r="T37" s="14"/>
      <c r="U37" s="14"/>
      <c r="V37" s="14"/>
      <c r="W37" s="14"/>
      <c r="X37" s="14"/>
      <c r="Y37" s="124"/>
    </row>
    <row r="38" spans="1:25" ht="12.75" customHeight="1" x14ac:dyDescent="0.2">
      <c r="A38" s="3">
        <v>2020</v>
      </c>
      <c r="B38" s="17" t="s">
        <v>206</v>
      </c>
      <c r="D38" s="14">
        <v>12.4</v>
      </c>
      <c r="E38" s="82">
        <v>18.5</v>
      </c>
      <c r="F38" s="14">
        <v>18.7</v>
      </c>
      <c r="G38" s="14">
        <v>24.4</v>
      </c>
      <c r="I38" s="14">
        <v>11.7</v>
      </c>
      <c r="J38" s="82">
        <v>18</v>
      </c>
      <c r="K38" s="14">
        <v>17.600000000000001</v>
      </c>
      <c r="L38" s="14">
        <v>23.5</v>
      </c>
      <c r="M38" s="14"/>
      <c r="N38" s="14">
        <v>10.736488819981099</v>
      </c>
      <c r="O38" s="14">
        <v>17.1867029001181</v>
      </c>
      <c r="P38" s="14">
        <v>16.4005537342663</v>
      </c>
      <c r="Q38" s="14">
        <v>22.485297076202599</v>
      </c>
      <c r="R38" s="14"/>
      <c r="S38" s="14"/>
      <c r="T38" s="14"/>
      <c r="U38" s="14"/>
      <c r="V38" s="14"/>
      <c r="W38" s="14"/>
      <c r="X38" s="14"/>
      <c r="Y38" s="124"/>
    </row>
    <row r="39" spans="1:25" ht="12.75" customHeight="1" x14ac:dyDescent="0.2">
      <c r="A39" s="3"/>
      <c r="B39" s="17" t="s">
        <v>207</v>
      </c>
      <c r="D39" s="14">
        <v>13.6</v>
      </c>
      <c r="E39" s="82">
        <v>19.399999999999999</v>
      </c>
      <c r="F39" s="14">
        <v>24.2</v>
      </c>
      <c r="G39" s="14">
        <v>29.3</v>
      </c>
      <c r="I39" s="14">
        <v>13.2</v>
      </c>
      <c r="J39" s="82">
        <v>19.3</v>
      </c>
      <c r="K39" s="14">
        <v>23.1</v>
      </c>
      <c r="L39" s="14">
        <v>28.5</v>
      </c>
      <c r="M39" s="14"/>
      <c r="N39" s="14">
        <v>13.056615547698399</v>
      </c>
      <c r="O39" s="14">
        <v>19.0245364035598</v>
      </c>
      <c r="P39" s="14">
        <v>23.346059705118702</v>
      </c>
      <c r="Q39" s="14">
        <v>28.495351986451901</v>
      </c>
      <c r="R39" s="14"/>
      <c r="S39" s="14"/>
      <c r="T39" s="14"/>
      <c r="U39" s="14"/>
      <c r="V39" s="14"/>
      <c r="W39" s="14"/>
      <c r="X39" s="14"/>
      <c r="Y39" s="124"/>
    </row>
    <row r="40" spans="1:25" ht="12.75" customHeight="1" x14ac:dyDescent="0.2">
      <c r="A40" s="3"/>
      <c r="B40" s="17" t="s">
        <v>208</v>
      </c>
      <c r="D40" s="14">
        <v>14.9</v>
      </c>
      <c r="E40" s="82">
        <v>21.3</v>
      </c>
      <c r="F40" s="14">
        <v>24.8</v>
      </c>
      <c r="G40" s="14">
        <v>30.4</v>
      </c>
      <c r="I40" s="14">
        <v>13.6</v>
      </c>
      <c r="J40" s="82">
        <v>20.3</v>
      </c>
      <c r="K40" s="14">
        <v>22.4</v>
      </c>
      <c r="L40" s="14">
        <v>28.4</v>
      </c>
      <c r="M40" s="14"/>
      <c r="N40" s="14">
        <v>13.829494859676201</v>
      </c>
      <c r="O40" s="14">
        <v>20.445340008087602</v>
      </c>
      <c r="P40" s="14">
        <v>22.875241407623001</v>
      </c>
      <c r="Q40" s="14">
        <v>28.7218667706227</v>
      </c>
      <c r="R40" s="14"/>
      <c r="S40" s="14"/>
      <c r="T40" s="14"/>
      <c r="U40" s="14"/>
      <c r="V40" s="14"/>
      <c r="W40" s="14"/>
      <c r="X40" s="14"/>
      <c r="Y40" s="124"/>
    </row>
    <row r="41" spans="1:25" ht="12.75" customHeight="1" x14ac:dyDescent="0.2">
      <c r="A41" s="3"/>
      <c r="B41" s="17" t="s">
        <v>209</v>
      </c>
      <c r="D41" s="14">
        <v>14.2</v>
      </c>
      <c r="E41" s="82">
        <v>20.9</v>
      </c>
      <c r="F41" s="14">
        <v>22.7</v>
      </c>
      <c r="G41" s="14">
        <v>28.8</v>
      </c>
      <c r="I41" s="14">
        <v>12.5</v>
      </c>
      <c r="J41" s="82">
        <v>19.399999999999999</v>
      </c>
      <c r="K41" s="14">
        <v>20.399999999999999</v>
      </c>
      <c r="L41" s="14">
        <v>26.7</v>
      </c>
      <c r="M41" s="14"/>
      <c r="N41" s="14">
        <v>13.645802410762601</v>
      </c>
      <c r="O41" s="14">
        <v>20.517826399326701</v>
      </c>
      <c r="P41" s="14">
        <v>21.281637509789601</v>
      </c>
      <c r="Q41" s="14">
        <v>27.6488876633769</v>
      </c>
      <c r="R41" s="14"/>
      <c r="S41" s="14"/>
      <c r="T41" s="14"/>
      <c r="U41" s="14"/>
      <c r="V41" s="14"/>
      <c r="W41" s="14"/>
      <c r="X41" s="14"/>
      <c r="Y41" s="124"/>
    </row>
    <row r="42" spans="1:25" ht="12.75" customHeight="1" x14ac:dyDescent="0.2">
      <c r="A42" s="3">
        <v>2021</v>
      </c>
      <c r="B42" s="17" t="s">
        <v>206</v>
      </c>
      <c r="D42" s="14">
        <v>14.9</v>
      </c>
      <c r="E42" s="82">
        <v>21.8</v>
      </c>
      <c r="F42" s="14">
        <v>23.4</v>
      </c>
      <c r="G42" s="14">
        <v>29.6</v>
      </c>
      <c r="I42" s="14">
        <v>13.9</v>
      </c>
      <c r="J42" s="82">
        <v>21</v>
      </c>
      <c r="K42" s="14">
        <v>21</v>
      </c>
      <c r="L42" s="14">
        <v>27.5</v>
      </c>
      <c r="M42" s="14"/>
      <c r="N42" s="14">
        <v>12.7828013511312</v>
      </c>
      <c r="O42" s="14">
        <v>20.070342572430999</v>
      </c>
      <c r="P42" s="14">
        <v>19.583571394014299</v>
      </c>
      <c r="Q42" s="14">
        <v>26.309377652501301</v>
      </c>
      <c r="R42" s="14"/>
      <c r="S42" s="14"/>
      <c r="T42" s="14"/>
      <c r="U42" s="14"/>
      <c r="V42" s="14"/>
      <c r="W42" s="14"/>
      <c r="X42" s="14"/>
      <c r="Y42" s="124"/>
    </row>
    <row r="43" spans="1:25" ht="12.75" customHeight="1" x14ac:dyDescent="0.2">
      <c r="A43" s="3"/>
      <c r="B43" s="17" t="s">
        <v>207</v>
      </c>
      <c r="D43" s="14">
        <v>14.2</v>
      </c>
      <c r="E43" s="82">
        <v>21.6</v>
      </c>
      <c r="F43" s="14">
        <v>21.8</v>
      </c>
      <c r="G43" s="14">
        <v>28.5</v>
      </c>
      <c r="I43" s="14">
        <v>12.6</v>
      </c>
      <c r="J43" s="82">
        <v>20.5</v>
      </c>
      <c r="K43" s="14">
        <v>19.2</v>
      </c>
      <c r="L43" s="14">
        <v>26.5</v>
      </c>
      <c r="M43" s="14"/>
      <c r="N43" s="14">
        <v>12.4213043485674</v>
      </c>
      <c r="O43" s="14">
        <v>20.196091718251701</v>
      </c>
      <c r="P43" s="14">
        <v>19.396916325091599</v>
      </c>
      <c r="Q43" s="14">
        <v>26.488542827482402</v>
      </c>
      <c r="R43" s="14"/>
      <c r="S43" s="14"/>
      <c r="T43" s="14"/>
      <c r="U43" s="14"/>
      <c r="V43" s="14"/>
      <c r="W43" s="14"/>
      <c r="X43" s="14"/>
      <c r="Y43" s="124"/>
    </row>
    <row r="44" spans="1:25" ht="12.75" customHeight="1" x14ac:dyDescent="0.2">
      <c r="A44" s="3"/>
      <c r="B44" s="17" t="s">
        <v>208</v>
      </c>
      <c r="D44" s="14">
        <v>12.6</v>
      </c>
      <c r="E44" s="82">
        <v>19.899999999999999</v>
      </c>
      <c r="F44" s="14">
        <v>19.8</v>
      </c>
      <c r="G44" s="14">
        <v>26.5</v>
      </c>
      <c r="I44" s="14">
        <v>10.7</v>
      </c>
      <c r="J44" s="82">
        <v>18</v>
      </c>
      <c r="K44" s="14">
        <v>16.8</v>
      </c>
      <c r="L44" s="14">
        <v>23.6</v>
      </c>
      <c r="M44" s="14"/>
      <c r="N44" s="14">
        <v>10.883479568388999</v>
      </c>
      <c r="O44" s="14">
        <v>18.107066353416101</v>
      </c>
      <c r="P44" s="14">
        <v>17.1547642304436</v>
      </c>
      <c r="Q44" s="14">
        <v>23.864675692278201</v>
      </c>
      <c r="R44" s="14"/>
      <c r="S44" s="14"/>
      <c r="T44" s="14"/>
      <c r="U44" s="14"/>
      <c r="V44" s="14"/>
      <c r="W44" s="14"/>
      <c r="X44" s="14"/>
      <c r="Y44" s="124"/>
    </row>
    <row r="45" spans="1:25" ht="12.75" customHeight="1" x14ac:dyDescent="0.2">
      <c r="A45" s="3"/>
      <c r="B45" s="17" t="s">
        <v>209</v>
      </c>
      <c r="D45" s="82">
        <v>11.1</v>
      </c>
      <c r="E45" s="82">
        <v>18</v>
      </c>
      <c r="F45" s="82">
        <v>18</v>
      </c>
      <c r="G45" s="82">
        <v>24.3</v>
      </c>
      <c r="I45" s="82">
        <v>9.4</v>
      </c>
      <c r="J45" s="82">
        <v>16.100000000000001</v>
      </c>
      <c r="K45" s="82">
        <v>15.9</v>
      </c>
      <c r="L45" s="82">
        <v>22.1</v>
      </c>
      <c r="M45" s="82"/>
      <c r="N45" s="82">
        <v>10.271007811830501</v>
      </c>
      <c r="O45" s="82">
        <v>17.040788682508399</v>
      </c>
      <c r="P45" s="82">
        <v>16.5819350192453</v>
      </c>
      <c r="Q45" s="82">
        <v>22.8978393583558</v>
      </c>
      <c r="R45" s="14"/>
      <c r="S45" s="14"/>
      <c r="T45" s="14"/>
      <c r="U45" s="14"/>
      <c r="V45" s="14"/>
      <c r="W45" s="14"/>
      <c r="X45" s="14"/>
      <c r="Y45" s="124"/>
    </row>
    <row r="46" spans="1:25" ht="12.75" customHeight="1" x14ac:dyDescent="0.25">
      <c r="A46" s="2"/>
      <c r="B46" s="2"/>
      <c r="D46"/>
      <c r="E46"/>
      <c r="Y46" s="124"/>
    </row>
    <row r="47" spans="1:25" ht="12.75" customHeight="1" x14ac:dyDescent="0.2">
      <c r="A47" s="2" t="s">
        <v>200</v>
      </c>
      <c r="B47" s="2"/>
      <c r="C47" s="2"/>
      <c r="D47" s="36">
        <f>(D45-D44)/D44</f>
        <v>-0.11904761904761905</v>
      </c>
      <c r="E47" s="36">
        <f t="shared" ref="E47:L47" si="0">(E45-E44)/E44</f>
        <v>-9.5477386934673308E-2</v>
      </c>
      <c r="F47" s="36">
        <f t="shared" si="0"/>
        <v>-9.0909090909090939E-2</v>
      </c>
      <c r="G47" s="36">
        <f t="shared" si="0"/>
        <v>-8.301886792452827E-2</v>
      </c>
      <c r="H47" s="36"/>
      <c r="I47" s="36">
        <f t="shared" si="0"/>
        <v>-0.12149532710280364</v>
      </c>
      <c r="J47" s="36">
        <f t="shared" si="0"/>
        <v>-0.10555555555555547</v>
      </c>
      <c r="K47" s="36">
        <f t="shared" si="0"/>
        <v>-5.3571428571428589E-2</v>
      </c>
      <c r="L47" s="36">
        <f t="shared" si="0"/>
        <v>-6.3559322033898302E-2</v>
      </c>
      <c r="M47" s="36"/>
      <c r="N47" s="36"/>
      <c r="O47" s="36"/>
      <c r="P47" s="36"/>
      <c r="Q47" s="36"/>
      <c r="R47" s="82"/>
      <c r="S47" s="82"/>
      <c r="T47" s="82"/>
      <c r="U47" s="82"/>
      <c r="V47" s="82"/>
      <c r="W47" s="82"/>
      <c r="X47" s="82"/>
      <c r="Y47" s="124"/>
    </row>
    <row r="48" spans="1:25" ht="12.75" customHeight="1" x14ac:dyDescent="0.2">
      <c r="A48" s="2" t="s">
        <v>201</v>
      </c>
      <c r="B48" s="2"/>
      <c r="C48" s="2"/>
      <c r="D48" s="36">
        <f>(D45-D41)/D41</f>
        <v>-0.21830985915492956</v>
      </c>
      <c r="E48" s="36">
        <f t="shared" ref="E48:L48" si="1">(E45-E41)/E41</f>
        <v>-0.13875598086124397</v>
      </c>
      <c r="F48" s="36">
        <f t="shared" si="1"/>
        <v>-0.20704845814977971</v>
      </c>
      <c r="G48" s="36">
        <f t="shared" si="1"/>
        <v>-0.15625</v>
      </c>
      <c r="H48" s="36"/>
      <c r="I48" s="36">
        <f t="shared" si="1"/>
        <v>-0.24799999999999997</v>
      </c>
      <c r="J48" s="36">
        <f t="shared" si="1"/>
        <v>-0.17010309278350502</v>
      </c>
      <c r="K48" s="36">
        <f t="shared" si="1"/>
        <v>-0.22058823529411759</v>
      </c>
      <c r="L48" s="36">
        <f t="shared" si="1"/>
        <v>-0.17228464419475648</v>
      </c>
      <c r="M48" s="36"/>
      <c r="N48" s="36"/>
      <c r="O48" s="36"/>
      <c r="P48" s="36"/>
      <c r="Q48" s="36"/>
      <c r="R48" s="82"/>
      <c r="S48" s="82"/>
      <c r="T48" s="82"/>
      <c r="U48" s="82"/>
      <c r="V48" s="82"/>
      <c r="W48" s="82"/>
      <c r="X48" s="82"/>
      <c r="Y48" s="124"/>
    </row>
    <row r="49" spans="1:25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82"/>
      <c r="S49" s="82"/>
      <c r="T49" s="82"/>
      <c r="U49" s="82"/>
      <c r="V49" s="82"/>
      <c r="W49" s="82"/>
      <c r="X49" s="82"/>
      <c r="Y49" s="124"/>
    </row>
    <row r="50" spans="1:25" ht="12.75" customHeight="1" x14ac:dyDescent="0.2">
      <c r="A50" s="2" t="s">
        <v>202</v>
      </c>
      <c r="B50" s="2"/>
      <c r="C50" s="62"/>
      <c r="D50" s="127">
        <f>D45-D44</f>
        <v>-1.5</v>
      </c>
      <c r="E50" s="127">
        <f t="shared" ref="E50:L50" si="2">E45-E44</f>
        <v>-1.8999999999999986</v>
      </c>
      <c r="F50" s="127">
        <f t="shared" si="2"/>
        <v>-1.8000000000000007</v>
      </c>
      <c r="G50" s="127">
        <f t="shared" si="2"/>
        <v>-2.1999999999999993</v>
      </c>
      <c r="H50" s="127"/>
      <c r="I50" s="127">
        <f t="shared" si="2"/>
        <v>-1.2999999999999989</v>
      </c>
      <c r="J50" s="127">
        <f t="shared" si="2"/>
        <v>-1.8999999999999986</v>
      </c>
      <c r="K50" s="127">
        <f t="shared" si="2"/>
        <v>-0.90000000000000036</v>
      </c>
      <c r="L50" s="127">
        <f t="shared" si="2"/>
        <v>-1.5</v>
      </c>
      <c r="M50" s="127"/>
      <c r="N50" s="127"/>
      <c r="O50" s="127"/>
      <c r="P50" s="127"/>
      <c r="Q50" s="127"/>
      <c r="R50" s="82"/>
      <c r="S50" s="82"/>
      <c r="T50" s="82"/>
      <c r="U50" s="82"/>
      <c r="V50" s="82"/>
      <c r="W50" s="82"/>
      <c r="X50" s="82"/>
      <c r="Y50" s="124"/>
    </row>
    <row r="51" spans="1:25" ht="12.75" customHeight="1" x14ac:dyDescent="0.2">
      <c r="A51" s="2" t="s">
        <v>203</v>
      </c>
      <c r="B51" s="2"/>
      <c r="C51" s="24"/>
      <c r="D51" s="69">
        <f>D45-D41</f>
        <v>-3.0999999999999996</v>
      </c>
      <c r="E51" s="69">
        <f t="shared" ref="E51:L51" si="3">E45-E41</f>
        <v>-2.8999999999999986</v>
      </c>
      <c r="F51" s="69">
        <f t="shared" si="3"/>
        <v>-4.6999999999999993</v>
      </c>
      <c r="G51" s="69">
        <f t="shared" si="3"/>
        <v>-4.5</v>
      </c>
      <c r="H51" s="69"/>
      <c r="I51" s="69">
        <f t="shared" si="3"/>
        <v>-3.0999999999999996</v>
      </c>
      <c r="J51" s="69">
        <f t="shared" si="3"/>
        <v>-3.2999999999999972</v>
      </c>
      <c r="K51" s="69">
        <f t="shared" si="3"/>
        <v>-4.4999999999999982</v>
      </c>
      <c r="L51" s="69">
        <f t="shared" si="3"/>
        <v>-4.5999999999999979</v>
      </c>
      <c r="M51" s="69"/>
      <c r="N51" s="69"/>
      <c r="O51" s="69"/>
      <c r="P51" s="69"/>
      <c r="Q51" s="69"/>
      <c r="R51" s="82"/>
      <c r="S51" s="82"/>
      <c r="T51" s="82"/>
      <c r="U51" s="82"/>
      <c r="V51" s="82"/>
      <c r="W51" s="82"/>
      <c r="X51" s="82"/>
      <c r="Y51" s="124"/>
    </row>
    <row r="52" spans="1:25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82"/>
      <c r="S52" s="82"/>
      <c r="T52" s="82"/>
      <c r="U52" s="82"/>
      <c r="V52" s="82"/>
      <c r="W52" s="82"/>
      <c r="X52" s="82"/>
      <c r="Y52" s="124"/>
    </row>
    <row r="53" spans="1:25" ht="12.75" customHeight="1" x14ac:dyDescent="0.2">
      <c r="A53" s="2" t="s">
        <v>204</v>
      </c>
      <c r="B53" s="2"/>
      <c r="C53" s="24"/>
      <c r="D53" s="126">
        <f>MAX(D2:D45)</f>
        <v>14.9</v>
      </c>
      <c r="E53" s="126">
        <f>MAX(E2:E45)</f>
        <v>21.8</v>
      </c>
      <c r="F53" s="126">
        <f>MAX(F2:F45)</f>
        <v>24.8</v>
      </c>
      <c r="G53" s="126">
        <f>MAX(G2:G45)</f>
        <v>30.4</v>
      </c>
      <c r="H53" s="126"/>
      <c r="I53" s="126">
        <f>MAX(I2:I45)</f>
        <v>13.9</v>
      </c>
      <c r="J53" s="126">
        <f>MAX(J2:J45)</f>
        <v>21</v>
      </c>
      <c r="K53" s="126">
        <f>MAX(K2:K45)</f>
        <v>23.1</v>
      </c>
      <c r="L53" s="126">
        <f>MAX(L2:L45)</f>
        <v>28.5</v>
      </c>
      <c r="M53" s="126"/>
      <c r="N53" s="126"/>
      <c r="O53" s="126"/>
      <c r="P53" s="126"/>
      <c r="Q53" s="126"/>
      <c r="Y53" s="124"/>
    </row>
    <row r="54" spans="1:25" ht="12.75" customHeight="1" x14ac:dyDescent="0.2">
      <c r="A54" s="2" t="s">
        <v>205</v>
      </c>
      <c r="B54" s="2"/>
      <c r="C54" s="24"/>
      <c r="D54" s="125">
        <f>MIN(D2:D45)</f>
        <v>6.3</v>
      </c>
      <c r="E54" s="125">
        <f>MIN(E2:E45)</f>
        <v>11.1</v>
      </c>
      <c r="F54" s="125">
        <f>MIN(F2:F45)</f>
        <v>10.3</v>
      </c>
      <c r="G54" s="125">
        <f>MIN(G2:G45)</f>
        <v>14.8</v>
      </c>
      <c r="H54" s="125"/>
      <c r="I54" s="125">
        <f>MIN(I2:I45)</f>
        <v>5.8</v>
      </c>
      <c r="J54" s="125">
        <f>MIN(J2:J45)</f>
        <v>11.3</v>
      </c>
      <c r="K54" s="125">
        <f>MIN(K2:K45)</f>
        <v>9.5</v>
      </c>
      <c r="L54" s="125">
        <f>MIN(L2:L45)</f>
        <v>14.7</v>
      </c>
      <c r="M54" s="125"/>
      <c r="N54" s="125"/>
      <c r="O54" s="125"/>
      <c r="P54" s="125"/>
      <c r="Q54" s="125"/>
      <c r="Y54" s="124"/>
    </row>
    <row r="55" spans="1:25" ht="12.75" customHeight="1" x14ac:dyDescent="0.25">
      <c r="Y55" s="124"/>
    </row>
    <row r="56" spans="1:25" ht="12.75" customHeight="1" x14ac:dyDescent="0.25">
      <c r="Y56" s="124"/>
    </row>
    <row r="57" spans="1:25" ht="12.75" customHeight="1" x14ac:dyDescent="0.25">
      <c r="Y57" s="124"/>
    </row>
    <row r="58" spans="1:25" ht="12.75" customHeight="1" x14ac:dyDescent="0.25">
      <c r="Y58" s="124"/>
    </row>
    <row r="59" spans="1:25" ht="12.75" customHeight="1" x14ac:dyDescent="0.25">
      <c r="Y59" s="124"/>
    </row>
    <row r="60" spans="1:25" ht="12.75" customHeight="1" x14ac:dyDescent="0.25">
      <c r="Y60" s="124"/>
    </row>
    <row r="61" spans="1:25" ht="12.75" customHeight="1" x14ac:dyDescent="0.25">
      <c r="Y61" s="124"/>
    </row>
    <row r="62" spans="1:25" ht="12.75" customHeight="1" x14ac:dyDescent="0.25">
      <c r="Y62" s="124"/>
    </row>
    <row r="63" spans="1:25" ht="12.75" customHeight="1" x14ac:dyDescent="0.25">
      <c r="Y63" s="124"/>
    </row>
    <row r="64" spans="1:25" ht="12.75" customHeight="1" x14ac:dyDescent="0.25">
      <c r="Y64" s="124"/>
    </row>
    <row r="65" spans="9:31" ht="12.75" customHeight="1" x14ac:dyDescent="0.25">
      <c r="Y65" s="124"/>
    </row>
    <row r="66" spans="9:31" ht="12.75" customHeight="1" x14ac:dyDescent="0.25">
      <c r="Y66" s="124"/>
    </row>
    <row r="67" spans="9:31" ht="12.75" customHeight="1" x14ac:dyDescent="0.25">
      <c r="Y67" s="124"/>
    </row>
    <row r="68" spans="9:31" ht="12.75" customHeight="1" x14ac:dyDescent="0.25">
      <c r="Y68" s="124"/>
    </row>
    <row r="69" spans="9:31" ht="12.75" customHeight="1" x14ac:dyDescent="0.25">
      <c r="Y69" s="124"/>
    </row>
    <row r="70" spans="9:31" ht="12.75" customHeight="1" x14ac:dyDescent="0.25">
      <c r="Y70" s="124"/>
    </row>
    <row r="72" spans="9:31" ht="12.75" customHeight="1" x14ac:dyDescent="0.25">
      <c r="Y72" s="105" t="s">
        <v>192</v>
      </c>
    </row>
    <row r="73" spans="9:31" ht="45" customHeight="1" x14ac:dyDescent="0.25">
      <c r="Y73" s="106"/>
      <c r="Z73" s="107"/>
      <c r="AA73" s="107"/>
      <c r="AB73" s="107"/>
      <c r="AC73" s="107"/>
      <c r="AD73" s="107"/>
      <c r="AE73" s="108"/>
    </row>
    <row r="74" spans="9:31" s="104" customFormat="1" ht="45" customHeight="1" x14ac:dyDescent="0.25">
      <c r="I74" s="103"/>
      <c r="J74" s="103"/>
      <c r="Y74" s="109"/>
      <c r="Z74" s="110"/>
      <c r="AA74" s="110"/>
      <c r="AB74" s="110"/>
      <c r="AC74" s="111" t="s">
        <v>198</v>
      </c>
      <c r="AD74" s="110"/>
      <c r="AE74" s="112"/>
    </row>
    <row r="75" spans="9:31" s="104" customFormat="1" ht="45" customHeight="1" x14ac:dyDescent="0.25">
      <c r="I75" s="103"/>
      <c r="J75" s="103"/>
      <c r="Y75" s="109"/>
      <c r="Z75" s="110"/>
      <c r="AA75" s="110"/>
      <c r="AB75" s="110"/>
      <c r="AC75" s="110"/>
      <c r="AD75" s="110"/>
      <c r="AE75" s="112"/>
    </row>
    <row r="76" spans="9:31" s="104" customFormat="1" ht="45" customHeight="1" x14ac:dyDescent="0.25">
      <c r="I76" s="103"/>
      <c r="J76" s="103"/>
      <c r="Y76" s="109"/>
      <c r="Z76" s="110"/>
      <c r="AA76" s="110"/>
      <c r="AB76" s="111" t="s">
        <v>193</v>
      </c>
      <c r="AC76" s="110"/>
      <c r="AD76" s="111" t="s">
        <v>188</v>
      </c>
      <c r="AE76" s="112"/>
    </row>
    <row r="77" spans="9:31" s="104" customFormat="1" ht="45" customHeight="1" x14ac:dyDescent="0.25">
      <c r="I77" s="103"/>
      <c r="J77" s="103"/>
      <c r="Y77" s="109"/>
      <c r="Z77" s="110"/>
      <c r="AA77" s="110"/>
      <c r="AB77" s="110"/>
      <c r="AC77" s="110"/>
      <c r="AD77" s="110"/>
      <c r="AE77" s="112"/>
    </row>
    <row r="78" spans="9:31" s="104" customFormat="1" ht="45" customHeight="1" x14ac:dyDescent="0.25">
      <c r="I78" s="103"/>
      <c r="J78" s="103"/>
      <c r="Y78" s="109"/>
      <c r="Z78" s="110"/>
      <c r="AA78" s="116" t="s">
        <v>195</v>
      </c>
      <c r="AB78" s="110"/>
      <c r="AC78" s="111" t="s">
        <v>194</v>
      </c>
      <c r="AD78" s="110"/>
      <c r="AE78" s="112"/>
    </row>
    <row r="79" spans="9:31" s="104" customFormat="1" ht="45" customHeight="1" x14ac:dyDescent="0.25">
      <c r="I79" s="103"/>
      <c r="J79" s="103"/>
      <c r="Y79" s="109"/>
      <c r="Z79" s="110"/>
      <c r="AA79" s="110"/>
      <c r="AB79" s="110"/>
      <c r="AC79" s="110"/>
      <c r="AD79" s="110"/>
      <c r="AE79" s="112"/>
    </row>
    <row r="80" spans="9:31" s="104" customFormat="1" ht="45" customHeight="1" x14ac:dyDescent="0.25">
      <c r="I80" s="103"/>
      <c r="J80" s="103"/>
      <c r="Y80" s="109"/>
      <c r="Z80" s="111" t="s">
        <v>196</v>
      </c>
      <c r="AA80" s="110"/>
      <c r="AB80" s="118" t="s">
        <v>189</v>
      </c>
      <c r="AC80" s="110"/>
      <c r="AD80" s="119" t="s">
        <v>190</v>
      </c>
      <c r="AE80" s="112"/>
    </row>
    <row r="81" spans="9:31" s="104" customFormat="1" ht="45" customHeight="1" x14ac:dyDescent="0.25">
      <c r="I81" s="103"/>
      <c r="J81" s="103"/>
      <c r="Y81" s="109"/>
      <c r="Z81" s="110"/>
      <c r="AA81" s="110"/>
      <c r="AB81" s="110"/>
      <c r="AC81" s="110"/>
      <c r="AD81" s="110"/>
      <c r="AE81" s="112"/>
    </row>
    <row r="82" spans="9:31" s="104" customFormat="1" ht="45" customHeight="1" x14ac:dyDescent="0.25">
      <c r="I82" s="103"/>
      <c r="J82" s="103"/>
      <c r="Y82" s="109"/>
      <c r="Z82" s="118" t="s">
        <v>197</v>
      </c>
      <c r="AA82" s="110"/>
      <c r="AB82" s="110"/>
      <c r="AC82" s="110"/>
      <c r="AD82" s="117" t="s">
        <v>191</v>
      </c>
      <c r="AE82" s="112"/>
    </row>
    <row r="83" spans="9:31" ht="12.75" customHeight="1" x14ac:dyDescent="0.25">
      <c r="Y83" s="113"/>
      <c r="Z83" s="114"/>
      <c r="AA83" s="114"/>
      <c r="AB83" s="114"/>
      <c r="AC83" s="114"/>
      <c r="AD83" s="114"/>
      <c r="AE83" s="115"/>
    </row>
  </sheetData>
  <mergeCells count="1">
    <mergeCell ref="Y5:AE5"/>
  </mergeCells>
  <pageMargins left="0.511811024" right="0.511811024" top="0.78740157499999996" bottom="0.78740157499999996" header="0.31496062000000002" footer="0.31496062000000002"/>
  <pageSetup paperSize="9" scale="71" orientation="landscape" r:id="rId1"/>
  <colBreaks count="1" manualBreakCount="1">
    <brk id="23" max="1048575" man="1"/>
  </colBreaks>
  <ignoredErrors>
    <ignoredError sqref="U7:W10 U12:W13 U11 W11 U15 U14 W14 W15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P53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3" width="5.7109375" style="6" customWidth="1"/>
    <col min="4" max="6" width="10.7109375" style="6" customWidth="1"/>
    <col min="7" max="7" width="3.7109375" style="6" customWidth="1"/>
    <col min="8" max="10" width="10.7109375" style="6" customWidth="1"/>
    <col min="11" max="11" width="3.7109375" style="6" customWidth="1"/>
    <col min="12" max="14" width="10.7109375" style="6" customWidth="1"/>
    <col min="15" max="16384" width="9.140625" style="6"/>
  </cols>
  <sheetData>
    <row r="1" spans="1:14" s="1" customFormat="1" ht="30" customHeight="1" x14ac:dyDescent="0.25">
      <c r="A1" s="166" t="s">
        <v>251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4" ht="12.75" customHeight="1" x14ac:dyDescent="0.2">
      <c r="A2" s="11" t="s">
        <v>82</v>
      </c>
      <c r="B2" s="11"/>
    </row>
    <row r="3" spans="1:14" ht="12.75" customHeight="1" x14ac:dyDescent="0.2">
      <c r="A3" s="6" t="s">
        <v>81</v>
      </c>
    </row>
    <row r="4" spans="1:14" ht="12.75" customHeight="1" x14ac:dyDescent="0.2">
      <c r="A4" s="46"/>
      <c r="B4" s="134"/>
      <c r="C4" s="45"/>
      <c r="D4" s="44" t="s">
        <v>128</v>
      </c>
      <c r="E4" s="44"/>
      <c r="F4" s="44"/>
      <c r="G4" s="45"/>
      <c r="H4" s="44"/>
      <c r="I4" s="44"/>
      <c r="J4" s="44"/>
      <c r="K4" s="45"/>
      <c r="L4" s="44"/>
      <c r="M4" s="44"/>
      <c r="N4" s="44"/>
    </row>
    <row r="5" spans="1:14" ht="30" customHeight="1" x14ac:dyDescent="0.25">
      <c r="A5" s="122" t="s">
        <v>212</v>
      </c>
      <c r="B5" s="122" t="s">
        <v>211</v>
      </c>
      <c r="C5" s="16"/>
      <c r="D5" s="47" t="s">
        <v>13</v>
      </c>
      <c r="E5" s="32" t="s">
        <v>25</v>
      </c>
      <c r="F5" s="12" t="s">
        <v>12</v>
      </c>
      <c r="G5" s="151"/>
      <c r="H5" s="47" t="s">
        <v>11</v>
      </c>
      <c r="I5" s="32" t="s">
        <v>25</v>
      </c>
      <c r="J5" s="12" t="s">
        <v>12</v>
      </c>
      <c r="K5" s="151"/>
      <c r="L5" s="47" t="s">
        <v>91</v>
      </c>
      <c r="M5" s="32" t="s">
        <v>25</v>
      </c>
      <c r="N5" s="32" t="s">
        <v>12</v>
      </c>
    </row>
    <row r="6" spans="1:14" ht="12.75" customHeight="1" x14ac:dyDescent="0.2">
      <c r="A6" s="3">
        <v>2012</v>
      </c>
      <c r="B6" s="17" t="s">
        <v>206</v>
      </c>
      <c r="C6" s="61"/>
      <c r="D6" s="19">
        <v>2288</v>
      </c>
      <c r="E6" s="19">
        <v>2572</v>
      </c>
      <c r="F6" s="19">
        <v>1889</v>
      </c>
      <c r="G6" s="19"/>
      <c r="H6" s="43">
        <v>2032</v>
      </c>
      <c r="I6" s="19">
        <v>2307</v>
      </c>
      <c r="J6" s="19">
        <v>1648</v>
      </c>
      <c r="K6" s="19"/>
      <c r="L6" s="19">
        <v>2685</v>
      </c>
      <c r="M6" s="19">
        <v>3152</v>
      </c>
      <c r="N6" s="19">
        <v>2143</v>
      </c>
    </row>
    <row r="7" spans="1:14" ht="12.75" customHeight="1" x14ac:dyDescent="0.2">
      <c r="A7" s="3"/>
      <c r="B7" s="17" t="s">
        <v>207</v>
      </c>
      <c r="C7" s="61"/>
      <c r="D7" s="19">
        <v>2297</v>
      </c>
      <c r="E7" s="19">
        <v>2572</v>
      </c>
      <c r="F7" s="19">
        <v>1915</v>
      </c>
      <c r="G7" s="19"/>
      <c r="H7" s="43">
        <v>2044</v>
      </c>
      <c r="I7" s="19">
        <v>2317</v>
      </c>
      <c r="J7" s="19">
        <v>1658</v>
      </c>
      <c r="K7" s="19"/>
      <c r="L7" s="19">
        <v>2605</v>
      </c>
      <c r="M7" s="19">
        <v>3018</v>
      </c>
      <c r="N7" s="19">
        <v>2121</v>
      </c>
    </row>
    <row r="8" spans="1:14" ht="12.75" customHeight="1" x14ac:dyDescent="0.2">
      <c r="A8" s="3"/>
      <c r="B8" s="17" t="s">
        <v>208</v>
      </c>
      <c r="C8" s="61"/>
      <c r="D8" s="19">
        <v>2313</v>
      </c>
      <c r="E8" s="19">
        <v>2597</v>
      </c>
      <c r="F8" s="19">
        <v>1921</v>
      </c>
      <c r="G8" s="19"/>
      <c r="H8" s="43">
        <v>2067</v>
      </c>
      <c r="I8" s="19">
        <v>2360</v>
      </c>
      <c r="J8" s="19">
        <v>1662</v>
      </c>
      <c r="K8" s="19"/>
      <c r="L8" s="19">
        <v>2702</v>
      </c>
      <c r="M8" s="19">
        <v>3214</v>
      </c>
      <c r="N8" s="19">
        <v>2111</v>
      </c>
    </row>
    <row r="9" spans="1:14" ht="12.75" customHeight="1" x14ac:dyDescent="0.2">
      <c r="A9" s="3"/>
      <c r="B9" s="17" t="s">
        <v>209</v>
      </c>
      <c r="C9" s="61"/>
      <c r="D9" s="19">
        <v>2305</v>
      </c>
      <c r="E9" s="19">
        <v>2586</v>
      </c>
      <c r="F9" s="19">
        <v>1916</v>
      </c>
      <c r="G9" s="19"/>
      <c r="H9" s="43">
        <v>2039</v>
      </c>
      <c r="I9" s="19">
        <v>2336</v>
      </c>
      <c r="J9" s="19">
        <v>1631</v>
      </c>
      <c r="K9" s="19"/>
      <c r="L9" s="19">
        <v>2613</v>
      </c>
      <c r="M9" s="19">
        <v>3043</v>
      </c>
      <c r="N9" s="19">
        <v>2121</v>
      </c>
    </row>
    <row r="10" spans="1:14" ht="12.75" customHeight="1" x14ac:dyDescent="0.2">
      <c r="A10" s="3">
        <v>2013</v>
      </c>
      <c r="B10" s="17" t="s">
        <v>206</v>
      </c>
      <c r="C10" s="61"/>
      <c r="D10" s="19">
        <v>2342</v>
      </c>
      <c r="E10" s="19">
        <v>2626</v>
      </c>
      <c r="F10" s="19">
        <v>1946</v>
      </c>
      <c r="G10" s="19"/>
      <c r="H10" s="43">
        <v>2086</v>
      </c>
      <c r="I10" s="19">
        <v>2386</v>
      </c>
      <c r="J10" s="19">
        <v>1663</v>
      </c>
      <c r="K10" s="19"/>
      <c r="L10" s="19">
        <v>2671</v>
      </c>
      <c r="M10" s="19">
        <v>3149</v>
      </c>
      <c r="N10" s="19">
        <v>2123</v>
      </c>
    </row>
    <row r="11" spans="1:14" ht="12.75" customHeight="1" x14ac:dyDescent="0.2">
      <c r="A11" s="3"/>
      <c r="B11" s="17" t="s">
        <v>207</v>
      </c>
      <c r="C11" s="61"/>
      <c r="D11" s="19">
        <v>2372</v>
      </c>
      <c r="E11" s="19">
        <v>2660</v>
      </c>
      <c r="F11" s="19">
        <v>1970</v>
      </c>
      <c r="G11" s="19"/>
      <c r="H11" s="43">
        <v>2062</v>
      </c>
      <c r="I11" s="19">
        <v>2359</v>
      </c>
      <c r="J11" s="19">
        <v>1646</v>
      </c>
      <c r="K11" s="19"/>
      <c r="L11" s="19">
        <v>2711</v>
      </c>
      <c r="M11" s="19">
        <v>3217</v>
      </c>
      <c r="N11" s="19">
        <v>2134</v>
      </c>
    </row>
    <row r="12" spans="1:14" ht="12.75" customHeight="1" x14ac:dyDescent="0.2">
      <c r="A12" s="3"/>
      <c r="B12" s="17" t="s">
        <v>208</v>
      </c>
      <c r="C12" s="61"/>
      <c r="D12" s="19">
        <v>2403</v>
      </c>
      <c r="E12" s="19">
        <v>2679</v>
      </c>
      <c r="F12" s="19">
        <v>2021</v>
      </c>
      <c r="G12" s="19"/>
      <c r="H12" s="43">
        <v>2112</v>
      </c>
      <c r="I12" s="19">
        <v>2406</v>
      </c>
      <c r="J12" s="19">
        <v>1706</v>
      </c>
      <c r="K12" s="19"/>
      <c r="L12" s="19">
        <v>2766</v>
      </c>
      <c r="M12" s="19">
        <v>3296</v>
      </c>
      <c r="N12" s="19">
        <v>2163</v>
      </c>
    </row>
    <row r="13" spans="1:14" ht="12.75" customHeight="1" x14ac:dyDescent="0.2">
      <c r="A13" s="3"/>
      <c r="B13" s="17" t="s">
        <v>209</v>
      </c>
      <c r="C13" s="61"/>
      <c r="D13" s="19">
        <v>2382</v>
      </c>
      <c r="E13" s="19">
        <v>2667</v>
      </c>
      <c r="F13" s="19">
        <v>1990</v>
      </c>
      <c r="G13" s="19"/>
      <c r="H13" s="43">
        <v>2132</v>
      </c>
      <c r="I13" s="19">
        <v>2442</v>
      </c>
      <c r="J13" s="19">
        <v>1707</v>
      </c>
      <c r="K13" s="19"/>
      <c r="L13" s="19">
        <v>2809</v>
      </c>
      <c r="M13" s="19">
        <v>3367</v>
      </c>
      <c r="N13" s="19">
        <v>2178</v>
      </c>
    </row>
    <row r="14" spans="1:14" ht="12.75" customHeight="1" x14ac:dyDescent="0.2">
      <c r="A14" s="3">
        <v>2014</v>
      </c>
      <c r="B14" s="17" t="s">
        <v>206</v>
      </c>
      <c r="C14" s="61"/>
      <c r="D14" s="19">
        <v>2428</v>
      </c>
      <c r="E14" s="19">
        <v>2726</v>
      </c>
      <c r="F14" s="19">
        <v>2020</v>
      </c>
      <c r="G14" s="19"/>
      <c r="H14" s="43">
        <v>2162</v>
      </c>
      <c r="I14" s="19">
        <v>2496</v>
      </c>
      <c r="J14" s="19">
        <v>1709</v>
      </c>
      <c r="K14" s="19"/>
      <c r="L14" s="19">
        <v>2773</v>
      </c>
      <c r="M14" s="19">
        <v>3334</v>
      </c>
      <c r="N14" s="19">
        <v>2140</v>
      </c>
    </row>
    <row r="15" spans="1:14" ht="12.75" customHeight="1" x14ac:dyDescent="0.2">
      <c r="A15" s="3"/>
      <c r="B15" s="17" t="s">
        <v>207</v>
      </c>
      <c r="C15" s="61"/>
      <c r="D15" s="19">
        <v>2414</v>
      </c>
      <c r="E15" s="19">
        <v>2700</v>
      </c>
      <c r="F15" s="19">
        <v>2021</v>
      </c>
      <c r="G15" s="19"/>
      <c r="H15" s="43">
        <v>2130</v>
      </c>
      <c r="I15" s="19">
        <v>2451</v>
      </c>
      <c r="J15" s="19">
        <v>1700</v>
      </c>
      <c r="K15" s="19"/>
      <c r="L15" s="19">
        <v>2737</v>
      </c>
      <c r="M15" s="19">
        <v>3264</v>
      </c>
      <c r="N15" s="19">
        <v>2148</v>
      </c>
    </row>
    <row r="16" spans="1:14" ht="12.75" customHeight="1" x14ac:dyDescent="0.2">
      <c r="A16" s="3"/>
      <c r="B16" s="17" t="s">
        <v>208</v>
      </c>
      <c r="C16" s="61"/>
      <c r="D16" s="19">
        <v>2434</v>
      </c>
      <c r="E16" s="19">
        <v>2732</v>
      </c>
      <c r="F16" s="19">
        <v>2022</v>
      </c>
      <c r="G16" s="19"/>
      <c r="H16" s="43">
        <v>2206</v>
      </c>
      <c r="I16" s="19">
        <v>2537</v>
      </c>
      <c r="J16" s="19">
        <v>1757</v>
      </c>
      <c r="K16" s="19"/>
      <c r="L16" s="19">
        <v>2790</v>
      </c>
      <c r="M16" s="19">
        <v>3303</v>
      </c>
      <c r="N16" s="19">
        <v>2211</v>
      </c>
    </row>
    <row r="17" spans="1:14" ht="12.75" customHeight="1" x14ac:dyDescent="0.2">
      <c r="A17" s="3"/>
      <c r="B17" s="17" t="s">
        <v>209</v>
      </c>
      <c r="C17" s="61"/>
      <c r="D17" s="19">
        <v>2429</v>
      </c>
      <c r="E17" s="19">
        <v>2710</v>
      </c>
      <c r="F17" s="19">
        <v>2048</v>
      </c>
      <c r="G17" s="19"/>
      <c r="H17" s="43">
        <v>2159</v>
      </c>
      <c r="I17" s="19">
        <v>2481</v>
      </c>
      <c r="J17" s="19">
        <v>1729</v>
      </c>
      <c r="K17" s="19"/>
      <c r="L17" s="19">
        <v>2663</v>
      </c>
      <c r="M17" s="19">
        <v>3127</v>
      </c>
      <c r="N17" s="19">
        <v>2146</v>
      </c>
    </row>
    <row r="18" spans="1:14" ht="12.75" customHeight="1" x14ac:dyDescent="0.2">
      <c r="A18" s="3">
        <v>2015</v>
      </c>
      <c r="B18" s="17" t="s">
        <v>206</v>
      </c>
      <c r="C18" s="61"/>
      <c r="D18" s="19">
        <v>2430</v>
      </c>
      <c r="E18" s="19">
        <v>2701</v>
      </c>
      <c r="F18" s="19">
        <v>2058</v>
      </c>
      <c r="G18" s="19"/>
      <c r="H18" s="43">
        <v>2166</v>
      </c>
      <c r="I18" s="19">
        <v>2473</v>
      </c>
      <c r="J18" s="19">
        <v>1757</v>
      </c>
      <c r="K18" s="19"/>
      <c r="L18" s="19">
        <v>2653</v>
      </c>
      <c r="M18" s="19">
        <v>3078</v>
      </c>
      <c r="N18" s="19">
        <v>2174</v>
      </c>
    </row>
    <row r="19" spans="1:14" ht="12.75" customHeight="1" x14ac:dyDescent="0.2">
      <c r="A19" s="3"/>
      <c r="B19" s="17" t="s">
        <v>207</v>
      </c>
      <c r="C19" s="61"/>
      <c r="D19" s="19">
        <v>2418</v>
      </c>
      <c r="E19" s="19">
        <v>2703</v>
      </c>
      <c r="F19" s="19">
        <v>2031</v>
      </c>
      <c r="G19" s="19"/>
      <c r="H19" s="43">
        <v>2116</v>
      </c>
      <c r="I19" s="19">
        <v>2408</v>
      </c>
      <c r="J19" s="19">
        <v>1730</v>
      </c>
      <c r="K19" s="19"/>
      <c r="L19" s="19">
        <v>2634</v>
      </c>
      <c r="M19" s="19">
        <v>3071</v>
      </c>
      <c r="N19" s="19">
        <v>2142</v>
      </c>
    </row>
    <row r="20" spans="1:14" ht="12.75" customHeight="1" x14ac:dyDescent="0.2">
      <c r="A20" s="3"/>
      <c r="B20" s="17" t="s">
        <v>208</v>
      </c>
      <c r="C20" s="61"/>
      <c r="D20" s="19">
        <v>2387</v>
      </c>
      <c r="E20" s="19">
        <v>2655</v>
      </c>
      <c r="F20" s="19">
        <v>2023</v>
      </c>
      <c r="G20" s="19"/>
      <c r="H20" s="43">
        <v>2110</v>
      </c>
      <c r="I20" s="19">
        <v>2401</v>
      </c>
      <c r="J20" s="19">
        <v>1727</v>
      </c>
      <c r="K20" s="19"/>
      <c r="L20" s="19">
        <v>2721</v>
      </c>
      <c r="M20" s="19">
        <v>3128</v>
      </c>
      <c r="N20" s="19">
        <v>2258</v>
      </c>
    </row>
    <row r="21" spans="1:14" ht="12.75" customHeight="1" x14ac:dyDescent="0.2">
      <c r="A21" s="3"/>
      <c r="B21" s="17" t="s">
        <v>209</v>
      </c>
      <c r="C21" s="61"/>
      <c r="D21" s="19">
        <v>2348</v>
      </c>
      <c r="E21" s="19">
        <v>2594</v>
      </c>
      <c r="F21" s="19">
        <v>2011</v>
      </c>
      <c r="G21" s="19"/>
      <c r="H21" s="43">
        <v>2090</v>
      </c>
      <c r="I21" s="19">
        <v>2335</v>
      </c>
      <c r="J21" s="19">
        <v>1766</v>
      </c>
      <c r="K21" s="19"/>
      <c r="L21" s="19">
        <v>2674</v>
      </c>
      <c r="M21" s="19">
        <v>3010</v>
      </c>
      <c r="N21" s="19">
        <v>2303</v>
      </c>
    </row>
    <row r="22" spans="1:14" ht="12.75" customHeight="1" x14ac:dyDescent="0.2">
      <c r="A22" s="3">
        <v>2016</v>
      </c>
      <c r="B22" s="17" t="s">
        <v>206</v>
      </c>
      <c r="C22" s="61"/>
      <c r="D22" s="19">
        <v>2358</v>
      </c>
      <c r="E22" s="19">
        <v>2604</v>
      </c>
      <c r="F22" s="19">
        <v>2017</v>
      </c>
      <c r="G22" s="19"/>
      <c r="H22" s="43">
        <v>2091</v>
      </c>
      <c r="I22" s="19">
        <v>2315</v>
      </c>
      <c r="J22" s="19">
        <v>1784</v>
      </c>
      <c r="K22" s="19"/>
      <c r="L22" s="19">
        <v>2669</v>
      </c>
      <c r="M22" s="19">
        <v>2965</v>
      </c>
      <c r="N22" s="19">
        <v>2317</v>
      </c>
    </row>
    <row r="23" spans="1:14" ht="12.75" customHeight="1" x14ac:dyDescent="0.2">
      <c r="A23" s="3"/>
      <c r="B23" s="17" t="s">
        <v>207</v>
      </c>
      <c r="C23" s="61"/>
      <c r="D23" s="19">
        <v>2323</v>
      </c>
      <c r="E23" s="19">
        <v>2560</v>
      </c>
      <c r="F23" s="19">
        <v>1998</v>
      </c>
      <c r="G23" s="19"/>
      <c r="H23" s="43">
        <v>2074</v>
      </c>
      <c r="I23" s="19">
        <v>2303</v>
      </c>
      <c r="J23" s="19">
        <v>1766</v>
      </c>
      <c r="K23" s="19"/>
      <c r="L23" s="19">
        <v>2647</v>
      </c>
      <c r="M23" s="19">
        <v>2977</v>
      </c>
      <c r="N23" s="19">
        <v>2282</v>
      </c>
    </row>
    <row r="24" spans="1:14" ht="12.75" customHeight="1" x14ac:dyDescent="0.2">
      <c r="A24" s="3"/>
      <c r="B24" s="17" t="s">
        <v>208</v>
      </c>
      <c r="C24" s="61"/>
      <c r="D24" s="19">
        <v>2343</v>
      </c>
      <c r="E24" s="19">
        <v>2586</v>
      </c>
      <c r="F24" s="19">
        <v>2011</v>
      </c>
      <c r="G24" s="19"/>
      <c r="H24" s="43">
        <v>2041</v>
      </c>
      <c r="I24" s="19">
        <v>2292</v>
      </c>
      <c r="J24" s="19">
        <v>1710</v>
      </c>
      <c r="K24" s="19"/>
      <c r="L24" s="19">
        <v>2569</v>
      </c>
      <c r="M24" s="19">
        <v>2943</v>
      </c>
      <c r="N24" s="19">
        <v>2147</v>
      </c>
    </row>
    <row r="25" spans="1:14" ht="12.75" customHeight="1" x14ac:dyDescent="0.2">
      <c r="A25" s="3"/>
      <c r="B25" s="17" t="s">
        <v>209</v>
      </c>
      <c r="C25" s="61"/>
      <c r="D25" s="19">
        <v>2363</v>
      </c>
      <c r="E25" s="19">
        <v>2605</v>
      </c>
      <c r="F25" s="19">
        <v>2034</v>
      </c>
      <c r="G25" s="19"/>
      <c r="H25" s="43">
        <v>2058</v>
      </c>
      <c r="I25" s="19">
        <v>2308</v>
      </c>
      <c r="J25" s="19">
        <v>1731</v>
      </c>
      <c r="K25" s="19"/>
      <c r="L25" s="19">
        <v>2596</v>
      </c>
      <c r="M25" s="19">
        <v>2940</v>
      </c>
      <c r="N25" s="19">
        <v>2213</v>
      </c>
    </row>
    <row r="26" spans="1:14" ht="12.75" customHeight="1" x14ac:dyDescent="0.2">
      <c r="A26" s="3">
        <v>2017</v>
      </c>
      <c r="B26" s="17" t="s">
        <v>206</v>
      </c>
      <c r="C26" s="61"/>
      <c r="D26" s="19">
        <v>2391</v>
      </c>
      <c r="E26" s="19">
        <v>2629</v>
      </c>
      <c r="F26" s="19">
        <v>2070</v>
      </c>
      <c r="G26" s="19"/>
      <c r="H26" s="43">
        <v>2042</v>
      </c>
      <c r="I26" s="19">
        <v>2275</v>
      </c>
      <c r="J26" s="19">
        <v>1731</v>
      </c>
      <c r="K26" s="19"/>
      <c r="L26" s="19">
        <v>2542</v>
      </c>
      <c r="M26" s="19">
        <v>2878</v>
      </c>
      <c r="N26" s="19">
        <v>2160</v>
      </c>
    </row>
    <row r="27" spans="1:14" ht="12.75" customHeight="1" x14ac:dyDescent="0.2">
      <c r="A27" s="3"/>
      <c r="B27" s="17" t="s">
        <v>207</v>
      </c>
      <c r="C27" s="61"/>
      <c r="D27" s="19">
        <v>2369</v>
      </c>
      <c r="E27" s="19">
        <v>2620</v>
      </c>
      <c r="F27" s="19">
        <v>2033</v>
      </c>
      <c r="G27" s="19"/>
      <c r="H27" s="43">
        <v>2068</v>
      </c>
      <c r="I27" s="19">
        <v>2320</v>
      </c>
      <c r="J27" s="19">
        <v>1735</v>
      </c>
      <c r="K27" s="19"/>
      <c r="L27" s="19">
        <v>2592</v>
      </c>
      <c r="M27" s="19">
        <v>2986</v>
      </c>
      <c r="N27" s="19">
        <v>2161</v>
      </c>
    </row>
    <row r="28" spans="1:14" ht="12.75" customHeight="1" x14ac:dyDescent="0.2">
      <c r="A28" s="3"/>
      <c r="B28" s="17" t="s">
        <v>208</v>
      </c>
      <c r="C28" s="61"/>
      <c r="D28" s="19">
        <v>2378</v>
      </c>
      <c r="E28" s="19">
        <v>2641</v>
      </c>
      <c r="F28" s="19">
        <v>2029</v>
      </c>
      <c r="G28" s="19"/>
      <c r="H28" s="43">
        <v>2110</v>
      </c>
      <c r="I28" s="19">
        <v>2376</v>
      </c>
      <c r="J28" s="19">
        <v>1761</v>
      </c>
      <c r="K28" s="19"/>
      <c r="L28" s="19">
        <v>2693</v>
      </c>
      <c r="M28" s="19">
        <v>3151</v>
      </c>
      <c r="N28" s="19">
        <v>2186</v>
      </c>
    </row>
    <row r="29" spans="1:14" ht="12.75" customHeight="1" x14ac:dyDescent="0.2">
      <c r="A29" s="3"/>
      <c r="B29" s="17" t="s">
        <v>209</v>
      </c>
      <c r="C29" s="61"/>
      <c r="D29" s="19">
        <v>2394</v>
      </c>
      <c r="E29" s="19">
        <v>2663</v>
      </c>
      <c r="F29" s="19">
        <v>2039</v>
      </c>
      <c r="G29" s="19"/>
      <c r="H29" s="59">
        <v>2128</v>
      </c>
      <c r="I29" s="19">
        <v>2406</v>
      </c>
      <c r="J29" s="19">
        <v>1766</v>
      </c>
      <c r="K29" s="19"/>
      <c r="L29" s="55">
        <v>2707</v>
      </c>
      <c r="M29" s="19">
        <v>3180</v>
      </c>
      <c r="N29" s="19">
        <v>2188</v>
      </c>
    </row>
    <row r="30" spans="1:14" ht="12.75" customHeight="1" x14ac:dyDescent="0.2">
      <c r="A30" s="3">
        <v>2018</v>
      </c>
      <c r="B30" s="17" t="s">
        <v>206</v>
      </c>
      <c r="C30" s="61"/>
      <c r="D30" s="19">
        <v>2413</v>
      </c>
      <c r="E30" s="19">
        <v>2679</v>
      </c>
      <c r="F30" s="19">
        <v>2061</v>
      </c>
      <c r="G30" s="19"/>
      <c r="H30" s="59">
        <v>2133</v>
      </c>
      <c r="I30" s="19">
        <v>2401</v>
      </c>
      <c r="J30" s="19">
        <v>1777</v>
      </c>
      <c r="K30" s="19"/>
      <c r="L30" s="55">
        <v>2714</v>
      </c>
      <c r="M30" s="19">
        <v>3139</v>
      </c>
      <c r="N30" s="19">
        <v>2229</v>
      </c>
    </row>
    <row r="31" spans="1:14" ht="12.75" customHeight="1" x14ac:dyDescent="0.2">
      <c r="A31" s="3"/>
      <c r="B31" s="17" t="s">
        <v>207</v>
      </c>
      <c r="C31" s="61"/>
      <c r="D31" s="19">
        <v>2421</v>
      </c>
      <c r="E31" s="19">
        <v>2693</v>
      </c>
      <c r="F31" s="19">
        <v>2063</v>
      </c>
      <c r="G31" s="19"/>
      <c r="H31" s="59">
        <v>2134</v>
      </c>
      <c r="I31" s="19">
        <v>2397</v>
      </c>
      <c r="J31" s="19">
        <v>1792</v>
      </c>
      <c r="K31" s="19"/>
      <c r="L31" s="55">
        <v>2736</v>
      </c>
      <c r="M31" s="19">
        <v>3174</v>
      </c>
      <c r="N31" s="19">
        <v>2245</v>
      </c>
    </row>
    <row r="32" spans="1:14" ht="12.75" customHeight="1" x14ac:dyDescent="0.2">
      <c r="A32" s="3"/>
      <c r="B32" s="17" t="s">
        <v>208</v>
      </c>
      <c r="C32" s="61"/>
      <c r="D32" s="19">
        <v>2413</v>
      </c>
      <c r="E32" s="19">
        <v>2670</v>
      </c>
      <c r="F32" s="19">
        <v>2076</v>
      </c>
      <c r="G32" s="19"/>
      <c r="H32" s="59">
        <v>2116</v>
      </c>
      <c r="I32" s="19">
        <v>2374</v>
      </c>
      <c r="J32" s="19">
        <v>1783</v>
      </c>
      <c r="K32" s="19"/>
      <c r="L32" s="55">
        <v>2640</v>
      </c>
      <c r="M32" s="19">
        <v>2998</v>
      </c>
      <c r="N32" s="19">
        <v>2243</v>
      </c>
    </row>
    <row r="33" spans="1:16" ht="12.75" customHeight="1" x14ac:dyDescent="0.2">
      <c r="A33" s="3"/>
      <c r="B33" s="17" t="s">
        <v>209</v>
      </c>
      <c r="C33" s="61"/>
      <c r="D33" s="19">
        <v>2431</v>
      </c>
      <c r="E33" s="19">
        <v>2693</v>
      </c>
      <c r="F33" s="19">
        <v>2091</v>
      </c>
      <c r="G33" s="19"/>
      <c r="H33" s="59">
        <v>2086</v>
      </c>
      <c r="I33" s="19">
        <v>2354</v>
      </c>
      <c r="J33" s="19">
        <v>1745</v>
      </c>
      <c r="K33" s="19"/>
      <c r="L33" s="55">
        <v>2613</v>
      </c>
      <c r="M33" s="19">
        <v>3009</v>
      </c>
      <c r="N33" s="19">
        <v>2183</v>
      </c>
    </row>
    <row r="34" spans="1:16" ht="12.75" customHeight="1" x14ac:dyDescent="0.2">
      <c r="A34" s="3">
        <v>2019</v>
      </c>
      <c r="B34" s="17" t="s">
        <v>206</v>
      </c>
      <c r="C34" s="61"/>
      <c r="D34" s="19">
        <v>2446</v>
      </c>
      <c r="E34" s="19">
        <v>2689</v>
      </c>
      <c r="F34" s="19">
        <v>2127</v>
      </c>
      <c r="G34" s="19"/>
      <c r="H34" s="59">
        <v>2089</v>
      </c>
      <c r="I34" s="19">
        <v>2353</v>
      </c>
      <c r="J34" s="19">
        <v>1742</v>
      </c>
      <c r="K34" s="19"/>
      <c r="L34" s="55">
        <v>2602</v>
      </c>
      <c r="M34" s="19">
        <v>2941</v>
      </c>
      <c r="N34" s="19">
        <v>2215</v>
      </c>
    </row>
    <row r="35" spans="1:16" ht="12.75" customHeight="1" x14ac:dyDescent="0.2">
      <c r="A35" s="3"/>
      <c r="B35" s="17" t="s">
        <v>207</v>
      </c>
      <c r="C35" s="61"/>
      <c r="D35" s="19">
        <v>2415</v>
      </c>
      <c r="E35" s="19">
        <v>2659</v>
      </c>
      <c r="F35" s="19">
        <v>2100</v>
      </c>
      <c r="G35" s="19"/>
      <c r="H35" s="59">
        <v>2092</v>
      </c>
      <c r="I35" s="19">
        <v>2395</v>
      </c>
      <c r="J35" s="19">
        <v>1707</v>
      </c>
      <c r="K35" s="19"/>
      <c r="L35" s="55">
        <v>2605</v>
      </c>
      <c r="M35" s="19">
        <v>3045</v>
      </c>
      <c r="N35" s="19">
        <v>2120</v>
      </c>
    </row>
    <row r="36" spans="1:16" ht="12.75" customHeight="1" x14ac:dyDescent="0.2">
      <c r="A36" s="3"/>
      <c r="B36" s="17" t="s">
        <v>208</v>
      </c>
      <c r="C36" s="61"/>
      <c r="D36" s="19">
        <v>2416</v>
      </c>
      <c r="E36" s="19">
        <v>2663</v>
      </c>
      <c r="F36" s="19">
        <v>2096</v>
      </c>
      <c r="G36" s="19"/>
      <c r="H36" s="59">
        <v>2078</v>
      </c>
      <c r="I36" s="19">
        <v>2386</v>
      </c>
      <c r="J36" s="19">
        <v>1683</v>
      </c>
      <c r="K36" s="19"/>
      <c r="L36" s="55">
        <v>2532</v>
      </c>
      <c r="M36" s="19">
        <v>2951</v>
      </c>
      <c r="N36" s="19">
        <v>2059</v>
      </c>
    </row>
    <row r="37" spans="1:16" ht="12.75" customHeight="1" x14ac:dyDescent="0.2">
      <c r="A37" s="3"/>
      <c r="B37" s="17" t="s">
        <v>209</v>
      </c>
      <c r="C37" s="61"/>
      <c r="D37" s="19">
        <v>2440</v>
      </c>
      <c r="E37" s="19">
        <v>2688</v>
      </c>
      <c r="F37" s="19">
        <v>2119</v>
      </c>
      <c r="G37" s="19"/>
      <c r="H37" s="59">
        <v>2116</v>
      </c>
      <c r="I37" s="19">
        <v>2409</v>
      </c>
      <c r="J37" s="19">
        <v>1735</v>
      </c>
      <c r="K37" s="19"/>
      <c r="L37" s="55">
        <v>2534</v>
      </c>
      <c r="M37" s="19">
        <v>2930</v>
      </c>
      <c r="N37" s="19">
        <v>2079</v>
      </c>
    </row>
    <row r="38" spans="1:16" ht="12.75" customHeight="1" x14ac:dyDescent="0.2">
      <c r="A38" s="3">
        <v>2020</v>
      </c>
      <c r="B38" s="17" t="s">
        <v>206</v>
      </c>
      <c r="C38" s="61"/>
      <c r="D38" s="19">
        <v>2467</v>
      </c>
      <c r="E38" s="19">
        <v>2731</v>
      </c>
      <c r="F38" s="19">
        <v>2121</v>
      </c>
      <c r="G38" s="19"/>
      <c r="H38" s="59">
        <v>2140</v>
      </c>
      <c r="I38" s="19">
        <v>2451</v>
      </c>
      <c r="J38" s="19">
        <v>1738</v>
      </c>
      <c r="K38" s="19"/>
      <c r="L38" s="55">
        <v>2548</v>
      </c>
      <c r="M38" s="19">
        <v>2942</v>
      </c>
      <c r="N38" s="19">
        <v>2090</v>
      </c>
      <c r="P38" s="148">
        <f>H38/D38</f>
        <v>0.86745034454803405</v>
      </c>
    </row>
    <row r="39" spans="1:16" ht="12.75" customHeight="1" x14ac:dyDescent="0.2">
      <c r="A39" s="3"/>
      <c r="B39" s="17" t="s">
        <v>207</v>
      </c>
      <c r="C39" s="61"/>
      <c r="D39" s="19" t="s">
        <v>262</v>
      </c>
      <c r="E39" s="19" t="s">
        <v>262</v>
      </c>
      <c r="F39" s="19" t="s">
        <v>262</v>
      </c>
      <c r="G39" s="19"/>
      <c r="H39" s="19" t="s">
        <v>262</v>
      </c>
      <c r="I39" s="19" t="s">
        <v>262</v>
      </c>
      <c r="J39" s="19" t="s">
        <v>262</v>
      </c>
      <c r="K39" s="19"/>
      <c r="L39" s="19" t="s">
        <v>262</v>
      </c>
      <c r="M39" s="19" t="s">
        <v>262</v>
      </c>
      <c r="N39" s="19" t="s">
        <v>262</v>
      </c>
      <c r="P39" s="148"/>
    </row>
    <row r="40" spans="1:16" ht="12.75" customHeight="1" x14ac:dyDescent="0.2">
      <c r="A40" s="3"/>
      <c r="B40" s="17" t="s">
        <v>208</v>
      </c>
      <c r="C40" s="61"/>
      <c r="D40" s="19" t="s">
        <v>262</v>
      </c>
      <c r="E40" s="19" t="s">
        <v>262</v>
      </c>
      <c r="F40" s="19" t="s">
        <v>262</v>
      </c>
      <c r="G40" s="19"/>
      <c r="H40" s="19" t="s">
        <v>262</v>
      </c>
      <c r="I40" s="19" t="s">
        <v>262</v>
      </c>
      <c r="J40" s="19" t="s">
        <v>262</v>
      </c>
      <c r="K40" s="19"/>
      <c r="L40" s="19" t="s">
        <v>262</v>
      </c>
      <c r="M40" s="19" t="s">
        <v>262</v>
      </c>
      <c r="N40" s="19" t="s">
        <v>262</v>
      </c>
    </row>
    <row r="41" spans="1:16" ht="12.75" customHeight="1" x14ac:dyDescent="0.2">
      <c r="A41" s="3"/>
      <c r="B41" s="17" t="s">
        <v>209</v>
      </c>
      <c r="C41" s="61"/>
      <c r="D41" s="19" t="s">
        <v>262</v>
      </c>
      <c r="E41" s="19" t="s">
        <v>262</v>
      </c>
      <c r="F41" s="19" t="s">
        <v>262</v>
      </c>
      <c r="G41" s="19"/>
      <c r="H41" s="19" t="s">
        <v>262</v>
      </c>
      <c r="I41" s="19" t="s">
        <v>262</v>
      </c>
      <c r="J41" s="19" t="s">
        <v>262</v>
      </c>
      <c r="K41" s="19"/>
      <c r="L41" s="19" t="s">
        <v>262</v>
      </c>
      <c r="M41" s="19" t="s">
        <v>262</v>
      </c>
      <c r="N41" s="19" t="s">
        <v>262</v>
      </c>
      <c r="P41" s="148"/>
    </row>
    <row r="42" spans="1:16" ht="12.75" customHeight="1" x14ac:dyDescent="0.2">
      <c r="A42" s="2"/>
      <c r="B42" s="2"/>
      <c r="C42" s="61"/>
      <c r="D42" s="19"/>
      <c r="E42" s="19"/>
      <c r="F42" s="19"/>
      <c r="G42" s="19"/>
      <c r="H42" s="55"/>
      <c r="I42" s="19"/>
      <c r="J42" s="19"/>
      <c r="K42" s="19"/>
    </row>
    <row r="43" spans="1:16" ht="12.75" customHeight="1" x14ac:dyDescent="0.2">
      <c r="A43" s="2" t="s">
        <v>200</v>
      </c>
      <c r="B43" s="2"/>
      <c r="C43" s="2"/>
      <c r="D43" s="36" t="e">
        <f>(D41-D40)/D40</f>
        <v>#VALUE!</v>
      </c>
      <c r="E43" s="36" t="e">
        <f>(E41-E40)/E40</f>
        <v>#VALUE!</v>
      </c>
      <c r="F43" s="36" t="e">
        <f>(F41-F40)/F40</f>
        <v>#VALUE!</v>
      </c>
      <c r="G43" s="36"/>
      <c r="H43" s="36" t="e">
        <f t="shared" ref="H43:N43" si="0">(H41-H40)/H40</f>
        <v>#VALUE!</v>
      </c>
      <c r="I43" s="36" t="e">
        <f t="shared" si="0"/>
        <v>#VALUE!</v>
      </c>
      <c r="J43" s="36" t="e">
        <f t="shared" si="0"/>
        <v>#VALUE!</v>
      </c>
      <c r="K43" s="36"/>
      <c r="L43" s="36" t="e">
        <f t="shared" si="0"/>
        <v>#VALUE!</v>
      </c>
      <c r="M43" s="36" t="e">
        <f t="shared" si="0"/>
        <v>#VALUE!</v>
      </c>
      <c r="N43" s="36" t="e">
        <f t="shared" si="0"/>
        <v>#VALUE!</v>
      </c>
    </row>
    <row r="44" spans="1:16" ht="12.75" customHeight="1" x14ac:dyDescent="0.2">
      <c r="A44" s="2" t="s">
        <v>201</v>
      </c>
      <c r="B44" s="2"/>
      <c r="C44" s="2"/>
      <c r="D44" s="36" t="e">
        <f>(D41-D37)/D37</f>
        <v>#VALUE!</v>
      </c>
      <c r="E44" s="36" t="e">
        <f>(E41-E37)/E37</f>
        <v>#VALUE!</v>
      </c>
      <c r="F44" s="36" t="e">
        <f>(F41-F37)/F37</f>
        <v>#VALUE!</v>
      </c>
      <c r="G44" s="36"/>
      <c r="H44" s="36" t="e">
        <f t="shared" ref="H44:N44" si="1">(H41-H37)/H37</f>
        <v>#VALUE!</v>
      </c>
      <c r="I44" s="36" t="e">
        <f t="shared" si="1"/>
        <v>#VALUE!</v>
      </c>
      <c r="J44" s="36" t="e">
        <f t="shared" si="1"/>
        <v>#VALUE!</v>
      </c>
      <c r="K44" s="36"/>
      <c r="L44" s="36" t="e">
        <f t="shared" si="1"/>
        <v>#VALUE!</v>
      </c>
      <c r="M44" s="36" t="e">
        <f t="shared" si="1"/>
        <v>#VALUE!</v>
      </c>
      <c r="N44" s="36" t="e">
        <f t="shared" si="1"/>
        <v>#VALUE!</v>
      </c>
    </row>
    <row r="45" spans="1:16" ht="12.75" customHeight="1" x14ac:dyDescent="0.2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6" ht="12.75" customHeight="1" x14ac:dyDescent="0.2">
      <c r="A46" s="2" t="s">
        <v>202</v>
      </c>
      <c r="B46" s="2"/>
      <c r="C46" s="62"/>
      <c r="D46" s="127" t="e">
        <f>D41-D40</f>
        <v>#VALUE!</v>
      </c>
      <c r="E46" s="127" t="e">
        <f>E41-E40</f>
        <v>#VALUE!</v>
      </c>
      <c r="F46" s="127" t="e">
        <f>F41-F40</f>
        <v>#VALUE!</v>
      </c>
      <c r="G46" s="127"/>
      <c r="H46" s="127" t="e">
        <f t="shared" ref="H46:N46" si="2">H41-H40</f>
        <v>#VALUE!</v>
      </c>
      <c r="I46" s="127" t="e">
        <f t="shared" si="2"/>
        <v>#VALUE!</v>
      </c>
      <c r="J46" s="127" t="e">
        <f t="shared" si="2"/>
        <v>#VALUE!</v>
      </c>
      <c r="K46" s="127"/>
      <c r="L46" s="127" t="e">
        <f t="shared" si="2"/>
        <v>#VALUE!</v>
      </c>
      <c r="M46" s="127" t="e">
        <f t="shared" si="2"/>
        <v>#VALUE!</v>
      </c>
      <c r="N46" s="127" t="e">
        <f t="shared" si="2"/>
        <v>#VALUE!</v>
      </c>
    </row>
    <row r="47" spans="1:16" ht="12.75" customHeight="1" x14ac:dyDescent="0.2">
      <c r="A47" s="2" t="s">
        <v>203</v>
      </c>
      <c r="B47" s="2"/>
      <c r="C47" s="24"/>
      <c r="D47" s="69" t="e">
        <f>D41-D37</f>
        <v>#VALUE!</v>
      </c>
      <c r="E47" s="69" t="e">
        <f>E41-E37</f>
        <v>#VALUE!</v>
      </c>
      <c r="F47" s="69" t="e">
        <f>F41-F37</f>
        <v>#VALUE!</v>
      </c>
      <c r="G47" s="69"/>
      <c r="H47" s="69" t="e">
        <f t="shared" ref="H47:N47" si="3">H41-H37</f>
        <v>#VALUE!</v>
      </c>
      <c r="I47" s="69" t="e">
        <f t="shared" si="3"/>
        <v>#VALUE!</v>
      </c>
      <c r="J47" s="69" t="e">
        <f t="shared" si="3"/>
        <v>#VALUE!</v>
      </c>
      <c r="K47" s="69"/>
      <c r="L47" s="69" t="e">
        <f t="shared" si="3"/>
        <v>#VALUE!</v>
      </c>
      <c r="M47" s="69" t="e">
        <f t="shared" si="3"/>
        <v>#VALUE!</v>
      </c>
      <c r="N47" s="69" t="e">
        <f t="shared" si="3"/>
        <v>#VALUE!</v>
      </c>
    </row>
    <row r="48" spans="1:16" ht="12.75" customHeight="1" x14ac:dyDescent="0.2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1:14" ht="12.75" customHeight="1" x14ac:dyDescent="0.2">
      <c r="A49" s="2" t="s">
        <v>204</v>
      </c>
      <c r="B49" s="2"/>
      <c r="C49" s="24"/>
      <c r="D49" s="126">
        <f>MAX(D6:D41)</f>
        <v>2467</v>
      </c>
      <c r="E49" s="126">
        <f>MAX(E6:E41)</f>
        <v>2732</v>
      </c>
      <c r="F49" s="126">
        <f>MAX(F6:F41)</f>
        <v>2127</v>
      </c>
      <c r="G49" s="126"/>
      <c r="H49" s="126">
        <f>MAX(H6:H41)</f>
        <v>2206</v>
      </c>
      <c r="I49" s="126">
        <f>MAX(I6:I41)</f>
        <v>2537</v>
      </c>
      <c r="J49" s="126">
        <f>MAX(J6:J41)</f>
        <v>1792</v>
      </c>
      <c r="K49" s="126"/>
      <c r="L49" s="126">
        <f>MAX(L6:L41)</f>
        <v>2809</v>
      </c>
      <c r="M49" s="126">
        <f>MAX(M6:M41)</f>
        <v>3367</v>
      </c>
      <c r="N49" s="126">
        <f>MAX(N6:N41)</f>
        <v>2317</v>
      </c>
    </row>
    <row r="50" spans="1:14" ht="12.75" customHeight="1" x14ac:dyDescent="0.2">
      <c r="A50" s="2" t="s">
        <v>205</v>
      </c>
      <c r="B50" s="2"/>
      <c r="C50" s="24"/>
      <c r="D50" s="125">
        <f>MIN(D6:D41)</f>
        <v>2288</v>
      </c>
      <c r="E50" s="125">
        <f>MIN(E6:E41)</f>
        <v>2560</v>
      </c>
      <c r="F50" s="125">
        <f>MIN(F6:F41)</f>
        <v>1889</v>
      </c>
      <c r="G50" s="125"/>
      <c r="H50" s="125">
        <f>MIN(H6:H41)</f>
        <v>2032</v>
      </c>
      <c r="I50" s="125">
        <f>MIN(I6:I41)</f>
        <v>2275</v>
      </c>
      <c r="J50" s="125">
        <f>MIN(J6:J41)</f>
        <v>1631</v>
      </c>
      <c r="K50" s="125"/>
      <c r="L50" s="125">
        <f>MIN(L6:L41)</f>
        <v>2532</v>
      </c>
      <c r="M50" s="125">
        <f>MIN(M6:M41)</f>
        <v>2878</v>
      </c>
      <c r="N50" s="125">
        <f>MIN(N6:N41)</f>
        <v>2059</v>
      </c>
    </row>
    <row r="51" spans="1:14" ht="12.75" customHeight="1" x14ac:dyDescent="0.2">
      <c r="A51" s="2"/>
      <c r="B51" s="2"/>
      <c r="C51" s="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</row>
    <row r="53" spans="1:14" ht="12.75" customHeight="1" x14ac:dyDescent="0.2">
      <c r="A53" s="9"/>
      <c r="B53" s="9"/>
      <c r="M53" s="60"/>
    </row>
  </sheetData>
  <pageMargins left="0.511811024" right="0.511811024" top="0.78740157499999996" bottom="0.78740157499999996" header="0.31496062000000002" footer="0.31496062000000002"/>
  <pageSetup paperSize="9" scale="93" orientation="landscape" r:id="rId1"/>
  <rowBreaks count="1" manualBreakCount="1">
    <brk id="46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Q50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5"/>
  <cols>
    <col min="1" max="1" width="15.7109375" customWidth="1"/>
    <col min="2" max="2" width="5.7109375" customWidth="1"/>
    <col min="3" max="3" width="3.7109375" customWidth="1"/>
    <col min="4" max="9" width="10.7109375" customWidth="1"/>
    <col min="10" max="10" width="3.7109375" customWidth="1"/>
    <col min="11" max="16" width="10.7109375" customWidth="1"/>
  </cols>
  <sheetData>
    <row r="1" spans="1:17" s="1" customFormat="1" ht="30" customHeight="1" x14ac:dyDescent="0.25">
      <c r="A1" s="4" t="s">
        <v>250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6" customFormat="1" ht="12.75" customHeight="1" x14ac:dyDescent="0.2">
      <c r="A2" s="11" t="s">
        <v>129</v>
      </c>
      <c r="B2" s="11"/>
    </row>
    <row r="3" spans="1:17" s="6" customFormat="1" ht="12.75" customHeight="1" x14ac:dyDescent="0.2">
      <c r="D3" s="85" t="s">
        <v>13</v>
      </c>
      <c r="K3" s="85" t="s">
        <v>11</v>
      </c>
    </row>
    <row r="4" spans="1:17" s="6" customFormat="1" ht="12.75" customHeight="1" x14ac:dyDescent="0.2">
      <c r="A4" s="48"/>
      <c r="B4" s="130"/>
      <c r="D4" s="44" t="s">
        <v>128</v>
      </c>
      <c r="F4" s="45"/>
      <c r="H4" s="45"/>
      <c r="I4" s="45"/>
      <c r="K4" s="44" t="s">
        <v>128</v>
      </c>
      <c r="M4" s="45"/>
      <c r="O4" s="45"/>
      <c r="P4" s="45"/>
    </row>
    <row r="5" spans="1:17" s="6" customFormat="1" ht="30" customHeight="1" x14ac:dyDescent="0.2">
      <c r="A5" s="122" t="s">
        <v>212</v>
      </c>
      <c r="B5" s="122" t="s">
        <v>211</v>
      </c>
      <c r="D5" s="12" t="s">
        <v>6</v>
      </c>
      <c r="E5" s="12" t="s">
        <v>26</v>
      </c>
      <c r="F5" s="12" t="s">
        <v>27</v>
      </c>
      <c r="G5" s="12" t="s">
        <v>28</v>
      </c>
      <c r="H5" s="12" t="s">
        <v>29</v>
      </c>
      <c r="I5" s="12" t="s">
        <v>30</v>
      </c>
      <c r="K5" s="12" t="s">
        <v>6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</row>
    <row r="6" spans="1:17" s="6" customFormat="1" ht="12.75" customHeight="1" x14ac:dyDescent="0.2">
      <c r="A6" s="3">
        <v>2012</v>
      </c>
      <c r="B6" s="17" t="s">
        <v>206</v>
      </c>
      <c r="D6" s="19">
        <v>2288</v>
      </c>
      <c r="E6" s="19">
        <v>718</v>
      </c>
      <c r="F6" s="19">
        <v>1312</v>
      </c>
      <c r="G6" s="19">
        <v>2225</v>
      </c>
      <c r="H6" s="19">
        <v>2770</v>
      </c>
      <c r="I6" s="19">
        <v>2808</v>
      </c>
      <c r="K6" s="19">
        <v>2032</v>
      </c>
      <c r="L6" s="19">
        <v>633</v>
      </c>
      <c r="M6" s="19">
        <v>1204</v>
      </c>
      <c r="N6" s="19">
        <v>2001</v>
      </c>
      <c r="O6" s="19">
        <v>2450</v>
      </c>
      <c r="P6" s="19">
        <v>2405</v>
      </c>
    </row>
    <row r="7" spans="1:17" s="6" customFormat="1" ht="12.75" customHeight="1" x14ac:dyDescent="0.2">
      <c r="A7" s="3"/>
      <c r="B7" s="17" t="s">
        <v>207</v>
      </c>
      <c r="D7" s="19">
        <v>2297</v>
      </c>
      <c r="E7" s="19">
        <v>709</v>
      </c>
      <c r="F7" s="19">
        <v>1346</v>
      </c>
      <c r="G7" s="19">
        <v>2238</v>
      </c>
      <c r="H7" s="19">
        <v>2757</v>
      </c>
      <c r="I7" s="19">
        <v>2841</v>
      </c>
      <c r="K7" s="19">
        <v>2044</v>
      </c>
      <c r="L7" s="19">
        <v>634</v>
      </c>
      <c r="M7" s="19">
        <v>1227</v>
      </c>
      <c r="N7" s="19">
        <v>2038</v>
      </c>
      <c r="O7" s="19">
        <v>2410</v>
      </c>
      <c r="P7" s="19">
        <v>2538</v>
      </c>
    </row>
    <row r="8" spans="1:17" s="6" customFormat="1" ht="12.75" customHeight="1" x14ac:dyDescent="0.2">
      <c r="A8" s="3"/>
      <c r="B8" s="17" t="s">
        <v>208</v>
      </c>
      <c r="D8" s="19">
        <v>2313</v>
      </c>
      <c r="E8" s="19">
        <v>694</v>
      </c>
      <c r="F8" s="19">
        <v>1357</v>
      </c>
      <c r="G8" s="19">
        <v>2250</v>
      </c>
      <c r="H8" s="19">
        <v>2779</v>
      </c>
      <c r="I8" s="19">
        <v>2869</v>
      </c>
      <c r="K8" s="19">
        <v>2067</v>
      </c>
      <c r="L8" s="19">
        <v>674</v>
      </c>
      <c r="M8" s="19">
        <v>1217</v>
      </c>
      <c r="N8" s="19">
        <v>2071</v>
      </c>
      <c r="O8" s="19">
        <v>2472</v>
      </c>
      <c r="P8" s="19">
        <v>2363</v>
      </c>
    </row>
    <row r="9" spans="1:17" s="6" customFormat="1" ht="12.75" customHeight="1" x14ac:dyDescent="0.2">
      <c r="A9" s="3"/>
      <c r="B9" s="17" t="s">
        <v>209</v>
      </c>
      <c r="D9" s="19">
        <v>2305</v>
      </c>
      <c r="E9" s="19">
        <v>696</v>
      </c>
      <c r="F9" s="19">
        <v>1336</v>
      </c>
      <c r="G9" s="19">
        <v>2252</v>
      </c>
      <c r="H9" s="19">
        <v>2750</v>
      </c>
      <c r="I9" s="19">
        <v>2869</v>
      </c>
      <c r="K9" s="19">
        <v>2039</v>
      </c>
      <c r="L9" s="19">
        <v>641</v>
      </c>
      <c r="M9" s="19">
        <v>1224</v>
      </c>
      <c r="N9" s="19">
        <v>2063</v>
      </c>
      <c r="O9" s="19">
        <v>2411</v>
      </c>
      <c r="P9" s="19">
        <v>2284</v>
      </c>
    </row>
    <row r="10" spans="1:17" s="6" customFormat="1" ht="12.75" customHeight="1" x14ac:dyDescent="0.2">
      <c r="A10" s="3">
        <v>2013</v>
      </c>
      <c r="B10" s="17" t="s">
        <v>206</v>
      </c>
      <c r="D10" s="19">
        <v>2342</v>
      </c>
      <c r="E10" s="19">
        <v>721</v>
      </c>
      <c r="F10" s="19">
        <v>1367</v>
      </c>
      <c r="G10" s="19">
        <v>2293</v>
      </c>
      <c r="H10" s="19">
        <v>2777</v>
      </c>
      <c r="I10" s="19">
        <v>2855</v>
      </c>
      <c r="K10" s="19">
        <v>2086</v>
      </c>
      <c r="L10" s="19">
        <v>649</v>
      </c>
      <c r="M10" s="19">
        <v>1244</v>
      </c>
      <c r="N10" s="19">
        <v>2122</v>
      </c>
      <c r="O10" s="19">
        <v>2460</v>
      </c>
      <c r="P10" s="19">
        <v>2268</v>
      </c>
    </row>
    <row r="11" spans="1:17" s="6" customFormat="1" ht="12.75" customHeight="1" x14ac:dyDescent="0.2">
      <c r="A11" s="3"/>
      <c r="B11" s="17" t="s">
        <v>207</v>
      </c>
      <c r="D11" s="19">
        <v>2372</v>
      </c>
      <c r="E11" s="19">
        <v>724</v>
      </c>
      <c r="F11" s="19">
        <v>1371</v>
      </c>
      <c r="G11" s="19">
        <v>2326</v>
      </c>
      <c r="H11" s="19">
        <v>2811</v>
      </c>
      <c r="I11" s="19">
        <v>2870</v>
      </c>
      <c r="K11" s="19">
        <v>2062</v>
      </c>
      <c r="L11" s="19">
        <v>627</v>
      </c>
      <c r="M11" s="19">
        <v>1223</v>
      </c>
      <c r="N11" s="19">
        <v>2072</v>
      </c>
      <c r="O11" s="19">
        <v>2449</v>
      </c>
      <c r="P11" s="19">
        <v>2307</v>
      </c>
    </row>
    <row r="12" spans="1:17" s="6" customFormat="1" ht="12.75" customHeight="1" x14ac:dyDescent="0.2">
      <c r="A12" s="3"/>
      <c r="B12" s="17" t="s">
        <v>208</v>
      </c>
      <c r="D12" s="19">
        <v>2403</v>
      </c>
      <c r="E12" s="19">
        <v>721</v>
      </c>
      <c r="F12" s="19">
        <v>1383</v>
      </c>
      <c r="G12" s="19">
        <v>2340</v>
      </c>
      <c r="H12" s="19">
        <v>2840</v>
      </c>
      <c r="I12" s="19">
        <v>3072</v>
      </c>
      <c r="K12" s="19">
        <v>2112</v>
      </c>
      <c r="L12" s="19">
        <v>649</v>
      </c>
      <c r="M12" s="19">
        <v>1237</v>
      </c>
      <c r="N12" s="19">
        <v>2117</v>
      </c>
      <c r="O12" s="19">
        <v>2505</v>
      </c>
      <c r="P12" s="19">
        <v>2332</v>
      </c>
    </row>
    <row r="13" spans="1:17" s="6" customFormat="1" ht="12.75" customHeight="1" x14ac:dyDescent="0.2">
      <c r="A13" s="3"/>
      <c r="B13" s="17" t="s">
        <v>209</v>
      </c>
      <c r="D13" s="19">
        <v>2382</v>
      </c>
      <c r="E13" s="19">
        <v>718</v>
      </c>
      <c r="F13" s="19">
        <v>1359</v>
      </c>
      <c r="G13" s="19">
        <v>2324</v>
      </c>
      <c r="H13" s="19">
        <v>2840</v>
      </c>
      <c r="I13" s="19">
        <v>2885</v>
      </c>
      <c r="K13" s="19">
        <v>2132</v>
      </c>
      <c r="L13" s="19">
        <v>645</v>
      </c>
      <c r="M13" s="19">
        <v>1247</v>
      </c>
      <c r="N13" s="19">
        <v>2153</v>
      </c>
      <c r="O13" s="19">
        <v>2534</v>
      </c>
      <c r="P13" s="19">
        <v>2262</v>
      </c>
    </row>
    <row r="14" spans="1:17" s="6" customFormat="1" ht="12.75" customHeight="1" x14ac:dyDescent="0.2">
      <c r="A14" s="3">
        <v>2014</v>
      </c>
      <c r="B14" s="17" t="s">
        <v>206</v>
      </c>
      <c r="D14" s="19">
        <v>2428</v>
      </c>
      <c r="E14" s="19">
        <v>745</v>
      </c>
      <c r="F14" s="19">
        <v>1385</v>
      </c>
      <c r="G14" s="19">
        <v>2362</v>
      </c>
      <c r="H14" s="19">
        <v>2876</v>
      </c>
      <c r="I14" s="19">
        <v>3022</v>
      </c>
      <c r="K14" s="19">
        <v>2162</v>
      </c>
      <c r="L14" s="19">
        <v>682</v>
      </c>
      <c r="M14" s="19">
        <v>1263</v>
      </c>
      <c r="N14" s="19">
        <v>2176</v>
      </c>
      <c r="O14" s="19">
        <v>2527</v>
      </c>
      <c r="P14" s="19">
        <v>2476</v>
      </c>
    </row>
    <row r="15" spans="1:17" s="6" customFormat="1" ht="12.75" customHeight="1" x14ac:dyDescent="0.2">
      <c r="A15" s="3"/>
      <c r="B15" s="17" t="s">
        <v>207</v>
      </c>
      <c r="D15" s="19">
        <v>2414</v>
      </c>
      <c r="E15" s="19">
        <v>738</v>
      </c>
      <c r="F15" s="19">
        <v>1365</v>
      </c>
      <c r="G15" s="19">
        <v>2358</v>
      </c>
      <c r="H15" s="19">
        <v>2847</v>
      </c>
      <c r="I15" s="19">
        <v>2995</v>
      </c>
      <c r="K15" s="19">
        <v>2130</v>
      </c>
      <c r="L15" s="19">
        <v>662</v>
      </c>
      <c r="M15" s="19">
        <v>1236</v>
      </c>
      <c r="N15" s="19">
        <v>2111</v>
      </c>
      <c r="O15" s="19">
        <v>2531</v>
      </c>
      <c r="P15" s="19">
        <v>2438</v>
      </c>
    </row>
    <row r="16" spans="1:17" s="6" customFormat="1" ht="12.75" customHeight="1" x14ac:dyDescent="0.2">
      <c r="A16" s="3"/>
      <c r="B16" s="17" t="s">
        <v>208</v>
      </c>
      <c r="D16" s="19">
        <v>2434</v>
      </c>
      <c r="E16" s="19">
        <v>710</v>
      </c>
      <c r="F16" s="19">
        <v>1367</v>
      </c>
      <c r="G16" s="19">
        <v>2352</v>
      </c>
      <c r="H16" s="19">
        <v>2887</v>
      </c>
      <c r="I16" s="19">
        <v>3037</v>
      </c>
      <c r="K16" s="19">
        <v>2206</v>
      </c>
      <c r="L16" s="19">
        <v>666</v>
      </c>
      <c r="M16" s="19">
        <v>1263</v>
      </c>
      <c r="N16" s="19">
        <v>2179</v>
      </c>
      <c r="O16" s="19">
        <v>2639</v>
      </c>
      <c r="P16" s="19">
        <v>2473</v>
      </c>
    </row>
    <row r="17" spans="1:16" s="6" customFormat="1" ht="12.75" customHeight="1" x14ac:dyDescent="0.2">
      <c r="A17" s="3"/>
      <c r="B17" s="17" t="s">
        <v>209</v>
      </c>
      <c r="D17" s="19">
        <v>2429</v>
      </c>
      <c r="E17" s="19">
        <v>711</v>
      </c>
      <c r="F17" s="19">
        <v>1360</v>
      </c>
      <c r="G17" s="19">
        <v>2351</v>
      </c>
      <c r="H17" s="19">
        <v>2860</v>
      </c>
      <c r="I17" s="19">
        <v>3101</v>
      </c>
      <c r="K17" s="19">
        <v>2159</v>
      </c>
      <c r="L17" s="19">
        <v>623</v>
      </c>
      <c r="M17" s="19">
        <v>1244</v>
      </c>
      <c r="N17" s="19">
        <v>2134</v>
      </c>
      <c r="O17" s="19">
        <v>2565</v>
      </c>
      <c r="P17" s="19">
        <v>2465</v>
      </c>
    </row>
    <row r="18" spans="1:16" s="6" customFormat="1" ht="12.75" customHeight="1" x14ac:dyDescent="0.2">
      <c r="A18" s="3">
        <v>2015</v>
      </c>
      <c r="B18" s="17" t="s">
        <v>206</v>
      </c>
      <c r="D18" s="19">
        <v>2430</v>
      </c>
      <c r="E18" s="19">
        <v>719</v>
      </c>
      <c r="F18" s="19">
        <v>1364</v>
      </c>
      <c r="G18" s="19">
        <v>2325</v>
      </c>
      <c r="H18" s="19">
        <v>2878</v>
      </c>
      <c r="I18" s="19">
        <v>3021</v>
      </c>
      <c r="K18" s="19">
        <v>2166</v>
      </c>
      <c r="L18" s="19">
        <v>675</v>
      </c>
      <c r="M18" s="19">
        <v>1279</v>
      </c>
      <c r="N18" s="19">
        <v>2124</v>
      </c>
      <c r="O18" s="19">
        <v>2542</v>
      </c>
      <c r="P18" s="19">
        <v>2557</v>
      </c>
    </row>
    <row r="19" spans="1:16" s="6" customFormat="1" ht="12.75" customHeight="1" x14ac:dyDescent="0.2">
      <c r="A19" s="3"/>
      <c r="B19" s="17" t="s">
        <v>207</v>
      </c>
      <c r="D19" s="19">
        <v>2418</v>
      </c>
      <c r="E19" s="19">
        <v>678</v>
      </c>
      <c r="F19" s="19">
        <v>1337</v>
      </c>
      <c r="G19" s="19">
        <v>2328</v>
      </c>
      <c r="H19" s="19">
        <v>2845</v>
      </c>
      <c r="I19" s="19">
        <v>3036</v>
      </c>
      <c r="K19" s="19">
        <v>2116</v>
      </c>
      <c r="L19" s="19">
        <v>592</v>
      </c>
      <c r="M19" s="19">
        <v>1242</v>
      </c>
      <c r="N19" s="19">
        <v>2075</v>
      </c>
      <c r="O19" s="19">
        <v>2506</v>
      </c>
      <c r="P19" s="19">
        <v>2404</v>
      </c>
    </row>
    <row r="20" spans="1:16" s="6" customFormat="1" ht="12.75" customHeight="1" x14ac:dyDescent="0.2">
      <c r="A20" s="3"/>
      <c r="B20" s="17" t="s">
        <v>208</v>
      </c>
      <c r="D20" s="19">
        <v>2387</v>
      </c>
      <c r="E20" s="19">
        <v>676</v>
      </c>
      <c r="F20" s="19">
        <v>1313</v>
      </c>
      <c r="G20" s="19">
        <v>2319</v>
      </c>
      <c r="H20" s="19">
        <v>2794</v>
      </c>
      <c r="I20" s="19">
        <v>2911</v>
      </c>
      <c r="K20" s="19">
        <v>2110</v>
      </c>
      <c r="L20" s="19">
        <v>581</v>
      </c>
      <c r="M20" s="19">
        <v>1237</v>
      </c>
      <c r="N20" s="19">
        <v>2139</v>
      </c>
      <c r="O20" s="19">
        <v>2402</v>
      </c>
      <c r="P20" s="19">
        <v>2423</v>
      </c>
    </row>
    <row r="21" spans="1:16" s="6" customFormat="1" ht="12.75" customHeight="1" x14ac:dyDescent="0.2">
      <c r="A21" s="3"/>
      <c r="B21" s="17" t="s">
        <v>209</v>
      </c>
      <c r="D21" s="19">
        <v>2348</v>
      </c>
      <c r="E21" s="19">
        <v>675</v>
      </c>
      <c r="F21" s="19">
        <v>1288</v>
      </c>
      <c r="G21" s="19">
        <v>2255</v>
      </c>
      <c r="H21" s="19">
        <v>2761</v>
      </c>
      <c r="I21" s="19">
        <v>2950</v>
      </c>
      <c r="K21" s="19">
        <v>2090</v>
      </c>
      <c r="L21" s="19">
        <v>611</v>
      </c>
      <c r="M21" s="19">
        <v>1206</v>
      </c>
      <c r="N21" s="19">
        <v>2120</v>
      </c>
      <c r="O21" s="19">
        <v>2376</v>
      </c>
      <c r="P21" s="19">
        <v>2403</v>
      </c>
    </row>
    <row r="22" spans="1:16" s="6" customFormat="1" ht="12.75" customHeight="1" x14ac:dyDescent="0.2">
      <c r="A22" s="3">
        <v>2016</v>
      </c>
      <c r="B22" s="17" t="s">
        <v>206</v>
      </c>
      <c r="D22" s="19">
        <v>2358</v>
      </c>
      <c r="E22" s="19">
        <v>669</v>
      </c>
      <c r="F22" s="19">
        <v>1280</v>
      </c>
      <c r="G22" s="19">
        <v>2275</v>
      </c>
      <c r="H22" s="19">
        <v>2752</v>
      </c>
      <c r="I22" s="19">
        <v>2889</v>
      </c>
      <c r="K22" s="19">
        <v>2091</v>
      </c>
      <c r="L22" s="19">
        <v>643</v>
      </c>
      <c r="M22" s="19">
        <v>1240</v>
      </c>
      <c r="N22" s="19">
        <v>2123</v>
      </c>
      <c r="O22" s="19">
        <v>2352</v>
      </c>
      <c r="P22" s="19">
        <v>2370</v>
      </c>
    </row>
    <row r="23" spans="1:16" s="6" customFormat="1" ht="12.75" customHeight="1" x14ac:dyDescent="0.2">
      <c r="A23" s="3"/>
      <c r="B23" s="17" t="s">
        <v>207</v>
      </c>
      <c r="D23" s="19">
        <v>2323</v>
      </c>
      <c r="E23" s="19">
        <v>664</v>
      </c>
      <c r="F23" s="19">
        <v>1283</v>
      </c>
      <c r="G23" s="19">
        <v>2255</v>
      </c>
      <c r="H23" s="19">
        <v>2682</v>
      </c>
      <c r="I23" s="19">
        <v>2882</v>
      </c>
      <c r="K23" s="19">
        <v>2074</v>
      </c>
      <c r="L23" s="19">
        <v>652</v>
      </c>
      <c r="M23" s="19">
        <v>1230</v>
      </c>
      <c r="N23" s="19">
        <v>2130</v>
      </c>
      <c r="O23" s="19">
        <v>2302</v>
      </c>
      <c r="P23" s="19">
        <v>2436</v>
      </c>
    </row>
    <row r="24" spans="1:16" s="6" customFormat="1" ht="12.75" customHeight="1" x14ac:dyDescent="0.2">
      <c r="A24" s="3"/>
      <c r="B24" s="17" t="s">
        <v>208</v>
      </c>
      <c r="D24" s="19">
        <v>2343</v>
      </c>
      <c r="E24" s="19">
        <v>681</v>
      </c>
      <c r="F24" s="19">
        <v>1256</v>
      </c>
      <c r="G24" s="19">
        <v>2265</v>
      </c>
      <c r="H24" s="19">
        <v>2706</v>
      </c>
      <c r="I24" s="19">
        <v>2954</v>
      </c>
      <c r="K24" s="19">
        <v>2041</v>
      </c>
      <c r="L24" s="19">
        <v>637</v>
      </c>
      <c r="M24" s="19">
        <v>1213</v>
      </c>
      <c r="N24" s="19">
        <v>2095</v>
      </c>
      <c r="O24" s="19">
        <v>2239</v>
      </c>
      <c r="P24" s="19">
        <v>2525</v>
      </c>
    </row>
    <row r="25" spans="1:16" s="6" customFormat="1" ht="12.75" customHeight="1" x14ac:dyDescent="0.2">
      <c r="A25" s="3"/>
      <c r="B25" s="17" t="s">
        <v>209</v>
      </c>
      <c r="D25" s="19">
        <v>2363</v>
      </c>
      <c r="E25" s="19">
        <v>639</v>
      </c>
      <c r="F25" s="19">
        <v>1263</v>
      </c>
      <c r="G25" s="19">
        <v>2279</v>
      </c>
      <c r="H25" s="19">
        <v>2741</v>
      </c>
      <c r="I25" s="19">
        <v>2949</v>
      </c>
      <c r="K25" s="19">
        <v>2058</v>
      </c>
      <c r="L25" s="19">
        <v>584</v>
      </c>
      <c r="M25" s="19">
        <v>1197</v>
      </c>
      <c r="N25" s="19">
        <v>2066</v>
      </c>
      <c r="O25" s="19">
        <v>2296</v>
      </c>
      <c r="P25" s="19">
        <v>2641</v>
      </c>
    </row>
    <row r="26" spans="1:16" s="6" customFormat="1" ht="12.75" customHeight="1" x14ac:dyDescent="0.2">
      <c r="A26" s="3">
        <v>2017</v>
      </c>
      <c r="B26" s="17" t="s">
        <v>206</v>
      </c>
      <c r="D26" s="19">
        <v>2391</v>
      </c>
      <c r="E26" s="19">
        <v>669</v>
      </c>
      <c r="F26" s="19">
        <v>1292</v>
      </c>
      <c r="G26" s="19">
        <v>2303</v>
      </c>
      <c r="H26" s="19">
        <v>2763</v>
      </c>
      <c r="I26" s="19">
        <v>2974</v>
      </c>
      <c r="K26" s="19">
        <v>2042</v>
      </c>
      <c r="L26" s="19">
        <v>564</v>
      </c>
      <c r="M26" s="19">
        <v>1227</v>
      </c>
      <c r="N26" s="19">
        <v>2050</v>
      </c>
      <c r="O26" s="19">
        <v>2304</v>
      </c>
      <c r="P26" s="19">
        <v>2476</v>
      </c>
    </row>
    <row r="27" spans="1:16" s="6" customFormat="1" ht="12.75" customHeight="1" x14ac:dyDescent="0.2">
      <c r="A27" s="3"/>
      <c r="B27" s="17" t="s">
        <v>207</v>
      </c>
      <c r="D27" s="19">
        <v>2369</v>
      </c>
      <c r="E27" s="19">
        <v>647</v>
      </c>
      <c r="F27" s="19">
        <v>1276</v>
      </c>
      <c r="G27" s="19">
        <v>2292</v>
      </c>
      <c r="H27" s="19">
        <v>2726</v>
      </c>
      <c r="I27" s="19">
        <v>3008</v>
      </c>
      <c r="K27" s="19">
        <v>2068</v>
      </c>
      <c r="L27" s="19">
        <v>625</v>
      </c>
      <c r="M27" s="19">
        <v>1191</v>
      </c>
      <c r="N27" s="19">
        <v>2093</v>
      </c>
      <c r="O27" s="19">
        <v>2290</v>
      </c>
      <c r="P27" s="19">
        <v>2692</v>
      </c>
    </row>
    <row r="28" spans="1:16" s="6" customFormat="1" ht="12.75" customHeight="1" x14ac:dyDescent="0.2">
      <c r="A28" s="3"/>
      <c r="B28" s="17" t="s">
        <v>208</v>
      </c>
      <c r="C28" s="2"/>
      <c r="D28" s="19">
        <v>2378</v>
      </c>
      <c r="E28" s="19">
        <v>638</v>
      </c>
      <c r="F28" s="19">
        <v>1273</v>
      </c>
      <c r="G28" s="19">
        <v>2285</v>
      </c>
      <c r="H28" s="19">
        <v>2755</v>
      </c>
      <c r="I28" s="19">
        <v>2990</v>
      </c>
      <c r="J28" s="2"/>
      <c r="K28" s="19">
        <v>2110</v>
      </c>
      <c r="L28" s="19">
        <v>534</v>
      </c>
      <c r="M28" s="19">
        <v>1181</v>
      </c>
      <c r="N28" s="19">
        <v>2128</v>
      </c>
      <c r="O28" s="19">
        <v>2364</v>
      </c>
      <c r="P28" s="19">
        <v>2634</v>
      </c>
    </row>
    <row r="29" spans="1:16" s="6" customFormat="1" ht="12.75" customHeight="1" x14ac:dyDescent="0.2">
      <c r="A29" s="3"/>
      <c r="B29" s="17" t="s">
        <v>209</v>
      </c>
      <c r="C29" s="2"/>
      <c r="D29" s="19">
        <v>2394</v>
      </c>
      <c r="E29" s="19">
        <v>632</v>
      </c>
      <c r="F29" s="19">
        <v>1265</v>
      </c>
      <c r="G29" s="19">
        <v>2303</v>
      </c>
      <c r="H29" s="19">
        <v>2780</v>
      </c>
      <c r="I29" s="19">
        <v>2999</v>
      </c>
      <c r="J29" s="2"/>
      <c r="K29" s="19">
        <v>2128</v>
      </c>
      <c r="L29" s="19">
        <v>549</v>
      </c>
      <c r="M29" s="19">
        <v>1159</v>
      </c>
      <c r="N29" s="19">
        <v>2153</v>
      </c>
      <c r="O29" s="19">
        <v>2414</v>
      </c>
      <c r="P29" s="19">
        <v>2584</v>
      </c>
    </row>
    <row r="30" spans="1:16" s="6" customFormat="1" ht="12.75" customHeight="1" x14ac:dyDescent="0.2">
      <c r="A30" s="3">
        <v>2018</v>
      </c>
      <c r="B30" s="17" t="s">
        <v>206</v>
      </c>
      <c r="C30" s="2"/>
      <c r="D30" s="19">
        <v>2413</v>
      </c>
      <c r="E30" s="19">
        <v>658</v>
      </c>
      <c r="F30" s="19">
        <v>1277</v>
      </c>
      <c r="G30" s="19">
        <v>2327</v>
      </c>
      <c r="H30" s="19">
        <v>2793</v>
      </c>
      <c r="I30" s="19">
        <v>2973</v>
      </c>
      <c r="J30" s="2"/>
      <c r="K30" s="19">
        <v>2133</v>
      </c>
      <c r="L30" s="19">
        <v>564</v>
      </c>
      <c r="M30" s="19">
        <v>1185</v>
      </c>
      <c r="N30" s="19">
        <v>2203</v>
      </c>
      <c r="O30" s="19">
        <v>2403</v>
      </c>
      <c r="P30" s="19">
        <v>2335</v>
      </c>
    </row>
    <row r="31" spans="1:16" s="6" customFormat="1" ht="12.75" customHeight="1" x14ac:dyDescent="0.2">
      <c r="A31" s="3"/>
      <c r="B31" s="17" t="s">
        <v>207</v>
      </c>
      <c r="C31" s="2"/>
      <c r="D31" s="19">
        <v>2421</v>
      </c>
      <c r="E31" s="19">
        <v>650</v>
      </c>
      <c r="F31" s="19">
        <v>1257</v>
      </c>
      <c r="G31" s="19">
        <v>2317</v>
      </c>
      <c r="H31" s="19">
        <v>2805</v>
      </c>
      <c r="I31" s="19">
        <v>3056</v>
      </c>
      <c r="J31" s="2"/>
      <c r="K31" s="19">
        <v>2134</v>
      </c>
      <c r="L31" s="19">
        <v>569</v>
      </c>
      <c r="M31" s="19">
        <v>1181</v>
      </c>
      <c r="N31" s="19">
        <v>2189</v>
      </c>
      <c r="O31" s="19">
        <v>2422</v>
      </c>
      <c r="P31" s="19">
        <v>2309</v>
      </c>
    </row>
    <row r="32" spans="1:16" s="6" customFormat="1" ht="12.75" customHeight="1" x14ac:dyDescent="0.2">
      <c r="A32" s="3"/>
      <c r="B32" s="17" t="s">
        <v>208</v>
      </c>
      <c r="C32" s="2"/>
      <c r="D32" s="19">
        <v>2413</v>
      </c>
      <c r="E32" s="19">
        <v>614</v>
      </c>
      <c r="F32" s="19">
        <v>1238</v>
      </c>
      <c r="G32" s="19">
        <v>2335</v>
      </c>
      <c r="H32" s="19">
        <v>2770</v>
      </c>
      <c r="I32" s="19">
        <v>3089</v>
      </c>
      <c r="J32" s="2"/>
      <c r="K32" s="19">
        <v>2116</v>
      </c>
      <c r="L32" s="19">
        <v>546</v>
      </c>
      <c r="M32" s="19">
        <v>1152</v>
      </c>
      <c r="N32" s="19">
        <v>2140</v>
      </c>
      <c r="O32" s="19">
        <v>2428</v>
      </c>
      <c r="P32" s="19">
        <v>2351</v>
      </c>
    </row>
    <row r="33" spans="1:16" s="6" customFormat="1" ht="12.75" customHeight="1" x14ac:dyDescent="0.2">
      <c r="A33" s="3"/>
      <c r="B33" s="17" t="s">
        <v>209</v>
      </c>
      <c r="C33" s="56"/>
      <c r="D33" s="19">
        <v>2431</v>
      </c>
      <c r="E33" s="19">
        <v>623</v>
      </c>
      <c r="F33" s="19">
        <v>1238</v>
      </c>
      <c r="G33" s="19">
        <v>2350</v>
      </c>
      <c r="H33" s="19">
        <v>2808</v>
      </c>
      <c r="I33" s="19">
        <v>3025</v>
      </c>
      <c r="J33" s="56"/>
      <c r="K33" s="19">
        <v>2086</v>
      </c>
      <c r="L33" s="19">
        <v>587</v>
      </c>
      <c r="M33" s="19">
        <v>1160</v>
      </c>
      <c r="N33" s="19">
        <v>2115</v>
      </c>
      <c r="O33" s="19">
        <v>2376</v>
      </c>
      <c r="P33" s="19">
        <v>2245</v>
      </c>
    </row>
    <row r="34" spans="1:16" s="6" customFormat="1" ht="12.75" customHeight="1" x14ac:dyDescent="0.2">
      <c r="A34" s="3">
        <v>2019</v>
      </c>
      <c r="B34" s="17" t="s">
        <v>206</v>
      </c>
      <c r="C34" s="56"/>
      <c r="D34" s="55">
        <v>2446</v>
      </c>
      <c r="E34" s="55">
        <v>634</v>
      </c>
      <c r="F34" s="55">
        <v>1262</v>
      </c>
      <c r="G34" s="55">
        <v>2388</v>
      </c>
      <c r="H34" s="55">
        <v>2793</v>
      </c>
      <c r="I34" s="55">
        <v>3007</v>
      </c>
      <c r="J34" s="56"/>
      <c r="K34" s="55">
        <v>2089</v>
      </c>
      <c r="L34" s="55">
        <v>595</v>
      </c>
      <c r="M34" s="55">
        <v>1182</v>
      </c>
      <c r="N34" s="55">
        <v>2101</v>
      </c>
      <c r="O34" s="55">
        <v>2349</v>
      </c>
      <c r="P34" s="55">
        <v>2448</v>
      </c>
    </row>
    <row r="35" spans="1:16" s="6" customFormat="1" ht="12.75" customHeight="1" x14ac:dyDescent="0.2">
      <c r="A35" s="3"/>
      <c r="B35" s="17" t="s">
        <v>207</v>
      </c>
      <c r="C35" s="56"/>
      <c r="D35" s="55">
        <v>2415</v>
      </c>
      <c r="E35" s="55">
        <v>610</v>
      </c>
      <c r="F35" s="55">
        <v>1238</v>
      </c>
      <c r="G35" s="55">
        <v>2349</v>
      </c>
      <c r="H35" s="55">
        <v>2766</v>
      </c>
      <c r="I35" s="55">
        <v>3023</v>
      </c>
      <c r="J35" s="56"/>
      <c r="K35" s="55">
        <v>2092</v>
      </c>
      <c r="L35" s="55">
        <v>542</v>
      </c>
      <c r="M35" s="55">
        <v>1148</v>
      </c>
      <c r="N35" s="55">
        <v>2119</v>
      </c>
      <c r="O35" s="55">
        <v>2340</v>
      </c>
      <c r="P35" s="55">
        <v>2541</v>
      </c>
    </row>
    <row r="36" spans="1:16" s="6" customFormat="1" ht="12.75" customHeight="1" x14ac:dyDescent="0.2">
      <c r="A36" s="3"/>
      <c r="B36" s="17" t="s">
        <v>208</v>
      </c>
      <c r="C36" s="56"/>
      <c r="D36" s="55">
        <v>2416</v>
      </c>
      <c r="E36" s="55">
        <v>604</v>
      </c>
      <c r="F36" s="55">
        <v>1243</v>
      </c>
      <c r="G36" s="55">
        <v>2373</v>
      </c>
      <c r="H36" s="55">
        <v>2764</v>
      </c>
      <c r="I36" s="55">
        <v>2884</v>
      </c>
      <c r="J36" s="56"/>
      <c r="K36" s="55">
        <v>2078</v>
      </c>
      <c r="L36" s="55">
        <v>540</v>
      </c>
      <c r="M36" s="55">
        <v>1172</v>
      </c>
      <c r="N36" s="55">
        <v>2118</v>
      </c>
      <c r="O36" s="55">
        <v>2314</v>
      </c>
      <c r="P36" s="55">
        <v>2437</v>
      </c>
    </row>
    <row r="37" spans="1:16" s="6" customFormat="1" ht="12.75" customHeight="1" x14ac:dyDescent="0.25">
      <c r="A37"/>
      <c r="B37" s="17" t="s">
        <v>209</v>
      </c>
      <c r="C37" s="56"/>
      <c r="D37" s="55">
        <v>2440</v>
      </c>
      <c r="E37" s="55">
        <v>604</v>
      </c>
      <c r="F37" s="55">
        <v>1254</v>
      </c>
      <c r="G37" s="55">
        <v>2400</v>
      </c>
      <c r="H37" s="55">
        <v>2770</v>
      </c>
      <c r="I37" s="55">
        <v>3009</v>
      </c>
      <c r="J37" s="56"/>
      <c r="K37" s="55">
        <v>2116</v>
      </c>
      <c r="L37" s="55">
        <v>567</v>
      </c>
      <c r="M37" s="55">
        <v>1185</v>
      </c>
      <c r="N37" s="55">
        <v>2122</v>
      </c>
      <c r="O37" s="55">
        <v>2379</v>
      </c>
      <c r="P37" s="55">
        <v>2492</v>
      </c>
    </row>
    <row r="38" spans="1:16" s="6" customFormat="1" ht="12.75" customHeight="1" x14ac:dyDescent="0.25">
      <c r="A38" s="3">
        <v>2020</v>
      </c>
      <c r="B38" s="17" t="s">
        <v>206</v>
      </c>
      <c r="C38"/>
      <c r="D38" s="55">
        <v>2467</v>
      </c>
      <c r="E38" s="55">
        <v>636</v>
      </c>
      <c r="F38" s="55">
        <v>1282</v>
      </c>
      <c r="G38" s="55">
        <v>2398</v>
      </c>
      <c r="H38" s="55">
        <v>2820</v>
      </c>
      <c r="I38" s="55">
        <v>2939</v>
      </c>
      <c r="J38" s="56"/>
      <c r="K38" s="55">
        <v>2140</v>
      </c>
      <c r="L38" s="55">
        <v>591</v>
      </c>
      <c r="M38" s="55">
        <v>1195</v>
      </c>
      <c r="N38" s="55">
        <v>2130</v>
      </c>
      <c r="O38" s="55">
        <v>2374</v>
      </c>
      <c r="P38" s="55">
        <v>2625</v>
      </c>
    </row>
    <row r="39" spans="1:16" s="6" customFormat="1" ht="12.75" customHeight="1" x14ac:dyDescent="0.2">
      <c r="A39" s="3"/>
      <c r="B39" s="17" t="s">
        <v>207</v>
      </c>
      <c r="C39" s="56"/>
      <c r="D39" s="19" t="s">
        <v>262</v>
      </c>
      <c r="E39" s="19" t="s">
        <v>262</v>
      </c>
      <c r="F39" s="19" t="s">
        <v>262</v>
      </c>
      <c r="G39" s="19" t="s">
        <v>262</v>
      </c>
      <c r="H39" s="19" t="s">
        <v>262</v>
      </c>
      <c r="I39" s="19" t="s">
        <v>262</v>
      </c>
      <c r="J39" s="56"/>
      <c r="K39" s="19" t="s">
        <v>262</v>
      </c>
      <c r="L39" s="19" t="s">
        <v>262</v>
      </c>
      <c r="M39" s="19" t="s">
        <v>262</v>
      </c>
      <c r="N39" s="19" t="s">
        <v>262</v>
      </c>
      <c r="O39" s="19" t="s">
        <v>262</v>
      </c>
      <c r="P39" s="19" t="s">
        <v>262</v>
      </c>
    </row>
    <row r="40" spans="1:16" ht="12.75" customHeight="1" x14ac:dyDescent="0.25">
      <c r="A40" s="3"/>
      <c r="B40" s="17" t="s">
        <v>208</v>
      </c>
      <c r="D40" s="19" t="s">
        <v>262</v>
      </c>
      <c r="E40" s="19" t="s">
        <v>262</v>
      </c>
      <c r="F40" s="19" t="s">
        <v>262</v>
      </c>
      <c r="G40" s="19" t="s">
        <v>262</v>
      </c>
      <c r="H40" s="19" t="s">
        <v>262</v>
      </c>
      <c r="I40" s="19" t="s">
        <v>262</v>
      </c>
      <c r="J40" s="56"/>
      <c r="K40" s="19" t="s">
        <v>262</v>
      </c>
      <c r="L40" s="19" t="s">
        <v>262</v>
      </c>
      <c r="M40" s="19" t="s">
        <v>262</v>
      </c>
      <c r="N40" s="19" t="s">
        <v>262</v>
      </c>
      <c r="O40" s="19" t="s">
        <v>262</v>
      </c>
      <c r="P40" s="19" t="s">
        <v>262</v>
      </c>
    </row>
    <row r="41" spans="1:16" ht="12.75" customHeight="1" x14ac:dyDescent="0.25">
      <c r="A41" s="3"/>
      <c r="B41" s="17" t="s">
        <v>209</v>
      </c>
      <c r="D41" s="19" t="s">
        <v>262</v>
      </c>
      <c r="E41" s="19" t="s">
        <v>262</v>
      </c>
      <c r="F41" s="19" t="s">
        <v>262</v>
      </c>
      <c r="G41" s="19" t="s">
        <v>262</v>
      </c>
      <c r="H41" s="19" t="s">
        <v>262</v>
      </c>
      <c r="I41" s="19" t="s">
        <v>262</v>
      </c>
      <c r="J41" s="56"/>
      <c r="K41" s="19" t="s">
        <v>262</v>
      </c>
      <c r="L41" s="19" t="s">
        <v>262</v>
      </c>
      <c r="M41" s="19" t="s">
        <v>262</v>
      </c>
      <c r="N41" s="19" t="s">
        <v>262</v>
      </c>
      <c r="O41" s="19" t="s">
        <v>262</v>
      </c>
      <c r="P41" s="19" t="s">
        <v>262</v>
      </c>
    </row>
    <row r="43" spans="1:16" ht="12.75" customHeight="1" x14ac:dyDescent="0.25">
      <c r="A43" s="2" t="s">
        <v>200</v>
      </c>
      <c r="B43" s="2"/>
      <c r="C43" s="2"/>
      <c r="D43" s="36" t="e">
        <f>(D41-D40)/D40</f>
        <v>#VALUE!</v>
      </c>
      <c r="E43" s="36" t="e">
        <f t="shared" ref="E43:P43" si="0">(E41-E40)/E40</f>
        <v>#VALUE!</v>
      </c>
      <c r="F43" s="36" t="e">
        <f t="shared" si="0"/>
        <v>#VALUE!</v>
      </c>
      <c r="G43" s="36" t="e">
        <f t="shared" si="0"/>
        <v>#VALUE!</v>
      </c>
      <c r="H43" s="36" t="e">
        <f t="shared" si="0"/>
        <v>#VALUE!</v>
      </c>
      <c r="I43" s="36" t="e">
        <f t="shared" si="0"/>
        <v>#VALUE!</v>
      </c>
      <c r="J43" s="36"/>
      <c r="K43" s="36" t="e">
        <f t="shared" si="0"/>
        <v>#VALUE!</v>
      </c>
      <c r="L43" s="36" t="e">
        <f t="shared" si="0"/>
        <v>#VALUE!</v>
      </c>
      <c r="M43" s="36" t="e">
        <f t="shared" si="0"/>
        <v>#VALUE!</v>
      </c>
      <c r="N43" s="36" t="e">
        <f t="shared" si="0"/>
        <v>#VALUE!</v>
      </c>
      <c r="O43" s="36" t="e">
        <f t="shared" si="0"/>
        <v>#VALUE!</v>
      </c>
      <c r="P43" s="36" t="e">
        <f t="shared" si="0"/>
        <v>#VALUE!</v>
      </c>
    </row>
    <row r="44" spans="1:16" ht="12.75" customHeight="1" x14ac:dyDescent="0.25">
      <c r="A44" s="2" t="s">
        <v>201</v>
      </c>
      <c r="B44" s="2"/>
      <c r="C44" s="2"/>
      <c r="D44" s="36" t="e">
        <f>(D41-D37)/D37</f>
        <v>#VALUE!</v>
      </c>
      <c r="E44" s="36" t="e">
        <f t="shared" ref="E44:P44" si="1">(E41-E37)/E37</f>
        <v>#VALUE!</v>
      </c>
      <c r="F44" s="36" t="e">
        <f t="shared" si="1"/>
        <v>#VALUE!</v>
      </c>
      <c r="G44" s="36" t="e">
        <f t="shared" si="1"/>
        <v>#VALUE!</v>
      </c>
      <c r="H44" s="36" t="e">
        <f t="shared" si="1"/>
        <v>#VALUE!</v>
      </c>
      <c r="I44" s="36" t="e">
        <f t="shared" si="1"/>
        <v>#VALUE!</v>
      </c>
      <c r="J44" s="36"/>
      <c r="K44" s="36" t="e">
        <f t="shared" si="1"/>
        <v>#VALUE!</v>
      </c>
      <c r="L44" s="36" t="e">
        <f t="shared" si="1"/>
        <v>#VALUE!</v>
      </c>
      <c r="M44" s="36" t="e">
        <f t="shared" si="1"/>
        <v>#VALUE!</v>
      </c>
      <c r="N44" s="36" t="e">
        <f t="shared" si="1"/>
        <v>#VALUE!</v>
      </c>
      <c r="O44" s="36" t="e">
        <f t="shared" si="1"/>
        <v>#VALUE!</v>
      </c>
      <c r="P44" s="36" t="e">
        <f t="shared" si="1"/>
        <v>#VALUE!</v>
      </c>
    </row>
    <row r="45" spans="1:16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ht="12.75" customHeight="1" x14ac:dyDescent="0.25">
      <c r="A46" s="2" t="s">
        <v>202</v>
      </c>
      <c r="B46" s="2"/>
      <c r="C46" s="62"/>
      <c r="D46" s="127" t="e">
        <f>D41-D40</f>
        <v>#VALUE!</v>
      </c>
      <c r="E46" s="127" t="e">
        <f t="shared" ref="E46:P46" si="2">E41-E40</f>
        <v>#VALUE!</v>
      </c>
      <c r="F46" s="127" t="e">
        <f t="shared" si="2"/>
        <v>#VALUE!</v>
      </c>
      <c r="G46" s="127" t="e">
        <f t="shared" si="2"/>
        <v>#VALUE!</v>
      </c>
      <c r="H46" s="127" t="e">
        <f t="shared" si="2"/>
        <v>#VALUE!</v>
      </c>
      <c r="I46" s="127" t="e">
        <f t="shared" si="2"/>
        <v>#VALUE!</v>
      </c>
      <c r="J46" s="127"/>
      <c r="K46" s="127" t="e">
        <f t="shared" si="2"/>
        <v>#VALUE!</v>
      </c>
      <c r="L46" s="127" t="e">
        <f t="shared" si="2"/>
        <v>#VALUE!</v>
      </c>
      <c r="M46" s="127" t="e">
        <f t="shared" si="2"/>
        <v>#VALUE!</v>
      </c>
      <c r="N46" s="127" t="e">
        <f t="shared" si="2"/>
        <v>#VALUE!</v>
      </c>
      <c r="O46" s="127" t="e">
        <f t="shared" si="2"/>
        <v>#VALUE!</v>
      </c>
      <c r="P46" s="127" t="e">
        <f t="shared" si="2"/>
        <v>#VALUE!</v>
      </c>
    </row>
    <row r="47" spans="1:16" ht="12.75" customHeight="1" x14ac:dyDescent="0.25">
      <c r="A47" s="2" t="s">
        <v>203</v>
      </c>
      <c r="B47" s="2"/>
      <c r="C47" s="24"/>
      <c r="D47" s="69" t="e">
        <f>D41-D37</f>
        <v>#VALUE!</v>
      </c>
      <c r="E47" s="69" t="e">
        <f t="shared" ref="E47:P47" si="3">E41-E37</f>
        <v>#VALUE!</v>
      </c>
      <c r="F47" s="69" t="e">
        <f t="shared" si="3"/>
        <v>#VALUE!</v>
      </c>
      <c r="G47" s="69" t="e">
        <f t="shared" si="3"/>
        <v>#VALUE!</v>
      </c>
      <c r="H47" s="69" t="e">
        <f t="shared" si="3"/>
        <v>#VALUE!</v>
      </c>
      <c r="I47" s="69" t="e">
        <f t="shared" si="3"/>
        <v>#VALUE!</v>
      </c>
      <c r="J47" s="69"/>
      <c r="K47" s="69" t="e">
        <f t="shared" si="3"/>
        <v>#VALUE!</v>
      </c>
      <c r="L47" s="69" t="e">
        <f t="shared" si="3"/>
        <v>#VALUE!</v>
      </c>
      <c r="M47" s="69" t="e">
        <f t="shared" si="3"/>
        <v>#VALUE!</v>
      </c>
      <c r="N47" s="69" t="e">
        <f t="shared" si="3"/>
        <v>#VALUE!</v>
      </c>
      <c r="O47" s="69" t="e">
        <f t="shared" si="3"/>
        <v>#VALUE!</v>
      </c>
      <c r="P47" s="69" t="e">
        <f t="shared" si="3"/>
        <v>#VALUE!</v>
      </c>
    </row>
    <row r="48" spans="1:16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 ht="12.75" customHeight="1" x14ac:dyDescent="0.25">
      <c r="A49" s="2" t="s">
        <v>204</v>
      </c>
      <c r="B49" s="2"/>
      <c r="C49" s="24"/>
      <c r="D49" s="126">
        <f t="shared" ref="D49:I49" si="4">MAX(D6:D41)</f>
        <v>2467</v>
      </c>
      <c r="E49" s="126">
        <f t="shared" si="4"/>
        <v>745</v>
      </c>
      <c r="F49" s="126">
        <f t="shared" si="4"/>
        <v>1385</v>
      </c>
      <c r="G49" s="126">
        <f t="shared" si="4"/>
        <v>2400</v>
      </c>
      <c r="H49" s="126">
        <f t="shared" si="4"/>
        <v>2887</v>
      </c>
      <c r="I49" s="126">
        <f t="shared" si="4"/>
        <v>3101</v>
      </c>
      <c r="J49" s="126"/>
      <c r="K49" s="126">
        <f t="shared" ref="K49:P49" si="5">MAX(K6:K41)</f>
        <v>2206</v>
      </c>
      <c r="L49" s="126">
        <f t="shared" si="5"/>
        <v>682</v>
      </c>
      <c r="M49" s="126">
        <f t="shared" si="5"/>
        <v>1279</v>
      </c>
      <c r="N49" s="126">
        <f t="shared" si="5"/>
        <v>2203</v>
      </c>
      <c r="O49" s="126">
        <f t="shared" si="5"/>
        <v>2639</v>
      </c>
      <c r="P49" s="126">
        <f t="shared" si="5"/>
        <v>2692</v>
      </c>
    </row>
    <row r="50" spans="1:16" ht="12.75" customHeight="1" x14ac:dyDescent="0.25">
      <c r="A50" s="2" t="s">
        <v>205</v>
      </c>
      <c r="B50" s="2"/>
      <c r="C50" s="24"/>
      <c r="D50" s="125">
        <f t="shared" ref="D50:I50" si="6">MIN(D6:D41)</f>
        <v>2288</v>
      </c>
      <c r="E50" s="125">
        <f t="shared" si="6"/>
        <v>604</v>
      </c>
      <c r="F50" s="125">
        <f t="shared" si="6"/>
        <v>1238</v>
      </c>
      <c r="G50" s="125">
        <f t="shared" si="6"/>
        <v>2225</v>
      </c>
      <c r="H50" s="125">
        <f t="shared" si="6"/>
        <v>2682</v>
      </c>
      <c r="I50" s="125">
        <f t="shared" si="6"/>
        <v>2808</v>
      </c>
      <c r="J50" s="125"/>
      <c r="K50" s="125">
        <f t="shared" ref="K50:P50" si="7">MIN(K6:K41)</f>
        <v>2032</v>
      </c>
      <c r="L50" s="125">
        <f t="shared" si="7"/>
        <v>534</v>
      </c>
      <c r="M50" s="125">
        <f t="shared" si="7"/>
        <v>1148</v>
      </c>
      <c r="N50" s="125">
        <f t="shared" si="7"/>
        <v>2001</v>
      </c>
      <c r="O50" s="125">
        <f t="shared" si="7"/>
        <v>2239</v>
      </c>
      <c r="P50" s="125">
        <f t="shared" si="7"/>
        <v>2245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colBreaks count="1" manualBreakCount="1">
    <brk id="1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70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1" width="10.7109375" style="6" customWidth="1"/>
    <col min="12" max="12" width="3.7109375" style="6" customWidth="1"/>
    <col min="13" max="13" width="10.7109375" style="6" customWidth="1"/>
    <col min="14" max="20" width="11.7109375" style="6" customWidth="1"/>
    <col min="21" max="16384" width="9.140625" style="6"/>
  </cols>
  <sheetData>
    <row r="1" spans="1:21" s="1" customFormat="1" ht="30" customHeight="1" x14ac:dyDescent="0.25">
      <c r="A1" s="4" t="s">
        <v>249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2.75" customHeight="1" x14ac:dyDescent="0.2">
      <c r="A2" s="11" t="s">
        <v>130</v>
      </c>
      <c r="B2" s="11"/>
    </row>
    <row r="3" spans="1:21" ht="12.75" customHeight="1" x14ac:dyDescent="0.2">
      <c r="D3" s="85" t="s">
        <v>13</v>
      </c>
      <c r="M3" s="85" t="s">
        <v>11</v>
      </c>
    </row>
    <row r="4" spans="1:21" ht="12.75" customHeight="1" x14ac:dyDescent="0.2">
      <c r="A4" s="48"/>
      <c r="B4" s="130"/>
      <c r="D4" s="44" t="s">
        <v>128</v>
      </c>
      <c r="E4" s="44"/>
      <c r="F4" s="44"/>
      <c r="G4" s="44"/>
      <c r="H4" s="70"/>
      <c r="I4" s="44"/>
      <c r="J4" s="44"/>
      <c r="K4" s="70"/>
      <c r="M4" s="44" t="s">
        <v>128</v>
      </c>
      <c r="N4" s="44"/>
      <c r="O4" s="44"/>
      <c r="P4" s="44"/>
      <c r="Q4" s="70"/>
      <c r="R4" s="44"/>
      <c r="S4" s="44"/>
      <c r="T4" s="70"/>
    </row>
    <row r="5" spans="1:21" ht="45" customHeight="1" x14ac:dyDescent="0.2">
      <c r="A5" s="122" t="s">
        <v>212</v>
      </c>
      <c r="B5" s="122" t="s">
        <v>211</v>
      </c>
      <c r="D5" s="12" t="s">
        <v>6</v>
      </c>
      <c r="E5" s="71" t="s">
        <v>31</v>
      </c>
      <c r="F5" s="71" t="s">
        <v>35</v>
      </c>
      <c r="G5" s="72" t="s">
        <v>34</v>
      </c>
      <c r="H5" s="71" t="s">
        <v>122</v>
      </c>
      <c r="I5" s="72" t="s">
        <v>33</v>
      </c>
      <c r="J5" s="71" t="s">
        <v>123</v>
      </c>
      <c r="K5" s="72" t="s">
        <v>32</v>
      </c>
      <c r="M5" s="12" t="s">
        <v>6</v>
      </c>
      <c r="N5" s="71" t="s">
        <v>31</v>
      </c>
      <c r="O5" s="71" t="s">
        <v>35</v>
      </c>
      <c r="P5" s="72" t="s">
        <v>34</v>
      </c>
      <c r="Q5" s="71" t="s">
        <v>122</v>
      </c>
      <c r="R5" s="72" t="s">
        <v>33</v>
      </c>
      <c r="S5" s="71" t="s">
        <v>123</v>
      </c>
      <c r="T5" s="72" t="s">
        <v>32</v>
      </c>
    </row>
    <row r="6" spans="1:21" ht="12.75" customHeight="1" x14ac:dyDescent="0.2">
      <c r="A6" s="3">
        <v>2012</v>
      </c>
      <c r="B6" s="17" t="s">
        <v>206</v>
      </c>
      <c r="D6" s="19">
        <v>1581</v>
      </c>
      <c r="E6" s="19">
        <v>1437</v>
      </c>
      <c r="F6" s="19">
        <v>2044</v>
      </c>
      <c r="G6" s="19">
        <v>2659</v>
      </c>
      <c r="H6" s="19">
        <v>5844</v>
      </c>
      <c r="I6" s="19">
        <v>1314</v>
      </c>
      <c r="J6" s="19">
        <v>2288</v>
      </c>
      <c r="K6" s="19">
        <v>904</v>
      </c>
      <c r="M6" s="19">
        <v>1473</v>
      </c>
      <c r="N6" s="19">
        <v>1348</v>
      </c>
      <c r="O6" s="19">
        <v>1912</v>
      </c>
      <c r="P6" s="19">
        <v>2389</v>
      </c>
      <c r="Q6" s="19">
        <v>5138</v>
      </c>
      <c r="R6" s="19">
        <v>1285</v>
      </c>
      <c r="S6" s="19">
        <v>2032</v>
      </c>
      <c r="T6" s="19">
        <v>919</v>
      </c>
    </row>
    <row r="7" spans="1:21" ht="12.75" customHeight="1" x14ac:dyDescent="0.2">
      <c r="A7" s="3"/>
      <c r="B7" s="17" t="s">
        <v>207</v>
      </c>
      <c r="D7" s="19">
        <v>1580</v>
      </c>
      <c r="E7" s="19">
        <v>1453</v>
      </c>
      <c r="F7" s="19">
        <v>2035</v>
      </c>
      <c r="G7" s="19">
        <v>2620</v>
      </c>
      <c r="H7" s="19">
        <v>5835</v>
      </c>
      <c r="I7" s="19">
        <v>1333</v>
      </c>
      <c r="J7" s="19">
        <v>2297</v>
      </c>
      <c r="K7" s="19">
        <v>862</v>
      </c>
      <c r="M7" s="19">
        <v>1448</v>
      </c>
      <c r="N7" s="19">
        <v>1343</v>
      </c>
      <c r="O7" s="19">
        <v>1869</v>
      </c>
      <c r="P7" s="19">
        <v>2321</v>
      </c>
      <c r="Q7" s="19">
        <v>5352</v>
      </c>
      <c r="R7" s="19">
        <v>1286</v>
      </c>
      <c r="S7" s="19">
        <v>2044</v>
      </c>
      <c r="T7" s="19">
        <v>871</v>
      </c>
    </row>
    <row r="8" spans="1:21" ht="12.75" customHeight="1" x14ac:dyDescent="0.2">
      <c r="A8" s="3"/>
      <c r="B8" s="17" t="s">
        <v>208</v>
      </c>
      <c r="D8" s="19">
        <v>1647</v>
      </c>
      <c r="E8" s="19">
        <v>1419</v>
      </c>
      <c r="F8" s="19">
        <v>2025</v>
      </c>
      <c r="G8" s="19">
        <v>2611</v>
      </c>
      <c r="H8" s="19">
        <v>5853</v>
      </c>
      <c r="I8" s="19">
        <v>1336</v>
      </c>
      <c r="J8" s="19">
        <v>2313</v>
      </c>
      <c r="K8" s="19">
        <v>884</v>
      </c>
      <c r="M8" s="19">
        <v>1523</v>
      </c>
      <c r="N8" s="19">
        <v>1371</v>
      </c>
      <c r="O8" s="19">
        <v>1873</v>
      </c>
      <c r="P8" s="19">
        <v>2239</v>
      </c>
      <c r="Q8" s="19">
        <v>5312</v>
      </c>
      <c r="R8" s="19">
        <v>1312</v>
      </c>
      <c r="S8" s="19">
        <v>2067</v>
      </c>
      <c r="T8" s="19">
        <v>905</v>
      </c>
    </row>
    <row r="9" spans="1:21" ht="12.75" customHeight="1" x14ac:dyDescent="0.2">
      <c r="A9" s="3"/>
      <c r="B9" s="17" t="s">
        <v>209</v>
      </c>
      <c r="D9" s="19">
        <v>1624</v>
      </c>
      <c r="E9" s="19">
        <v>1465</v>
      </c>
      <c r="F9" s="19">
        <v>2002</v>
      </c>
      <c r="G9" s="19">
        <v>2648</v>
      </c>
      <c r="H9" s="19">
        <v>5791</v>
      </c>
      <c r="I9" s="19">
        <v>1335</v>
      </c>
      <c r="J9" s="19">
        <v>2305</v>
      </c>
      <c r="K9" s="19">
        <v>916</v>
      </c>
      <c r="M9" s="19">
        <v>1533</v>
      </c>
      <c r="N9" s="19">
        <v>1456</v>
      </c>
      <c r="O9" s="19">
        <v>1888</v>
      </c>
      <c r="P9" s="19">
        <v>2236</v>
      </c>
      <c r="Q9" s="19">
        <v>5071</v>
      </c>
      <c r="R9" s="19">
        <v>1292</v>
      </c>
      <c r="S9" s="19">
        <v>2039</v>
      </c>
      <c r="T9" s="19">
        <v>877</v>
      </c>
    </row>
    <row r="10" spans="1:21" ht="12.75" customHeight="1" x14ac:dyDescent="0.2">
      <c r="A10" s="3">
        <v>2013</v>
      </c>
      <c r="B10" s="17" t="s">
        <v>206</v>
      </c>
      <c r="D10" s="19">
        <v>1640</v>
      </c>
      <c r="E10" s="19">
        <v>1475</v>
      </c>
      <c r="F10" s="19">
        <v>2035</v>
      </c>
      <c r="G10" s="19">
        <v>2577</v>
      </c>
      <c r="H10" s="19">
        <v>5821</v>
      </c>
      <c r="I10" s="19">
        <v>1358</v>
      </c>
      <c r="J10" s="19">
        <v>2342</v>
      </c>
      <c r="K10" s="19">
        <v>913</v>
      </c>
      <c r="M10" s="19">
        <v>1510</v>
      </c>
      <c r="N10" s="19">
        <v>1422</v>
      </c>
      <c r="O10" s="19">
        <v>1922</v>
      </c>
      <c r="P10" s="19">
        <v>2208</v>
      </c>
      <c r="Q10" s="19">
        <v>5255</v>
      </c>
      <c r="R10" s="19">
        <v>1338</v>
      </c>
      <c r="S10" s="19">
        <v>2086</v>
      </c>
      <c r="T10" s="19">
        <v>852</v>
      </c>
    </row>
    <row r="11" spans="1:21" ht="12.75" customHeight="1" x14ac:dyDescent="0.2">
      <c r="A11" s="3"/>
      <c r="B11" s="17" t="s">
        <v>207</v>
      </c>
      <c r="D11" s="19">
        <v>1644</v>
      </c>
      <c r="E11" s="19">
        <v>1501</v>
      </c>
      <c r="F11" s="19">
        <v>2079</v>
      </c>
      <c r="G11" s="19">
        <v>2616</v>
      </c>
      <c r="H11" s="19">
        <v>5880</v>
      </c>
      <c r="I11" s="19">
        <v>1363</v>
      </c>
      <c r="J11" s="19">
        <v>2372</v>
      </c>
      <c r="K11" s="19">
        <v>914</v>
      </c>
      <c r="M11" s="19">
        <v>1493</v>
      </c>
      <c r="N11" s="19">
        <v>1459</v>
      </c>
      <c r="O11" s="19">
        <v>1907</v>
      </c>
      <c r="P11" s="19">
        <v>2256</v>
      </c>
      <c r="Q11" s="19">
        <v>5273</v>
      </c>
      <c r="R11" s="19">
        <v>1332</v>
      </c>
      <c r="S11" s="19">
        <v>2062</v>
      </c>
      <c r="T11" s="19">
        <v>889</v>
      </c>
    </row>
    <row r="12" spans="1:21" ht="12.75" customHeight="1" x14ac:dyDescent="0.2">
      <c r="A12" s="3"/>
      <c r="B12" s="17" t="s">
        <v>208</v>
      </c>
      <c r="D12" s="19">
        <v>1693</v>
      </c>
      <c r="E12" s="19">
        <v>1508</v>
      </c>
      <c r="F12" s="19">
        <v>2115</v>
      </c>
      <c r="G12" s="19">
        <v>2644</v>
      </c>
      <c r="H12" s="19">
        <v>5883</v>
      </c>
      <c r="I12" s="19">
        <v>1392</v>
      </c>
      <c r="J12" s="19">
        <v>2403</v>
      </c>
      <c r="K12" s="19">
        <v>951</v>
      </c>
      <c r="M12" s="19">
        <v>1623</v>
      </c>
      <c r="N12" s="19">
        <v>1435</v>
      </c>
      <c r="O12" s="19">
        <v>1959</v>
      </c>
      <c r="P12" s="19">
        <v>2347</v>
      </c>
      <c r="Q12" s="19">
        <v>5273</v>
      </c>
      <c r="R12" s="19">
        <v>1369</v>
      </c>
      <c r="S12" s="19">
        <v>2112</v>
      </c>
      <c r="T12" s="19">
        <v>941</v>
      </c>
    </row>
    <row r="13" spans="1:21" ht="12.75" customHeight="1" x14ac:dyDescent="0.2">
      <c r="A13" s="3"/>
      <c r="B13" s="17" t="s">
        <v>209</v>
      </c>
      <c r="D13" s="19">
        <v>1674</v>
      </c>
      <c r="E13" s="19">
        <v>1522</v>
      </c>
      <c r="F13" s="19">
        <v>2097</v>
      </c>
      <c r="G13" s="19">
        <v>2621</v>
      </c>
      <c r="H13" s="19">
        <v>5803</v>
      </c>
      <c r="I13" s="19">
        <v>1388</v>
      </c>
      <c r="J13" s="19">
        <v>2382</v>
      </c>
      <c r="K13" s="19">
        <v>971</v>
      </c>
      <c r="M13" s="19">
        <v>1627</v>
      </c>
      <c r="N13" s="19">
        <v>1447</v>
      </c>
      <c r="O13" s="19">
        <v>1969</v>
      </c>
      <c r="P13" s="19">
        <v>2324</v>
      </c>
      <c r="Q13" s="19">
        <v>5239</v>
      </c>
      <c r="R13" s="19">
        <v>1360</v>
      </c>
      <c r="S13" s="19">
        <v>2132</v>
      </c>
      <c r="T13" s="19">
        <v>963</v>
      </c>
    </row>
    <row r="14" spans="1:21" ht="12.75" customHeight="1" x14ac:dyDescent="0.2">
      <c r="A14" s="3">
        <v>2014</v>
      </c>
      <c r="B14" s="17" t="s">
        <v>206</v>
      </c>
      <c r="D14" s="19">
        <v>1708</v>
      </c>
      <c r="E14" s="19">
        <v>1537</v>
      </c>
      <c r="F14" s="19">
        <v>2087</v>
      </c>
      <c r="G14" s="19">
        <v>2510</v>
      </c>
      <c r="H14" s="19">
        <v>5917</v>
      </c>
      <c r="I14" s="19">
        <v>1404</v>
      </c>
      <c r="J14" s="19">
        <v>2428</v>
      </c>
      <c r="K14" s="19">
        <v>989</v>
      </c>
      <c r="M14" s="19">
        <v>1658</v>
      </c>
      <c r="N14" s="19">
        <v>1450</v>
      </c>
      <c r="O14" s="19">
        <v>1913</v>
      </c>
      <c r="P14" s="19">
        <v>2322</v>
      </c>
      <c r="Q14" s="19">
        <v>5195</v>
      </c>
      <c r="R14" s="19">
        <v>1397</v>
      </c>
      <c r="S14" s="19">
        <v>2162</v>
      </c>
      <c r="T14" s="19">
        <v>958</v>
      </c>
    </row>
    <row r="15" spans="1:21" ht="12.75" customHeight="1" x14ac:dyDescent="0.2">
      <c r="A15" s="3"/>
      <c r="B15" s="17" t="s">
        <v>207</v>
      </c>
      <c r="D15" s="19">
        <v>1670</v>
      </c>
      <c r="E15" s="19">
        <v>1489</v>
      </c>
      <c r="F15" s="19">
        <v>2041</v>
      </c>
      <c r="G15" s="19">
        <v>2559</v>
      </c>
      <c r="H15" s="19">
        <v>5921</v>
      </c>
      <c r="I15" s="19">
        <v>1395</v>
      </c>
      <c r="J15" s="19">
        <v>2414</v>
      </c>
      <c r="K15" s="19">
        <v>930</v>
      </c>
      <c r="M15" s="19">
        <v>1552</v>
      </c>
      <c r="N15" s="19">
        <v>1373</v>
      </c>
      <c r="O15" s="19">
        <v>1881</v>
      </c>
      <c r="P15" s="19">
        <v>2180</v>
      </c>
      <c r="Q15" s="19">
        <v>5148</v>
      </c>
      <c r="R15" s="19">
        <v>1373</v>
      </c>
      <c r="S15" s="19">
        <v>2130</v>
      </c>
      <c r="T15" s="19">
        <v>965</v>
      </c>
    </row>
    <row r="16" spans="1:21" ht="12.75" customHeight="1" x14ac:dyDescent="0.2">
      <c r="A16" s="3"/>
      <c r="B16" s="17" t="s">
        <v>208</v>
      </c>
      <c r="D16" s="19">
        <v>1681</v>
      </c>
      <c r="E16" s="19">
        <v>1504</v>
      </c>
      <c r="F16" s="19">
        <v>2052</v>
      </c>
      <c r="G16" s="19">
        <v>2577</v>
      </c>
      <c r="H16" s="19">
        <v>5991</v>
      </c>
      <c r="I16" s="19">
        <v>1397</v>
      </c>
      <c r="J16" s="19">
        <v>2434</v>
      </c>
      <c r="K16" s="19">
        <v>970</v>
      </c>
      <c r="M16" s="19">
        <v>1680</v>
      </c>
      <c r="N16" s="19">
        <v>1462</v>
      </c>
      <c r="O16" s="19">
        <v>1956</v>
      </c>
      <c r="P16" s="19">
        <v>2224</v>
      </c>
      <c r="Q16" s="19">
        <v>5329</v>
      </c>
      <c r="R16" s="19">
        <v>1381</v>
      </c>
      <c r="S16" s="19">
        <v>2206</v>
      </c>
      <c r="T16" s="19">
        <v>1071</v>
      </c>
    </row>
    <row r="17" spans="1:20" ht="12.75" customHeight="1" x14ac:dyDescent="0.2">
      <c r="A17" s="3"/>
      <c r="B17" s="17" t="s">
        <v>209</v>
      </c>
      <c r="D17" s="19">
        <v>1668</v>
      </c>
      <c r="E17" s="19">
        <v>1519</v>
      </c>
      <c r="F17" s="19">
        <v>2056</v>
      </c>
      <c r="G17" s="19">
        <v>2557</v>
      </c>
      <c r="H17" s="19">
        <v>5882</v>
      </c>
      <c r="I17" s="19">
        <v>1400</v>
      </c>
      <c r="J17" s="19">
        <v>2429</v>
      </c>
      <c r="K17" s="19">
        <v>982</v>
      </c>
      <c r="M17" s="19">
        <v>1566</v>
      </c>
      <c r="N17" s="19">
        <v>1529</v>
      </c>
      <c r="O17" s="19">
        <v>1922</v>
      </c>
      <c r="P17" s="19">
        <v>2127</v>
      </c>
      <c r="Q17" s="19">
        <v>5123</v>
      </c>
      <c r="R17" s="19">
        <v>1380</v>
      </c>
      <c r="S17" s="19">
        <v>2159</v>
      </c>
      <c r="T17" s="19">
        <v>913</v>
      </c>
    </row>
    <row r="18" spans="1:20" ht="12.75" customHeight="1" x14ac:dyDescent="0.2">
      <c r="A18" s="3">
        <v>2015</v>
      </c>
      <c r="B18" s="17" t="s">
        <v>206</v>
      </c>
      <c r="D18" s="19">
        <v>1649</v>
      </c>
      <c r="E18" s="19">
        <v>1486</v>
      </c>
      <c r="F18" s="19">
        <v>2045</v>
      </c>
      <c r="G18" s="19">
        <v>2444</v>
      </c>
      <c r="H18" s="19">
        <v>5836</v>
      </c>
      <c r="I18" s="19">
        <v>1385</v>
      </c>
      <c r="J18" s="19">
        <v>2430</v>
      </c>
      <c r="K18" s="19">
        <v>971</v>
      </c>
      <c r="M18" s="19">
        <v>1607</v>
      </c>
      <c r="N18" s="19">
        <v>1508</v>
      </c>
      <c r="O18" s="19">
        <v>1902</v>
      </c>
      <c r="P18" s="19">
        <v>2143</v>
      </c>
      <c r="Q18" s="19">
        <v>5026</v>
      </c>
      <c r="R18" s="19">
        <v>1389</v>
      </c>
      <c r="S18" s="19">
        <v>2166</v>
      </c>
      <c r="T18" s="19">
        <v>925</v>
      </c>
    </row>
    <row r="19" spans="1:20" ht="12.75" customHeight="1" x14ac:dyDescent="0.2">
      <c r="A19" s="3"/>
      <c r="B19" s="17" t="s">
        <v>207</v>
      </c>
      <c r="D19" s="19">
        <v>1635</v>
      </c>
      <c r="E19" s="19">
        <v>1468</v>
      </c>
      <c r="F19" s="19">
        <v>1996</v>
      </c>
      <c r="G19" s="19">
        <v>2463</v>
      </c>
      <c r="H19" s="19">
        <v>5836</v>
      </c>
      <c r="I19" s="19">
        <v>1360</v>
      </c>
      <c r="J19" s="19">
        <v>2418</v>
      </c>
      <c r="K19" s="19">
        <v>938</v>
      </c>
      <c r="M19" s="19">
        <v>1591</v>
      </c>
      <c r="N19" s="19">
        <v>1428</v>
      </c>
      <c r="O19" s="19">
        <v>1884</v>
      </c>
      <c r="P19" s="19">
        <v>2088</v>
      </c>
      <c r="Q19" s="19">
        <v>4845</v>
      </c>
      <c r="R19" s="19">
        <v>1379</v>
      </c>
      <c r="S19" s="19">
        <v>2116</v>
      </c>
      <c r="T19" s="19">
        <v>942</v>
      </c>
    </row>
    <row r="20" spans="1:20" ht="12.75" customHeight="1" x14ac:dyDescent="0.2">
      <c r="A20" s="3"/>
      <c r="B20" s="17" t="s">
        <v>208</v>
      </c>
      <c r="D20" s="19">
        <v>1603</v>
      </c>
      <c r="E20" s="19">
        <v>1438</v>
      </c>
      <c r="F20" s="19">
        <v>1981</v>
      </c>
      <c r="G20" s="19">
        <v>2400</v>
      </c>
      <c r="H20" s="19">
        <v>5717</v>
      </c>
      <c r="I20" s="19">
        <v>1328</v>
      </c>
      <c r="J20" s="19">
        <v>2387</v>
      </c>
      <c r="K20" s="19">
        <v>909</v>
      </c>
      <c r="M20" s="19">
        <v>1523</v>
      </c>
      <c r="N20" s="19">
        <v>1416</v>
      </c>
      <c r="O20" s="19">
        <v>1880</v>
      </c>
      <c r="P20" s="19">
        <v>2201</v>
      </c>
      <c r="Q20" s="19">
        <v>4877</v>
      </c>
      <c r="R20" s="19">
        <v>1335</v>
      </c>
      <c r="S20" s="19">
        <v>2110</v>
      </c>
      <c r="T20" s="19">
        <v>899</v>
      </c>
    </row>
    <row r="21" spans="1:20" ht="12.75" customHeight="1" x14ac:dyDescent="0.2">
      <c r="A21" s="3"/>
      <c r="B21" s="17" t="s">
        <v>209</v>
      </c>
      <c r="D21" s="19">
        <v>1586</v>
      </c>
      <c r="E21" s="19">
        <v>1379</v>
      </c>
      <c r="F21" s="19">
        <v>1958</v>
      </c>
      <c r="G21" s="19">
        <v>2305</v>
      </c>
      <c r="H21" s="19">
        <v>5555</v>
      </c>
      <c r="I21" s="19">
        <v>1331</v>
      </c>
      <c r="J21" s="19">
        <v>2348</v>
      </c>
      <c r="K21" s="19">
        <v>940</v>
      </c>
      <c r="M21" s="19">
        <v>1510</v>
      </c>
      <c r="N21" s="19">
        <v>1377</v>
      </c>
      <c r="O21" s="19">
        <v>1875</v>
      </c>
      <c r="P21" s="19">
        <v>2086</v>
      </c>
      <c r="Q21" s="19">
        <v>4634</v>
      </c>
      <c r="R21" s="19">
        <v>1351</v>
      </c>
      <c r="S21" s="19">
        <v>2090</v>
      </c>
      <c r="T21" s="19">
        <v>905</v>
      </c>
    </row>
    <row r="22" spans="1:20" ht="12.75" customHeight="1" x14ac:dyDescent="0.2">
      <c r="A22" s="3">
        <v>2016</v>
      </c>
      <c r="B22" s="17" t="s">
        <v>206</v>
      </c>
      <c r="D22" s="19">
        <v>1594</v>
      </c>
      <c r="E22" s="19">
        <v>1373</v>
      </c>
      <c r="F22" s="19">
        <v>1912</v>
      </c>
      <c r="G22" s="19">
        <v>2280</v>
      </c>
      <c r="H22" s="19">
        <v>5562</v>
      </c>
      <c r="I22" s="19">
        <v>1304</v>
      </c>
      <c r="J22" s="19">
        <v>2358</v>
      </c>
      <c r="K22" s="19">
        <v>923</v>
      </c>
      <c r="M22" s="19">
        <v>1548</v>
      </c>
      <c r="N22" s="19">
        <v>1373</v>
      </c>
      <c r="O22" s="19">
        <v>1834</v>
      </c>
      <c r="P22" s="19">
        <v>2037</v>
      </c>
      <c r="Q22" s="19">
        <v>4654</v>
      </c>
      <c r="R22" s="19">
        <v>1335</v>
      </c>
      <c r="S22" s="19">
        <v>2091</v>
      </c>
      <c r="T22" s="19">
        <v>911</v>
      </c>
    </row>
    <row r="23" spans="1:20" ht="12.75" customHeight="1" x14ac:dyDescent="0.2">
      <c r="A23" s="3"/>
      <c r="B23" s="17" t="s">
        <v>207</v>
      </c>
      <c r="D23" s="19">
        <v>1571</v>
      </c>
      <c r="E23" s="19">
        <v>1396</v>
      </c>
      <c r="F23" s="19">
        <v>1911</v>
      </c>
      <c r="G23" s="19">
        <v>2220</v>
      </c>
      <c r="H23" s="19">
        <v>5435</v>
      </c>
      <c r="I23" s="19">
        <v>1296</v>
      </c>
      <c r="J23" s="19">
        <v>2323</v>
      </c>
      <c r="K23" s="19">
        <v>972</v>
      </c>
      <c r="M23" s="19">
        <v>1482</v>
      </c>
      <c r="N23" s="19">
        <v>1400</v>
      </c>
      <c r="O23" s="19">
        <v>1826</v>
      </c>
      <c r="P23" s="19">
        <v>2106</v>
      </c>
      <c r="Q23" s="19">
        <v>4553</v>
      </c>
      <c r="R23" s="19">
        <v>1327</v>
      </c>
      <c r="S23" s="19">
        <v>2074</v>
      </c>
      <c r="T23" s="19">
        <v>972</v>
      </c>
    </row>
    <row r="24" spans="1:20" ht="12.75" customHeight="1" x14ac:dyDescent="0.2">
      <c r="A24" s="3"/>
      <c r="B24" s="17" t="s">
        <v>208</v>
      </c>
      <c r="D24" s="19">
        <v>1582</v>
      </c>
      <c r="E24" s="19">
        <v>1368</v>
      </c>
      <c r="F24" s="19">
        <v>1919</v>
      </c>
      <c r="G24" s="19">
        <v>2257</v>
      </c>
      <c r="H24" s="19">
        <v>5423</v>
      </c>
      <c r="I24" s="19">
        <v>1303</v>
      </c>
      <c r="J24" s="19">
        <v>2343</v>
      </c>
      <c r="K24" s="19">
        <v>922</v>
      </c>
      <c r="M24" s="19">
        <v>1467</v>
      </c>
      <c r="N24" s="19">
        <v>1328</v>
      </c>
      <c r="O24" s="19">
        <v>1819</v>
      </c>
      <c r="P24" s="19">
        <v>2148</v>
      </c>
      <c r="Q24" s="19">
        <v>4390</v>
      </c>
      <c r="R24" s="19">
        <v>1323</v>
      </c>
      <c r="S24" s="19">
        <v>2041</v>
      </c>
      <c r="T24" s="19">
        <v>890</v>
      </c>
    </row>
    <row r="25" spans="1:20" ht="12.75" customHeight="1" x14ac:dyDescent="0.2">
      <c r="A25" s="3"/>
      <c r="B25" s="17" t="s">
        <v>209</v>
      </c>
      <c r="D25" s="19">
        <v>1572</v>
      </c>
      <c r="E25" s="19">
        <v>1358</v>
      </c>
      <c r="F25" s="19">
        <v>1917</v>
      </c>
      <c r="G25" s="19">
        <v>2289</v>
      </c>
      <c r="H25" s="19">
        <v>5453</v>
      </c>
      <c r="I25" s="19">
        <v>1313</v>
      </c>
      <c r="J25" s="19">
        <v>2363</v>
      </c>
      <c r="K25" s="19">
        <v>909</v>
      </c>
      <c r="M25" s="19">
        <v>1431</v>
      </c>
      <c r="N25" s="19">
        <v>1294</v>
      </c>
      <c r="O25" s="19">
        <v>1814</v>
      </c>
      <c r="P25" s="19">
        <v>1963</v>
      </c>
      <c r="Q25" s="19">
        <v>4496</v>
      </c>
      <c r="R25" s="19">
        <v>1350</v>
      </c>
      <c r="S25" s="19">
        <v>2058</v>
      </c>
      <c r="T25" s="19">
        <v>871</v>
      </c>
    </row>
    <row r="26" spans="1:20" ht="12.75" customHeight="1" x14ac:dyDescent="0.2">
      <c r="A26" s="3">
        <v>2017</v>
      </c>
      <c r="B26" s="17" t="s">
        <v>206</v>
      </c>
      <c r="D26" s="19">
        <v>1580</v>
      </c>
      <c r="E26" s="19">
        <v>1422</v>
      </c>
      <c r="F26" s="19">
        <v>1920</v>
      </c>
      <c r="G26" s="19">
        <v>2311</v>
      </c>
      <c r="H26" s="19">
        <v>5454</v>
      </c>
      <c r="I26" s="19">
        <v>1329</v>
      </c>
      <c r="J26" s="19">
        <v>2391</v>
      </c>
      <c r="K26" s="19">
        <v>935</v>
      </c>
      <c r="M26" s="19">
        <v>1469</v>
      </c>
      <c r="N26" s="19">
        <v>1323</v>
      </c>
      <c r="O26" s="19">
        <v>1764</v>
      </c>
      <c r="P26" s="19">
        <v>2098</v>
      </c>
      <c r="Q26" s="19">
        <v>4577</v>
      </c>
      <c r="R26" s="19">
        <v>1318</v>
      </c>
      <c r="S26" s="19">
        <v>2042</v>
      </c>
      <c r="T26" s="19">
        <v>908</v>
      </c>
    </row>
    <row r="27" spans="1:20" ht="12.75" customHeight="1" x14ac:dyDescent="0.2">
      <c r="A27" s="3"/>
      <c r="B27" s="17" t="s">
        <v>207</v>
      </c>
      <c r="D27" s="19">
        <v>1580</v>
      </c>
      <c r="E27" s="19">
        <v>1430</v>
      </c>
      <c r="F27" s="19">
        <v>1893</v>
      </c>
      <c r="G27" s="19">
        <v>2299</v>
      </c>
      <c r="H27" s="19">
        <v>5430</v>
      </c>
      <c r="I27" s="19">
        <v>1328</v>
      </c>
      <c r="J27" s="19">
        <v>2369</v>
      </c>
      <c r="K27" s="19">
        <v>1022</v>
      </c>
      <c r="M27" s="19">
        <v>1467</v>
      </c>
      <c r="N27" s="19">
        <v>1337</v>
      </c>
      <c r="O27" s="19">
        <v>1813</v>
      </c>
      <c r="P27" s="19">
        <v>2038</v>
      </c>
      <c r="Q27" s="19">
        <v>4669</v>
      </c>
      <c r="R27" s="19">
        <v>1333</v>
      </c>
      <c r="S27" s="19">
        <v>2068</v>
      </c>
      <c r="T27" s="19">
        <v>991</v>
      </c>
    </row>
    <row r="28" spans="1:20" ht="12.75" customHeight="1" x14ac:dyDescent="0.2">
      <c r="A28" s="3"/>
      <c r="B28" s="17" t="s">
        <v>208</v>
      </c>
      <c r="C28" s="2"/>
      <c r="D28" s="19">
        <v>1574</v>
      </c>
      <c r="E28" s="19">
        <v>1420</v>
      </c>
      <c r="F28" s="19">
        <v>1877</v>
      </c>
      <c r="G28" s="19">
        <v>2340</v>
      </c>
      <c r="H28" s="19">
        <v>5447</v>
      </c>
      <c r="I28" s="19">
        <v>1323</v>
      </c>
      <c r="J28" s="19">
        <v>2378</v>
      </c>
      <c r="K28" s="19">
        <v>924</v>
      </c>
      <c r="L28" s="2"/>
      <c r="M28" s="19">
        <v>1453</v>
      </c>
      <c r="N28" s="19">
        <v>1372</v>
      </c>
      <c r="O28" s="19">
        <v>1801</v>
      </c>
      <c r="P28" s="19">
        <v>2083</v>
      </c>
      <c r="Q28" s="19">
        <v>4693</v>
      </c>
      <c r="R28" s="19">
        <v>1339</v>
      </c>
      <c r="S28" s="19">
        <v>2110</v>
      </c>
      <c r="T28" s="19">
        <v>982</v>
      </c>
    </row>
    <row r="29" spans="1:20" ht="12.75" customHeight="1" x14ac:dyDescent="0.2">
      <c r="A29" s="3"/>
      <c r="B29" s="17" t="s">
        <v>209</v>
      </c>
      <c r="C29" s="2"/>
      <c r="D29" s="19">
        <v>1571</v>
      </c>
      <c r="E29" s="19">
        <v>1426</v>
      </c>
      <c r="F29" s="19">
        <v>1890</v>
      </c>
      <c r="G29" s="19">
        <v>2342</v>
      </c>
      <c r="H29" s="19">
        <v>5516</v>
      </c>
      <c r="I29" s="19">
        <v>1323</v>
      </c>
      <c r="J29" s="19">
        <v>2394</v>
      </c>
      <c r="K29" s="19">
        <v>956</v>
      </c>
      <c r="L29" s="2"/>
      <c r="M29" s="19">
        <v>1429</v>
      </c>
      <c r="N29" s="19">
        <v>1334</v>
      </c>
      <c r="O29" s="19">
        <v>1807</v>
      </c>
      <c r="P29" s="19">
        <v>1975</v>
      </c>
      <c r="Q29" s="19">
        <v>4876</v>
      </c>
      <c r="R29" s="19">
        <v>1327</v>
      </c>
      <c r="S29" s="19">
        <v>2128</v>
      </c>
      <c r="T29" s="19">
        <v>1161</v>
      </c>
    </row>
    <row r="30" spans="1:20" ht="12.75" customHeight="1" x14ac:dyDescent="0.2">
      <c r="A30" s="3">
        <v>2018</v>
      </c>
      <c r="B30" s="17" t="s">
        <v>206</v>
      </c>
      <c r="C30" s="2"/>
      <c r="D30" s="19">
        <v>1576</v>
      </c>
      <c r="E30" s="19">
        <v>1467</v>
      </c>
      <c r="F30" s="19">
        <v>1891</v>
      </c>
      <c r="G30" s="19">
        <v>2322</v>
      </c>
      <c r="H30" s="19">
        <v>5442</v>
      </c>
      <c r="I30" s="19">
        <v>1334</v>
      </c>
      <c r="J30" s="19">
        <v>2413</v>
      </c>
      <c r="K30" s="19">
        <v>941</v>
      </c>
      <c r="L30" s="2"/>
      <c r="M30" s="19">
        <v>1482</v>
      </c>
      <c r="N30" s="19">
        <v>1394</v>
      </c>
      <c r="O30" s="19">
        <v>1809</v>
      </c>
      <c r="P30" s="19">
        <v>2239</v>
      </c>
      <c r="Q30" s="19">
        <v>4666</v>
      </c>
      <c r="R30" s="19">
        <v>1338</v>
      </c>
      <c r="S30" s="19">
        <v>2133</v>
      </c>
      <c r="T30" s="19">
        <v>913</v>
      </c>
    </row>
    <row r="31" spans="1:20" ht="12.75" customHeight="1" x14ac:dyDescent="0.2">
      <c r="A31" s="3"/>
      <c r="B31" s="17" t="s">
        <v>207</v>
      </c>
      <c r="C31" s="2"/>
      <c r="D31" s="19">
        <v>1558</v>
      </c>
      <c r="E31" s="19">
        <v>1440</v>
      </c>
      <c r="F31" s="19">
        <v>1893</v>
      </c>
      <c r="G31" s="19">
        <v>2331</v>
      </c>
      <c r="H31" s="19">
        <v>5468</v>
      </c>
      <c r="I31" s="19">
        <v>1314</v>
      </c>
      <c r="J31" s="19">
        <v>2421</v>
      </c>
      <c r="K31" s="19">
        <v>1017</v>
      </c>
      <c r="L31" s="2"/>
      <c r="M31" s="19">
        <v>1508</v>
      </c>
      <c r="N31" s="19">
        <v>1401</v>
      </c>
      <c r="O31" s="19">
        <v>1795</v>
      </c>
      <c r="P31" s="19">
        <v>2269</v>
      </c>
      <c r="Q31" s="19">
        <v>4621</v>
      </c>
      <c r="R31" s="19">
        <v>1348</v>
      </c>
      <c r="S31" s="19">
        <v>2134</v>
      </c>
      <c r="T31" s="19">
        <v>1093</v>
      </c>
    </row>
    <row r="32" spans="1:20" ht="12.75" customHeight="1" x14ac:dyDescent="0.2">
      <c r="A32" s="3"/>
      <c r="B32" s="17" t="s">
        <v>208</v>
      </c>
      <c r="C32" s="2"/>
      <c r="D32" s="19">
        <v>1555</v>
      </c>
      <c r="E32" s="19">
        <v>1422</v>
      </c>
      <c r="F32" s="19">
        <v>1880</v>
      </c>
      <c r="G32" s="19">
        <v>2309</v>
      </c>
      <c r="H32" s="19">
        <v>5451</v>
      </c>
      <c r="I32" s="19">
        <v>1303</v>
      </c>
      <c r="J32" s="19">
        <v>2413</v>
      </c>
      <c r="K32" s="19">
        <v>918</v>
      </c>
      <c r="L32" s="2"/>
      <c r="M32" s="19">
        <v>1514</v>
      </c>
      <c r="N32" s="19">
        <v>1353</v>
      </c>
      <c r="O32" s="19">
        <v>1775</v>
      </c>
      <c r="P32" s="19">
        <v>2087</v>
      </c>
      <c r="Q32" s="19">
        <v>4669</v>
      </c>
      <c r="R32" s="19">
        <v>1306</v>
      </c>
      <c r="S32" s="19">
        <v>2116</v>
      </c>
      <c r="T32" s="19">
        <v>972</v>
      </c>
    </row>
    <row r="33" spans="1:20" ht="12.75" customHeight="1" x14ac:dyDescent="0.2">
      <c r="A33" s="3"/>
      <c r="B33" s="17" t="s">
        <v>209</v>
      </c>
      <c r="C33" s="2"/>
      <c r="D33" s="19">
        <v>1564</v>
      </c>
      <c r="E33" s="19">
        <v>1400</v>
      </c>
      <c r="F33" s="19">
        <v>1896</v>
      </c>
      <c r="G33" s="19">
        <v>2386</v>
      </c>
      <c r="H33" s="19">
        <v>5427</v>
      </c>
      <c r="I33" s="19">
        <v>1292</v>
      </c>
      <c r="J33" s="19">
        <v>2431</v>
      </c>
      <c r="K33" s="19">
        <v>907</v>
      </c>
      <c r="L33" s="2"/>
      <c r="M33" s="19">
        <v>1569</v>
      </c>
      <c r="N33" s="19">
        <v>1375</v>
      </c>
      <c r="O33" s="19">
        <v>1783</v>
      </c>
      <c r="P33" s="19">
        <v>2080</v>
      </c>
      <c r="Q33" s="19">
        <v>4458</v>
      </c>
      <c r="R33" s="19">
        <v>1305</v>
      </c>
      <c r="S33" s="19">
        <v>2086</v>
      </c>
      <c r="T33" s="19">
        <v>846</v>
      </c>
    </row>
    <row r="34" spans="1:20" ht="12.75" customHeight="1" x14ac:dyDescent="0.2">
      <c r="A34" s="3">
        <v>2019</v>
      </c>
      <c r="B34" s="17" t="s">
        <v>206</v>
      </c>
      <c r="C34" s="2"/>
      <c r="D34" s="19">
        <v>1594</v>
      </c>
      <c r="E34" s="19">
        <v>1461</v>
      </c>
      <c r="F34" s="19">
        <v>1885</v>
      </c>
      <c r="G34" s="19">
        <v>2341</v>
      </c>
      <c r="H34" s="19">
        <v>5383</v>
      </c>
      <c r="I34" s="19">
        <v>1299</v>
      </c>
      <c r="J34" s="19">
        <v>2446</v>
      </c>
      <c r="K34" s="19">
        <v>941</v>
      </c>
      <c r="L34" s="2"/>
      <c r="M34" s="19">
        <v>1521</v>
      </c>
      <c r="N34" s="19">
        <v>1527</v>
      </c>
      <c r="O34" s="19">
        <v>1776</v>
      </c>
      <c r="P34" s="19">
        <v>2060</v>
      </c>
      <c r="Q34" s="19">
        <v>4442</v>
      </c>
      <c r="R34" s="19">
        <v>1292</v>
      </c>
      <c r="S34" s="19">
        <v>2089</v>
      </c>
      <c r="T34" s="19">
        <v>872</v>
      </c>
    </row>
    <row r="35" spans="1:20" ht="12.75" customHeight="1" x14ac:dyDescent="0.2">
      <c r="A35" s="3"/>
      <c r="B35" s="17" t="s">
        <v>207</v>
      </c>
      <c r="C35" s="2"/>
      <c r="D35" s="19">
        <v>1538</v>
      </c>
      <c r="E35" s="19">
        <v>1423</v>
      </c>
      <c r="F35" s="19">
        <v>1871</v>
      </c>
      <c r="G35" s="19">
        <v>2342</v>
      </c>
      <c r="H35" s="19">
        <v>5314</v>
      </c>
      <c r="I35" s="19">
        <v>1286</v>
      </c>
      <c r="J35" s="19">
        <v>2415</v>
      </c>
      <c r="K35" s="19">
        <v>975</v>
      </c>
      <c r="L35" s="2"/>
      <c r="M35" s="19">
        <v>1470</v>
      </c>
      <c r="N35" s="19">
        <v>1540</v>
      </c>
      <c r="O35" s="19">
        <v>1791</v>
      </c>
      <c r="P35" s="19">
        <v>1995</v>
      </c>
      <c r="Q35" s="19">
        <v>4525</v>
      </c>
      <c r="R35" s="19">
        <v>1274</v>
      </c>
      <c r="S35" s="19">
        <v>2092</v>
      </c>
      <c r="T35" s="19">
        <v>1008</v>
      </c>
    </row>
    <row r="36" spans="1:20" ht="12.75" customHeight="1" x14ac:dyDescent="0.2">
      <c r="A36" s="3"/>
      <c r="B36" s="17" t="s">
        <v>208</v>
      </c>
      <c r="C36" s="2"/>
      <c r="D36" s="19">
        <v>1544</v>
      </c>
      <c r="E36" s="19">
        <v>1406</v>
      </c>
      <c r="F36" s="19">
        <v>1864</v>
      </c>
      <c r="G36" s="19">
        <v>2340</v>
      </c>
      <c r="H36" s="19">
        <v>5359</v>
      </c>
      <c r="I36" s="19">
        <v>1270</v>
      </c>
      <c r="J36" s="19">
        <v>2416</v>
      </c>
      <c r="K36" s="19">
        <v>958</v>
      </c>
      <c r="L36" s="2"/>
      <c r="M36" s="19">
        <v>1472</v>
      </c>
      <c r="N36" s="19">
        <v>1527</v>
      </c>
      <c r="O36" s="19">
        <v>1810</v>
      </c>
      <c r="P36" s="19">
        <v>2109</v>
      </c>
      <c r="Q36" s="19">
        <v>4342</v>
      </c>
      <c r="R36" s="19">
        <v>1273</v>
      </c>
      <c r="S36" s="19">
        <v>2078</v>
      </c>
      <c r="T36" s="19">
        <v>983</v>
      </c>
    </row>
    <row r="37" spans="1:20" ht="12.75" customHeight="1" x14ac:dyDescent="0.25">
      <c r="A37"/>
      <c r="B37" s="17" t="s">
        <v>209</v>
      </c>
      <c r="C37" s="2"/>
      <c r="D37" s="19">
        <v>1529</v>
      </c>
      <c r="E37" s="19">
        <v>1411</v>
      </c>
      <c r="F37" s="19">
        <v>1861</v>
      </c>
      <c r="G37" s="19">
        <v>2323</v>
      </c>
      <c r="H37" s="19">
        <v>5422</v>
      </c>
      <c r="I37" s="19">
        <v>1280</v>
      </c>
      <c r="J37" s="19">
        <v>2440</v>
      </c>
      <c r="K37" s="19">
        <v>900</v>
      </c>
      <c r="L37" s="2"/>
      <c r="M37" s="19">
        <v>1430</v>
      </c>
      <c r="N37" s="19">
        <v>1562</v>
      </c>
      <c r="O37" s="19">
        <v>1790</v>
      </c>
      <c r="P37" s="19">
        <v>2029</v>
      </c>
      <c r="Q37" s="19">
        <v>4528</v>
      </c>
      <c r="R37" s="19">
        <v>1307</v>
      </c>
      <c r="S37" s="19">
        <v>2116</v>
      </c>
      <c r="T37" s="19">
        <v>1007</v>
      </c>
    </row>
    <row r="38" spans="1:20" ht="12.75" customHeight="1" x14ac:dyDescent="0.25">
      <c r="A38" s="3">
        <v>2020</v>
      </c>
      <c r="B38" s="17" t="s">
        <v>206</v>
      </c>
      <c r="C38"/>
      <c r="D38" s="19">
        <v>1551</v>
      </c>
      <c r="E38" s="19">
        <v>1430</v>
      </c>
      <c r="F38" s="19">
        <v>1858</v>
      </c>
      <c r="G38" s="19">
        <v>2310</v>
      </c>
      <c r="H38" s="19">
        <v>5334</v>
      </c>
      <c r="I38" s="19">
        <v>1302</v>
      </c>
      <c r="J38" s="19">
        <v>2467</v>
      </c>
      <c r="K38" s="19">
        <v>960</v>
      </c>
      <c r="L38" s="2"/>
      <c r="M38" s="19">
        <v>1533</v>
      </c>
      <c r="N38" s="19">
        <v>1559</v>
      </c>
      <c r="O38" s="19">
        <v>1784</v>
      </c>
      <c r="P38" s="19">
        <v>2010</v>
      </c>
      <c r="Q38" s="19">
        <v>4472</v>
      </c>
      <c r="R38" s="19">
        <v>1313</v>
      </c>
      <c r="S38" s="19">
        <v>2140</v>
      </c>
      <c r="T38" s="19">
        <v>989</v>
      </c>
    </row>
    <row r="39" spans="1:20" ht="12.75" customHeight="1" x14ac:dyDescent="0.2">
      <c r="A39" s="3"/>
      <c r="B39" s="17" t="s">
        <v>207</v>
      </c>
      <c r="C39" s="2"/>
      <c r="D39" s="19" t="s">
        <v>262</v>
      </c>
      <c r="E39" s="19" t="s">
        <v>262</v>
      </c>
      <c r="F39" s="19" t="s">
        <v>262</v>
      </c>
      <c r="G39" s="19" t="s">
        <v>262</v>
      </c>
      <c r="H39" s="19" t="s">
        <v>262</v>
      </c>
      <c r="I39" s="19" t="s">
        <v>262</v>
      </c>
      <c r="J39" s="19" t="s">
        <v>262</v>
      </c>
      <c r="K39" s="19" t="s">
        <v>262</v>
      </c>
      <c r="L39" s="2"/>
      <c r="M39" s="19" t="s">
        <v>262</v>
      </c>
      <c r="N39" s="19" t="s">
        <v>262</v>
      </c>
      <c r="O39" s="19" t="s">
        <v>262</v>
      </c>
      <c r="P39" s="19" t="s">
        <v>262</v>
      </c>
      <c r="Q39" s="19" t="s">
        <v>262</v>
      </c>
      <c r="R39" s="19" t="s">
        <v>262</v>
      </c>
      <c r="S39" s="19" t="s">
        <v>262</v>
      </c>
      <c r="T39" s="19" t="s">
        <v>262</v>
      </c>
    </row>
    <row r="40" spans="1:20" customFormat="1" ht="12.75" customHeight="1" x14ac:dyDescent="0.25">
      <c r="A40" s="3"/>
      <c r="B40" s="17" t="s">
        <v>208</v>
      </c>
      <c r="D40" s="19" t="s">
        <v>262</v>
      </c>
      <c r="E40" s="19" t="s">
        <v>262</v>
      </c>
      <c r="F40" s="19" t="s">
        <v>262</v>
      </c>
      <c r="G40" s="19" t="s">
        <v>262</v>
      </c>
      <c r="H40" s="19" t="s">
        <v>262</v>
      </c>
      <c r="I40" s="19" t="s">
        <v>262</v>
      </c>
      <c r="J40" s="19" t="s">
        <v>262</v>
      </c>
      <c r="K40" s="19" t="s">
        <v>262</v>
      </c>
      <c r="L40" s="2"/>
      <c r="M40" s="19" t="s">
        <v>262</v>
      </c>
      <c r="N40" s="19" t="s">
        <v>262</v>
      </c>
      <c r="O40" s="19" t="s">
        <v>262</v>
      </c>
      <c r="P40" s="19" t="s">
        <v>262</v>
      </c>
      <c r="Q40" s="19" t="s">
        <v>262</v>
      </c>
      <c r="R40" s="19" t="s">
        <v>262</v>
      </c>
      <c r="S40" s="19" t="s">
        <v>262</v>
      </c>
      <c r="T40" s="19" t="s">
        <v>262</v>
      </c>
    </row>
    <row r="41" spans="1:20" customFormat="1" ht="15" x14ac:dyDescent="0.25">
      <c r="A41" s="3"/>
      <c r="B41" s="17" t="s">
        <v>209</v>
      </c>
      <c r="D41" s="19" t="s">
        <v>262</v>
      </c>
      <c r="E41" s="19" t="s">
        <v>262</v>
      </c>
      <c r="F41" s="19" t="s">
        <v>262</v>
      </c>
      <c r="G41" s="19" t="s">
        <v>262</v>
      </c>
      <c r="H41" s="19" t="s">
        <v>262</v>
      </c>
      <c r="I41" s="19" t="s">
        <v>262</v>
      </c>
      <c r="J41" s="19" t="s">
        <v>262</v>
      </c>
      <c r="K41" s="19" t="s">
        <v>262</v>
      </c>
      <c r="L41" s="2"/>
      <c r="M41" s="19" t="s">
        <v>262</v>
      </c>
      <c r="N41" s="19" t="s">
        <v>262</v>
      </c>
      <c r="O41" s="19" t="s">
        <v>262</v>
      </c>
      <c r="P41" s="19" t="s">
        <v>262</v>
      </c>
      <c r="Q41" s="19" t="s">
        <v>262</v>
      </c>
      <c r="R41" s="19" t="s">
        <v>262</v>
      </c>
      <c r="S41" s="19" t="s">
        <v>262</v>
      </c>
      <c r="T41" s="19" t="s">
        <v>262</v>
      </c>
    </row>
    <row r="42" spans="1:20" customFormat="1" ht="12.75" customHeight="1" x14ac:dyDescent="0.25"/>
    <row r="43" spans="1:20" customFormat="1" ht="12.75" customHeight="1" x14ac:dyDescent="0.25">
      <c r="A43" s="2" t="s">
        <v>200</v>
      </c>
      <c r="B43" s="2"/>
      <c r="C43" s="2"/>
      <c r="D43" s="36" t="e">
        <f>(D41-D40)/D40</f>
        <v>#VALUE!</v>
      </c>
      <c r="E43" s="36" t="e">
        <f t="shared" ref="E43:T43" si="0">(E41-E40)/E40</f>
        <v>#VALUE!</v>
      </c>
      <c r="F43" s="36" t="e">
        <f t="shared" si="0"/>
        <v>#VALUE!</v>
      </c>
      <c r="G43" s="36" t="e">
        <f t="shared" si="0"/>
        <v>#VALUE!</v>
      </c>
      <c r="H43" s="36" t="e">
        <f t="shared" si="0"/>
        <v>#VALUE!</v>
      </c>
      <c r="I43" s="36" t="e">
        <f t="shared" si="0"/>
        <v>#VALUE!</v>
      </c>
      <c r="J43" s="36" t="e">
        <f t="shared" si="0"/>
        <v>#VALUE!</v>
      </c>
      <c r="K43" s="36" t="e">
        <f t="shared" si="0"/>
        <v>#VALUE!</v>
      </c>
      <c r="L43" s="36"/>
      <c r="M43" s="36" t="e">
        <f t="shared" si="0"/>
        <v>#VALUE!</v>
      </c>
      <c r="N43" s="36" t="e">
        <f t="shared" si="0"/>
        <v>#VALUE!</v>
      </c>
      <c r="O43" s="36" t="e">
        <f t="shared" si="0"/>
        <v>#VALUE!</v>
      </c>
      <c r="P43" s="36" t="e">
        <f t="shared" si="0"/>
        <v>#VALUE!</v>
      </c>
      <c r="Q43" s="36" t="e">
        <f t="shared" si="0"/>
        <v>#VALUE!</v>
      </c>
      <c r="R43" s="36" t="e">
        <f t="shared" si="0"/>
        <v>#VALUE!</v>
      </c>
      <c r="S43" s="36" t="e">
        <f t="shared" si="0"/>
        <v>#VALUE!</v>
      </c>
      <c r="T43" s="36" t="e">
        <f t="shared" si="0"/>
        <v>#VALUE!</v>
      </c>
    </row>
    <row r="44" spans="1:20" customFormat="1" ht="12.75" customHeight="1" x14ac:dyDescent="0.25">
      <c r="A44" s="2" t="s">
        <v>201</v>
      </c>
      <c r="B44" s="2"/>
      <c r="C44" s="2"/>
      <c r="D44" s="36" t="e">
        <f>(D41-D37)/D37</f>
        <v>#VALUE!</v>
      </c>
      <c r="E44" s="36" t="e">
        <f t="shared" ref="E44:T44" si="1">(E41-E37)/E37</f>
        <v>#VALUE!</v>
      </c>
      <c r="F44" s="36" t="e">
        <f t="shared" si="1"/>
        <v>#VALUE!</v>
      </c>
      <c r="G44" s="36" t="e">
        <f t="shared" si="1"/>
        <v>#VALUE!</v>
      </c>
      <c r="H44" s="36" t="e">
        <f t="shared" si="1"/>
        <v>#VALUE!</v>
      </c>
      <c r="I44" s="36" t="e">
        <f t="shared" si="1"/>
        <v>#VALUE!</v>
      </c>
      <c r="J44" s="36" t="e">
        <f t="shared" si="1"/>
        <v>#VALUE!</v>
      </c>
      <c r="K44" s="36" t="e">
        <f t="shared" si="1"/>
        <v>#VALUE!</v>
      </c>
      <c r="L44" s="36"/>
      <c r="M44" s="36" t="e">
        <f t="shared" si="1"/>
        <v>#VALUE!</v>
      </c>
      <c r="N44" s="36" t="e">
        <f t="shared" si="1"/>
        <v>#VALUE!</v>
      </c>
      <c r="O44" s="36" t="e">
        <f t="shared" si="1"/>
        <v>#VALUE!</v>
      </c>
      <c r="P44" s="36" t="e">
        <f t="shared" si="1"/>
        <v>#VALUE!</v>
      </c>
      <c r="Q44" s="36" t="e">
        <f t="shared" si="1"/>
        <v>#VALUE!</v>
      </c>
      <c r="R44" s="36" t="e">
        <f t="shared" si="1"/>
        <v>#VALUE!</v>
      </c>
      <c r="S44" s="36" t="e">
        <f t="shared" si="1"/>
        <v>#VALUE!</v>
      </c>
      <c r="T44" s="36" t="e">
        <f t="shared" si="1"/>
        <v>#VALUE!</v>
      </c>
    </row>
    <row r="45" spans="1:20" customFormat="1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 customFormat="1" ht="12.75" customHeight="1" x14ac:dyDescent="0.25">
      <c r="A46" s="2" t="s">
        <v>202</v>
      </c>
      <c r="B46" s="2"/>
      <c r="C46" s="62"/>
      <c r="D46" s="127" t="e">
        <f>D41-D40</f>
        <v>#VALUE!</v>
      </c>
      <c r="E46" s="127" t="e">
        <f t="shared" ref="E46:T46" si="2">E41-E40</f>
        <v>#VALUE!</v>
      </c>
      <c r="F46" s="127" t="e">
        <f t="shared" si="2"/>
        <v>#VALUE!</v>
      </c>
      <c r="G46" s="127" t="e">
        <f t="shared" si="2"/>
        <v>#VALUE!</v>
      </c>
      <c r="H46" s="127" t="e">
        <f t="shared" si="2"/>
        <v>#VALUE!</v>
      </c>
      <c r="I46" s="127" t="e">
        <f t="shared" si="2"/>
        <v>#VALUE!</v>
      </c>
      <c r="J46" s="127" t="e">
        <f t="shared" si="2"/>
        <v>#VALUE!</v>
      </c>
      <c r="K46" s="127" t="e">
        <f t="shared" si="2"/>
        <v>#VALUE!</v>
      </c>
      <c r="L46" s="127"/>
      <c r="M46" s="127" t="e">
        <f t="shared" si="2"/>
        <v>#VALUE!</v>
      </c>
      <c r="N46" s="127" t="e">
        <f t="shared" si="2"/>
        <v>#VALUE!</v>
      </c>
      <c r="O46" s="127" t="e">
        <f t="shared" si="2"/>
        <v>#VALUE!</v>
      </c>
      <c r="P46" s="127" t="e">
        <f t="shared" si="2"/>
        <v>#VALUE!</v>
      </c>
      <c r="Q46" s="127" t="e">
        <f t="shared" si="2"/>
        <v>#VALUE!</v>
      </c>
      <c r="R46" s="127" t="e">
        <f t="shared" si="2"/>
        <v>#VALUE!</v>
      </c>
      <c r="S46" s="127" t="e">
        <f t="shared" si="2"/>
        <v>#VALUE!</v>
      </c>
      <c r="T46" s="127" t="e">
        <f t="shared" si="2"/>
        <v>#VALUE!</v>
      </c>
    </row>
    <row r="47" spans="1:20" customFormat="1" ht="12.75" customHeight="1" x14ac:dyDescent="0.25">
      <c r="A47" s="2" t="s">
        <v>203</v>
      </c>
      <c r="B47" s="2"/>
      <c r="C47" s="24"/>
      <c r="D47" s="69" t="e">
        <f>D41-D37</f>
        <v>#VALUE!</v>
      </c>
      <c r="E47" s="69" t="e">
        <f t="shared" ref="E47:T47" si="3">E41-E37</f>
        <v>#VALUE!</v>
      </c>
      <c r="F47" s="69" t="e">
        <f t="shared" si="3"/>
        <v>#VALUE!</v>
      </c>
      <c r="G47" s="69" t="e">
        <f t="shared" si="3"/>
        <v>#VALUE!</v>
      </c>
      <c r="H47" s="69" t="e">
        <f t="shared" si="3"/>
        <v>#VALUE!</v>
      </c>
      <c r="I47" s="69" t="e">
        <f t="shared" si="3"/>
        <v>#VALUE!</v>
      </c>
      <c r="J47" s="69" t="e">
        <f t="shared" si="3"/>
        <v>#VALUE!</v>
      </c>
      <c r="K47" s="69" t="e">
        <f t="shared" si="3"/>
        <v>#VALUE!</v>
      </c>
      <c r="L47" s="69"/>
      <c r="M47" s="69" t="e">
        <f t="shared" si="3"/>
        <v>#VALUE!</v>
      </c>
      <c r="N47" s="69" t="e">
        <f t="shared" si="3"/>
        <v>#VALUE!</v>
      </c>
      <c r="O47" s="69" t="e">
        <f t="shared" si="3"/>
        <v>#VALUE!</v>
      </c>
      <c r="P47" s="69" t="e">
        <f t="shared" si="3"/>
        <v>#VALUE!</v>
      </c>
      <c r="Q47" s="69" t="e">
        <f t="shared" si="3"/>
        <v>#VALUE!</v>
      </c>
      <c r="R47" s="69" t="e">
        <f t="shared" si="3"/>
        <v>#VALUE!</v>
      </c>
      <c r="S47" s="69" t="e">
        <f t="shared" si="3"/>
        <v>#VALUE!</v>
      </c>
      <c r="T47" s="69" t="e">
        <f t="shared" si="3"/>
        <v>#VALUE!</v>
      </c>
    </row>
    <row r="48" spans="1:20" customFormat="1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customFormat="1" ht="12.75" customHeight="1" x14ac:dyDescent="0.25">
      <c r="A49" s="2" t="s">
        <v>204</v>
      </c>
      <c r="B49" s="2"/>
      <c r="C49" s="24"/>
      <c r="D49" s="126">
        <f t="shared" ref="D49:K49" si="4">MAX(D6:D41)</f>
        <v>1708</v>
      </c>
      <c r="E49" s="126">
        <f t="shared" si="4"/>
        <v>1537</v>
      </c>
      <c r="F49" s="126">
        <f t="shared" si="4"/>
        <v>2115</v>
      </c>
      <c r="G49" s="126">
        <f t="shared" si="4"/>
        <v>2659</v>
      </c>
      <c r="H49" s="126">
        <f t="shared" si="4"/>
        <v>5991</v>
      </c>
      <c r="I49" s="126">
        <f t="shared" si="4"/>
        <v>1404</v>
      </c>
      <c r="J49" s="126">
        <f t="shared" si="4"/>
        <v>2467</v>
      </c>
      <c r="K49" s="126">
        <f t="shared" si="4"/>
        <v>1022</v>
      </c>
      <c r="L49" s="126"/>
      <c r="M49" s="126">
        <f t="shared" ref="M49:T49" si="5">MAX(M6:M41)</f>
        <v>1680</v>
      </c>
      <c r="N49" s="126">
        <f t="shared" si="5"/>
        <v>1562</v>
      </c>
      <c r="O49" s="126">
        <f t="shared" si="5"/>
        <v>1969</v>
      </c>
      <c r="P49" s="126">
        <f t="shared" si="5"/>
        <v>2389</v>
      </c>
      <c r="Q49" s="126">
        <f t="shared" si="5"/>
        <v>5352</v>
      </c>
      <c r="R49" s="126">
        <f t="shared" si="5"/>
        <v>1397</v>
      </c>
      <c r="S49" s="126">
        <f t="shared" si="5"/>
        <v>2206</v>
      </c>
      <c r="T49" s="126">
        <f t="shared" si="5"/>
        <v>1161</v>
      </c>
    </row>
    <row r="50" spans="1:20" customFormat="1" ht="12.75" customHeight="1" x14ac:dyDescent="0.25">
      <c r="A50" s="2" t="s">
        <v>205</v>
      </c>
      <c r="B50" s="2"/>
      <c r="C50" s="24"/>
      <c r="D50" s="125">
        <f t="shared" ref="D50:K50" si="6">MIN(D6:D41)</f>
        <v>1529</v>
      </c>
      <c r="E50" s="125">
        <f t="shared" si="6"/>
        <v>1358</v>
      </c>
      <c r="F50" s="125">
        <f t="shared" si="6"/>
        <v>1858</v>
      </c>
      <c r="G50" s="125">
        <f t="shared" si="6"/>
        <v>2220</v>
      </c>
      <c r="H50" s="125">
        <f t="shared" si="6"/>
        <v>5314</v>
      </c>
      <c r="I50" s="125">
        <f t="shared" si="6"/>
        <v>1270</v>
      </c>
      <c r="J50" s="125">
        <f t="shared" si="6"/>
        <v>2288</v>
      </c>
      <c r="K50" s="125">
        <f t="shared" si="6"/>
        <v>862</v>
      </c>
      <c r="L50" s="125"/>
      <c r="M50" s="125">
        <f t="shared" ref="M50:T50" si="7">MIN(M6:M41)</f>
        <v>1429</v>
      </c>
      <c r="N50" s="125">
        <f t="shared" si="7"/>
        <v>1294</v>
      </c>
      <c r="O50" s="125">
        <f t="shared" si="7"/>
        <v>1764</v>
      </c>
      <c r="P50" s="125">
        <f t="shared" si="7"/>
        <v>1963</v>
      </c>
      <c r="Q50" s="125">
        <f t="shared" si="7"/>
        <v>4342</v>
      </c>
      <c r="R50" s="125">
        <f t="shared" si="7"/>
        <v>1273</v>
      </c>
      <c r="S50" s="125">
        <f t="shared" si="7"/>
        <v>2032</v>
      </c>
      <c r="T50" s="125">
        <f t="shared" si="7"/>
        <v>846</v>
      </c>
    </row>
    <row r="51" spans="1:20" customFormat="1" ht="12.75" customHeight="1" x14ac:dyDescent="0.25"/>
    <row r="52" spans="1:20" customFormat="1" ht="12.75" customHeight="1" x14ac:dyDescent="0.25"/>
    <row r="53" spans="1:20" customFormat="1" ht="12.75" customHeight="1" x14ac:dyDescent="0.25"/>
    <row r="54" spans="1:20" customFormat="1" ht="12.75" customHeight="1" x14ac:dyDescent="0.25"/>
    <row r="55" spans="1:20" customFormat="1" ht="12.75" customHeight="1" x14ac:dyDescent="0.25"/>
    <row r="56" spans="1:20" customFormat="1" ht="12.75" customHeight="1" x14ac:dyDescent="0.25"/>
    <row r="57" spans="1:20" customFormat="1" ht="12.75" customHeight="1" x14ac:dyDescent="0.25"/>
    <row r="58" spans="1:20" customFormat="1" ht="12.75" customHeight="1" x14ac:dyDescent="0.25"/>
    <row r="59" spans="1:20" customFormat="1" ht="12.75" customHeight="1" x14ac:dyDescent="0.25"/>
    <row r="60" spans="1:20" customFormat="1" ht="12.75" customHeight="1" x14ac:dyDescent="0.25"/>
    <row r="61" spans="1:20" customFormat="1" ht="12.75" customHeight="1" x14ac:dyDescent="0.25"/>
    <row r="62" spans="1:20" customFormat="1" ht="12.75" customHeight="1" x14ac:dyDescent="0.25"/>
    <row r="63" spans="1:20" customFormat="1" ht="12.75" customHeight="1" x14ac:dyDescent="0.25"/>
    <row r="64" spans="1:20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</sheetData>
  <pageMargins left="0.511811024" right="0.511811024" top="0.78740157499999996" bottom="0.78740157499999996" header="0.31496062000000002" footer="0.31496062000000002"/>
  <pageSetup paperSize="9" scale="98" orientation="landscape" r:id="rId1"/>
  <rowBreaks count="1" manualBreakCount="1">
    <brk id="40" max="1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P1114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7" width="10.7109375" style="6" customWidth="1"/>
    <col min="8" max="8" width="3.7109375" style="6" customWidth="1"/>
    <col min="9" max="9" width="10.7109375" style="6" customWidth="1"/>
    <col min="10" max="12" width="11.7109375" style="6" customWidth="1"/>
    <col min="13" max="16384" width="9.140625" style="6"/>
  </cols>
  <sheetData>
    <row r="1" spans="1:16" s="165" customFormat="1" ht="30" customHeight="1" x14ac:dyDescent="0.2">
      <c r="A1" s="4" t="s">
        <v>103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2.75" customHeight="1" x14ac:dyDescent="0.2">
      <c r="A2" s="11" t="s">
        <v>131</v>
      </c>
      <c r="B2" s="11"/>
    </row>
    <row r="3" spans="1:16" ht="12.75" customHeight="1" x14ac:dyDescent="0.2">
      <c r="D3" s="85" t="s">
        <v>13</v>
      </c>
      <c r="I3" s="85" t="s">
        <v>11</v>
      </c>
      <c r="J3" s="24"/>
      <c r="K3" s="24"/>
      <c r="L3" s="24"/>
    </row>
    <row r="4" spans="1:16" s="8" customFormat="1" ht="12.75" customHeight="1" x14ac:dyDescent="0.2">
      <c r="A4" s="48"/>
      <c r="B4" s="130"/>
      <c r="C4" s="6"/>
      <c r="D4" s="44" t="s">
        <v>128</v>
      </c>
      <c r="E4" s="44"/>
      <c r="F4" s="31"/>
      <c r="G4" s="31"/>
      <c r="H4" s="6"/>
      <c r="I4" s="44" t="s">
        <v>128</v>
      </c>
      <c r="J4" s="44"/>
      <c r="K4" s="31"/>
      <c r="L4" s="31"/>
    </row>
    <row r="5" spans="1:16" s="1" customFormat="1" ht="30" customHeight="1" x14ac:dyDescent="0.25">
      <c r="A5" s="122" t="s">
        <v>212</v>
      </c>
      <c r="B5" s="122" t="s">
        <v>211</v>
      </c>
      <c r="D5" s="12" t="s">
        <v>6</v>
      </c>
      <c r="E5" s="64" t="s">
        <v>85</v>
      </c>
      <c r="F5" s="64" t="s">
        <v>86</v>
      </c>
      <c r="G5" s="64" t="s">
        <v>87</v>
      </c>
      <c r="I5" s="12" t="s">
        <v>6</v>
      </c>
      <c r="J5" s="64" t="s">
        <v>85</v>
      </c>
      <c r="K5" s="64" t="s">
        <v>86</v>
      </c>
      <c r="L5" s="64" t="s">
        <v>87</v>
      </c>
    </row>
    <row r="6" spans="1:16" ht="12.75" customHeight="1" x14ac:dyDescent="0.2">
      <c r="A6" s="3">
        <v>2012</v>
      </c>
      <c r="B6" s="17" t="s">
        <v>206</v>
      </c>
      <c r="D6" s="19">
        <v>2288</v>
      </c>
      <c r="E6" s="19">
        <v>2920</v>
      </c>
      <c r="F6" s="19">
        <v>1669</v>
      </c>
      <c r="G6" s="19">
        <v>1656</v>
      </c>
      <c r="I6" s="19">
        <v>2032</v>
      </c>
      <c r="J6" s="19">
        <v>2526</v>
      </c>
      <c r="K6" s="19">
        <v>1456</v>
      </c>
      <c r="L6" s="19">
        <v>1637</v>
      </c>
    </row>
    <row r="7" spans="1:16" ht="12.75" customHeight="1" x14ac:dyDescent="0.2">
      <c r="A7" s="3"/>
      <c r="B7" s="17" t="s">
        <v>207</v>
      </c>
      <c r="D7" s="19">
        <v>2297</v>
      </c>
      <c r="E7" s="19">
        <v>2933</v>
      </c>
      <c r="F7" s="19">
        <v>1642</v>
      </c>
      <c r="G7" s="19">
        <v>1667</v>
      </c>
      <c r="I7" s="19">
        <v>2044</v>
      </c>
      <c r="J7" s="19">
        <v>2579</v>
      </c>
      <c r="K7" s="19">
        <v>1448</v>
      </c>
      <c r="L7" s="19">
        <v>1632</v>
      </c>
    </row>
    <row r="8" spans="1:16" ht="12.75" customHeight="1" x14ac:dyDescent="0.2">
      <c r="A8" s="3"/>
      <c r="B8" s="17" t="s">
        <v>208</v>
      </c>
      <c r="D8" s="19">
        <v>2313</v>
      </c>
      <c r="E8" s="19">
        <v>2962</v>
      </c>
      <c r="F8" s="19">
        <v>1642</v>
      </c>
      <c r="G8" s="19">
        <v>1678</v>
      </c>
      <c r="I8" s="19">
        <v>2067</v>
      </c>
      <c r="J8" s="19">
        <v>2595</v>
      </c>
      <c r="K8" s="19">
        <v>1486</v>
      </c>
      <c r="L8" s="19">
        <v>1671</v>
      </c>
    </row>
    <row r="9" spans="1:16" ht="12.75" customHeight="1" x14ac:dyDescent="0.2">
      <c r="A9" s="3"/>
      <c r="B9" s="17" t="s">
        <v>209</v>
      </c>
      <c r="D9" s="19">
        <v>2305</v>
      </c>
      <c r="E9" s="19">
        <v>2967</v>
      </c>
      <c r="F9" s="19">
        <v>1687</v>
      </c>
      <c r="G9" s="19">
        <v>1663</v>
      </c>
      <c r="I9" s="19">
        <v>2039</v>
      </c>
      <c r="J9" s="19">
        <v>2567</v>
      </c>
      <c r="K9" s="19">
        <v>1541</v>
      </c>
      <c r="L9" s="19">
        <v>1622</v>
      </c>
    </row>
    <row r="10" spans="1:16" ht="12.75" customHeight="1" x14ac:dyDescent="0.2">
      <c r="A10" s="3">
        <v>2013</v>
      </c>
      <c r="B10" s="17" t="s">
        <v>206</v>
      </c>
      <c r="D10" s="19">
        <v>2342</v>
      </c>
      <c r="E10" s="19">
        <v>3010</v>
      </c>
      <c r="F10" s="19">
        <v>1764</v>
      </c>
      <c r="G10" s="19">
        <v>1686</v>
      </c>
      <c r="I10" s="19">
        <v>2086</v>
      </c>
      <c r="J10" s="19">
        <v>2657</v>
      </c>
      <c r="K10" s="19">
        <v>1552</v>
      </c>
      <c r="L10" s="19">
        <v>1638</v>
      </c>
    </row>
    <row r="11" spans="1:16" ht="12.75" customHeight="1" x14ac:dyDescent="0.2">
      <c r="A11" s="3"/>
      <c r="B11" s="17" t="s">
        <v>207</v>
      </c>
      <c r="D11" s="19">
        <v>2372</v>
      </c>
      <c r="E11" s="19">
        <v>3040</v>
      </c>
      <c r="F11" s="19">
        <v>1731</v>
      </c>
      <c r="G11" s="19">
        <v>1717</v>
      </c>
      <c r="I11" s="19">
        <v>2062</v>
      </c>
      <c r="J11" s="19">
        <v>2603</v>
      </c>
      <c r="K11" s="19">
        <v>1579</v>
      </c>
      <c r="L11" s="19">
        <v>1653</v>
      </c>
    </row>
    <row r="12" spans="1:16" ht="12.75" customHeight="1" x14ac:dyDescent="0.2">
      <c r="A12" s="3"/>
      <c r="B12" s="17" t="s">
        <v>208</v>
      </c>
      <c r="D12" s="19">
        <v>2403</v>
      </c>
      <c r="E12" s="19">
        <v>3060</v>
      </c>
      <c r="F12" s="19">
        <v>1780</v>
      </c>
      <c r="G12" s="19">
        <v>1749</v>
      </c>
      <c r="I12" s="19">
        <v>2112</v>
      </c>
      <c r="J12" s="19">
        <v>2675</v>
      </c>
      <c r="K12" s="19">
        <v>1540</v>
      </c>
      <c r="L12" s="19">
        <v>1706</v>
      </c>
    </row>
    <row r="13" spans="1:16" ht="12.75" customHeight="1" x14ac:dyDescent="0.2">
      <c r="A13" s="3"/>
      <c r="B13" s="17" t="s">
        <v>209</v>
      </c>
      <c r="D13" s="19">
        <v>2382</v>
      </c>
      <c r="E13" s="19">
        <v>3046</v>
      </c>
      <c r="F13" s="19">
        <v>1774</v>
      </c>
      <c r="G13" s="19">
        <v>1741</v>
      </c>
      <c r="I13" s="19">
        <v>2132</v>
      </c>
      <c r="J13" s="19">
        <v>2696</v>
      </c>
      <c r="K13" s="19">
        <v>1611</v>
      </c>
      <c r="L13" s="19">
        <v>1724</v>
      </c>
    </row>
    <row r="14" spans="1:16" ht="12.75" customHeight="1" x14ac:dyDescent="0.2">
      <c r="A14" s="3">
        <v>2014</v>
      </c>
      <c r="B14" s="17" t="s">
        <v>206</v>
      </c>
      <c r="D14" s="19">
        <v>2428</v>
      </c>
      <c r="E14" s="19">
        <v>3107</v>
      </c>
      <c r="F14" s="19">
        <v>1775</v>
      </c>
      <c r="G14" s="19">
        <v>1771</v>
      </c>
      <c r="I14" s="19">
        <v>2162</v>
      </c>
      <c r="J14" s="19">
        <v>2713</v>
      </c>
      <c r="K14" s="19">
        <v>1614</v>
      </c>
      <c r="L14" s="19">
        <v>1771</v>
      </c>
    </row>
    <row r="15" spans="1:16" ht="12.75" customHeight="1" x14ac:dyDescent="0.2">
      <c r="A15" s="3"/>
      <c r="B15" s="17" t="s">
        <v>207</v>
      </c>
      <c r="D15" s="19">
        <v>2414</v>
      </c>
      <c r="E15" s="19">
        <v>3092</v>
      </c>
      <c r="F15" s="19">
        <v>1774</v>
      </c>
      <c r="G15" s="19">
        <v>1762</v>
      </c>
      <c r="I15" s="19">
        <v>2130</v>
      </c>
      <c r="J15" s="19">
        <v>2715</v>
      </c>
      <c r="K15" s="19">
        <v>1533</v>
      </c>
      <c r="L15" s="19">
        <v>1707</v>
      </c>
    </row>
    <row r="16" spans="1:16" ht="12.75" customHeight="1" x14ac:dyDescent="0.2">
      <c r="A16" s="3"/>
      <c r="B16" s="17" t="s">
        <v>208</v>
      </c>
      <c r="D16" s="19">
        <v>2434</v>
      </c>
      <c r="E16" s="19">
        <v>3129</v>
      </c>
      <c r="F16" s="19">
        <v>1773</v>
      </c>
      <c r="G16" s="19">
        <v>1779</v>
      </c>
      <c r="I16" s="19">
        <v>2206</v>
      </c>
      <c r="J16" s="19">
        <v>2757</v>
      </c>
      <c r="K16" s="19">
        <v>1616</v>
      </c>
      <c r="L16" s="19">
        <v>1818</v>
      </c>
    </row>
    <row r="17" spans="1:12" ht="12.75" customHeight="1" x14ac:dyDescent="0.2">
      <c r="A17" s="3"/>
      <c r="B17" s="17" t="s">
        <v>209</v>
      </c>
      <c r="D17" s="19">
        <v>2430</v>
      </c>
      <c r="E17" s="19">
        <v>3118</v>
      </c>
      <c r="F17" s="19">
        <v>1819</v>
      </c>
      <c r="G17" s="19">
        <v>1773</v>
      </c>
      <c r="I17" s="19">
        <v>2158</v>
      </c>
      <c r="J17" s="19">
        <v>2689</v>
      </c>
      <c r="K17" s="19">
        <v>1648</v>
      </c>
      <c r="L17" s="19">
        <v>1759</v>
      </c>
    </row>
    <row r="18" spans="1:12" ht="12.75" customHeight="1" x14ac:dyDescent="0.2">
      <c r="A18" s="3">
        <v>2015</v>
      </c>
      <c r="B18" s="17" t="s">
        <v>206</v>
      </c>
      <c r="D18" s="19">
        <v>2431</v>
      </c>
      <c r="E18" s="19">
        <v>3118</v>
      </c>
      <c r="F18" s="19">
        <v>1777</v>
      </c>
      <c r="G18" s="19">
        <v>1779</v>
      </c>
      <c r="I18" s="19">
        <v>2166</v>
      </c>
      <c r="J18" s="19">
        <v>2645</v>
      </c>
      <c r="K18" s="19">
        <v>1644</v>
      </c>
      <c r="L18" s="19">
        <v>1827</v>
      </c>
    </row>
    <row r="19" spans="1:12" ht="12.75" customHeight="1" x14ac:dyDescent="0.2">
      <c r="A19" s="3"/>
      <c r="B19" s="17" t="s">
        <v>207</v>
      </c>
      <c r="D19" s="19">
        <v>2418</v>
      </c>
      <c r="E19" s="19">
        <v>3105</v>
      </c>
      <c r="F19" s="19">
        <v>1798</v>
      </c>
      <c r="G19" s="19">
        <v>1750</v>
      </c>
      <c r="I19" s="19">
        <v>2117</v>
      </c>
      <c r="J19" s="19">
        <v>2617</v>
      </c>
      <c r="K19" s="19">
        <v>1634</v>
      </c>
      <c r="L19" s="19">
        <v>1748</v>
      </c>
    </row>
    <row r="20" spans="1:12" ht="12.75" customHeight="1" x14ac:dyDescent="0.2">
      <c r="A20" s="3"/>
      <c r="B20" s="17" t="s">
        <v>208</v>
      </c>
      <c r="D20" s="19">
        <v>2388</v>
      </c>
      <c r="E20" s="19">
        <v>3063</v>
      </c>
      <c r="F20" s="19">
        <v>1743</v>
      </c>
      <c r="G20" s="19">
        <v>1740</v>
      </c>
      <c r="I20" s="19">
        <v>2110</v>
      </c>
      <c r="J20" s="19">
        <v>2566</v>
      </c>
      <c r="K20" s="19">
        <v>1593</v>
      </c>
      <c r="L20" s="19">
        <v>1789</v>
      </c>
    </row>
    <row r="21" spans="1:12" ht="12.75" customHeight="1" x14ac:dyDescent="0.2">
      <c r="A21" s="3"/>
      <c r="B21" s="17" t="s">
        <v>209</v>
      </c>
      <c r="D21" s="19">
        <v>2348</v>
      </c>
      <c r="E21" s="19">
        <v>3016</v>
      </c>
      <c r="F21" s="19">
        <v>1723</v>
      </c>
      <c r="G21" s="19">
        <v>1709</v>
      </c>
      <c r="I21" s="19">
        <v>2090</v>
      </c>
      <c r="J21" s="19">
        <v>2536</v>
      </c>
      <c r="K21" s="19">
        <v>1568</v>
      </c>
      <c r="L21" s="19">
        <v>1780</v>
      </c>
    </row>
    <row r="22" spans="1:12" ht="12.75" customHeight="1" x14ac:dyDescent="0.2">
      <c r="A22" s="3">
        <v>2016</v>
      </c>
      <c r="B22" s="17" t="s">
        <v>206</v>
      </c>
      <c r="D22" s="19">
        <v>2358</v>
      </c>
      <c r="E22" s="19">
        <v>3032</v>
      </c>
      <c r="F22" s="19">
        <v>1690</v>
      </c>
      <c r="G22" s="19">
        <v>1718</v>
      </c>
      <c r="I22" s="19">
        <v>2091</v>
      </c>
      <c r="J22" s="19">
        <v>2531</v>
      </c>
      <c r="K22" s="19">
        <v>1572</v>
      </c>
      <c r="L22" s="19">
        <v>1789</v>
      </c>
    </row>
    <row r="23" spans="1:12" ht="12.75" customHeight="1" x14ac:dyDescent="0.2">
      <c r="A23" s="3"/>
      <c r="B23" s="17" t="s">
        <v>207</v>
      </c>
      <c r="D23" s="19">
        <v>2322</v>
      </c>
      <c r="E23" s="19">
        <v>2981</v>
      </c>
      <c r="F23" s="19">
        <v>1663</v>
      </c>
      <c r="G23" s="19">
        <v>1700</v>
      </c>
      <c r="I23" s="19">
        <v>2073</v>
      </c>
      <c r="J23" s="19">
        <v>2551</v>
      </c>
      <c r="K23" s="19">
        <v>1509</v>
      </c>
      <c r="L23" s="19">
        <v>1753</v>
      </c>
    </row>
    <row r="24" spans="1:12" ht="12.75" customHeight="1" x14ac:dyDescent="0.2">
      <c r="A24" s="3"/>
      <c r="B24" s="17" t="s">
        <v>208</v>
      </c>
      <c r="D24" s="19">
        <v>2343</v>
      </c>
      <c r="E24" s="19">
        <v>3016</v>
      </c>
      <c r="F24" s="19">
        <v>1695</v>
      </c>
      <c r="G24" s="19">
        <v>1705</v>
      </c>
      <c r="I24" s="19">
        <v>2040</v>
      </c>
      <c r="J24" s="19">
        <v>2477</v>
      </c>
      <c r="K24" s="19">
        <v>1648</v>
      </c>
      <c r="L24" s="19">
        <v>1738</v>
      </c>
    </row>
    <row r="25" spans="1:12" ht="12.75" customHeight="1" x14ac:dyDescent="0.2">
      <c r="A25" s="3"/>
      <c r="B25" s="17" t="s">
        <v>209</v>
      </c>
      <c r="D25" s="19">
        <v>2362</v>
      </c>
      <c r="E25" s="19">
        <v>3081</v>
      </c>
      <c r="F25" s="19">
        <v>1685</v>
      </c>
      <c r="G25" s="19">
        <v>1705</v>
      </c>
      <c r="I25" s="19">
        <v>2056</v>
      </c>
      <c r="J25" s="19">
        <v>2595</v>
      </c>
      <c r="K25" s="19">
        <v>1588</v>
      </c>
      <c r="L25" s="19">
        <v>1691</v>
      </c>
    </row>
    <row r="26" spans="1:12" ht="12.75" customHeight="1" x14ac:dyDescent="0.2">
      <c r="A26" s="3">
        <v>2017</v>
      </c>
      <c r="B26" s="17" t="s">
        <v>206</v>
      </c>
      <c r="D26" s="19">
        <v>2391</v>
      </c>
      <c r="E26" s="19">
        <v>3099</v>
      </c>
      <c r="F26" s="19">
        <v>1751</v>
      </c>
      <c r="G26" s="19">
        <v>1730</v>
      </c>
      <c r="I26" s="19">
        <v>2042</v>
      </c>
      <c r="J26" s="19">
        <v>2526</v>
      </c>
      <c r="K26" s="19">
        <v>1577</v>
      </c>
      <c r="L26" s="19">
        <v>1726</v>
      </c>
    </row>
    <row r="27" spans="1:12" ht="12.75" customHeight="1" x14ac:dyDescent="0.2">
      <c r="A27" s="3"/>
      <c r="B27" s="17" t="s">
        <v>207</v>
      </c>
      <c r="D27" s="19">
        <v>2369</v>
      </c>
      <c r="E27" s="19">
        <v>3062</v>
      </c>
      <c r="F27" s="19">
        <v>1747</v>
      </c>
      <c r="G27" s="19">
        <v>1734</v>
      </c>
      <c r="I27" s="19">
        <v>2067</v>
      </c>
      <c r="J27" s="19">
        <v>2615</v>
      </c>
      <c r="K27" s="19">
        <v>1631</v>
      </c>
      <c r="L27" s="19">
        <v>1709</v>
      </c>
    </row>
    <row r="28" spans="1:12" ht="12.75" customHeight="1" x14ac:dyDescent="0.2">
      <c r="A28" s="3"/>
      <c r="B28" s="17" t="s">
        <v>208</v>
      </c>
      <c r="D28" s="19">
        <v>2378</v>
      </c>
      <c r="E28" s="19">
        <v>3083</v>
      </c>
      <c r="F28" s="19">
        <v>1745</v>
      </c>
      <c r="G28" s="19">
        <v>1730</v>
      </c>
      <c r="I28" s="19">
        <v>2110</v>
      </c>
      <c r="J28" s="19">
        <v>2684</v>
      </c>
      <c r="K28" s="19">
        <v>1637</v>
      </c>
      <c r="L28" s="19">
        <v>1717</v>
      </c>
    </row>
    <row r="29" spans="1:12" ht="12.75" customHeight="1" x14ac:dyDescent="0.2">
      <c r="A29" s="3"/>
      <c r="B29" s="17" t="s">
        <v>209</v>
      </c>
      <c r="D29" s="19">
        <v>2394</v>
      </c>
      <c r="E29" s="19">
        <v>3090</v>
      </c>
      <c r="F29" s="19">
        <v>1759</v>
      </c>
      <c r="G29" s="19">
        <v>1777</v>
      </c>
      <c r="I29" s="19">
        <v>2128</v>
      </c>
      <c r="J29" s="19">
        <v>2728</v>
      </c>
      <c r="K29" s="19">
        <v>1586</v>
      </c>
      <c r="L29" s="19">
        <v>1749</v>
      </c>
    </row>
    <row r="30" spans="1:12" ht="12.75" customHeight="1" x14ac:dyDescent="0.2">
      <c r="A30" s="3">
        <v>2018</v>
      </c>
      <c r="B30" s="17" t="s">
        <v>206</v>
      </c>
      <c r="D30" s="19">
        <v>2413</v>
      </c>
      <c r="E30" s="19">
        <v>3117</v>
      </c>
      <c r="F30" s="19">
        <v>1752</v>
      </c>
      <c r="G30" s="19">
        <v>1799</v>
      </c>
      <c r="I30" s="19">
        <v>2132</v>
      </c>
      <c r="J30" s="19">
        <v>2686</v>
      </c>
      <c r="K30" s="19">
        <v>1633</v>
      </c>
      <c r="L30" s="19">
        <v>1789</v>
      </c>
    </row>
    <row r="31" spans="1:12" ht="12.75" customHeight="1" x14ac:dyDescent="0.2">
      <c r="A31" s="3"/>
      <c r="B31" s="17" t="s">
        <v>207</v>
      </c>
      <c r="D31" s="19">
        <v>2421</v>
      </c>
      <c r="E31" s="19">
        <v>3138</v>
      </c>
      <c r="F31" s="19">
        <v>1742</v>
      </c>
      <c r="G31" s="19">
        <v>1795</v>
      </c>
      <c r="I31" s="19">
        <v>2134</v>
      </c>
      <c r="J31" s="19">
        <v>2690</v>
      </c>
      <c r="K31" s="19">
        <v>1540</v>
      </c>
      <c r="L31" s="19">
        <v>1804</v>
      </c>
    </row>
    <row r="32" spans="1:12" ht="12.75" customHeight="1" x14ac:dyDescent="0.2">
      <c r="A32" s="3"/>
      <c r="B32" s="17" t="s">
        <v>208</v>
      </c>
      <c r="D32" s="19">
        <v>2413</v>
      </c>
      <c r="E32" s="19">
        <v>3149</v>
      </c>
      <c r="F32" s="19">
        <v>1745</v>
      </c>
      <c r="G32" s="19">
        <v>1766</v>
      </c>
      <c r="I32" s="19">
        <v>2116</v>
      </c>
      <c r="J32" s="19">
        <v>2696</v>
      </c>
      <c r="K32" s="19">
        <v>1569</v>
      </c>
      <c r="L32" s="19">
        <v>1757</v>
      </c>
    </row>
    <row r="33" spans="1:12" ht="12.75" customHeight="1" x14ac:dyDescent="0.2">
      <c r="A33" s="3"/>
      <c r="B33" s="17" t="s">
        <v>209</v>
      </c>
      <c r="D33" s="19">
        <v>2431</v>
      </c>
      <c r="E33" s="19">
        <v>3164</v>
      </c>
      <c r="F33" s="19">
        <v>1772</v>
      </c>
      <c r="G33" s="19">
        <v>1804</v>
      </c>
      <c r="I33" s="19">
        <v>2086</v>
      </c>
      <c r="J33" s="19">
        <v>2643</v>
      </c>
      <c r="K33" s="19">
        <v>1585</v>
      </c>
      <c r="L33" s="19">
        <v>1752</v>
      </c>
    </row>
    <row r="34" spans="1:12" ht="12.75" customHeight="1" x14ac:dyDescent="0.2">
      <c r="A34" s="3">
        <v>2019</v>
      </c>
      <c r="B34" s="17" t="s">
        <v>206</v>
      </c>
      <c r="D34" s="19">
        <v>2446</v>
      </c>
      <c r="E34" s="19">
        <v>3181</v>
      </c>
      <c r="F34" s="19">
        <v>1800</v>
      </c>
      <c r="G34" s="19">
        <v>1806</v>
      </c>
      <c r="I34" s="19">
        <v>2089</v>
      </c>
      <c r="J34" s="19">
        <v>2651</v>
      </c>
      <c r="K34" s="19">
        <v>1598</v>
      </c>
      <c r="L34" s="19">
        <v>1740</v>
      </c>
    </row>
    <row r="35" spans="1:12" ht="12.75" customHeight="1" x14ac:dyDescent="0.2">
      <c r="A35" s="3"/>
      <c r="B35" s="17" t="s">
        <v>207</v>
      </c>
      <c r="D35" s="19">
        <v>2415</v>
      </c>
      <c r="E35" s="19">
        <v>3141</v>
      </c>
      <c r="F35" s="19">
        <v>1758</v>
      </c>
      <c r="G35" s="19">
        <v>1789</v>
      </c>
      <c r="I35" s="19">
        <v>2092</v>
      </c>
      <c r="J35" s="19">
        <v>2658</v>
      </c>
      <c r="K35" s="19">
        <v>1564</v>
      </c>
      <c r="L35" s="19">
        <v>1749</v>
      </c>
    </row>
    <row r="36" spans="1:12" ht="12.75" customHeight="1" x14ac:dyDescent="0.2">
      <c r="A36" s="3"/>
      <c r="B36" s="17" t="s">
        <v>208</v>
      </c>
      <c r="D36" s="19">
        <v>2416</v>
      </c>
      <c r="E36" s="19">
        <v>3169</v>
      </c>
      <c r="F36" s="19">
        <v>1746</v>
      </c>
      <c r="G36" s="19">
        <v>1781</v>
      </c>
      <c r="I36" s="19">
        <v>2078</v>
      </c>
      <c r="J36" s="19">
        <v>2622</v>
      </c>
      <c r="K36" s="19">
        <v>1666</v>
      </c>
      <c r="L36" s="19">
        <v>1719</v>
      </c>
    </row>
    <row r="37" spans="1:12" ht="12.75" customHeight="1" x14ac:dyDescent="0.2">
      <c r="B37" s="17" t="s">
        <v>209</v>
      </c>
      <c r="D37" s="19">
        <v>2440</v>
      </c>
      <c r="E37" s="19">
        <v>3194</v>
      </c>
      <c r="F37" s="19">
        <v>1759</v>
      </c>
      <c r="G37" s="19">
        <v>1813</v>
      </c>
      <c r="I37" s="19">
        <v>2116</v>
      </c>
      <c r="J37" s="19">
        <v>2734</v>
      </c>
      <c r="K37" s="19">
        <v>1626</v>
      </c>
      <c r="L37" s="19">
        <v>1745</v>
      </c>
    </row>
    <row r="38" spans="1:12" ht="12.75" customHeight="1" x14ac:dyDescent="0.25">
      <c r="A38" s="3">
        <v>2020</v>
      </c>
      <c r="B38" s="17" t="s">
        <v>206</v>
      </c>
      <c r="C38"/>
      <c r="D38" s="19">
        <v>2466</v>
      </c>
      <c r="E38" s="19">
        <v>3218</v>
      </c>
      <c r="F38" s="19">
        <v>1797</v>
      </c>
      <c r="G38" s="19">
        <v>1822</v>
      </c>
      <c r="I38" s="19">
        <v>2140</v>
      </c>
      <c r="J38" s="19">
        <v>2699</v>
      </c>
      <c r="K38" s="19">
        <v>1670</v>
      </c>
      <c r="L38" s="19">
        <v>1767</v>
      </c>
    </row>
    <row r="39" spans="1:12" ht="12.75" customHeight="1" x14ac:dyDescent="0.2">
      <c r="A39" s="3"/>
      <c r="B39" s="17" t="s">
        <v>207</v>
      </c>
      <c r="D39" s="19" t="s">
        <v>262</v>
      </c>
      <c r="E39" s="19" t="s">
        <v>262</v>
      </c>
      <c r="F39" s="19" t="s">
        <v>262</v>
      </c>
      <c r="G39" s="19" t="s">
        <v>262</v>
      </c>
      <c r="H39" s="19"/>
      <c r="I39" s="19" t="s">
        <v>262</v>
      </c>
      <c r="J39" s="19" t="s">
        <v>262</v>
      </c>
      <c r="K39" s="19" t="s">
        <v>262</v>
      </c>
      <c r="L39" s="19" t="s">
        <v>262</v>
      </c>
    </row>
    <row r="40" spans="1:12" ht="12.75" customHeight="1" x14ac:dyDescent="0.25">
      <c r="A40" s="3"/>
      <c r="B40" s="17" t="s">
        <v>208</v>
      </c>
      <c r="C40"/>
      <c r="D40" s="19" t="s">
        <v>262</v>
      </c>
      <c r="E40" s="19" t="s">
        <v>262</v>
      </c>
      <c r="F40" s="19" t="s">
        <v>262</v>
      </c>
      <c r="G40" s="19" t="s">
        <v>262</v>
      </c>
      <c r="H40" s="19"/>
      <c r="I40" s="19" t="s">
        <v>262</v>
      </c>
      <c r="J40" s="19" t="s">
        <v>262</v>
      </c>
      <c r="K40" s="19" t="s">
        <v>262</v>
      </c>
      <c r="L40" s="19" t="s">
        <v>262</v>
      </c>
    </row>
    <row r="41" spans="1:12" customFormat="1" ht="12.75" customHeight="1" x14ac:dyDescent="0.25">
      <c r="A41" s="3"/>
      <c r="B41" s="17" t="s">
        <v>209</v>
      </c>
      <c r="D41" s="19" t="s">
        <v>262</v>
      </c>
      <c r="E41" s="19" t="s">
        <v>262</v>
      </c>
      <c r="F41" s="19" t="s">
        <v>262</v>
      </c>
      <c r="G41" s="19" t="s">
        <v>262</v>
      </c>
      <c r="H41" s="19"/>
      <c r="I41" s="19" t="s">
        <v>262</v>
      </c>
      <c r="J41" s="19" t="s">
        <v>262</v>
      </c>
      <c r="K41" s="19" t="s">
        <v>262</v>
      </c>
      <c r="L41" s="19" t="s">
        <v>262</v>
      </c>
    </row>
    <row r="42" spans="1:12" customFormat="1" ht="12.75" customHeight="1" x14ac:dyDescent="0.25"/>
    <row r="43" spans="1:12" customFormat="1" ht="12.75" customHeight="1" x14ac:dyDescent="0.25">
      <c r="A43" s="2" t="s">
        <v>200</v>
      </c>
      <c r="B43" s="2"/>
      <c r="C43" s="2"/>
      <c r="D43" s="36" t="e">
        <f>(D41-D40)/D40</f>
        <v>#VALUE!</v>
      </c>
      <c r="E43" s="36" t="e">
        <f t="shared" ref="E43:L43" si="0">(E41-E40)/E40</f>
        <v>#VALUE!</v>
      </c>
      <c r="F43" s="36" t="e">
        <f t="shared" si="0"/>
        <v>#VALUE!</v>
      </c>
      <c r="G43" s="36" t="e">
        <f t="shared" si="0"/>
        <v>#VALUE!</v>
      </c>
      <c r="H43" s="36"/>
      <c r="I43" s="36" t="e">
        <f t="shared" si="0"/>
        <v>#VALUE!</v>
      </c>
      <c r="J43" s="36" t="e">
        <f t="shared" si="0"/>
        <v>#VALUE!</v>
      </c>
      <c r="K43" s="36" t="e">
        <f t="shared" si="0"/>
        <v>#VALUE!</v>
      </c>
      <c r="L43" s="36" t="e">
        <f t="shared" si="0"/>
        <v>#VALUE!</v>
      </c>
    </row>
    <row r="44" spans="1:12" customFormat="1" ht="12.75" customHeight="1" x14ac:dyDescent="0.25">
      <c r="A44" s="2" t="s">
        <v>201</v>
      </c>
      <c r="B44" s="2"/>
      <c r="C44" s="2"/>
      <c r="D44" s="36" t="e">
        <f>(D41-D37)/D37</f>
        <v>#VALUE!</v>
      </c>
      <c r="E44" s="36" t="e">
        <f t="shared" ref="E44:L44" si="1">(E41-E37)/E37</f>
        <v>#VALUE!</v>
      </c>
      <c r="F44" s="36" t="e">
        <f t="shared" si="1"/>
        <v>#VALUE!</v>
      </c>
      <c r="G44" s="36" t="e">
        <f t="shared" si="1"/>
        <v>#VALUE!</v>
      </c>
      <c r="H44" s="36"/>
      <c r="I44" s="36" t="e">
        <f t="shared" si="1"/>
        <v>#VALUE!</v>
      </c>
      <c r="J44" s="36" t="e">
        <f t="shared" si="1"/>
        <v>#VALUE!</v>
      </c>
      <c r="K44" s="36" t="e">
        <f t="shared" si="1"/>
        <v>#VALUE!</v>
      </c>
      <c r="L44" s="36" t="e">
        <f t="shared" si="1"/>
        <v>#VALUE!</v>
      </c>
    </row>
    <row r="45" spans="1:12" customFormat="1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</row>
    <row r="46" spans="1:12" customFormat="1" ht="12.75" customHeight="1" x14ac:dyDescent="0.25">
      <c r="A46" s="2" t="s">
        <v>202</v>
      </c>
      <c r="B46" s="2"/>
      <c r="C46" s="62"/>
      <c r="D46" s="127" t="e">
        <f>D41-D40</f>
        <v>#VALUE!</v>
      </c>
      <c r="E46" s="127" t="e">
        <f t="shared" ref="E46:L46" si="2">E41-E40</f>
        <v>#VALUE!</v>
      </c>
      <c r="F46" s="127" t="e">
        <f t="shared" si="2"/>
        <v>#VALUE!</v>
      </c>
      <c r="G46" s="127" t="e">
        <f t="shared" si="2"/>
        <v>#VALUE!</v>
      </c>
      <c r="H46" s="127"/>
      <c r="I46" s="127" t="e">
        <f t="shared" si="2"/>
        <v>#VALUE!</v>
      </c>
      <c r="J46" s="127" t="e">
        <f t="shared" si="2"/>
        <v>#VALUE!</v>
      </c>
      <c r="K46" s="127" t="e">
        <f t="shared" si="2"/>
        <v>#VALUE!</v>
      </c>
      <c r="L46" s="127" t="e">
        <f t="shared" si="2"/>
        <v>#VALUE!</v>
      </c>
    </row>
    <row r="47" spans="1:12" customFormat="1" ht="12.75" customHeight="1" x14ac:dyDescent="0.25">
      <c r="A47" s="2" t="s">
        <v>203</v>
      </c>
      <c r="B47" s="2"/>
      <c r="C47" s="24"/>
      <c r="D47" s="69" t="e">
        <f>D41-D37</f>
        <v>#VALUE!</v>
      </c>
      <c r="E47" s="69" t="e">
        <f t="shared" ref="E47:L47" si="3">E41-E37</f>
        <v>#VALUE!</v>
      </c>
      <c r="F47" s="69" t="e">
        <f t="shared" si="3"/>
        <v>#VALUE!</v>
      </c>
      <c r="G47" s="69" t="e">
        <f t="shared" si="3"/>
        <v>#VALUE!</v>
      </c>
      <c r="H47" s="69"/>
      <c r="I47" s="69" t="e">
        <f t="shared" si="3"/>
        <v>#VALUE!</v>
      </c>
      <c r="J47" s="69" t="e">
        <f t="shared" si="3"/>
        <v>#VALUE!</v>
      </c>
      <c r="K47" s="69" t="e">
        <f t="shared" si="3"/>
        <v>#VALUE!</v>
      </c>
      <c r="L47" s="69" t="e">
        <f t="shared" si="3"/>
        <v>#VALUE!</v>
      </c>
    </row>
    <row r="48" spans="1:12" customFormat="1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</row>
    <row r="49" spans="1:12" customFormat="1" ht="12.75" customHeight="1" x14ac:dyDescent="0.25">
      <c r="A49" s="2" t="s">
        <v>204</v>
      </c>
      <c r="B49" s="2"/>
      <c r="C49" s="24"/>
      <c r="D49" s="126">
        <f>MAX(D6:D41)</f>
        <v>2466</v>
      </c>
      <c r="E49" s="126">
        <f>MAX(E6:E41)</f>
        <v>3218</v>
      </c>
      <c r="F49" s="126">
        <f>MAX(F6:F41)</f>
        <v>1819</v>
      </c>
      <c r="G49" s="126">
        <f>MAX(G6:G41)</f>
        <v>1822</v>
      </c>
      <c r="H49" s="126"/>
      <c r="I49" s="126">
        <f>MAX(I6:I41)</f>
        <v>2206</v>
      </c>
      <c r="J49" s="126">
        <f>MAX(J6:J41)</f>
        <v>2757</v>
      </c>
      <c r="K49" s="126">
        <f>MAX(K6:K41)</f>
        <v>1670</v>
      </c>
      <c r="L49" s="126">
        <f>MAX(L6:L41)</f>
        <v>1827</v>
      </c>
    </row>
    <row r="50" spans="1:12" customFormat="1" ht="12.75" customHeight="1" x14ac:dyDescent="0.25">
      <c r="A50" s="2" t="s">
        <v>205</v>
      </c>
      <c r="B50" s="2"/>
      <c r="C50" s="24"/>
      <c r="D50" s="125">
        <f>MIN(D6:D41)</f>
        <v>2288</v>
      </c>
      <c r="E50" s="125">
        <f>MIN(E6:E41)</f>
        <v>2920</v>
      </c>
      <c r="F50" s="125">
        <f>MIN(F6:F41)</f>
        <v>1642</v>
      </c>
      <c r="G50" s="125">
        <f>MIN(G6:G41)</f>
        <v>1656</v>
      </c>
      <c r="H50" s="125"/>
      <c r="I50" s="125">
        <f>MIN(I6:I41)</f>
        <v>2032</v>
      </c>
      <c r="J50" s="125">
        <f>MIN(J6:J41)</f>
        <v>2477</v>
      </c>
      <c r="K50" s="125">
        <f>MIN(K6:K41)</f>
        <v>1448</v>
      </c>
      <c r="L50" s="125">
        <f>MIN(L6:L41)</f>
        <v>1622</v>
      </c>
    </row>
    <row r="51" spans="1:12" customFormat="1" ht="12.75" customHeight="1" x14ac:dyDescent="0.25"/>
    <row r="52" spans="1:12" customFormat="1" ht="12.75" customHeight="1" x14ac:dyDescent="0.25"/>
    <row r="53" spans="1:12" customFormat="1" ht="12.75" customHeight="1" x14ac:dyDescent="0.25"/>
    <row r="54" spans="1:12" customFormat="1" ht="12.75" customHeight="1" x14ac:dyDescent="0.25"/>
    <row r="55" spans="1:12" customFormat="1" ht="12.75" customHeight="1" x14ac:dyDescent="0.25"/>
    <row r="56" spans="1:12" customFormat="1" ht="12.75" customHeight="1" x14ac:dyDescent="0.25"/>
    <row r="57" spans="1:12" customFormat="1" ht="12.75" customHeight="1" x14ac:dyDescent="0.25"/>
    <row r="58" spans="1:12" customFormat="1" ht="12.75" customHeight="1" x14ac:dyDescent="0.25"/>
    <row r="59" spans="1:12" customFormat="1" ht="12.75" customHeight="1" x14ac:dyDescent="0.25"/>
    <row r="60" spans="1:12" customFormat="1" ht="12.75" customHeight="1" x14ac:dyDescent="0.25"/>
    <row r="61" spans="1:12" customFormat="1" ht="12.75" customHeight="1" x14ac:dyDescent="0.25"/>
    <row r="62" spans="1:12" customFormat="1" ht="12.75" customHeight="1" x14ac:dyDescent="0.25"/>
    <row r="63" spans="1:12" customFormat="1" ht="12.75" customHeight="1" x14ac:dyDescent="0.25"/>
    <row r="64" spans="1:12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  <row r="1003" customFormat="1" ht="12.75" customHeight="1" x14ac:dyDescent="0.25"/>
    <row r="1004" customFormat="1" ht="12.75" customHeight="1" x14ac:dyDescent="0.25"/>
    <row r="1005" customFormat="1" ht="12.75" customHeight="1" x14ac:dyDescent="0.25"/>
    <row r="1006" customFormat="1" ht="12.75" customHeight="1" x14ac:dyDescent="0.25"/>
    <row r="1007" customFormat="1" ht="12.75" customHeight="1" x14ac:dyDescent="0.25"/>
    <row r="1008" customFormat="1" ht="12.75" customHeight="1" x14ac:dyDescent="0.25"/>
    <row r="1009" customFormat="1" ht="12.75" customHeight="1" x14ac:dyDescent="0.25"/>
    <row r="1010" customFormat="1" ht="12.75" customHeight="1" x14ac:dyDescent="0.25"/>
    <row r="1011" customFormat="1" ht="12.75" customHeight="1" x14ac:dyDescent="0.25"/>
    <row r="1012" customFormat="1" ht="12.75" customHeight="1" x14ac:dyDescent="0.25"/>
    <row r="1013" customFormat="1" ht="12.75" customHeight="1" x14ac:dyDescent="0.25"/>
    <row r="1014" customFormat="1" ht="12.75" customHeight="1" x14ac:dyDescent="0.25"/>
    <row r="1015" customFormat="1" ht="12.75" customHeight="1" x14ac:dyDescent="0.25"/>
    <row r="1016" customFormat="1" ht="12.75" customHeight="1" x14ac:dyDescent="0.25"/>
    <row r="1017" customFormat="1" ht="12.75" customHeight="1" x14ac:dyDescent="0.25"/>
    <row r="1018" customFormat="1" ht="12.75" customHeight="1" x14ac:dyDescent="0.25"/>
    <row r="1019" customFormat="1" ht="12.75" customHeight="1" x14ac:dyDescent="0.25"/>
    <row r="1020" customFormat="1" ht="12.75" customHeight="1" x14ac:dyDescent="0.25"/>
    <row r="1021" customFormat="1" ht="12.75" customHeight="1" x14ac:dyDescent="0.25"/>
    <row r="1022" customFormat="1" ht="12.75" customHeight="1" x14ac:dyDescent="0.25"/>
    <row r="1023" customFormat="1" ht="12.75" customHeight="1" x14ac:dyDescent="0.25"/>
    <row r="1024" customFormat="1" ht="12.75" customHeight="1" x14ac:dyDescent="0.25"/>
    <row r="1025" customFormat="1" ht="12.75" customHeight="1" x14ac:dyDescent="0.25"/>
    <row r="1026" customFormat="1" ht="12.75" customHeight="1" x14ac:dyDescent="0.25"/>
    <row r="1027" customFormat="1" ht="12.75" customHeight="1" x14ac:dyDescent="0.25"/>
    <row r="1028" customFormat="1" ht="12.75" customHeight="1" x14ac:dyDescent="0.25"/>
    <row r="1029" customFormat="1" ht="12.75" customHeight="1" x14ac:dyDescent="0.25"/>
    <row r="1030" customFormat="1" ht="12.75" customHeight="1" x14ac:dyDescent="0.25"/>
    <row r="1031" customFormat="1" ht="12.75" customHeight="1" x14ac:dyDescent="0.25"/>
    <row r="1032" customFormat="1" ht="12.75" customHeight="1" x14ac:dyDescent="0.25"/>
    <row r="1033" customFormat="1" ht="12.75" customHeight="1" x14ac:dyDescent="0.25"/>
    <row r="1034" customFormat="1" ht="12.75" customHeight="1" x14ac:dyDescent="0.25"/>
    <row r="1035" customFormat="1" ht="12.75" customHeight="1" x14ac:dyDescent="0.25"/>
    <row r="1036" customFormat="1" ht="12.75" customHeight="1" x14ac:dyDescent="0.25"/>
    <row r="1037" customFormat="1" ht="12.75" customHeight="1" x14ac:dyDescent="0.25"/>
    <row r="1038" customFormat="1" ht="12.75" customHeight="1" x14ac:dyDescent="0.25"/>
    <row r="1039" customFormat="1" ht="12.75" customHeight="1" x14ac:dyDescent="0.25"/>
    <row r="1040" customFormat="1" ht="12.75" customHeight="1" x14ac:dyDescent="0.25"/>
    <row r="1041" customFormat="1" ht="12.75" customHeight="1" x14ac:dyDescent="0.25"/>
    <row r="1042" customFormat="1" ht="12.75" customHeight="1" x14ac:dyDescent="0.25"/>
    <row r="1043" customFormat="1" ht="12.75" customHeight="1" x14ac:dyDescent="0.25"/>
    <row r="1044" customFormat="1" ht="12.75" customHeight="1" x14ac:dyDescent="0.25"/>
    <row r="1045" customFormat="1" ht="12.75" customHeight="1" x14ac:dyDescent="0.25"/>
    <row r="1046" customFormat="1" ht="12.75" customHeight="1" x14ac:dyDescent="0.25"/>
    <row r="1047" customFormat="1" ht="12.75" customHeight="1" x14ac:dyDescent="0.25"/>
    <row r="1048" customFormat="1" ht="12.75" customHeight="1" x14ac:dyDescent="0.25"/>
    <row r="1049" customFormat="1" ht="12.75" customHeight="1" x14ac:dyDescent="0.25"/>
    <row r="1050" customFormat="1" ht="12.75" customHeight="1" x14ac:dyDescent="0.25"/>
    <row r="1051" customFormat="1" ht="12.75" customHeight="1" x14ac:dyDescent="0.25"/>
    <row r="1052" customFormat="1" ht="12.75" customHeight="1" x14ac:dyDescent="0.25"/>
    <row r="1053" customFormat="1" ht="12.75" customHeight="1" x14ac:dyDescent="0.25"/>
    <row r="1054" customFormat="1" ht="12.75" customHeight="1" x14ac:dyDescent="0.25"/>
    <row r="1055" customFormat="1" ht="12.75" customHeight="1" x14ac:dyDescent="0.25"/>
    <row r="1056" customFormat="1" ht="12.75" customHeight="1" x14ac:dyDescent="0.25"/>
    <row r="1057" customFormat="1" ht="12.75" customHeight="1" x14ac:dyDescent="0.25"/>
    <row r="1058" customFormat="1" ht="12.75" customHeight="1" x14ac:dyDescent="0.25"/>
    <row r="1059" customFormat="1" ht="12.75" customHeight="1" x14ac:dyDescent="0.25"/>
    <row r="1060" customFormat="1" ht="12.75" customHeight="1" x14ac:dyDescent="0.25"/>
    <row r="1061" customFormat="1" ht="12.75" customHeight="1" x14ac:dyDescent="0.25"/>
    <row r="1062" customFormat="1" ht="12.75" customHeight="1" x14ac:dyDescent="0.25"/>
    <row r="1063" customFormat="1" ht="12.75" customHeight="1" x14ac:dyDescent="0.25"/>
    <row r="1064" customFormat="1" ht="12.75" customHeight="1" x14ac:dyDescent="0.25"/>
    <row r="1065" customFormat="1" ht="12.75" customHeight="1" x14ac:dyDescent="0.25"/>
    <row r="1066" customFormat="1" ht="12.75" customHeight="1" x14ac:dyDescent="0.25"/>
    <row r="1067" customFormat="1" ht="12.75" customHeight="1" x14ac:dyDescent="0.25"/>
    <row r="1068" customFormat="1" ht="12.75" customHeight="1" x14ac:dyDescent="0.25"/>
    <row r="1069" customFormat="1" ht="12.75" customHeight="1" x14ac:dyDescent="0.25"/>
    <row r="1070" customFormat="1" ht="12.75" customHeight="1" x14ac:dyDescent="0.25"/>
    <row r="1071" customFormat="1" ht="12.75" customHeight="1" x14ac:dyDescent="0.25"/>
    <row r="1072" customFormat="1" ht="12.75" customHeight="1" x14ac:dyDescent="0.25"/>
    <row r="1073" customFormat="1" ht="12.75" customHeight="1" x14ac:dyDescent="0.25"/>
    <row r="1074" customFormat="1" ht="12.75" customHeight="1" x14ac:dyDescent="0.25"/>
    <row r="1075" customFormat="1" ht="12.75" customHeight="1" x14ac:dyDescent="0.25"/>
    <row r="1076" customFormat="1" ht="12.75" customHeight="1" x14ac:dyDescent="0.25"/>
    <row r="1077" customFormat="1" ht="12.75" customHeight="1" x14ac:dyDescent="0.25"/>
    <row r="1078" customFormat="1" ht="12.75" customHeight="1" x14ac:dyDescent="0.25"/>
    <row r="1079" customFormat="1" ht="12.75" customHeight="1" x14ac:dyDescent="0.25"/>
    <row r="1080" customFormat="1" ht="12.75" customHeight="1" x14ac:dyDescent="0.25"/>
    <row r="1081" customFormat="1" ht="12.75" customHeight="1" x14ac:dyDescent="0.25"/>
    <row r="1082" customFormat="1" ht="12.75" customHeight="1" x14ac:dyDescent="0.25"/>
    <row r="1083" customFormat="1" ht="12.75" customHeight="1" x14ac:dyDescent="0.25"/>
    <row r="1084" customFormat="1" ht="12.75" customHeight="1" x14ac:dyDescent="0.25"/>
    <row r="1085" customFormat="1" ht="12.75" customHeight="1" x14ac:dyDescent="0.25"/>
    <row r="1086" customFormat="1" ht="12.75" customHeight="1" x14ac:dyDescent="0.25"/>
    <row r="1087" customFormat="1" ht="12.75" customHeight="1" x14ac:dyDescent="0.25"/>
    <row r="1088" customFormat="1" ht="12.75" customHeight="1" x14ac:dyDescent="0.25"/>
    <row r="1089" customFormat="1" ht="12.75" customHeight="1" x14ac:dyDescent="0.25"/>
    <row r="1090" customFormat="1" ht="12.75" customHeight="1" x14ac:dyDescent="0.25"/>
    <row r="1091" customFormat="1" ht="12.75" customHeight="1" x14ac:dyDescent="0.25"/>
    <row r="1092" customFormat="1" ht="12.75" customHeight="1" x14ac:dyDescent="0.25"/>
    <row r="1093" customFormat="1" ht="12.75" customHeight="1" x14ac:dyDescent="0.25"/>
    <row r="1094" customFormat="1" ht="12.75" customHeight="1" x14ac:dyDescent="0.25"/>
    <row r="1095" customFormat="1" ht="12.75" customHeight="1" x14ac:dyDescent="0.25"/>
    <row r="1096" customFormat="1" ht="12.75" customHeight="1" x14ac:dyDescent="0.25"/>
    <row r="1097" customFormat="1" ht="12.75" customHeight="1" x14ac:dyDescent="0.25"/>
    <row r="1098" customFormat="1" ht="12.75" customHeight="1" x14ac:dyDescent="0.25"/>
    <row r="1099" customFormat="1" ht="12.75" customHeight="1" x14ac:dyDescent="0.25"/>
    <row r="1100" customFormat="1" ht="12.75" customHeight="1" x14ac:dyDescent="0.25"/>
    <row r="1101" customFormat="1" ht="12.75" customHeight="1" x14ac:dyDescent="0.25"/>
    <row r="1102" customFormat="1" ht="12.75" customHeight="1" x14ac:dyDescent="0.25"/>
    <row r="1103" customFormat="1" ht="12.75" customHeight="1" x14ac:dyDescent="0.25"/>
    <row r="1104" customFormat="1" ht="12.75" customHeight="1" x14ac:dyDescent="0.25"/>
    <row r="1105" customFormat="1" ht="12.75" customHeight="1" x14ac:dyDescent="0.25"/>
    <row r="1106" customFormat="1" ht="12.75" customHeight="1" x14ac:dyDescent="0.25"/>
    <row r="1107" customFormat="1" ht="12.75" customHeight="1" x14ac:dyDescent="0.25"/>
    <row r="1108" customFormat="1" ht="12.75" customHeight="1" x14ac:dyDescent="0.25"/>
    <row r="1109" customFormat="1" ht="12.75" customHeight="1" x14ac:dyDescent="0.25"/>
    <row r="1110" customFormat="1" ht="12.75" customHeight="1" x14ac:dyDescent="0.25"/>
    <row r="1111" customFormat="1" ht="12.75" customHeight="1" x14ac:dyDescent="0.25"/>
    <row r="1112" customFormat="1" ht="12.75" customHeight="1" x14ac:dyDescent="0.25"/>
    <row r="1113" customFormat="1" ht="12.75" customHeight="1" x14ac:dyDescent="0.25"/>
    <row r="1114" customFormat="1" ht="12.7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AD1114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6" width="11.7109375" style="6" customWidth="1"/>
    <col min="17" max="17" width="3.7109375" style="6" customWidth="1"/>
    <col min="18" max="30" width="11.7109375" style="6" customWidth="1"/>
    <col min="31" max="16384" width="9.140625" style="6"/>
  </cols>
  <sheetData>
    <row r="1" spans="1:30" s="1" customFormat="1" ht="30" customHeight="1" x14ac:dyDescent="0.25">
      <c r="A1" s="4" t="s">
        <v>238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">
      <c r="A2" s="11" t="s">
        <v>82</v>
      </c>
      <c r="B2" s="11"/>
    </row>
    <row r="3" spans="1:30" ht="12.75" customHeight="1" x14ac:dyDescent="0.2">
      <c r="D3" s="85" t="s">
        <v>13</v>
      </c>
      <c r="R3" s="85" t="s">
        <v>11</v>
      </c>
    </row>
    <row r="4" spans="1:30" ht="12.75" customHeight="1" x14ac:dyDescent="0.2">
      <c r="A4" s="48"/>
      <c r="B4" s="130"/>
      <c r="D4" s="44" t="s">
        <v>128</v>
      </c>
      <c r="E4" s="45"/>
      <c r="F4" s="45"/>
      <c r="R4" s="44" t="s">
        <v>128</v>
      </c>
      <c r="S4" s="45"/>
      <c r="T4" s="45"/>
    </row>
    <row r="5" spans="1:30" ht="45" customHeight="1" x14ac:dyDescent="0.2">
      <c r="A5" s="122" t="s">
        <v>212</v>
      </c>
      <c r="B5" s="122" t="s">
        <v>211</v>
      </c>
      <c r="D5" s="12" t="s">
        <v>6</v>
      </c>
      <c r="E5" s="12" t="s">
        <v>41</v>
      </c>
      <c r="F5" s="12" t="s">
        <v>42</v>
      </c>
      <c r="G5" s="12" t="s">
        <v>186</v>
      </c>
      <c r="H5" s="12" t="s">
        <v>43</v>
      </c>
      <c r="I5" s="12" t="s">
        <v>44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R5" s="12" t="s">
        <v>6</v>
      </c>
      <c r="S5" s="12" t="s">
        <v>41</v>
      </c>
      <c r="T5" s="12" t="s">
        <v>42</v>
      </c>
      <c r="U5" s="12" t="s">
        <v>186</v>
      </c>
      <c r="V5" s="12" t="s">
        <v>43</v>
      </c>
      <c r="W5" s="12" t="s">
        <v>44</v>
      </c>
      <c r="X5" s="12" t="s">
        <v>45</v>
      </c>
      <c r="Y5" s="12" t="s">
        <v>46</v>
      </c>
      <c r="Z5" s="12" t="s">
        <v>47</v>
      </c>
      <c r="AA5" s="12" t="s">
        <v>48</v>
      </c>
      <c r="AB5" s="12" t="s">
        <v>49</v>
      </c>
      <c r="AC5" s="12" t="s">
        <v>50</v>
      </c>
      <c r="AD5" s="12" t="s">
        <v>51</v>
      </c>
    </row>
    <row r="6" spans="1:30" ht="12.75" customHeight="1" x14ac:dyDescent="0.2">
      <c r="A6" s="3">
        <v>2012</v>
      </c>
      <c r="B6" s="17" t="s">
        <v>206</v>
      </c>
      <c r="D6" s="43">
        <v>2218</v>
      </c>
      <c r="E6" s="19">
        <v>1228</v>
      </c>
      <c r="F6" s="19">
        <v>2311</v>
      </c>
      <c r="G6" s="19">
        <v>2216</v>
      </c>
      <c r="H6" s="19">
        <v>1857</v>
      </c>
      <c r="I6" s="19">
        <v>1989</v>
      </c>
      <c r="J6" s="19">
        <v>2421</v>
      </c>
      <c r="K6" s="19">
        <v>1707</v>
      </c>
      <c r="L6" s="19">
        <v>3236</v>
      </c>
      <c r="M6" s="19">
        <v>3243</v>
      </c>
      <c r="N6" s="19">
        <v>1842</v>
      </c>
      <c r="O6" s="19">
        <v>867</v>
      </c>
      <c r="P6" s="19">
        <v>1797</v>
      </c>
      <c r="R6" s="43">
        <v>1950</v>
      </c>
      <c r="S6" s="19">
        <v>1379</v>
      </c>
      <c r="T6" s="19">
        <v>2082</v>
      </c>
      <c r="U6" s="19">
        <v>1889</v>
      </c>
      <c r="V6" s="19">
        <v>1891</v>
      </c>
      <c r="W6" s="19">
        <v>1777</v>
      </c>
      <c r="X6" s="19">
        <v>2221</v>
      </c>
      <c r="Y6" s="19">
        <v>1468</v>
      </c>
      <c r="Z6" s="19">
        <v>2771</v>
      </c>
      <c r="AA6" s="19">
        <v>2761</v>
      </c>
      <c r="AB6" s="19">
        <v>1671</v>
      </c>
      <c r="AC6" s="19">
        <v>770</v>
      </c>
      <c r="AD6" s="19">
        <v>390</v>
      </c>
    </row>
    <row r="7" spans="1:30" ht="12.75" customHeight="1" x14ac:dyDescent="0.2">
      <c r="A7" s="3"/>
      <c r="B7" s="17" t="s">
        <v>207</v>
      </c>
      <c r="D7" s="43">
        <v>2229</v>
      </c>
      <c r="E7" s="19">
        <v>1260</v>
      </c>
      <c r="F7" s="19">
        <v>2311</v>
      </c>
      <c r="G7" s="19">
        <v>2202</v>
      </c>
      <c r="H7" s="19">
        <v>1904</v>
      </c>
      <c r="I7" s="19">
        <v>1973</v>
      </c>
      <c r="J7" s="19">
        <v>2463</v>
      </c>
      <c r="K7" s="19">
        <v>1708</v>
      </c>
      <c r="L7" s="19">
        <v>3281</v>
      </c>
      <c r="M7" s="19">
        <v>3212</v>
      </c>
      <c r="N7" s="19">
        <v>1832</v>
      </c>
      <c r="O7" s="19">
        <v>867</v>
      </c>
      <c r="P7" s="19">
        <v>2240</v>
      </c>
      <c r="R7" s="43">
        <v>1952</v>
      </c>
      <c r="S7" s="19">
        <v>1444</v>
      </c>
      <c r="T7" s="19">
        <v>2094</v>
      </c>
      <c r="U7" s="19">
        <v>1906</v>
      </c>
      <c r="V7" s="19">
        <v>1870</v>
      </c>
      <c r="W7" s="19">
        <v>1780</v>
      </c>
      <c r="X7" s="19">
        <v>2230</v>
      </c>
      <c r="Y7" s="19">
        <v>1480</v>
      </c>
      <c r="Z7" s="19">
        <v>2875</v>
      </c>
      <c r="AA7" s="19">
        <v>2675</v>
      </c>
      <c r="AB7" s="19">
        <v>1602</v>
      </c>
      <c r="AC7" s="19">
        <v>772</v>
      </c>
      <c r="AD7" s="19">
        <v>1233</v>
      </c>
    </row>
    <row r="8" spans="1:30" ht="12.75" customHeight="1" x14ac:dyDescent="0.2">
      <c r="A8" s="3"/>
      <c r="B8" s="17" t="s">
        <v>208</v>
      </c>
      <c r="D8" s="43">
        <v>2241</v>
      </c>
      <c r="E8" s="19">
        <v>1266</v>
      </c>
      <c r="F8" s="19">
        <v>2313</v>
      </c>
      <c r="G8" s="19">
        <v>2215</v>
      </c>
      <c r="H8" s="19">
        <v>1951</v>
      </c>
      <c r="I8" s="19">
        <v>2003</v>
      </c>
      <c r="J8" s="19">
        <v>2404</v>
      </c>
      <c r="K8" s="19">
        <v>1637</v>
      </c>
      <c r="L8" s="19">
        <v>3282</v>
      </c>
      <c r="M8" s="19">
        <v>3238</v>
      </c>
      <c r="N8" s="19">
        <v>1751</v>
      </c>
      <c r="O8" s="19">
        <v>864</v>
      </c>
      <c r="P8" s="19">
        <v>2267</v>
      </c>
      <c r="R8" s="43">
        <v>1977</v>
      </c>
      <c r="S8" s="19">
        <v>1364</v>
      </c>
      <c r="T8" s="19">
        <v>2194</v>
      </c>
      <c r="U8" s="19">
        <v>2003</v>
      </c>
      <c r="V8" s="19">
        <v>1843</v>
      </c>
      <c r="W8" s="19">
        <v>1870</v>
      </c>
      <c r="X8" s="19">
        <v>2303</v>
      </c>
      <c r="Y8" s="19">
        <v>1462</v>
      </c>
      <c r="Z8" s="19">
        <v>2851</v>
      </c>
      <c r="AA8" s="19">
        <v>2710</v>
      </c>
      <c r="AB8" s="19">
        <v>1593</v>
      </c>
      <c r="AC8" s="19">
        <v>778</v>
      </c>
      <c r="AD8" s="19"/>
    </row>
    <row r="9" spans="1:30" ht="12.75" customHeight="1" x14ac:dyDescent="0.2">
      <c r="A9" s="3"/>
      <c r="B9" s="17" t="s">
        <v>209</v>
      </c>
      <c r="D9" s="43">
        <v>2234</v>
      </c>
      <c r="E9" s="19">
        <v>1272</v>
      </c>
      <c r="F9" s="19">
        <v>2312</v>
      </c>
      <c r="G9" s="19">
        <v>2187</v>
      </c>
      <c r="H9" s="19">
        <v>1897</v>
      </c>
      <c r="I9" s="19">
        <v>1984</v>
      </c>
      <c r="J9" s="19">
        <v>2434</v>
      </c>
      <c r="K9" s="19">
        <v>1632</v>
      </c>
      <c r="L9" s="19">
        <v>3340</v>
      </c>
      <c r="M9" s="19">
        <v>3225</v>
      </c>
      <c r="N9" s="19">
        <v>1784</v>
      </c>
      <c r="O9" s="19">
        <v>875</v>
      </c>
      <c r="P9" s="19">
        <v>1837</v>
      </c>
      <c r="R9" s="43">
        <v>1945</v>
      </c>
      <c r="S9" s="19">
        <v>1345</v>
      </c>
      <c r="T9" s="19">
        <v>2092</v>
      </c>
      <c r="U9" s="19">
        <v>1949</v>
      </c>
      <c r="V9" s="19">
        <v>1790</v>
      </c>
      <c r="W9" s="19">
        <v>1845</v>
      </c>
      <c r="X9" s="19">
        <v>2381</v>
      </c>
      <c r="Y9" s="19">
        <v>1504</v>
      </c>
      <c r="Z9" s="19">
        <v>2810</v>
      </c>
      <c r="AA9" s="19">
        <v>2682</v>
      </c>
      <c r="AB9" s="19">
        <v>1564</v>
      </c>
      <c r="AC9" s="19">
        <v>773</v>
      </c>
      <c r="AD9" s="19">
        <v>934</v>
      </c>
    </row>
    <row r="10" spans="1:30" ht="12.75" customHeight="1" x14ac:dyDescent="0.2">
      <c r="A10" s="3">
        <v>2013</v>
      </c>
      <c r="B10" s="17" t="s">
        <v>206</v>
      </c>
      <c r="D10" s="43">
        <v>2275</v>
      </c>
      <c r="E10" s="19">
        <v>1287</v>
      </c>
      <c r="F10" s="19">
        <v>2314</v>
      </c>
      <c r="G10" s="19">
        <v>2200</v>
      </c>
      <c r="H10" s="19">
        <v>1947</v>
      </c>
      <c r="I10" s="19">
        <v>2008</v>
      </c>
      <c r="J10" s="19">
        <v>2388</v>
      </c>
      <c r="K10" s="19">
        <v>1717</v>
      </c>
      <c r="L10" s="19">
        <v>3445</v>
      </c>
      <c r="M10" s="19">
        <v>3312</v>
      </c>
      <c r="N10" s="19">
        <v>1825</v>
      </c>
      <c r="O10" s="19">
        <v>887</v>
      </c>
      <c r="P10" s="19">
        <v>1784</v>
      </c>
      <c r="R10" s="43">
        <v>2001</v>
      </c>
      <c r="S10" s="19">
        <v>1349</v>
      </c>
      <c r="T10" s="19">
        <v>2067</v>
      </c>
      <c r="U10" s="19">
        <v>1931</v>
      </c>
      <c r="V10" s="19">
        <v>1869</v>
      </c>
      <c r="W10" s="19">
        <v>1910</v>
      </c>
      <c r="X10" s="19">
        <v>2228</v>
      </c>
      <c r="Y10" s="19">
        <v>1571</v>
      </c>
      <c r="Z10" s="19">
        <v>3037</v>
      </c>
      <c r="AA10" s="19">
        <v>2813</v>
      </c>
      <c r="AB10" s="19">
        <v>1694</v>
      </c>
      <c r="AC10" s="19">
        <v>796</v>
      </c>
      <c r="AD10" s="19"/>
    </row>
    <row r="11" spans="1:30" ht="12.75" customHeight="1" x14ac:dyDescent="0.2">
      <c r="A11" s="3"/>
      <c r="B11" s="17" t="s">
        <v>207</v>
      </c>
      <c r="D11" s="43">
        <v>2303</v>
      </c>
      <c r="E11" s="19">
        <v>1288</v>
      </c>
      <c r="F11" s="19">
        <v>2366</v>
      </c>
      <c r="G11" s="19">
        <v>2278</v>
      </c>
      <c r="H11" s="19">
        <v>2065</v>
      </c>
      <c r="I11" s="19">
        <v>2041</v>
      </c>
      <c r="J11" s="19">
        <v>2496</v>
      </c>
      <c r="K11" s="19">
        <v>1714</v>
      </c>
      <c r="L11" s="19">
        <v>3377</v>
      </c>
      <c r="M11" s="19">
        <v>3299</v>
      </c>
      <c r="N11" s="19">
        <v>1848</v>
      </c>
      <c r="O11" s="19">
        <v>896</v>
      </c>
      <c r="P11" s="19">
        <v>1676</v>
      </c>
      <c r="R11" s="43">
        <v>1979</v>
      </c>
      <c r="S11" s="19">
        <v>1326</v>
      </c>
      <c r="T11" s="19">
        <v>2042</v>
      </c>
      <c r="U11" s="19">
        <v>1942</v>
      </c>
      <c r="V11" s="19">
        <v>1900</v>
      </c>
      <c r="W11" s="19">
        <v>1878</v>
      </c>
      <c r="X11" s="19">
        <v>2304</v>
      </c>
      <c r="Y11" s="19">
        <v>1487</v>
      </c>
      <c r="Z11" s="19">
        <v>2987</v>
      </c>
      <c r="AA11" s="19">
        <v>2790</v>
      </c>
      <c r="AB11" s="19">
        <v>1684</v>
      </c>
      <c r="AC11" s="19">
        <v>805</v>
      </c>
      <c r="AD11" s="19">
        <v>980</v>
      </c>
    </row>
    <row r="12" spans="1:30" ht="12.75" customHeight="1" x14ac:dyDescent="0.2">
      <c r="A12" s="3"/>
      <c r="B12" s="17" t="s">
        <v>208</v>
      </c>
      <c r="D12" s="43">
        <v>2335</v>
      </c>
      <c r="E12" s="19">
        <v>1322</v>
      </c>
      <c r="F12" s="19">
        <v>2381</v>
      </c>
      <c r="G12" s="19">
        <v>2282</v>
      </c>
      <c r="H12" s="19">
        <v>2059</v>
      </c>
      <c r="I12" s="19">
        <v>2067</v>
      </c>
      <c r="J12" s="19">
        <v>2552</v>
      </c>
      <c r="K12" s="19">
        <v>1782</v>
      </c>
      <c r="L12" s="19">
        <v>3426</v>
      </c>
      <c r="M12" s="19">
        <v>3343</v>
      </c>
      <c r="N12" s="19">
        <v>1943</v>
      </c>
      <c r="O12" s="19">
        <v>910</v>
      </c>
      <c r="P12" s="19">
        <v>2862</v>
      </c>
      <c r="R12" s="43">
        <v>2026</v>
      </c>
      <c r="S12" s="19">
        <v>1354</v>
      </c>
      <c r="T12" s="19">
        <v>2072</v>
      </c>
      <c r="U12" s="19">
        <v>2003</v>
      </c>
      <c r="V12" s="19">
        <v>1929</v>
      </c>
      <c r="W12" s="19">
        <v>1870</v>
      </c>
      <c r="X12" s="19">
        <v>2424</v>
      </c>
      <c r="Y12" s="19">
        <v>1613</v>
      </c>
      <c r="Z12" s="19">
        <v>2969</v>
      </c>
      <c r="AA12" s="19">
        <v>2978</v>
      </c>
      <c r="AB12" s="19">
        <v>1800</v>
      </c>
      <c r="AC12" s="19">
        <v>793</v>
      </c>
      <c r="AD12" s="19"/>
    </row>
    <row r="13" spans="1:30" ht="12.75" customHeight="1" x14ac:dyDescent="0.2">
      <c r="A13" s="3"/>
      <c r="B13" s="17" t="s">
        <v>209</v>
      </c>
      <c r="D13" s="43">
        <v>2317</v>
      </c>
      <c r="E13" s="19">
        <v>1323</v>
      </c>
      <c r="F13" s="19">
        <v>2363</v>
      </c>
      <c r="G13" s="19">
        <v>2293</v>
      </c>
      <c r="H13" s="19">
        <v>1999</v>
      </c>
      <c r="I13" s="19">
        <v>2056</v>
      </c>
      <c r="J13" s="19">
        <v>2474</v>
      </c>
      <c r="K13" s="19">
        <v>1798</v>
      </c>
      <c r="L13" s="19">
        <v>3383</v>
      </c>
      <c r="M13" s="19">
        <v>3359</v>
      </c>
      <c r="N13" s="19">
        <v>1941</v>
      </c>
      <c r="O13" s="19">
        <v>927</v>
      </c>
      <c r="P13" s="19">
        <v>2359</v>
      </c>
      <c r="R13" s="43">
        <v>2049</v>
      </c>
      <c r="S13" s="19">
        <v>1334</v>
      </c>
      <c r="T13" s="19">
        <v>2123</v>
      </c>
      <c r="U13" s="19">
        <v>2011</v>
      </c>
      <c r="V13" s="19">
        <v>1982</v>
      </c>
      <c r="W13" s="19">
        <v>1924</v>
      </c>
      <c r="X13" s="19">
        <v>2408</v>
      </c>
      <c r="Y13" s="19">
        <v>1626</v>
      </c>
      <c r="Z13" s="19">
        <v>3019</v>
      </c>
      <c r="AA13" s="19">
        <v>2917</v>
      </c>
      <c r="AB13" s="19">
        <v>1736</v>
      </c>
      <c r="AC13" s="19">
        <v>811</v>
      </c>
      <c r="AD13" s="19">
        <v>426</v>
      </c>
    </row>
    <row r="14" spans="1:30" ht="12.75" customHeight="1" x14ac:dyDescent="0.2">
      <c r="A14" s="3">
        <v>2014</v>
      </c>
      <c r="B14" s="17" t="s">
        <v>206</v>
      </c>
      <c r="D14" s="43">
        <v>2363</v>
      </c>
      <c r="E14" s="19">
        <v>1343</v>
      </c>
      <c r="F14" s="19">
        <v>2458</v>
      </c>
      <c r="G14" s="19">
        <v>2359</v>
      </c>
      <c r="H14" s="19">
        <v>2058</v>
      </c>
      <c r="I14" s="19">
        <v>2045</v>
      </c>
      <c r="J14" s="19">
        <v>2538</v>
      </c>
      <c r="K14" s="19">
        <v>1813</v>
      </c>
      <c r="L14" s="19">
        <v>3464</v>
      </c>
      <c r="M14" s="19">
        <v>3393</v>
      </c>
      <c r="N14" s="19">
        <v>1924</v>
      </c>
      <c r="O14" s="19">
        <v>951</v>
      </c>
      <c r="P14" s="19">
        <v>5019</v>
      </c>
      <c r="R14" s="43">
        <v>2084</v>
      </c>
      <c r="S14" s="19">
        <v>1438</v>
      </c>
      <c r="T14" s="19">
        <v>2102</v>
      </c>
      <c r="U14" s="19">
        <v>1970</v>
      </c>
      <c r="V14" s="19">
        <v>1976</v>
      </c>
      <c r="W14" s="19">
        <v>1921</v>
      </c>
      <c r="X14" s="19">
        <v>2342</v>
      </c>
      <c r="Y14" s="19">
        <v>1512</v>
      </c>
      <c r="Z14" s="19">
        <v>2895</v>
      </c>
      <c r="AA14" s="19">
        <v>3076</v>
      </c>
      <c r="AB14" s="19">
        <v>1868</v>
      </c>
      <c r="AC14" s="19">
        <v>834</v>
      </c>
      <c r="AD14" s="19">
        <v>1253</v>
      </c>
    </row>
    <row r="15" spans="1:30" ht="12.75" customHeight="1" x14ac:dyDescent="0.2">
      <c r="A15" s="3"/>
      <c r="B15" s="17" t="s">
        <v>207</v>
      </c>
      <c r="D15" s="43">
        <v>2350</v>
      </c>
      <c r="E15" s="19">
        <v>1343</v>
      </c>
      <c r="F15" s="19">
        <v>2391</v>
      </c>
      <c r="G15" s="19">
        <v>2285</v>
      </c>
      <c r="H15" s="19">
        <v>2019</v>
      </c>
      <c r="I15" s="19">
        <v>2014</v>
      </c>
      <c r="J15" s="19">
        <v>2521</v>
      </c>
      <c r="K15" s="19">
        <v>1773</v>
      </c>
      <c r="L15" s="19">
        <v>3522</v>
      </c>
      <c r="M15" s="19">
        <v>3375</v>
      </c>
      <c r="N15" s="19">
        <v>1872</v>
      </c>
      <c r="O15" s="19">
        <v>942</v>
      </c>
      <c r="P15" s="19">
        <v>3031</v>
      </c>
      <c r="R15" s="43">
        <v>2058</v>
      </c>
      <c r="S15" s="19">
        <v>1422</v>
      </c>
      <c r="T15" s="19">
        <v>2228</v>
      </c>
      <c r="U15" s="19">
        <v>2083</v>
      </c>
      <c r="V15" s="19">
        <v>1971</v>
      </c>
      <c r="W15" s="19">
        <v>1824</v>
      </c>
      <c r="X15" s="19">
        <v>2310</v>
      </c>
      <c r="Y15" s="19">
        <v>1531</v>
      </c>
      <c r="Z15" s="19">
        <v>2884</v>
      </c>
      <c r="AA15" s="19">
        <v>2988</v>
      </c>
      <c r="AB15" s="19">
        <v>1645</v>
      </c>
      <c r="AC15" s="19">
        <v>808</v>
      </c>
      <c r="AD15" s="19"/>
    </row>
    <row r="16" spans="1:30" ht="12.75" customHeight="1" x14ac:dyDescent="0.2">
      <c r="A16" s="3"/>
      <c r="B16" s="17" t="s">
        <v>208</v>
      </c>
      <c r="D16" s="43">
        <v>2366</v>
      </c>
      <c r="E16" s="19">
        <v>1351</v>
      </c>
      <c r="F16" s="19">
        <v>2469</v>
      </c>
      <c r="G16" s="19">
        <v>2361</v>
      </c>
      <c r="H16" s="19">
        <v>1955</v>
      </c>
      <c r="I16" s="19">
        <v>2027</v>
      </c>
      <c r="J16" s="19">
        <v>2536</v>
      </c>
      <c r="K16" s="19">
        <v>1786</v>
      </c>
      <c r="L16" s="19">
        <v>3459</v>
      </c>
      <c r="M16" s="19">
        <v>3385</v>
      </c>
      <c r="N16" s="19">
        <v>1942</v>
      </c>
      <c r="O16" s="19">
        <v>957</v>
      </c>
      <c r="P16" s="19">
        <v>2126</v>
      </c>
      <c r="R16" s="43">
        <v>2121</v>
      </c>
      <c r="S16" s="19">
        <v>1503</v>
      </c>
      <c r="T16" s="19">
        <v>2297</v>
      </c>
      <c r="U16" s="19">
        <v>2144</v>
      </c>
      <c r="V16" s="19">
        <v>1996</v>
      </c>
      <c r="W16" s="19">
        <v>1868</v>
      </c>
      <c r="X16" s="19">
        <v>2473</v>
      </c>
      <c r="Y16" s="19">
        <v>1671</v>
      </c>
      <c r="Z16" s="19">
        <v>2859</v>
      </c>
      <c r="AA16" s="19">
        <v>3052</v>
      </c>
      <c r="AB16" s="19">
        <v>1591</v>
      </c>
      <c r="AC16" s="19">
        <v>863</v>
      </c>
      <c r="AD16" s="19"/>
    </row>
    <row r="17" spans="1:30" ht="12.75" customHeight="1" x14ac:dyDescent="0.2">
      <c r="A17" s="3"/>
      <c r="B17" s="17" t="s">
        <v>209</v>
      </c>
      <c r="D17" s="43">
        <v>2364</v>
      </c>
      <c r="E17" s="19">
        <v>1362</v>
      </c>
      <c r="F17" s="19">
        <v>2360</v>
      </c>
      <c r="G17" s="19">
        <v>2269</v>
      </c>
      <c r="H17" s="19">
        <v>1972</v>
      </c>
      <c r="I17" s="19">
        <v>2051</v>
      </c>
      <c r="J17" s="19">
        <v>2595</v>
      </c>
      <c r="K17" s="19">
        <v>1762</v>
      </c>
      <c r="L17" s="19">
        <v>3488</v>
      </c>
      <c r="M17" s="19">
        <v>3400</v>
      </c>
      <c r="N17" s="19">
        <v>1922</v>
      </c>
      <c r="O17" s="19">
        <v>959</v>
      </c>
      <c r="P17" s="19">
        <v>2982</v>
      </c>
      <c r="R17" s="43">
        <v>2081</v>
      </c>
      <c r="S17" s="19">
        <v>1461</v>
      </c>
      <c r="T17" s="19">
        <v>2153</v>
      </c>
      <c r="U17" s="19">
        <v>2006</v>
      </c>
      <c r="V17" s="19">
        <v>1965</v>
      </c>
      <c r="W17" s="19">
        <v>1821</v>
      </c>
      <c r="X17" s="19">
        <v>2475</v>
      </c>
      <c r="Y17" s="19">
        <v>1446</v>
      </c>
      <c r="Z17" s="19">
        <v>3098</v>
      </c>
      <c r="AA17" s="19">
        <v>2966</v>
      </c>
      <c r="AB17" s="19">
        <v>1588</v>
      </c>
      <c r="AC17" s="19">
        <v>881</v>
      </c>
      <c r="AD17" s="19">
        <v>829</v>
      </c>
    </row>
    <row r="18" spans="1:30" ht="12.75" customHeight="1" x14ac:dyDescent="0.2">
      <c r="A18" s="3">
        <v>2015</v>
      </c>
      <c r="B18" s="17" t="s">
        <v>206</v>
      </c>
      <c r="D18" s="43">
        <v>2364</v>
      </c>
      <c r="E18" s="19">
        <v>1371</v>
      </c>
      <c r="F18" s="19">
        <v>2454</v>
      </c>
      <c r="G18" s="19">
        <v>2379</v>
      </c>
      <c r="H18" s="19">
        <v>1943</v>
      </c>
      <c r="I18" s="19">
        <v>2049</v>
      </c>
      <c r="J18" s="19">
        <v>2497</v>
      </c>
      <c r="K18" s="19">
        <v>1706</v>
      </c>
      <c r="L18" s="19">
        <v>3467</v>
      </c>
      <c r="M18" s="19">
        <v>3429</v>
      </c>
      <c r="N18" s="19">
        <v>1910</v>
      </c>
      <c r="O18" s="19">
        <v>963</v>
      </c>
      <c r="P18" s="19">
        <v>2098</v>
      </c>
      <c r="R18" s="43">
        <v>2083</v>
      </c>
      <c r="S18" s="19">
        <v>1452</v>
      </c>
      <c r="T18" s="19">
        <v>2174</v>
      </c>
      <c r="U18" s="19">
        <v>2051</v>
      </c>
      <c r="V18" s="19">
        <v>1918</v>
      </c>
      <c r="W18" s="19">
        <v>1806</v>
      </c>
      <c r="X18" s="19">
        <v>2430</v>
      </c>
      <c r="Y18" s="19">
        <v>1506</v>
      </c>
      <c r="Z18" s="19">
        <v>2944</v>
      </c>
      <c r="AA18" s="19">
        <v>3070</v>
      </c>
      <c r="AB18" s="19">
        <v>1598</v>
      </c>
      <c r="AC18" s="19">
        <v>902</v>
      </c>
      <c r="AD18" s="19"/>
    </row>
    <row r="19" spans="1:30" ht="12.75" customHeight="1" x14ac:dyDescent="0.2">
      <c r="A19" s="3"/>
      <c r="B19" s="17" t="s">
        <v>207</v>
      </c>
      <c r="D19" s="43">
        <v>2349</v>
      </c>
      <c r="E19" s="19">
        <v>1321</v>
      </c>
      <c r="F19" s="19">
        <v>2449</v>
      </c>
      <c r="G19" s="19">
        <v>2351</v>
      </c>
      <c r="H19" s="19">
        <v>1913</v>
      </c>
      <c r="I19" s="19">
        <v>1994</v>
      </c>
      <c r="J19" s="19">
        <v>2448</v>
      </c>
      <c r="K19" s="19">
        <v>1672</v>
      </c>
      <c r="L19" s="19">
        <v>3459</v>
      </c>
      <c r="M19" s="19">
        <v>3428</v>
      </c>
      <c r="N19" s="19">
        <v>1879</v>
      </c>
      <c r="O19" s="19">
        <v>952</v>
      </c>
      <c r="P19" s="19">
        <v>2407</v>
      </c>
      <c r="R19" s="43">
        <v>2027</v>
      </c>
      <c r="S19" s="19">
        <v>1484</v>
      </c>
      <c r="T19" s="19">
        <v>2169</v>
      </c>
      <c r="U19" s="19">
        <v>2019</v>
      </c>
      <c r="V19" s="19">
        <v>1931</v>
      </c>
      <c r="W19" s="19">
        <v>1742</v>
      </c>
      <c r="X19" s="19">
        <v>2482</v>
      </c>
      <c r="Y19" s="19">
        <v>1501</v>
      </c>
      <c r="Z19" s="19">
        <v>2703</v>
      </c>
      <c r="AA19" s="19">
        <v>2960</v>
      </c>
      <c r="AB19" s="19">
        <v>1498</v>
      </c>
      <c r="AC19" s="19">
        <v>848</v>
      </c>
      <c r="AD19" s="19">
        <v>754</v>
      </c>
    </row>
    <row r="20" spans="1:30" ht="12.75" customHeight="1" x14ac:dyDescent="0.2">
      <c r="A20" s="3"/>
      <c r="B20" s="17" t="s">
        <v>208</v>
      </c>
      <c r="D20" s="43">
        <v>2317</v>
      </c>
      <c r="E20" s="19">
        <v>1313</v>
      </c>
      <c r="F20" s="19">
        <v>2402</v>
      </c>
      <c r="G20" s="19">
        <v>2318</v>
      </c>
      <c r="H20" s="19">
        <v>1914</v>
      </c>
      <c r="I20" s="19">
        <v>1977</v>
      </c>
      <c r="J20" s="19">
        <v>2440</v>
      </c>
      <c r="K20" s="19">
        <v>1710</v>
      </c>
      <c r="L20" s="19">
        <v>3343</v>
      </c>
      <c r="M20" s="19">
        <v>3402</v>
      </c>
      <c r="N20" s="19">
        <v>1860</v>
      </c>
      <c r="O20" s="19">
        <v>938</v>
      </c>
      <c r="P20" s="19">
        <v>1270</v>
      </c>
      <c r="R20" s="43">
        <v>2018</v>
      </c>
      <c r="S20" s="19">
        <v>1415</v>
      </c>
      <c r="T20" s="19">
        <v>2048</v>
      </c>
      <c r="U20" s="19">
        <v>1907</v>
      </c>
      <c r="V20" s="19">
        <v>1929</v>
      </c>
      <c r="W20" s="19">
        <v>1721</v>
      </c>
      <c r="X20" s="19">
        <v>2452</v>
      </c>
      <c r="Y20" s="19">
        <v>1488</v>
      </c>
      <c r="Z20" s="19">
        <v>2777</v>
      </c>
      <c r="AA20" s="19">
        <v>3032</v>
      </c>
      <c r="AB20" s="19">
        <v>1575</v>
      </c>
      <c r="AC20" s="19">
        <v>860</v>
      </c>
      <c r="AD20" s="19">
        <v>1625</v>
      </c>
    </row>
    <row r="21" spans="1:30" ht="12.75" customHeight="1" x14ac:dyDescent="0.2">
      <c r="A21" s="3"/>
      <c r="B21" s="17" t="s">
        <v>209</v>
      </c>
      <c r="D21" s="43">
        <v>2287</v>
      </c>
      <c r="E21" s="19">
        <v>1310</v>
      </c>
      <c r="F21" s="19">
        <v>2400</v>
      </c>
      <c r="G21" s="19">
        <v>2317</v>
      </c>
      <c r="H21" s="19">
        <v>1951</v>
      </c>
      <c r="I21" s="19">
        <v>1924</v>
      </c>
      <c r="J21" s="19">
        <v>2419</v>
      </c>
      <c r="K21" s="19">
        <v>1678</v>
      </c>
      <c r="L21" s="19">
        <v>3361</v>
      </c>
      <c r="M21" s="19">
        <v>3390</v>
      </c>
      <c r="N21" s="19">
        <v>1833</v>
      </c>
      <c r="O21" s="19">
        <v>939</v>
      </c>
      <c r="P21" s="19">
        <v>1950</v>
      </c>
      <c r="R21" s="43">
        <v>2006</v>
      </c>
      <c r="S21" s="19">
        <v>1389</v>
      </c>
      <c r="T21" s="19">
        <v>1971</v>
      </c>
      <c r="U21" s="19">
        <v>1818</v>
      </c>
      <c r="V21" s="19">
        <v>1936</v>
      </c>
      <c r="W21" s="19">
        <v>1753</v>
      </c>
      <c r="X21" s="19">
        <v>2621</v>
      </c>
      <c r="Y21" s="19">
        <v>1426</v>
      </c>
      <c r="Z21" s="19">
        <v>2813</v>
      </c>
      <c r="AA21" s="19">
        <v>2940</v>
      </c>
      <c r="AB21" s="19">
        <v>1518</v>
      </c>
      <c r="AC21" s="19">
        <v>864</v>
      </c>
      <c r="AD21" s="19">
        <v>983</v>
      </c>
    </row>
    <row r="22" spans="1:30" ht="12.75" customHeight="1" x14ac:dyDescent="0.2">
      <c r="A22" s="3">
        <v>2016</v>
      </c>
      <c r="B22" s="17" t="s">
        <v>206</v>
      </c>
      <c r="D22" s="43">
        <v>2296</v>
      </c>
      <c r="E22" s="19">
        <v>1260</v>
      </c>
      <c r="F22" s="19">
        <v>2384</v>
      </c>
      <c r="G22" s="19">
        <v>2304</v>
      </c>
      <c r="H22" s="19">
        <v>1947</v>
      </c>
      <c r="I22" s="19">
        <v>1941</v>
      </c>
      <c r="J22" s="19">
        <v>2396</v>
      </c>
      <c r="K22" s="19">
        <v>1649</v>
      </c>
      <c r="L22" s="19">
        <v>3513</v>
      </c>
      <c r="M22" s="19">
        <v>3396</v>
      </c>
      <c r="N22" s="19">
        <v>1771</v>
      </c>
      <c r="O22" s="19">
        <v>962</v>
      </c>
      <c r="P22" s="19">
        <v>2933</v>
      </c>
      <c r="R22" s="43">
        <v>2011</v>
      </c>
      <c r="S22" s="19">
        <v>1334</v>
      </c>
      <c r="T22" s="19">
        <v>2052</v>
      </c>
      <c r="U22" s="19">
        <v>1943</v>
      </c>
      <c r="V22" s="19">
        <v>1861</v>
      </c>
      <c r="W22" s="19">
        <v>1786</v>
      </c>
      <c r="X22" s="19">
        <v>2242</v>
      </c>
      <c r="Y22" s="19">
        <v>1434</v>
      </c>
      <c r="Z22" s="19">
        <v>2816</v>
      </c>
      <c r="AA22" s="19">
        <v>3070</v>
      </c>
      <c r="AB22" s="19">
        <v>1486</v>
      </c>
      <c r="AC22" s="19">
        <v>909</v>
      </c>
      <c r="AD22" s="19">
        <v>1326</v>
      </c>
    </row>
    <row r="23" spans="1:30" ht="12.75" customHeight="1" x14ac:dyDescent="0.2">
      <c r="A23" s="3"/>
      <c r="B23" s="17" t="s">
        <v>207</v>
      </c>
      <c r="D23" s="43">
        <v>2262</v>
      </c>
      <c r="E23" s="19">
        <v>1243</v>
      </c>
      <c r="F23" s="19">
        <v>2339</v>
      </c>
      <c r="G23" s="19">
        <v>2280</v>
      </c>
      <c r="H23" s="19">
        <v>1962</v>
      </c>
      <c r="I23" s="19">
        <v>1921</v>
      </c>
      <c r="J23" s="19">
        <v>2375</v>
      </c>
      <c r="K23" s="19">
        <v>1619</v>
      </c>
      <c r="L23" s="19">
        <v>3329</v>
      </c>
      <c r="M23" s="19">
        <v>3387</v>
      </c>
      <c r="N23" s="19">
        <v>1739</v>
      </c>
      <c r="O23" s="19">
        <v>947</v>
      </c>
      <c r="P23" s="19">
        <v>2165</v>
      </c>
      <c r="R23" s="43">
        <v>1991</v>
      </c>
      <c r="S23" s="19">
        <v>1350</v>
      </c>
      <c r="T23" s="19">
        <v>2038</v>
      </c>
      <c r="U23" s="19">
        <v>1942</v>
      </c>
      <c r="V23" s="19">
        <v>1906</v>
      </c>
      <c r="W23" s="19">
        <v>1762</v>
      </c>
      <c r="X23" s="19">
        <v>2190</v>
      </c>
      <c r="Y23" s="19">
        <v>1352</v>
      </c>
      <c r="Z23" s="19">
        <v>2658</v>
      </c>
      <c r="AA23" s="19">
        <v>3015</v>
      </c>
      <c r="AB23" s="19">
        <v>1593</v>
      </c>
      <c r="AC23" s="19">
        <v>898</v>
      </c>
      <c r="AD23" s="19"/>
    </row>
    <row r="24" spans="1:30" ht="12.75" customHeight="1" x14ac:dyDescent="0.2">
      <c r="A24" s="3"/>
      <c r="B24" s="17" t="s">
        <v>208</v>
      </c>
      <c r="D24" s="43">
        <v>2283</v>
      </c>
      <c r="E24" s="19">
        <v>1299</v>
      </c>
      <c r="F24" s="19">
        <v>2383</v>
      </c>
      <c r="G24" s="19">
        <v>2316</v>
      </c>
      <c r="H24" s="19">
        <v>1890</v>
      </c>
      <c r="I24" s="19">
        <v>1947</v>
      </c>
      <c r="J24" s="19">
        <v>2378</v>
      </c>
      <c r="K24" s="19">
        <v>1602</v>
      </c>
      <c r="L24" s="19">
        <v>3389</v>
      </c>
      <c r="M24" s="19">
        <v>3382</v>
      </c>
      <c r="N24" s="19">
        <v>1785</v>
      </c>
      <c r="O24" s="19">
        <v>947</v>
      </c>
      <c r="P24" s="19">
        <v>1751</v>
      </c>
      <c r="R24" s="43">
        <v>1960</v>
      </c>
      <c r="S24" s="19">
        <v>1358</v>
      </c>
      <c r="T24" s="19">
        <v>2062</v>
      </c>
      <c r="U24" s="19">
        <v>2003</v>
      </c>
      <c r="V24" s="19">
        <v>1938</v>
      </c>
      <c r="W24" s="19">
        <v>1739</v>
      </c>
      <c r="X24" s="19">
        <v>2212</v>
      </c>
      <c r="Y24" s="19">
        <v>1366</v>
      </c>
      <c r="Z24" s="19">
        <v>2677</v>
      </c>
      <c r="AA24" s="19">
        <v>2858</v>
      </c>
      <c r="AB24" s="19">
        <v>1459</v>
      </c>
      <c r="AC24" s="19">
        <v>901</v>
      </c>
      <c r="AD24" s="19">
        <v>2828</v>
      </c>
    </row>
    <row r="25" spans="1:30" ht="12.75" customHeight="1" x14ac:dyDescent="0.2">
      <c r="A25" s="3"/>
      <c r="B25" s="17" t="s">
        <v>209</v>
      </c>
      <c r="D25" s="43">
        <v>2296</v>
      </c>
      <c r="E25" s="19">
        <v>1334</v>
      </c>
      <c r="F25" s="19">
        <v>2287</v>
      </c>
      <c r="G25" s="19">
        <v>2213</v>
      </c>
      <c r="H25" s="19">
        <v>1941</v>
      </c>
      <c r="I25" s="19">
        <v>1956</v>
      </c>
      <c r="J25" s="19">
        <v>2433</v>
      </c>
      <c r="K25" s="19">
        <v>1618</v>
      </c>
      <c r="L25" s="19">
        <v>3470</v>
      </c>
      <c r="M25" s="19">
        <v>3426</v>
      </c>
      <c r="N25" s="19">
        <v>1759</v>
      </c>
      <c r="O25" s="19">
        <v>944</v>
      </c>
      <c r="P25" s="19">
        <v>1600</v>
      </c>
      <c r="R25" s="43">
        <v>1965</v>
      </c>
      <c r="S25" s="19">
        <v>1440</v>
      </c>
      <c r="T25" s="19">
        <v>1997</v>
      </c>
      <c r="U25" s="19">
        <v>1914</v>
      </c>
      <c r="V25" s="19">
        <v>1880</v>
      </c>
      <c r="W25" s="19">
        <v>1774</v>
      </c>
      <c r="X25" s="19">
        <v>2245</v>
      </c>
      <c r="Y25" s="19">
        <v>1455</v>
      </c>
      <c r="Z25" s="19">
        <v>2764</v>
      </c>
      <c r="AA25" s="19">
        <v>2814</v>
      </c>
      <c r="AB25" s="19">
        <v>1459</v>
      </c>
      <c r="AC25" s="19">
        <v>873</v>
      </c>
      <c r="AD25" s="19">
        <v>886</v>
      </c>
    </row>
    <row r="26" spans="1:30" ht="12.75" customHeight="1" x14ac:dyDescent="0.2">
      <c r="A26" s="3">
        <v>2017</v>
      </c>
      <c r="B26" s="17" t="s">
        <v>206</v>
      </c>
      <c r="C26" s="2"/>
      <c r="D26" s="59">
        <v>2325</v>
      </c>
      <c r="E26" s="19">
        <v>1355</v>
      </c>
      <c r="F26" s="19">
        <v>2365</v>
      </c>
      <c r="G26" s="19">
        <v>2294</v>
      </c>
      <c r="H26" s="19">
        <v>1888</v>
      </c>
      <c r="I26" s="19">
        <v>1972</v>
      </c>
      <c r="J26" s="19">
        <v>2328</v>
      </c>
      <c r="K26" s="19">
        <v>1612</v>
      </c>
      <c r="L26" s="19">
        <v>3501</v>
      </c>
      <c r="M26" s="19">
        <v>3507</v>
      </c>
      <c r="N26" s="19">
        <v>1821</v>
      </c>
      <c r="O26" s="19">
        <v>961</v>
      </c>
      <c r="P26" s="19">
        <v>1751</v>
      </c>
      <c r="Q26" s="2"/>
      <c r="R26" s="59">
        <v>1971</v>
      </c>
      <c r="S26" s="19">
        <v>1596</v>
      </c>
      <c r="T26" s="19">
        <v>1973</v>
      </c>
      <c r="U26" s="19">
        <v>1854</v>
      </c>
      <c r="V26" s="19">
        <v>1767</v>
      </c>
      <c r="W26" s="19">
        <v>1741</v>
      </c>
      <c r="X26" s="19">
        <v>2117</v>
      </c>
      <c r="Y26" s="19">
        <v>1406</v>
      </c>
      <c r="Z26" s="19">
        <v>2735</v>
      </c>
      <c r="AA26" s="19">
        <v>2979</v>
      </c>
      <c r="AB26" s="19">
        <v>1527</v>
      </c>
      <c r="AC26" s="19">
        <v>895</v>
      </c>
      <c r="AD26" s="19">
        <v>965</v>
      </c>
    </row>
    <row r="27" spans="1:30" ht="12.75" customHeight="1" x14ac:dyDescent="0.2">
      <c r="A27" s="3"/>
      <c r="B27" s="17" t="s">
        <v>207</v>
      </c>
      <c r="C27" s="56"/>
      <c r="D27" s="59">
        <v>2299</v>
      </c>
      <c r="E27" s="55">
        <v>1418</v>
      </c>
      <c r="F27" s="55">
        <v>2362</v>
      </c>
      <c r="G27" s="55">
        <v>2281</v>
      </c>
      <c r="H27" s="55">
        <v>1900</v>
      </c>
      <c r="I27" s="55">
        <v>1939</v>
      </c>
      <c r="J27" s="55">
        <v>2354</v>
      </c>
      <c r="K27" s="55">
        <v>1579</v>
      </c>
      <c r="L27" s="55">
        <v>3399</v>
      </c>
      <c r="M27" s="55">
        <v>3434</v>
      </c>
      <c r="N27" s="55">
        <v>1765</v>
      </c>
      <c r="O27" s="55">
        <v>960</v>
      </c>
      <c r="P27" s="55">
        <v>1586</v>
      </c>
      <c r="Q27" s="56"/>
      <c r="R27" s="59">
        <v>1979</v>
      </c>
      <c r="S27" s="55">
        <v>1552</v>
      </c>
      <c r="T27" s="55">
        <v>1975</v>
      </c>
      <c r="U27" s="55">
        <v>1855</v>
      </c>
      <c r="V27" s="55">
        <v>1809</v>
      </c>
      <c r="W27" s="55">
        <v>1762</v>
      </c>
      <c r="X27" s="55">
        <v>2203</v>
      </c>
      <c r="Y27" s="55">
        <v>1479</v>
      </c>
      <c r="Z27" s="55">
        <v>2849</v>
      </c>
      <c r="AA27" s="55">
        <v>2911</v>
      </c>
      <c r="AB27" s="55">
        <v>1470</v>
      </c>
      <c r="AC27" s="55">
        <v>903</v>
      </c>
      <c r="AD27" s="55">
        <v>2272</v>
      </c>
    </row>
    <row r="28" spans="1:30" ht="12.75" customHeight="1" x14ac:dyDescent="0.2">
      <c r="A28" s="3"/>
      <c r="B28" s="17" t="s">
        <v>208</v>
      </c>
      <c r="C28" s="56"/>
      <c r="D28" s="59">
        <v>2307</v>
      </c>
      <c r="E28" s="55">
        <v>1405</v>
      </c>
      <c r="F28" s="55">
        <v>2388</v>
      </c>
      <c r="G28" s="55">
        <v>2297</v>
      </c>
      <c r="H28" s="55">
        <v>1885</v>
      </c>
      <c r="I28" s="55">
        <v>1941</v>
      </c>
      <c r="J28" s="55">
        <v>2304</v>
      </c>
      <c r="K28" s="55">
        <v>1563</v>
      </c>
      <c r="L28" s="55">
        <v>3495</v>
      </c>
      <c r="M28" s="55">
        <v>3418</v>
      </c>
      <c r="N28" s="55">
        <v>1761</v>
      </c>
      <c r="O28" s="55">
        <v>951</v>
      </c>
      <c r="P28" s="55">
        <v>1390</v>
      </c>
      <c r="Q28" s="56"/>
      <c r="R28" s="59">
        <v>2015</v>
      </c>
      <c r="S28" s="55">
        <v>1499</v>
      </c>
      <c r="T28" s="55">
        <v>2012</v>
      </c>
      <c r="U28" s="55">
        <v>1862</v>
      </c>
      <c r="V28" s="55">
        <v>1747</v>
      </c>
      <c r="W28" s="55">
        <v>1760</v>
      </c>
      <c r="X28" s="55">
        <v>2368</v>
      </c>
      <c r="Y28" s="55">
        <v>1438</v>
      </c>
      <c r="Z28" s="55">
        <v>3008</v>
      </c>
      <c r="AA28" s="55">
        <v>2951</v>
      </c>
      <c r="AB28" s="55">
        <v>1518</v>
      </c>
      <c r="AC28" s="55">
        <v>881</v>
      </c>
      <c r="AD28" s="55">
        <v>448</v>
      </c>
    </row>
    <row r="29" spans="1:30" ht="12.75" customHeight="1" x14ac:dyDescent="0.2">
      <c r="A29" s="3"/>
      <c r="B29" s="17" t="s">
        <v>209</v>
      </c>
      <c r="C29" s="56"/>
      <c r="D29" s="59">
        <v>2316</v>
      </c>
      <c r="E29" s="55">
        <v>1377</v>
      </c>
      <c r="F29" s="55">
        <v>2412</v>
      </c>
      <c r="G29" s="55">
        <v>2314</v>
      </c>
      <c r="H29" s="55">
        <v>1899</v>
      </c>
      <c r="I29" s="55">
        <v>1954</v>
      </c>
      <c r="J29" s="55">
        <v>2387</v>
      </c>
      <c r="K29" s="55">
        <v>1520</v>
      </c>
      <c r="L29" s="55">
        <v>3460</v>
      </c>
      <c r="M29" s="55">
        <v>3461</v>
      </c>
      <c r="N29" s="55">
        <v>1798</v>
      </c>
      <c r="O29" s="55">
        <v>958</v>
      </c>
      <c r="P29" s="55">
        <v>1074</v>
      </c>
      <c r="Q29" s="56"/>
      <c r="R29" s="59">
        <v>2029</v>
      </c>
      <c r="S29" s="55">
        <v>1543</v>
      </c>
      <c r="T29" s="55">
        <v>2081</v>
      </c>
      <c r="U29" s="55">
        <v>1976</v>
      </c>
      <c r="V29" s="55">
        <v>1863</v>
      </c>
      <c r="W29" s="55">
        <v>1745</v>
      </c>
      <c r="X29" s="55">
        <v>2314</v>
      </c>
      <c r="Y29" s="55">
        <v>1412</v>
      </c>
      <c r="Z29" s="55">
        <v>2884</v>
      </c>
      <c r="AA29" s="55">
        <v>3013</v>
      </c>
      <c r="AB29" s="55">
        <v>1568</v>
      </c>
      <c r="AC29" s="55">
        <v>902</v>
      </c>
      <c r="AD29" s="55">
        <v>527</v>
      </c>
    </row>
    <row r="30" spans="1:30" ht="12.75" customHeight="1" x14ac:dyDescent="0.2">
      <c r="A30" s="3">
        <v>2018</v>
      </c>
      <c r="B30" s="17" t="s">
        <v>206</v>
      </c>
      <c r="C30" s="56"/>
      <c r="D30" s="59">
        <v>2341</v>
      </c>
      <c r="E30" s="55">
        <v>1372</v>
      </c>
      <c r="F30" s="55">
        <v>2460</v>
      </c>
      <c r="G30" s="55">
        <v>2345</v>
      </c>
      <c r="H30" s="55">
        <v>1907</v>
      </c>
      <c r="I30" s="55">
        <v>1921</v>
      </c>
      <c r="J30" s="55">
        <v>2359</v>
      </c>
      <c r="K30" s="55">
        <v>1592</v>
      </c>
      <c r="L30" s="55">
        <v>3534</v>
      </c>
      <c r="M30" s="55">
        <v>3530</v>
      </c>
      <c r="N30" s="55">
        <v>1793</v>
      </c>
      <c r="O30" s="55">
        <v>981</v>
      </c>
      <c r="P30" s="55">
        <v>1792</v>
      </c>
      <c r="Q30" s="56"/>
      <c r="R30" s="59">
        <v>2046</v>
      </c>
      <c r="S30" s="55">
        <v>1506</v>
      </c>
      <c r="T30" s="55">
        <v>2076</v>
      </c>
      <c r="U30" s="55">
        <v>1953</v>
      </c>
      <c r="V30" s="55">
        <v>1997</v>
      </c>
      <c r="W30" s="55">
        <v>1740</v>
      </c>
      <c r="X30" s="55">
        <v>2279</v>
      </c>
      <c r="Y30" s="55">
        <v>1390</v>
      </c>
      <c r="Z30" s="55">
        <v>3014</v>
      </c>
      <c r="AA30" s="55">
        <v>3045</v>
      </c>
      <c r="AB30" s="55">
        <v>1526</v>
      </c>
      <c r="AC30" s="55">
        <v>933</v>
      </c>
      <c r="AD30" s="55">
        <v>1064</v>
      </c>
    </row>
    <row r="31" spans="1:30" ht="12.75" customHeight="1" x14ac:dyDescent="0.2">
      <c r="A31" s="3"/>
      <c r="B31" s="17" t="s">
        <v>207</v>
      </c>
      <c r="C31" s="56"/>
      <c r="D31" s="59">
        <v>2343</v>
      </c>
      <c r="E31" s="55">
        <v>1358</v>
      </c>
      <c r="F31" s="55">
        <v>2439</v>
      </c>
      <c r="G31" s="55">
        <v>2339</v>
      </c>
      <c r="H31" s="55">
        <v>1883</v>
      </c>
      <c r="I31" s="55">
        <v>1924</v>
      </c>
      <c r="J31" s="55">
        <v>2366</v>
      </c>
      <c r="K31" s="55">
        <v>1614</v>
      </c>
      <c r="L31" s="55">
        <v>3484</v>
      </c>
      <c r="M31" s="55">
        <v>3560</v>
      </c>
      <c r="N31" s="55">
        <v>1796</v>
      </c>
      <c r="O31" s="55">
        <v>961</v>
      </c>
      <c r="P31" s="55">
        <v>2081</v>
      </c>
      <c r="Q31" s="56"/>
      <c r="R31" s="59">
        <v>2038</v>
      </c>
      <c r="S31" s="55">
        <v>1459</v>
      </c>
      <c r="T31" s="55">
        <v>2068</v>
      </c>
      <c r="U31" s="55">
        <v>1956</v>
      </c>
      <c r="V31" s="55">
        <v>1921</v>
      </c>
      <c r="W31" s="55">
        <v>1795</v>
      </c>
      <c r="X31" s="55">
        <v>2369</v>
      </c>
      <c r="Y31" s="55">
        <v>1405</v>
      </c>
      <c r="Z31" s="55">
        <v>2914</v>
      </c>
      <c r="AA31" s="55">
        <v>3027</v>
      </c>
      <c r="AB31" s="55">
        <v>1546</v>
      </c>
      <c r="AC31" s="55">
        <v>904</v>
      </c>
      <c r="AD31" s="55">
        <v>2149</v>
      </c>
    </row>
    <row r="32" spans="1:30" ht="12.75" customHeight="1" x14ac:dyDescent="0.2">
      <c r="A32" s="3"/>
      <c r="B32" s="17" t="s">
        <v>208</v>
      </c>
      <c r="C32" s="56"/>
      <c r="D32" s="59">
        <v>2341</v>
      </c>
      <c r="E32" s="55">
        <v>1385</v>
      </c>
      <c r="F32" s="55">
        <v>2450</v>
      </c>
      <c r="G32" s="55">
        <v>2337</v>
      </c>
      <c r="H32" s="55">
        <v>1880</v>
      </c>
      <c r="I32" s="55">
        <v>1943</v>
      </c>
      <c r="J32" s="55">
        <v>2332</v>
      </c>
      <c r="K32" s="55">
        <v>1566</v>
      </c>
      <c r="L32" s="55">
        <v>3481</v>
      </c>
      <c r="M32" s="55">
        <v>3553</v>
      </c>
      <c r="N32" s="55">
        <v>1778</v>
      </c>
      <c r="O32" s="55">
        <v>943</v>
      </c>
      <c r="P32" s="55">
        <v>2862</v>
      </c>
      <c r="Q32" s="56"/>
      <c r="R32" s="59">
        <v>2016</v>
      </c>
      <c r="S32" s="55">
        <v>1591</v>
      </c>
      <c r="T32" s="55">
        <v>2037</v>
      </c>
      <c r="U32" s="55">
        <v>1902</v>
      </c>
      <c r="V32" s="55">
        <v>1857</v>
      </c>
      <c r="W32" s="55">
        <v>1759</v>
      </c>
      <c r="X32" s="55">
        <v>2271</v>
      </c>
      <c r="Y32" s="55">
        <v>1325</v>
      </c>
      <c r="Z32" s="55">
        <v>2848</v>
      </c>
      <c r="AA32" s="55">
        <v>3034</v>
      </c>
      <c r="AB32" s="55">
        <v>1485</v>
      </c>
      <c r="AC32" s="55">
        <v>904</v>
      </c>
      <c r="AD32" s="55">
        <v>684</v>
      </c>
    </row>
    <row r="33" spans="1:30" ht="12.75" customHeight="1" x14ac:dyDescent="0.2">
      <c r="A33" s="3"/>
      <c r="B33" s="17" t="s">
        <v>209</v>
      </c>
      <c r="C33" s="56"/>
      <c r="D33" s="59">
        <v>2352</v>
      </c>
      <c r="E33" s="55">
        <v>1387</v>
      </c>
      <c r="F33" s="55">
        <v>2401</v>
      </c>
      <c r="G33" s="55">
        <v>2286</v>
      </c>
      <c r="H33" s="55">
        <v>1842</v>
      </c>
      <c r="I33" s="55">
        <v>1930</v>
      </c>
      <c r="J33" s="55">
        <v>2349</v>
      </c>
      <c r="K33" s="55">
        <v>1578</v>
      </c>
      <c r="L33" s="55">
        <v>3527</v>
      </c>
      <c r="M33" s="55">
        <v>3616</v>
      </c>
      <c r="N33" s="55">
        <v>1800</v>
      </c>
      <c r="O33" s="55">
        <v>949</v>
      </c>
      <c r="P33" s="55">
        <v>1885</v>
      </c>
      <c r="Q33" s="56"/>
      <c r="R33" s="59">
        <v>1987</v>
      </c>
      <c r="S33" s="55">
        <v>1420</v>
      </c>
      <c r="T33" s="55">
        <v>2029</v>
      </c>
      <c r="U33" s="55">
        <v>1900</v>
      </c>
      <c r="V33" s="55">
        <v>1817</v>
      </c>
      <c r="W33" s="55">
        <v>1783</v>
      </c>
      <c r="X33" s="55">
        <v>2215</v>
      </c>
      <c r="Y33" s="55">
        <v>1426</v>
      </c>
      <c r="Z33" s="55">
        <v>2834</v>
      </c>
      <c r="AA33" s="55">
        <v>2931</v>
      </c>
      <c r="AB33" s="55">
        <v>1598</v>
      </c>
      <c r="AC33" s="55">
        <v>892</v>
      </c>
      <c r="AD33" s="55">
        <v>1964</v>
      </c>
    </row>
    <row r="34" spans="1:30" ht="12.75" customHeight="1" x14ac:dyDescent="0.2">
      <c r="A34" s="3">
        <v>2019</v>
      </c>
      <c r="B34" s="17" t="s">
        <v>206</v>
      </c>
      <c r="C34" s="56"/>
      <c r="D34" s="59">
        <v>2368</v>
      </c>
      <c r="E34" s="55">
        <v>1413</v>
      </c>
      <c r="F34" s="55">
        <v>2460</v>
      </c>
      <c r="G34" s="55">
        <v>2343</v>
      </c>
      <c r="H34" s="55">
        <v>1838</v>
      </c>
      <c r="I34" s="55">
        <v>1956</v>
      </c>
      <c r="J34" s="55">
        <v>2354</v>
      </c>
      <c r="K34" s="55">
        <v>1517</v>
      </c>
      <c r="L34" s="55">
        <v>3456</v>
      </c>
      <c r="M34" s="55">
        <v>3651</v>
      </c>
      <c r="N34" s="55">
        <v>1855</v>
      </c>
      <c r="O34" s="55">
        <v>971</v>
      </c>
      <c r="P34" s="55">
        <v>3956</v>
      </c>
      <c r="Q34" s="56"/>
      <c r="R34" s="59">
        <v>1994</v>
      </c>
      <c r="S34" s="55">
        <v>1599</v>
      </c>
      <c r="T34" s="55">
        <v>2006</v>
      </c>
      <c r="U34" s="55">
        <v>1929</v>
      </c>
      <c r="V34" s="55">
        <v>1682</v>
      </c>
      <c r="W34" s="55">
        <v>1746</v>
      </c>
      <c r="X34" s="55">
        <v>2139</v>
      </c>
      <c r="Y34" s="55">
        <v>1338</v>
      </c>
      <c r="Z34" s="55">
        <v>2838</v>
      </c>
      <c r="AA34" s="55">
        <v>3024</v>
      </c>
      <c r="AB34" s="55">
        <v>1573</v>
      </c>
      <c r="AC34" s="55">
        <v>914</v>
      </c>
      <c r="AD34" s="55">
        <v>540</v>
      </c>
    </row>
    <row r="35" spans="1:30" ht="12.75" customHeight="1" x14ac:dyDescent="0.2">
      <c r="A35" s="3"/>
      <c r="B35" s="17" t="s">
        <v>207</v>
      </c>
      <c r="C35" s="56"/>
      <c r="D35" s="59">
        <v>2335</v>
      </c>
      <c r="E35" s="55">
        <v>1416</v>
      </c>
      <c r="F35" s="55">
        <v>2404</v>
      </c>
      <c r="G35" s="55">
        <v>2297</v>
      </c>
      <c r="H35" s="55">
        <v>1858</v>
      </c>
      <c r="I35" s="55">
        <v>1932</v>
      </c>
      <c r="J35" s="55">
        <v>2360</v>
      </c>
      <c r="K35" s="55">
        <v>1488</v>
      </c>
      <c r="L35" s="55">
        <v>3403</v>
      </c>
      <c r="M35" s="55">
        <v>3594</v>
      </c>
      <c r="N35" s="55">
        <v>1766</v>
      </c>
      <c r="O35" s="55">
        <v>950</v>
      </c>
      <c r="P35" s="55">
        <v>3487</v>
      </c>
      <c r="Q35" s="56"/>
      <c r="R35" s="59">
        <v>1996</v>
      </c>
      <c r="S35" s="55">
        <v>1642</v>
      </c>
      <c r="T35" s="55">
        <v>2067</v>
      </c>
      <c r="U35" s="55">
        <v>1965</v>
      </c>
      <c r="V35" s="55">
        <v>1836</v>
      </c>
      <c r="W35" s="55">
        <v>1768</v>
      </c>
      <c r="X35" s="55">
        <v>2168</v>
      </c>
      <c r="Y35" s="55">
        <v>1339</v>
      </c>
      <c r="Z35" s="55">
        <v>2778</v>
      </c>
      <c r="AA35" s="55">
        <v>2937</v>
      </c>
      <c r="AB35" s="55">
        <v>1551</v>
      </c>
      <c r="AC35" s="55">
        <v>868</v>
      </c>
      <c r="AD35" s="55">
        <v>556</v>
      </c>
    </row>
    <row r="36" spans="1:30" ht="12.75" customHeight="1" x14ac:dyDescent="0.2">
      <c r="A36" s="3"/>
      <c r="B36" s="17" t="s">
        <v>208</v>
      </c>
      <c r="C36" s="56"/>
      <c r="D36" s="59">
        <v>2338</v>
      </c>
      <c r="E36" s="55">
        <v>1369</v>
      </c>
      <c r="F36" s="55">
        <v>2398</v>
      </c>
      <c r="G36" s="55">
        <v>2283</v>
      </c>
      <c r="H36" s="55">
        <v>1893</v>
      </c>
      <c r="I36" s="55">
        <v>1940</v>
      </c>
      <c r="J36" s="55">
        <v>2313</v>
      </c>
      <c r="K36" s="55">
        <v>1531</v>
      </c>
      <c r="L36" s="55">
        <v>3423</v>
      </c>
      <c r="M36" s="55">
        <v>3606</v>
      </c>
      <c r="N36" s="55">
        <v>1780</v>
      </c>
      <c r="O36" s="55">
        <v>943</v>
      </c>
      <c r="P36" s="55">
        <v>1470</v>
      </c>
      <c r="Q36" s="56"/>
      <c r="R36" s="59">
        <v>1978</v>
      </c>
      <c r="S36" s="55">
        <v>1657</v>
      </c>
      <c r="T36" s="55">
        <v>2027</v>
      </c>
      <c r="U36" s="55">
        <v>1932</v>
      </c>
      <c r="V36" s="55">
        <v>1765</v>
      </c>
      <c r="W36" s="55">
        <v>1725</v>
      </c>
      <c r="X36" s="55">
        <v>2174</v>
      </c>
      <c r="Y36" s="55">
        <v>1392</v>
      </c>
      <c r="Z36" s="55">
        <v>2821</v>
      </c>
      <c r="AA36" s="55">
        <v>2861</v>
      </c>
      <c r="AB36" s="55">
        <v>1491</v>
      </c>
      <c r="AC36" s="55">
        <v>862</v>
      </c>
      <c r="AD36" s="55"/>
    </row>
    <row r="37" spans="1:30" ht="12.75" customHeight="1" x14ac:dyDescent="0.2">
      <c r="A37" s="3"/>
      <c r="B37" s="17" t="s">
        <v>209</v>
      </c>
      <c r="C37" s="56"/>
      <c r="D37" s="59">
        <v>2357</v>
      </c>
      <c r="E37" s="55">
        <v>1418</v>
      </c>
      <c r="F37" s="55">
        <v>2439</v>
      </c>
      <c r="G37" s="55">
        <v>2312</v>
      </c>
      <c r="H37" s="55">
        <v>1828</v>
      </c>
      <c r="I37" s="55">
        <v>1949</v>
      </c>
      <c r="J37" s="55">
        <v>2333</v>
      </c>
      <c r="K37" s="55">
        <v>1571</v>
      </c>
      <c r="L37" s="55">
        <v>3496</v>
      </c>
      <c r="M37" s="55">
        <v>3621</v>
      </c>
      <c r="N37" s="55">
        <v>1815</v>
      </c>
      <c r="O37" s="55">
        <v>942</v>
      </c>
      <c r="P37" s="55">
        <v>1312</v>
      </c>
      <c r="Q37" s="56"/>
      <c r="R37" s="59">
        <v>2015</v>
      </c>
      <c r="S37" s="55">
        <v>1618</v>
      </c>
      <c r="T37" s="55">
        <v>1999</v>
      </c>
      <c r="U37" s="55">
        <v>1899</v>
      </c>
      <c r="V37" s="55">
        <v>1709</v>
      </c>
      <c r="W37" s="55">
        <v>1813</v>
      </c>
      <c r="X37" s="55">
        <v>2175</v>
      </c>
      <c r="Y37" s="55">
        <v>1460</v>
      </c>
      <c r="Z37" s="55">
        <v>2837</v>
      </c>
      <c r="AA37" s="55">
        <v>2956</v>
      </c>
      <c r="AB37" s="55">
        <v>1650</v>
      </c>
      <c r="AC37" s="55">
        <v>876</v>
      </c>
      <c r="AD37" s="55">
        <v>622</v>
      </c>
    </row>
    <row r="38" spans="1:30" ht="12.75" customHeight="1" x14ac:dyDescent="0.2">
      <c r="A38" s="3">
        <v>2020</v>
      </c>
      <c r="B38" s="17" t="s">
        <v>206</v>
      </c>
      <c r="C38" s="56"/>
      <c r="D38" s="59">
        <v>2390</v>
      </c>
      <c r="E38" s="55">
        <v>1450</v>
      </c>
      <c r="F38" s="55">
        <v>2501</v>
      </c>
      <c r="G38" s="55">
        <v>2390</v>
      </c>
      <c r="H38" s="55">
        <v>1871</v>
      </c>
      <c r="I38" s="55">
        <v>1981</v>
      </c>
      <c r="J38" s="55">
        <v>2321</v>
      </c>
      <c r="K38" s="55">
        <v>1552</v>
      </c>
      <c r="L38" s="55">
        <v>3502</v>
      </c>
      <c r="M38" s="55">
        <v>3591</v>
      </c>
      <c r="N38" s="55">
        <v>1859</v>
      </c>
      <c r="O38" s="55">
        <v>947</v>
      </c>
      <c r="P38" s="55">
        <v>1604</v>
      </c>
      <c r="Q38" s="56"/>
      <c r="R38" s="59">
        <v>2041</v>
      </c>
      <c r="S38" s="55">
        <v>1616</v>
      </c>
      <c r="T38" s="55">
        <v>2086</v>
      </c>
      <c r="U38" s="55">
        <v>1976</v>
      </c>
      <c r="V38" s="55">
        <v>1726</v>
      </c>
      <c r="W38" s="55">
        <v>1856</v>
      </c>
      <c r="X38" s="55">
        <v>2153</v>
      </c>
      <c r="Y38" s="55">
        <v>1457</v>
      </c>
      <c r="Z38" s="55">
        <v>2784</v>
      </c>
      <c r="AA38" s="55">
        <v>3011</v>
      </c>
      <c r="AB38" s="55">
        <v>1571</v>
      </c>
      <c r="AC38" s="55">
        <v>885</v>
      </c>
      <c r="AD38" s="55">
        <v>721</v>
      </c>
    </row>
    <row r="39" spans="1:30" ht="12.75" customHeight="1" x14ac:dyDescent="0.2">
      <c r="A39" s="3"/>
      <c r="B39" s="17" t="s">
        <v>207</v>
      </c>
      <c r="C39" s="56"/>
      <c r="D39" s="59">
        <v>2505</v>
      </c>
      <c r="E39" s="55">
        <v>1469</v>
      </c>
      <c r="F39" s="55">
        <v>2650</v>
      </c>
      <c r="G39" s="55">
        <v>2503</v>
      </c>
      <c r="H39" s="55">
        <v>2000</v>
      </c>
      <c r="I39" s="55">
        <v>2025</v>
      </c>
      <c r="J39" s="55">
        <v>2378</v>
      </c>
      <c r="K39" s="55">
        <v>1618</v>
      </c>
      <c r="L39" s="55">
        <v>3429</v>
      </c>
      <c r="M39" s="55">
        <v>3673</v>
      </c>
      <c r="N39" s="55">
        <v>1963</v>
      </c>
      <c r="O39" s="55">
        <v>963</v>
      </c>
      <c r="P39" s="55">
        <v>1857</v>
      </c>
      <c r="Q39" s="56"/>
      <c r="R39" s="59">
        <v>2141</v>
      </c>
      <c r="S39" s="55">
        <v>1545</v>
      </c>
      <c r="T39" s="55">
        <v>2248</v>
      </c>
      <c r="U39" s="55">
        <v>2154</v>
      </c>
      <c r="V39" s="55">
        <v>1791</v>
      </c>
      <c r="W39" s="55">
        <v>1909</v>
      </c>
      <c r="X39" s="55">
        <v>2203</v>
      </c>
      <c r="Y39" s="55">
        <v>1646</v>
      </c>
      <c r="Z39" s="55">
        <v>2806</v>
      </c>
      <c r="AA39" s="55">
        <v>3055</v>
      </c>
      <c r="AB39" s="55">
        <v>1672</v>
      </c>
      <c r="AC39" s="55">
        <v>890</v>
      </c>
      <c r="AD39" s="55"/>
    </row>
    <row r="40" spans="1:30" ht="12.75" customHeight="1" x14ac:dyDescent="0.2">
      <c r="A40" s="3"/>
      <c r="B40" s="17" t="s">
        <v>208</v>
      </c>
      <c r="C40" s="56"/>
      <c r="D40" s="59">
        <v>2540</v>
      </c>
      <c r="E40" s="55">
        <v>1472</v>
      </c>
      <c r="F40" s="55">
        <v>2713</v>
      </c>
      <c r="G40" s="55">
        <v>2569</v>
      </c>
      <c r="H40" s="55">
        <v>1887</v>
      </c>
      <c r="I40" s="55">
        <v>2072</v>
      </c>
      <c r="J40" s="55">
        <v>2255</v>
      </c>
      <c r="K40" s="55">
        <v>1543</v>
      </c>
      <c r="L40" s="55">
        <v>3690</v>
      </c>
      <c r="M40" s="55">
        <v>3790</v>
      </c>
      <c r="N40" s="55">
        <v>1829</v>
      </c>
      <c r="O40" s="55">
        <v>937</v>
      </c>
      <c r="P40" s="55">
        <v>1253</v>
      </c>
      <c r="Q40" s="56"/>
      <c r="R40" s="59">
        <v>2103</v>
      </c>
      <c r="S40" s="55">
        <v>1567</v>
      </c>
      <c r="T40" s="55">
        <v>2139</v>
      </c>
      <c r="U40" s="55">
        <v>2028</v>
      </c>
      <c r="V40" s="55">
        <v>1776</v>
      </c>
      <c r="W40" s="55">
        <v>1815</v>
      </c>
      <c r="X40" s="55">
        <v>2135</v>
      </c>
      <c r="Y40" s="55">
        <v>1458</v>
      </c>
      <c r="Z40" s="55">
        <v>2871</v>
      </c>
      <c r="AA40" s="55">
        <v>3107</v>
      </c>
      <c r="AB40" s="55">
        <v>1664</v>
      </c>
      <c r="AC40" s="55">
        <v>882</v>
      </c>
      <c r="AD40" s="55"/>
    </row>
    <row r="41" spans="1:30" ht="12.75" customHeight="1" x14ac:dyDescent="0.2">
      <c r="A41" s="3"/>
      <c r="B41" s="17" t="s">
        <v>209</v>
      </c>
      <c r="C41" s="56"/>
      <c r="D41" s="59">
        <v>2438</v>
      </c>
      <c r="E41" s="55">
        <v>1450</v>
      </c>
      <c r="F41" s="55">
        <v>2540</v>
      </c>
      <c r="G41" s="55">
        <v>2413</v>
      </c>
      <c r="H41" s="55">
        <v>1798</v>
      </c>
      <c r="I41" s="55">
        <v>1958</v>
      </c>
      <c r="J41" s="55">
        <v>2158</v>
      </c>
      <c r="K41" s="55">
        <v>1484</v>
      </c>
      <c r="L41" s="55">
        <v>3512</v>
      </c>
      <c r="M41" s="55">
        <v>3728</v>
      </c>
      <c r="N41" s="55">
        <v>1809</v>
      </c>
      <c r="O41" s="55">
        <v>896</v>
      </c>
      <c r="P41" s="55">
        <v>2329</v>
      </c>
      <c r="Q41" s="56"/>
      <c r="R41" s="59">
        <v>2092</v>
      </c>
      <c r="S41" s="55">
        <v>1568</v>
      </c>
      <c r="T41" s="55">
        <v>2018</v>
      </c>
      <c r="U41" s="55">
        <v>1911</v>
      </c>
      <c r="V41" s="55">
        <v>1768</v>
      </c>
      <c r="W41" s="55">
        <v>1745</v>
      </c>
      <c r="X41" s="55">
        <v>2073</v>
      </c>
      <c r="Y41" s="55">
        <v>1566</v>
      </c>
      <c r="Z41" s="55">
        <v>2813</v>
      </c>
      <c r="AA41" s="55">
        <v>3212</v>
      </c>
      <c r="AB41" s="55">
        <v>1668</v>
      </c>
      <c r="AC41" s="55">
        <v>863</v>
      </c>
      <c r="AD41" s="55"/>
    </row>
    <row r="42" spans="1:30" ht="12.75" customHeight="1" x14ac:dyDescent="0.2"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0" customFormat="1" ht="12.75" customHeight="1" x14ac:dyDescent="0.25">
      <c r="A43" s="2" t="s">
        <v>200</v>
      </c>
      <c r="B43" s="2"/>
      <c r="C43" s="2"/>
      <c r="D43" s="36">
        <f>(D41-D40)/D40</f>
        <v>-4.0157480314960629E-2</v>
      </c>
      <c r="E43" s="36">
        <f t="shared" ref="E43:AD43" si="0">(E41-E40)/E40</f>
        <v>-1.4945652173913044E-2</v>
      </c>
      <c r="F43" s="36">
        <f t="shared" si="0"/>
        <v>-6.3767047548838926E-2</v>
      </c>
      <c r="G43" s="36">
        <f t="shared" si="0"/>
        <v>-6.0724017127286881E-2</v>
      </c>
      <c r="H43" s="36">
        <f t="shared" si="0"/>
        <v>-4.7164811870694226E-2</v>
      </c>
      <c r="I43" s="36">
        <f t="shared" si="0"/>
        <v>-5.501930501930502E-2</v>
      </c>
      <c r="J43" s="36">
        <f t="shared" si="0"/>
        <v>-4.3015521064301551E-2</v>
      </c>
      <c r="K43" s="36">
        <f t="shared" si="0"/>
        <v>-3.8237200259235257E-2</v>
      </c>
      <c r="L43" s="36">
        <f t="shared" si="0"/>
        <v>-4.8238482384823846E-2</v>
      </c>
      <c r="M43" s="36">
        <f t="shared" si="0"/>
        <v>-1.6358839050131926E-2</v>
      </c>
      <c r="N43" s="36">
        <f t="shared" si="0"/>
        <v>-1.0934937124111536E-2</v>
      </c>
      <c r="O43" s="36">
        <f t="shared" si="0"/>
        <v>-4.3756670224119533E-2</v>
      </c>
      <c r="P43" s="36">
        <f t="shared" si="0"/>
        <v>0.85873902633679167</v>
      </c>
      <c r="Q43" s="36"/>
      <c r="R43" s="36">
        <f t="shared" si="0"/>
        <v>-5.2306229196386117E-3</v>
      </c>
      <c r="S43" s="36">
        <f t="shared" si="0"/>
        <v>6.3816209317166565E-4</v>
      </c>
      <c r="T43" s="36">
        <f t="shared" si="0"/>
        <v>-5.6568489948574101E-2</v>
      </c>
      <c r="U43" s="36">
        <f t="shared" si="0"/>
        <v>-5.7692307692307696E-2</v>
      </c>
      <c r="V43" s="36">
        <f t="shared" si="0"/>
        <v>-4.5045045045045045E-3</v>
      </c>
      <c r="W43" s="36">
        <f t="shared" si="0"/>
        <v>-3.8567493112947659E-2</v>
      </c>
      <c r="X43" s="36">
        <f t="shared" si="0"/>
        <v>-2.9039812646370025E-2</v>
      </c>
      <c r="Y43" s="36">
        <f t="shared" si="0"/>
        <v>7.407407407407407E-2</v>
      </c>
      <c r="Z43" s="36">
        <f t="shared" si="0"/>
        <v>-2.0202020202020204E-2</v>
      </c>
      <c r="AA43" s="36">
        <f t="shared" si="0"/>
        <v>3.379465722561957E-2</v>
      </c>
      <c r="AB43" s="36">
        <f t="shared" si="0"/>
        <v>2.403846153846154E-3</v>
      </c>
      <c r="AC43" s="36">
        <f t="shared" si="0"/>
        <v>-2.1541950113378686E-2</v>
      </c>
      <c r="AD43" s="36" t="e">
        <f t="shared" si="0"/>
        <v>#DIV/0!</v>
      </c>
    </row>
    <row r="44" spans="1:30" customFormat="1" ht="12.75" customHeight="1" x14ac:dyDescent="0.25">
      <c r="A44" s="2" t="s">
        <v>201</v>
      </c>
      <c r="B44" s="2"/>
      <c r="C44" s="2"/>
      <c r="D44" s="36">
        <f>(D41-D37)/D37</f>
        <v>3.4365719134493003E-2</v>
      </c>
      <c r="E44" s="36">
        <f t="shared" ref="E44:AD44" si="1">(E41-E37)/E37</f>
        <v>2.2566995768688293E-2</v>
      </c>
      <c r="F44" s="36">
        <f t="shared" si="1"/>
        <v>4.1410414104141043E-2</v>
      </c>
      <c r="G44" s="36">
        <f t="shared" si="1"/>
        <v>4.3685121107266439E-2</v>
      </c>
      <c r="H44" s="36">
        <f t="shared" si="1"/>
        <v>-1.6411378555798686E-2</v>
      </c>
      <c r="I44" s="36">
        <f t="shared" si="1"/>
        <v>4.6177526936890716E-3</v>
      </c>
      <c r="J44" s="36">
        <f t="shared" si="1"/>
        <v>-7.5010715816545226E-2</v>
      </c>
      <c r="K44" s="36">
        <f t="shared" si="1"/>
        <v>-5.5378739656269889E-2</v>
      </c>
      <c r="L44" s="36">
        <f t="shared" si="1"/>
        <v>4.5766590389016018E-3</v>
      </c>
      <c r="M44" s="36">
        <f t="shared" si="1"/>
        <v>2.9549848108257386E-2</v>
      </c>
      <c r="N44" s="36">
        <f t="shared" si="1"/>
        <v>-3.3057851239669421E-3</v>
      </c>
      <c r="O44" s="36">
        <f t="shared" si="1"/>
        <v>-4.8832271762208071E-2</v>
      </c>
      <c r="P44" s="36">
        <f t="shared" si="1"/>
        <v>0.77515243902439024</v>
      </c>
      <c r="Q44" s="36"/>
      <c r="R44" s="36">
        <f t="shared" si="1"/>
        <v>3.8213399503722087E-2</v>
      </c>
      <c r="S44" s="36">
        <f t="shared" si="1"/>
        <v>-3.0902348578491966E-2</v>
      </c>
      <c r="T44" s="36">
        <f t="shared" si="1"/>
        <v>9.5047523761880946E-3</v>
      </c>
      <c r="U44" s="36">
        <f t="shared" si="1"/>
        <v>6.3191153238546603E-3</v>
      </c>
      <c r="V44" s="36">
        <f t="shared" si="1"/>
        <v>3.452311293153891E-2</v>
      </c>
      <c r="W44" s="36">
        <f t="shared" si="1"/>
        <v>-3.7506894649751793E-2</v>
      </c>
      <c r="X44" s="36">
        <f t="shared" si="1"/>
        <v>-4.6896551724137932E-2</v>
      </c>
      <c r="Y44" s="36">
        <f t="shared" si="1"/>
        <v>7.260273972602739E-2</v>
      </c>
      <c r="Z44" s="36">
        <f t="shared" si="1"/>
        <v>-8.459640465280225E-3</v>
      </c>
      <c r="AA44" s="36">
        <f t="shared" si="1"/>
        <v>8.6603518267929641E-2</v>
      </c>
      <c r="AB44" s="36">
        <f t="shared" si="1"/>
        <v>1.090909090909091E-2</v>
      </c>
      <c r="AC44" s="36">
        <f t="shared" si="1"/>
        <v>-1.4840182648401826E-2</v>
      </c>
      <c r="AD44" s="36">
        <f t="shared" si="1"/>
        <v>-1</v>
      </c>
    </row>
    <row r="45" spans="1:30" customFormat="1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</row>
    <row r="46" spans="1:30" customFormat="1" ht="12.75" customHeight="1" x14ac:dyDescent="0.25">
      <c r="A46" s="2" t="s">
        <v>202</v>
      </c>
      <c r="B46" s="2"/>
      <c r="C46" s="62"/>
      <c r="D46" s="127">
        <f>D41-D40</f>
        <v>-102</v>
      </c>
      <c r="E46" s="127">
        <f t="shared" ref="E46:AD46" si="2">E41-E40</f>
        <v>-22</v>
      </c>
      <c r="F46" s="127">
        <f t="shared" si="2"/>
        <v>-173</v>
      </c>
      <c r="G46" s="127">
        <f t="shared" si="2"/>
        <v>-156</v>
      </c>
      <c r="H46" s="127">
        <f t="shared" si="2"/>
        <v>-89</v>
      </c>
      <c r="I46" s="127">
        <f t="shared" si="2"/>
        <v>-114</v>
      </c>
      <c r="J46" s="127">
        <f t="shared" si="2"/>
        <v>-97</v>
      </c>
      <c r="K46" s="127">
        <f t="shared" si="2"/>
        <v>-59</v>
      </c>
      <c r="L46" s="127">
        <f t="shared" si="2"/>
        <v>-178</v>
      </c>
      <c r="M46" s="127">
        <f t="shared" si="2"/>
        <v>-62</v>
      </c>
      <c r="N46" s="127">
        <f t="shared" si="2"/>
        <v>-20</v>
      </c>
      <c r="O46" s="127">
        <f t="shared" si="2"/>
        <v>-41</v>
      </c>
      <c r="P46" s="127">
        <f t="shared" si="2"/>
        <v>1076</v>
      </c>
      <c r="Q46" s="127"/>
      <c r="R46" s="127">
        <f t="shared" si="2"/>
        <v>-11</v>
      </c>
      <c r="S46" s="127">
        <f t="shared" si="2"/>
        <v>1</v>
      </c>
      <c r="T46" s="127">
        <f t="shared" si="2"/>
        <v>-121</v>
      </c>
      <c r="U46" s="127">
        <f t="shared" si="2"/>
        <v>-117</v>
      </c>
      <c r="V46" s="127">
        <f t="shared" si="2"/>
        <v>-8</v>
      </c>
      <c r="W46" s="127">
        <f t="shared" si="2"/>
        <v>-70</v>
      </c>
      <c r="X46" s="127">
        <f t="shared" si="2"/>
        <v>-62</v>
      </c>
      <c r="Y46" s="127">
        <f t="shared" si="2"/>
        <v>108</v>
      </c>
      <c r="Z46" s="127">
        <f t="shared" si="2"/>
        <v>-58</v>
      </c>
      <c r="AA46" s="127">
        <f t="shared" si="2"/>
        <v>105</v>
      </c>
      <c r="AB46" s="127">
        <f t="shared" si="2"/>
        <v>4</v>
      </c>
      <c r="AC46" s="127">
        <f t="shared" si="2"/>
        <v>-19</v>
      </c>
      <c r="AD46" s="127">
        <f t="shared" si="2"/>
        <v>0</v>
      </c>
    </row>
    <row r="47" spans="1:30" customFormat="1" ht="12.75" customHeight="1" x14ac:dyDescent="0.25">
      <c r="A47" s="2" t="s">
        <v>203</v>
      </c>
      <c r="B47" s="2"/>
      <c r="C47" s="24"/>
      <c r="D47" s="69">
        <f>D41-D37</f>
        <v>81</v>
      </c>
      <c r="E47" s="69">
        <f t="shared" ref="E47:AD47" si="3">E41-E37</f>
        <v>32</v>
      </c>
      <c r="F47" s="69">
        <f t="shared" si="3"/>
        <v>101</v>
      </c>
      <c r="G47" s="69">
        <f t="shared" si="3"/>
        <v>101</v>
      </c>
      <c r="H47" s="69">
        <f t="shared" si="3"/>
        <v>-30</v>
      </c>
      <c r="I47" s="69">
        <f t="shared" si="3"/>
        <v>9</v>
      </c>
      <c r="J47" s="69">
        <f t="shared" si="3"/>
        <v>-175</v>
      </c>
      <c r="K47" s="69">
        <f t="shared" si="3"/>
        <v>-87</v>
      </c>
      <c r="L47" s="69">
        <f t="shared" si="3"/>
        <v>16</v>
      </c>
      <c r="M47" s="69">
        <f t="shared" si="3"/>
        <v>107</v>
      </c>
      <c r="N47" s="69">
        <f t="shared" si="3"/>
        <v>-6</v>
      </c>
      <c r="O47" s="69">
        <f t="shared" si="3"/>
        <v>-46</v>
      </c>
      <c r="P47" s="69">
        <f t="shared" si="3"/>
        <v>1017</v>
      </c>
      <c r="Q47" s="69"/>
      <c r="R47" s="69">
        <f t="shared" si="3"/>
        <v>77</v>
      </c>
      <c r="S47" s="69">
        <f t="shared" si="3"/>
        <v>-50</v>
      </c>
      <c r="T47" s="69">
        <f t="shared" si="3"/>
        <v>19</v>
      </c>
      <c r="U47" s="69">
        <f t="shared" si="3"/>
        <v>12</v>
      </c>
      <c r="V47" s="69">
        <f t="shared" si="3"/>
        <v>59</v>
      </c>
      <c r="W47" s="69">
        <f t="shared" si="3"/>
        <v>-68</v>
      </c>
      <c r="X47" s="69">
        <f t="shared" si="3"/>
        <v>-102</v>
      </c>
      <c r="Y47" s="69">
        <f t="shared" si="3"/>
        <v>106</v>
      </c>
      <c r="Z47" s="69">
        <f t="shared" si="3"/>
        <v>-24</v>
      </c>
      <c r="AA47" s="69">
        <f t="shared" si="3"/>
        <v>256</v>
      </c>
      <c r="AB47" s="69">
        <f t="shared" si="3"/>
        <v>18</v>
      </c>
      <c r="AC47" s="69">
        <f t="shared" si="3"/>
        <v>-13</v>
      </c>
      <c r="AD47" s="69">
        <f t="shared" si="3"/>
        <v>-622</v>
      </c>
    </row>
    <row r="48" spans="1:30" customFormat="1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 spans="1:30" customFormat="1" ht="12.75" customHeight="1" x14ac:dyDescent="0.25">
      <c r="A49" s="2" t="s">
        <v>204</v>
      </c>
      <c r="B49" s="2"/>
      <c r="C49" s="24"/>
      <c r="D49" s="126">
        <f t="shared" ref="D49:P49" si="4">MAX(D6:D41)</f>
        <v>2540</v>
      </c>
      <c r="E49" s="126">
        <f t="shared" si="4"/>
        <v>1472</v>
      </c>
      <c r="F49" s="126">
        <f t="shared" si="4"/>
        <v>2713</v>
      </c>
      <c r="G49" s="126">
        <f t="shared" si="4"/>
        <v>2569</v>
      </c>
      <c r="H49" s="126">
        <f t="shared" si="4"/>
        <v>2065</v>
      </c>
      <c r="I49" s="126">
        <f t="shared" si="4"/>
        <v>2072</v>
      </c>
      <c r="J49" s="126">
        <f t="shared" si="4"/>
        <v>2595</v>
      </c>
      <c r="K49" s="126">
        <f t="shared" si="4"/>
        <v>1813</v>
      </c>
      <c r="L49" s="126">
        <f t="shared" si="4"/>
        <v>3690</v>
      </c>
      <c r="M49" s="126">
        <f t="shared" si="4"/>
        <v>3790</v>
      </c>
      <c r="N49" s="126">
        <f t="shared" si="4"/>
        <v>1963</v>
      </c>
      <c r="O49" s="126">
        <f t="shared" si="4"/>
        <v>981</v>
      </c>
      <c r="P49" s="126">
        <f t="shared" si="4"/>
        <v>5019</v>
      </c>
      <c r="Q49" s="126"/>
      <c r="R49" s="126">
        <f t="shared" ref="R49:AD49" si="5">MAX(R6:R41)</f>
        <v>2141</v>
      </c>
      <c r="S49" s="126">
        <f t="shared" si="5"/>
        <v>1657</v>
      </c>
      <c r="T49" s="126">
        <f t="shared" si="5"/>
        <v>2297</v>
      </c>
      <c r="U49" s="126">
        <f t="shared" si="5"/>
        <v>2154</v>
      </c>
      <c r="V49" s="126">
        <f t="shared" si="5"/>
        <v>1997</v>
      </c>
      <c r="W49" s="126">
        <f t="shared" si="5"/>
        <v>1924</v>
      </c>
      <c r="X49" s="126">
        <f t="shared" si="5"/>
        <v>2621</v>
      </c>
      <c r="Y49" s="126">
        <f t="shared" si="5"/>
        <v>1671</v>
      </c>
      <c r="Z49" s="126">
        <f t="shared" si="5"/>
        <v>3098</v>
      </c>
      <c r="AA49" s="126">
        <f t="shared" si="5"/>
        <v>3212</v>
      </c>
      <c r="AB49" s="126">
        <f t="shared" si="5"/>
        <v>1868</v>
      </c>
      <c r="AC49" s="126">
        <f t="shared" si="5"/>
        <v>933</v>
      </c>
      <c r="AD49" s="126">
        <f t="shared" si="5"/>
        <v>2828</v>
      </c>
    </row>
    <row r="50" spans="1:30" customFormat="1" ht="12.75" customHeight="1" x14ac:dyDescent="0.25">
      <c r="A50" s="2" t="s">
        <v>205</v>
      </c>
      <c r="B50" s="2"/>
      <c r="C50" s="24"/>
      <c r="D50" s="125">
        <f t="shared" ref="D50:P50" si="6">MIN(D6:D41)</f>
        <v>2218</v>
      </c>
      <c r="E50" s="125">
        <f t="shared" si="6"/>
        <v>1228</v>
      </c>
      <c r="F50" s="125">
        <f t="shared" si="6"/>
        <v>2287</v>
      </c>
      <c r="G50" s="125">
        <f t="shared" si="6"/>
        <v>2187</v>
      </c>
      <c r="H50" s="125">
        <f t="shared" si="6"/>
        <v>1798</v>
      </c>
      <c r="I50" s="125">
        <f t="shared" si="6"/>
        <v>1921</v>
      </c>
      <c r="J50" s="125">
        <f t="shared" si="6"/>
        <v>2158</v>
      </c>
      <c r="K50" s="125">
        <f t="shared" si="6"/>
        <v>1484</v>
      </c>
      <c r="L50" s="125">
        <f t="shared" si="6"/>
        <v>3236</v>
      </c>
      <c r="M50" s="125">
        <f t="shared" si="6"/>
        <v>3212</v>
      </c>
      <c r="N50" s="125">
        <f t="shared" si="6"/>
        <v>1739</v>
      </c>
      <c r="O50" s="125">
        <f t="shared" si="6"/>
        <v>864</v>
      </c>
      <c r="P50" s="125">
        <f t="shared" si="6"/>
        <v>1074</v>
      </c>
      <c r="Q50" s="125"/>
      <c r="R50" s="125">
        <f t="shared" ref="R50:AD50" si="7">MIN(R6:R41)</f>
        <v>1945</v>
      </c>
      <c r="S50" s="125">
        <f t="shared" si="7"/>
        <v>1326</v>
      </c>
      <c r="T50" s="125">
        <f t="shared" si="7"/>
        <v>1971</v>
      </c>
      <c r="U50" s="125">
        <f t="shared" si="7"/>
        <v>1818</v>
      </c>
      <c r="V50" s="125">
        <f t="shared" si="7"/>
        <v>1682</v>
      </c>
      <c r="W50" s="125">
        <f t="shared" si="7"/>
        <v>1721</v>
      </c>
      <c r="X50" s="125">
        <f t="shared" si="7"/>
        <v>2073</v>
      </c>
      <c r="Y50" s="125">
        <f t="shared" si="7"/>
        <v>1325</v>
      </c>
      <c r="Z50" s="125">
        <f t="shared" si="7"/>
        <v>2658</v>
      </c>
      <c r="AA50" s="125">
        <f t="shared" si="7"/>
        <v>2675</v>
      </c>
      <c r="AB50" s="125">
        <f t="shared" si="7"/>
        <v>1459</v>
      </c>
      <c r="AC50" s="125">
        <f t="shared" si="7"/>
        <v>770</v>
      </c>
      <c r="AD50" s="125">
        <f t="shared" si="7"/>
        <v>390</v>
      </c>
    </row>
    <row r="51" spans="1:30" customFormat="1" ht="12.75" customHeight="1" x14ac:dyDescent="0.25"/>
    <row r="52" spans="1:30" customFormat="1" ht="12.75" customHeight="1" x14ac:dyDescent="0.25">
      <c r="A52" s="6" t="s">
        <v>187</v>
      </c>
    </row>
    <row r="53" spans="1:30" customFormat="1" ht="12.75" customHeight="1" x14ac:dyDescent="0.25"/>
    <row r="54" spans="1:30" customFormat="1" ht="12.75" customHeight="1" x14ac:dyDescent="0.25"/>
    <row r="55" spans="1:30" customFormat="1" ht="12.75" customHeight="1" x14ac:dyDescent="0.25"/>
    <row r="56" spans="1:30" customFormat="1" ht="12.75" customHeight="1" x14ac:dyDescent="0.25"/>
    <row r="57" spans="1:30" customFormat="1" ht="12.75" customHeight="1" x14ac:dyDescent="0.25"/>
    <row r="58" spans="1:30" customFormat="1" ht="12.75" customHeight="1" x14ac:dyDescent="0.25"/>
    <row r="59" spans="1:30" customFormat="1" ht="12.75" customHeight="1" x14ac:dyDescent="0.25"/>
    <row r="60" spans="1:30" customFormat="1" ht="12.75" customHeight="1" x14ac:dyDescent="0.25"/>
    <row r="61" spans="1:30" customFormat="1" ht="12.75" customHeight="1" x14ac:dyDescent="0.25"/>
    <row r="62" spans="1:30" customFormat="1" ht="12.75" customHeight="1" x14ac:dyDescent="0.25"/>
    <row r="63" spans="1:30" customFormat="1" ht="12.75" customHeight="1" x14ac:dyDescent="0.25"/>
    <row r="64" spans="1:30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  <row r="1003" customFormat="1" ht="12.75" customHeight="1" x14ac:dyDescent="0.25"/>
    <row r="1004" customFormat="1" ht="12.75" customHeight="1" x14ac:dyDescent="0.25"/>
    <row r="1005" customFormat="1" ht="12.75" customHeight="1" x14ac:dyDescent="0.25"/>
    <row r="1006" customFormat="1" ht="12.75" customHeight="1" x14ac:dyDescent="0.25"/>
    <row r="1007" customFormat="1" ht="12.75" customHeight="1" x14ac:dyDescent="0.25"/>
    <row r="1008" customFormat="1" ht="12.75" customHeight="1" x14ac:dyDescent="0.25"/>
    <row r="1009" customFormat="1" ht="12.75" customHeight="1" x14ac:dyDescent="0.25"/>
    <row r="1010" customFormat="1" ht="12.75" customHeight="1" x14ac:dyDescent="0.25"/>
    <row r="1011" customFormat="1" ht="12.75" customHeight="1" x14ac:dyDescent="0.25"/>
    <row r="1012" customFormat="1" ht="12.75" customHeight="1" x14ac:dyDescent="0.25"/>
    <row r="1013" customFormat="1" ht="12.75" customHeight="1" x14ac:dyDescent="0.25"/>
    <row r="1014" customFormat="1" ht="12.75" customHeight="1" x14ac:dyDescent="0.25"/>
    <row r="1015" customFormat="1" ht="12.75" customHeight="1" x14ac:dyDescent="0.25"/>
    <row r="1016" customFormat="1" ht="12.75" customHeight="1" x14ac:dyDescent="0.25"/>
    <row r="1017" customFormat="1" ht="12.75" customHeight="1" x14ac:dyDescent="0.25"/>
    <row r="1018" customFormat="1" ht="12.75" customHeight="1" x14ac:dyDescent="0.25"/>
    <row r="1019" customFormat="1" ht="12.75" customHeight="1" x14ac:dyDescent="0.25"/>
    <row r="1020" customFormat="1" ht="12.75" customHeight="1" x14ac:dyDescent="0.25"/>
    <row r="1021" customFormat="1" ht="12.75" customHeight="1" x14ac:dyDescent="0.25"/>
    <row r="1022" customFormat="1" ht="12.75" customHeight="1" x14ac:dyDescent="0.25"/>
    <row r="1023" customFormat="1" ht="12.75" customHeight="1" x14ac:dyDescent="0.25"/>
    <row r="1024" customFormat="1" ht="12.75" customHeight="1" x14ac:dyDescent="0.25"/>
    <row r="1025" customFormat="1" ht="12.75" customHeight="1" x14ac:dyDescent="0.25"/>
    <row r="1026" customFormat="1" ht="12.75" customHeight="1" x14ac:dyDescent="0.25"/>
    <row r="1027" customFormat="1" ht="12.75" customHeight="1" x14ac:dyDescent="0.25"/>
    <row r="1028" customFormat="1" ht="12.75" customHeight="1" x14ac:dyDescent="0.25"/>
    <row r="1029" customFormat="1" ht="12.75" customHeight="1" x14ac:dyDescent="0.25"/>
    <row r="1030" customFormat="1" ht="12.75" customHeight="1" x14ac:dyDescent="0.25"/>
    <row r="1031" customFormat="1" ht="12.75" customHeight="1" x14ac:dyDescent="0.25"/>
    <row r="1032" customFormat="1" ht="12.75" customHeight="1" x14ac:dyDescent="0.25"/>
    <row r="1033" customFormat="1" ht="12.75" customHeight="1" x14ac:dyDescent="0.25"/>
    <row r="1034" customFormat="1" ht="12.75" customHeight="1" x14ac:dyDescent="0.25"/>
    <row r="1035" customFormat="1" ht="12.75" customHeight="1" x14ac:dyDescent="0.25"/>
    <row r="1036" customFormat="1" ht="12.75" customHeight="1" x14ac:dyDescent="0.25"/>
    <row r="1037" customFormat="1" ht="12.75" customHeight="1" x14ac:dyDescent="0.25"/>
    <row r="1038" customFormat="1" ht="12.75" customHeight="1" x14ac:dyDescent="0.25"/>
    <row r="1039" customFormat="1" ht="12.75" customHeight="1" x14ac:dyDescent="0.25"/>
    <row r="1040" customFormat="1" ht="12.75" customHeight="1" x14ac:dyDescent="0.25"/>
    <row r="1041" customFormat="1" ht="12.75" customHeight="1" x14ac:dyDescent="0.25"/>
    <row r="1042" customFormat="1" ht="12.75" customHeight="1" x14ac:dyDescent="0.25"/>
    <row r="1043" customFormat="1" ht="12.75" customHeight="1" x14ac:dyDescent="0.25"/>
    <row r="1044" customFormat="1" ht="12.75" customHeight="1" x14ac:dyDescent="0.25"/>
    <row r="1045" customFormat="1" ht="12.75" customHeight="1" x14ac:dyDescent="0.25"/>
    <row r="1046" customFormat="1" ht="12.75" customHeight="1" x14ac:dyDescent="0.25"/>
    <row r="1047" customFormat="1" ht="12.75" customHeight="1" x14ac:dyDescent="0.25"/>
    <row r="1048" customFormat="1" ht="12.75" customHeight="1" x14ac:dyDescent="0.25"/>
    <row r="1049" customFormat="1" ht="12.75" customHeight="1" x14ac:dyDescent="0.25"/>
    <row r="1050" customFormat="1" ht="12.75" customHeight="1" x14ac:dyDescent="0.25"/>
    <row r="1051" customFormat="1" ht="12.75" customHeight="1" x14ac:dyDescent="0.25"/>
    <row r="1052" customFormat="1" ht="12.75" customHeight="1" x14ac:dyDescent="0.25"/>
    <row r="1053" customFormat="1" ht="12.75" customHeight="1" x14ac:dyDescent="0.25"/>
    <row r="1054" customFormat="1" ht="12.75" customHeight="1" x14ac:dyDescent="0.25"/>
    <row r="1055" customFormat="1" ht="12.75" customHeight="1" x14ac:dyDescent="0.25"/>
    <row r="1056" customFormat="1" ht="12.75" customHeight="1" x14ac:dyDescent="0.25"/>
    <row r="1057" customFormat="1" ht="12.75" customHeight="1" x14ac:dyDescent="0.25"/>
    <row r="1058" customFormat="1" ht="12.75" customHeight="1" x14ac:dyDescent="0.25"/>
    <row r="1059" customFormat="1" ht="12.75" customHeight="1" x14ac:dyDescent="0.25"/>
    <row r="1060" customFormat="1" ht="12.75" customHeight="1" x14ac:dyDescent="0.25"/>
    <row r="1061" customFormat="1" ht="12.75" customHeight="1" x14ac:dyDescent="0.25"/>
    <row r="1062" customFormat="1" ht="12.75" customHeight="1" x14ac:dyDescent="0.25"/>
    <row r="1063" customFormat="1" ht="12.75" customHeight="1" x14ac:dyDescent="0.25"/>
    <row r="1064" customFormat="1" ht="12.75" customHeight="1" x14ac:dyDescent="0.25"/>
    <row r="1065" customFormat="1" ht="12.75" customHeight="1" x14ac:dyDescent="0.25"/>
    <row r="1066" customFormat="1" ht="12.75" customHeight="1" x14ac:dyDescent="0.25"/>
    <row r="1067" customFormat="1" ht="12.75" customHeight="1" x14ac:dyDescent="0.25"/>
    <row r="1068" customFormat="1" ht="12.75" customHeight="1" x14ac:dyDescent="0.25"/>
    <row r="1069" customFormat="1" ht="12.75" customHeight="1" x14ac:dyDescent="0.25"/>
    <row r="1070" customFormat="1" ht="12.75" customHeight="1" x14ac:dyDescent="0.25"/>
    <row r="1071" customFormat="1" ht="12.75" customHeight="1" x14ac:dyDescent="0.25"/>
    <row r="1072" customFormat="1" ht="12.75" customHeight="1" x14ac:dyDescent="0.25"/>
    <row r="1073" customFormat="1" ht="12.75" customHeight="1" x14ac:dyDescent="0.25"/>
    <row r="1074" customFormat="1" ht="12.75" customHeight="1" x14ac:dyDescent="0.25"/>
    <row r="1075" customFormat="1" ht="12.75" customHeight="1" x14ac:dyDescent="0.25"/>
    <row r="1076" customFormat="1" ht="12.75" customHeight="1" x14ac:dyDescent="0.25"/>
    <row r="1077" customFormat="1" ht="12.75" customHeight="1" x14ac:dyDescent="0.25"/>
    <row r="1078" customFormat="1" ht="12.75" customHeight="1" x14ac:dyDescent="0.25"/>
    <row r="1079" customFormat="1" ht="12.75" customHeight="1" x14ac:dyDescent="0.25"/>
    <row r="1080" customFormat="1" ht="12.75" customHeight="1" x14ac:dyDescent="0.25"/>
    <row r="1081" customFormat="1" ht="12.75" customHeight="1" x14ac:dyDescent="0.25"/>
    <row r="1082" customFormat="1" ht="12.75" customHeight="1" x14ac:dyDescent="0.25"/>
    <row r="1083" customFormat="1" ht="12.75" customHeight="1" x14ac:dyDescent="0.25"/>
    <row r="1084" customFormat="1" ht="12.75" customHeight="1" x14ac:dyDescent="0.25"/>
    <row r="1085" customFormat="1" ht="12.75" customHeight="1" x14ac:dyDescent="0.25"/>
    <row r="1086" customFormat="1" ht="12.75" customHeight="1" x14ac:dyDescent="0.25"/>
    <row r="1087" customFormat="1" ht="12.75" customHeight="1" x14ac:dyDescent="0.25"/>
    <row r="1088" customFormat="1" ht="12.75" customHeight="1" x14ac:dyDescent="0.25"/>
    <row r="1089" customFormat="1" ht="12.75" customHeight="1" x14ac:dyDescent="0.25"/>
    <row r="1090" customFormat="1" ht="12.75" customHeight="1" x14ac:dyDescent="0.25"/>
    <row r="1091" customFormat="1" ht="12.75" customHeight="1" x14ac:dyDescent="0.25"/>
    <row r="1092" customFormat="1" ht="12.75" customHeight="1" x14ac:dyDescent="0.25"/>
    <row r="1093" customFormat="1" ht="12.75" customHeight="1" x14ac:dyDescent="0.25"/>
    <row r="1094" customFormat="1" ht="12.75" customHeight="1" x14ac:dyDescent="0.25"/>
    <row r="1095" customFormat="1" ht="12.75" customHeight="1" x14ac:dyDescent="0.25"/>
    <row r="1096" customFormat="1" ht="12.75" customHeight="1" x14ac:dyDescent="0.25"/>
    <row r="1097" customFormat="1" ht="12.75" customHeight="1" x14ac:dyDescent="0.25"/>
    <row r="1098" customFormat="1" ht="12.75" customHeight="1" x14ac:dyDescent="0.25"/>
    <row r="1099" customFormat="1" ht="12.75" customHeight="1" x14ac:dyDescent="0.25"/>
    <row r="1100" customFormat="1" ht="12.75" customHeight="1" x14ac:dyDescent="0.25"/>
    <row r="1101" customFormat="1" ht="12.75" customHeight="1" x14ac:dyDescent="0.25"/>
    <row r="1102" customFormat="1" ht="12.75" customHeight="1" x14ac:dyDescent="0.25"/>
    <row r="1103" customFormat="1" ht="12.75" customHeight="1" x14ac:dyDescent="0.25"/>
    <row r="1104" customFormat="1" ht="12.75" customHeight="1" x14ac:dyDescent="0.25"/>
    <row r="1105" customFormat="1" ht="12.75" customHeight="1" x14ac:dyDescent="0.25"/>
    <row r="1106" customFormat="1" ht="12.75" customHeight="1" x14ac:dyDescent="0.25"/>
    <row r="1107" customFormat="1" ht="12.75" customHeight="1" x14ac:dyDescent="0.25"/>
    <row r="1108" customFormat="1" ht="12.75" customHeight="1" x14ac:dyDescent="0.25"/>
    <row r="1109" customFormat="1" ht="12.75" customHeight="1" x14ac:dyDescent="0.25"/>
    <row r="1110" customFormat="1" ht="12.75" customHeight="1" x14ac:dyDescent="0.25"/>
    <row r="1111" customFormat="1" ht="12.75" customHeight="1" x14ac:dyDescent="0.25"/>
    <row r="1112" customFormat="1" ht="12.75" customHeight="1" x14ac:dyDescent="0.25"/>
    <row r="1113" customFormat="1" ht="12.75" customHeight="1" x14ac:dyDescent="0.25"/>
    <row r="1114" customFormat="1" ht="12.75" customHeight="1" x14ac:dyDescent="0.25"/>
  </sheetData>
  <pageMargins left="0.511811024" right="0.511811024" top="0.78740157499999996" bottom="0.78740157499999996" header="0.31496062000000002" footer="0.31496062000000002"/>
  <pageSetup paperSize="9" scale="7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Q1114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7" width="11.7109375" style="6" customWidth="1"/>
    <col min="8" max="8" width="3.7109375" style="6" customWidth="1"/>
    <col min="9" max="12" width="11.7109375" style="6" customWidth="1"/>
    <col min="13" max="16384" width="9.140625" style="6"/>
  </cols>
  <sheetData>
    <row r="1" spans="1:17" s="1" customFormat="1" ht="30" customHeight="1" x14ac:dyDescent="0.25">
      <c r="A1" s="4" t="s">
        <v>237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2.75" customHeight="1" x14ac:dyDescent="0.2">
      <c r="A2" s="11" t="s">
        <v>82</v>
      </c>
      <c r="B2" s="11"/>
    </row>
    <row r="3" spans="1:17" ht="12.75" customHeight="1" x14ac:dyDescent="0.2">
      <c r="D3" s="85" t="s">
        <v>13</v>
      </c>
      <c r="I3" s="85" t="s">
        <v>11</v>
      </c>
    </row>
    <row r="4" spans="1:17" ht="12.75" customHeight="1" x14ac:dyDescent="0.2">
      <c r="A4" s="48"/>
      <c r="B4" s="130"/>
      <c r="D4" s="44" t="s">
        <v>128</v>
      </c>
      <c r="E4" s="45"/>
      <c r="F4" s="45"/>
      <c r="I4" s="44" t="s">
        <v>128</v>
      </c>
      <c r="J4" s="45"/>
      <c r="K4" s="45"/>
    </row>
    <row r="5" spans="1:17" ht="30" customHeight="1" x14ac:dyDescent="0.2">
      <c r="A5" s="122" t="s">
        <v>212</v>
      </c>
      <c r="B5" s="122" t="s">
        <v>211</v>
      </c>
      <c r="D5" s="12" t="s">
        <v>6</v>
      </c>
      <c r="E5" s="12" t="s">
        <v>37</v>
      </c>
      <c r="F5" s="12" t="s">
        <v>38</v>
      </c>
      <c r="G5" s="12" t="s">
        <v>39</v>
      </c>
      <c r="I5" s="12" t="s">
        <v>6</v>
      </c>
      <c r="J5" s="12" t="s">
        <v>37</v>
      </c>
      <c r="K5" s="12" t="s">
        <v>38</v>
      </c>
      <c r="L5" s="12" t="s">
        <v>39</v>
      </c>
    </row>
    <row r="6" spans="1:17" ht="12.75" customHeight="1" x14ac:dyDescent="0.2">
      <c r="A6" s="3">
        <v>2012</v>
      </c>
      <c r="B6" s="17" t="s">
        <v>206</v>
      </c>
      <c r="D6" s="19">
        <v>2218</v>
      </c>
      <c r="E6" s="19">
        <v>2147</v>
      </c>
      <c r="F6" s="19">
        <v>6075</v>
      </c>
      <c r="G6" s="19">
        <v>1781</v>
      </c>
      <c r="I6" s="19">
        <v>1950</v>
      </c>
      <c r="J6" s="19">
        <v>1789</v>
      </c>
      <c r="K6" s="19">
        <v>5254</v>
      </c>
      <c r="L6" s="19">
        <v>1819</v>
      </c>
    </row>
    <row r="7" spans="1:17" ht="12.75" customHeight="1" x14ac:dyDescent="0.2">
      <c r="A7" s="3"/>
      <c r="B7" s="17" t="s">
        <v>207</v>
      </c>
      <c r="D7" s="19">
        <v>2229</v>
      </c>
      <c r="E7" s="19">
        <v>2155</v>
      </c>
      <c r="F7" s="19">
        <v>6269</v>
      </c>
      <c r="G7" s="19">
        <v>1744</v>
      </c>
      <c r="I7" s="19">
        <v>1952</v>
      </c>
      <c r="J7" s="19">
        <v>1756</v>
      </c>
      <c r="K7" s="19">
        <v>5870</v>
      </c>
      <c r="L7" s="19">
        <v>1699</v>
      </c>
    </row>
    <row r="8" spans="1:17" ht="12.75" customHeight="1" x14ac:dyDescent="0.2">
      <c r="A8" s="3"/>
      <c r="B8" s="17" t="s">
        <v>208</v>
      </c>
      <c r="D8" s="19">
        <v>2241</v>
      </c>
      <c r="E8" s="19">
        <v>2141</v>
      </c>
      <c r="F8" s="19">
        <v>6524</v>
      </c>
      <c r="G8" s="19">
        <v>1785</v>
      </c>
      <c r="I8" s="19">
        <v>1977</v>
      </c>
      <c r="J8" s="19">
        <v>1798</v>
      </c>
      <c r="K8" s="19">
        <v>5728</v>
      </c>
      <c r="L8" s="19">
        <v>1741</v>
      </c>
    </row>
    <row r="9" spans="1:17" ht="12.75" customHeight="1" x14ac:dyDescent="0.2">
      <c r="A9" s="3"/>
      <c r="B9" s="17" t="s">
        <v>209</v>
      </c>
      <c r="D9" s="19">
        <v>2234</v>
      </c>
      <c r="E9" s="19">
        <v>2148</v>
      </c>
      <c r="F9" s="19">
        <v>5987</v>
      </c>
      <c r="G9" s="19">
        <v>1822</v>
      </c>
      <c r="I9" s="19">
        <v>1945</v>
      </c>
      <c r="J9" s="19">
        <v>1785</v>
      </c>
      <c r="K9" s="19">
        <v>5027</v>
      </c>
      <c r="L9" s="19">
        <v>1760</v>
      </c>
    </row>
    <row r="10" spans="1:17" ht="12.75" customHeight="1" x14ac:dyDescent="0.2">
      <c r="A10" s="3">
        <v>2013</v>
      </c>
      <c r="B10" s="17" t="s">
        <v>206</v>
      </c>
      <c r="D10" s="19">
        <v>2275</v>
      </c>
      <c r="E10" s="19">
        <v>2178</v>
      </c>
      <c r="F10" s="19">
        <v>6310</v>
      </c>
      <c r="G10" s="19">
        <v>1844</v>
      </c>
      <c r="I10" s="19">
        <v>2001</v>
      </c>
      <c r="J10" s="19">
        <v>1836</v>
      </c>
      <c r="K10" s="19">
        <v>5429</v>
      </c>
      <c r="L10" s="19">
        <v>1760</v>
      </c>
    </row>
    <row r="11" spans="1:17" ht="12.75" customHeight="1" x14ac:dyDescent="0.2">
      <c r="A11" s="3"/>
      <c r="B11" s="17" t="s">
        <v>207</v>
      </c>
      <c r="D11" s="19">
        <v>2303</v>
      </c>
      <c r="E11" s="19">
        <v>2207</v>
      </c>
      <c r="F11" s="19">
        <v>6455</v>
      </c>
      <c r="G11" s="19">
        <v>1842</v>
      </c>
      <c r="I11" s="19">
        <v>1979</v>
      </c>
      <c r="J11" s="19">
        <v>1796</v>
      </c>
      <c r="K11" s="19">
        <v>5279</v>
      </c>
      <c r="L11" s="19">
        <v>1803</v>
      </c>
    </row>
    <row r="12" spans="1:17" ht="12.75" customHeight="1" x14ac:dyDescent="0.2">
      <c r="A12" s="3"/>
      <c r="B12" s="17" t="s">
        <v>208</v>
      </c>
      <c r="D12" s="19">
        <v>2335</v>
      </c>
      <c r="E12" s="19">
        <v>2224</v>
      </c>
      <c r="F12" s="19">
        <v>6662</v>
      </c>
      <c r="G12" s="19">
        <v>1894</v>
      </c>
      <c r="I12" s="19">
        <v>2026</v>
      </c>
      <c r="J12" s="19">
        <v>1837</v>
      </c>
      <c r="K12" s="19">
        <v>5306</v>
      </c>
      <c r="L12" s="19">
        <v>1875</v>
      </c>
    </row>
    <row r="13" spans="1:17" ht="12.75" customHeight="1" x14ac:dyDescent="0.2">
      <c r="A13" s="3"/>
      <c r="B13" s="17" t="s">
        <v>209</v>
      </c>
      <c r="D13" s="19">
        <v>2317</v>
      </c>
      <c r="E13" s="19">
        <v>2233</v>
      </c>
      <c r="F13" s="19">
        <v>6315</v>
      </c>
      <c r="G13" s="19">
        <v>1847</v>
      </c>
      <c r="I13" s="19">
        <v>2049</v>
      </c>
      <c r="J13" s="19">
        <v>1871</v>
      </c>
      <c r="K13" s="19">
        <v>5297</v>
      </c>
      <c r="L13" s="19">
        <v>1857</v>
      </c>
    </row>
    <row r="14" spans="1:17" ht="12.75" customHeight="1" x14ac:dyDescent="0.2">
      <c r="A14" s="3">
        <v>2014</v>
      </c>
      <c r="B14" s="17" t="s">
        <v>206</v>
      </c>
      <c r="D14" s="19">
        <v>2363</v>
      </c>
      <c r="E14" s="19">
        <v>2267</v>
      </c>
      <c r="F14" s="19">
        <v>6365</v>
      </c>
      <c r="G14" s="19">
        <v>1936</v>
      </c>
      <c r="I14" s="19">
        <v>2084</v>
      </c>
      <c r="J14" s="19">
        <v>1881</v>
      </c>
      <c r="K14" s="19">
        <v>5548</v>
      </c>
      <c r="L14" s="19">
        <v>1927</v>
      </c>
    </row>
    <row r="15" spans="1:17" ht="12.75" customHeight="1" x14ac:dyDescent="0.2">
      <c r="A15" s="3"/>
      <c r="B15" s="17" t="s">
        <v>207</v>
      </c>
      <c r="D15" s="19">
        <v>2350</v>
      </c>
      <c r="E15" s="19">
        <v>2275</v>
      </c>
      <c r="F15" s="19">
        <v>6280</v>
      </c>
      <c r="G15" s="19">
        <v>1877</v>
      </c>
      <c r="I15" s="19">
        <v>2058</v>
      </c>
      <c r="J15" s="19">
        <v>1877</v>
      </c>
      <c r="K15" s="19">
        <v>5529</v>
      </c>
      <c r="L15" s="19">
        <v>1894</v>
      </c>
    </row>
    <row r="16" spans="1:17" ht="12.75" customHeight="1" x14ac:dyDescent="0.2">
      <c r="A16" s="3"/>
      <c r="B16" s="17" t="s">
        <v>208</v>
      </c>
      <c r="D16" s="19">
        <v>2366</v>
      </c>
      <c r="E16" s="19">
        <v>2286</v>
      </c>
      <c r="F16" s="19">
        <v>6510</v>
      </c>
      <c r="G16" s="19">
        <v>1872</v>
      </c>
      <c r="I16" s="19">
        <v>2121</v>
      </c>
      <c r="J16" s="19">
        <v>1953</v>
      </c>
      <c r="K16" s="19">
        <v>5632</v>
      </c>
      <c r="L16" s="19">
        <v>1871</v>
      </c>
    </row>
    <row r="17" spans="1:12" ht="12.75" customHeight="1" x14ac:dyDescent="0.2">
      <c r="A17" s="3"/>
      <c r="B17" s="17" t="s">
        <v>209</v>
      </c>
      <c r="D17" s="19">
        <v>2364</v>
      </c>
      <c r="E17" s="19">
        <v>2273</v>
      </c>
      <c r="F17" s="19">
        <v>6277</v>
      </c>
      <c r="G17" s="19">
        <v>1918</v>
      </c>
      <c r="I17" s="19">
        <v>2081</v>
      </c>
      <c r="J17" s="19">
        <v>1900</v>
      </c>
      <c r="K17" s="19">
        <v>5475</v>
      </c>
      <c r="L17" s="19">
        <v>1895</v>
      </c>
    </row>
    <row r="18" spans="1:12" ht="12.75" customHeight="1" x14ac:dyDescent="0.2">
      <c r="A18" s="3">
        <v>2015</v>
      </c>
      <c r="B18" s="17" t="s">
        <v>206</v>
      </c>
      <c r="D18" s="19">
        <v>2364</v>
      </c>
      <c r="E18" s="19">
        <v>2273</v>
      </c>
      <c r="F18" s="19">
        <v>6315</v>
      </c>
      <c r="G18" s="19">
        <v>1882</v>
      </c>
      <c r="I18" s="19">
        <v>2083</v>
      </c>
      <c r="J18" s="19">
        <v>1953</v>
      </c>
      <c r="K18" s="19">
        <v>5175</v>
      </c>
      <c r="L18" s="19">
        <v>1819</v>
      </c>
    </row>
    <row r="19" spans="1:12" ht="12.75" customHeight="1" x14ac:dyDescent="0.2">
      <c r="A19" s="3"/>
      <c r="B19" s="17" t="s">
        <v>207</v>
      </c>
      <c r="D19" s="19">
        <v>2349</v>
      </c>
      <c r="E19" s="19">
        <v>2262</v>
      </c>
      <c r="F19" s="19">
        <v>6441</v>
      </c>
      <c r="G19" s="19">
        <v>1850</v>
      </c>
      <c r="I19" s="19">
        <v>2027</v>
      </c>
      <c r="J19" s="19">
        <v>1892</v>
      </c>
      <c r="K19" s="19">
        <v>5037</v>
      </c>
      <c r="L19" s="19">
        <v>1794</v>
      </c>
    </row>
    <row r="20" spans="1:12" ht="12.75" customHeight="1" x14ac:dyDescent="0.2">
      <c r="A20" s="3"/>
      <c r="B20" s="17" t="s">
        <v>208</v>
      </c>
      <c r="D20" s="19">
        <v>2317</v>
      </c>
      <c r="E20" s="19">
        <v>2250</v>
      </c>
      <c r="F20" s="19">
        <v>6300</v>
      </c>
      <c r="G20" s="19">
        <v>1776</v>
      </c>
      <c r="I20" s="19">
        <v>2018</v>
      </c>
      <c r="J20" s="19">
        <v>1915</v>
      </c>
      <c r="K20" s="19">
        <v>4762</v>
      </c>
      <c r="L20" s="19">
        <v>1729</v>
      </c>
    </row>
    <row r="21" spans="1:12" ht="12.75" customHeight="1" x14ac:dyDescent="0.2">
      <c r="A21" s="3"/>
      <c r="B21" s="17" t="s">
        <v>209</v>
      </c>
      <c r="D21" s="19">
        <v>2287</v>
      </c>
      <c r="E21" s="19">
        <v>2235</v>
      </c>
      <c r="F21" s="19">
        <v>5892</v>
      </c>
      <c r="G21" s="19">
        <v>1800</v>
      </c>
      <c r="I21" s="19">
        <v>2006</v>
      </c>
      <c r="J21" s="19">
        <v>1896</v>
      </c>
      <c r="K21" s="19">
        <v>4678</v>
      </c>
      <c r="L21" s="19">
        <v>1781</v>
      </c>
    </row>
    <row r="22" spans="1:12" ht="12.75" customHeight="1" x14ac:dyDescent="0.2">
      <c r="A22" s="3">
        <v>2016</v>
      </c>
      <c r="B22" s="17" t="s">
        <v>206</v>
      </c>
      <c r="D22" s="19">
        <v>2296</v>
      </c>
      <c r="E22" s="19">
        <v>2250</v>
      </c>
      <c r="F22" s="19">
        <v>6050</v>
      </c>
      <c r="G22" s="19">
        <v>1810</v>
      </c>
      <c r="I22" s="19">
        <v>2011</v>
      </c>
      <c r="J22" s="19">
        <v>1929</v>
      </c>
      <c r="K22" s="19">
        <v>4445</v>
      </c>
      <c r="L22" s="19">
        <v>1771</v>
      </c>
    </row>
    <row r="23" spans="1:12" ht="12.75" customHeight="1" x14ac:dyDescent="0.2">
      <c r="A23" s="3"/>
      <c r="B23" s="17" t="s">
        <v>207</v>
      </c>
      <c r="D23" s="19">
        <v>2262</v>
      </c>
      <c r="E23" s="19">
        <v>2232</v>
      </c>
      <c r="F23" s="19">
        <v>5814</v>
      </c>
      <c r="G23" s="19">
        <v>1769</v>
      </c>
      <c r="I23" s="19">
        <v>1991</v>
      </c>
      <c r="J23" s="19">
        <v>1915</v>
      </c>
      <c r="K23" s="19">
        <v>4631</v>
      </c>
      <c r="L23" s="19">
        <v>1710</v>
      </c>
    </row>
    <row r="24" spans="1:12" ht="12.75" customHeight="1" x14ac:dyDescent="0.2">
      <c r="A24" s="3"/>
      <c r="B24" s="17" t="s">
        <v>208</v>
      </c>
      <c r="D24" s="19">
        <v>2283</v>
      </c>
      <c r="E24" s="19">
        <v>2243</v>
      </c>
      <c r="F24" s="19">
        <v>5741</v>
      </c>
      <c r="G24" s="19">
        <v>1748</v>
      </c>
      <c r="I24" s="19">
        <v>1960</v>
      </c>
      <c r="J24" s="19">
        <v>1866</v>
      </c>
      <c r="K24" s="19">
        <v>4479</v>
      </c>
      <c r="L24" s="19">
        <v>1725</v>
      </c>
    </row>
    <row r="25" spans="1:12" ht="12.75" customHeight="1" x14ac:dyDescent="0.2">
      <c r="A25" s="3"/>
      <c r="B25" s="17" t="s">
        <v>209</v>
      </c>
      <c r="D25" s="19">
        <v>2296</v>
      </c>
      <c r="E25" s="19">
        <v>2250</v>
      </c>
      <c r="F25" s="19">
        <v>5968</v>
      </c>
      <c r="G25" s="19">
        <v>1738</v>
      </c>
      <c r="I25" s="19">
        <v>1965</v>
      </c>
      <c r="J25" s="19">
        <v>1862</v>
      </c>
      <c r="K25" s="19">
        <v>4721</v>
      </c>
      <c r="L25" s="19">
        <v>1638</v>
      </c>
    </row>
    <row r="26" spans="1:12" ht="12.75" customHeight="1" x14ac:dyDescent="0.2">
      <c r="A26" s="3">
        <v>2017</v>
      </c>
      <c r="B26" s="17" t="s">
        <v>206</v>
      </c>
      <c r="C26" s="2"/>
      <c r="D26" s="55">
        <v>2325</v>
      </c>
      <c r="E26" s="19">
        <v>2284</v>
      </c>
      <c r="F26" s="19">
        <v>5896</v>
      </c>
      <c r="G26" s="19">
        <v>1772</v>
      </c>
      <c r="H26" s="2"/>
      <c r="I26" s="55">
        <v>1971</v>
      </c>
      <c r="J26" s="19">
        <v>1862</v>
      </c>
      <c r="K26" s="19">
        <v>5053</v>
      </c>
      <c r="L26" s="19">
        <v>1638</v>
      </c>
    </row>
    <row r="27" spans="1:12" ht="12.75" customHeight="1" x14ac:dyDescent="0.2">
      <c r="A27" s="3"/>
      <c r="B27" s="17" t="s">
        <v>207</v>
      </c>
      <c r="C27" s="56"/>
      <c r="D27" s="55">
        <v>2299</v>
      </c>
      <c r="E27" s="55">
        <v>2268</v>
      </c>
      <c r="F27" s="55">
        <v>5713</v>
      </c>
      <c r="G27" s="55">
        <v>1748</v>
      </c>
      <c r="H27" s="56"/>
      <c r="I27" s="55">
        <v>1979</v>
      </c>
      <c r="J27" s="55">
        <v>1885</v>
      </c>
      <c r="K27" s="55">
        <v>4825</v>
      </c>
      <c r="L27" s="55">
        <v>1651</v>
      </c>
    </row>
    <row r="28" spans="1:12" ht="12.75" customHeight="1" x14ac:dyDescent="0.2">
      <c r="A28" s="3"/>
      <c r="B28" s="17" t="s">
        <v>208</v>
      </c>
      <c r="C28" s="56"/>
      <c r="D28" s="55">
        <v>2307</v>
      </c>
      <c r="E28" s="55">
        <v>2271</v>
      </c>
      <c r="F28" s="55">
        <v>5860</v>
      </c>
      <c r="G28" s="55">
        <v>1743</v>
      </c>
      <c r="H28" s="56"/>
      <c r="I28" s="55">
        <v>2015</v>
      </c>
      <c r="J28" s="55">
        <v>1925</v>
      </c>
      <c r="K28" s="55">
        <v>4724</v>
      </c>
      <c r="L28" s="55">
        <v>1676</v>
      </c>
    </row>
    <row r="29" spans="1:12" ht="12.75" customHeight="1" x14ac:dyDescent="0.2">
      <c r="A29" s="3"/>
      <c r="B29" s="17" t="s">
        <v>209</v>
      </c>
      <c r="C29" s="56"/>
      <c r="D29" s="55">
        <v>2316</v>
      </c>
      <c r="E29" s="55">
        <v>2275</v>
      </c>
      <c r="F29" s="55">
        <v>5822</v>
      </c>
      <c r="G29" s="55">
        <v>1760</v>
      </c>
      <c r="H29" s="56"/>
      <c r="I29" s="55">
        <v>2029</v>
      </c>
      <c r="J29" s="55">
        <v>1931</v>
      </c>
      <c r="K29" s="55">
        <v>4867</v>
      </c>
      <c r="L29" s="55">
        <v>1647</v>
      </c>
    </row>
    <row r="30" spans="1:12" ht="12.75" customHeight="1" x14ac:dyDescent="0.2">
      <c r="A30" s="3">
        <v>2018</v>
      </c>
      <c r="B30" s="17" t="s">
        <v>206</v>
      </c>
      <c r="C30" s="56"/>
      <c r="D30" s="55">
        <v>2341</v>
      </c>
      <c r="E30" s="55">
        <v>2297</v>
      </c>
      <c r="F30" s="55">
        <v>5948</v>
      </c>
      <c r="G30" s="55">
        <v>1774</v>
      </c>
      <c r="H30" s="56"/>
      <c r="I30" s="55">
        <v>2046</v>
      </c>
      <c r="J30" s="55">
        <v>1948</v>
      </c>
      <c r="K30" s="55">
        <v>5020</v>
      </c>
      <c r="L30" s="55">
        <v>1695</v>
      </c>
    </row>
    <row r="31" spans="1:12" ht="12.75" customHeight="1" x14ac:dyDescent="0.2">
      <c r="A31" s="3"/>
      <c r="B31" s="17" t="s">
        <v>207</v>
      </c>
      <c r="C31" s="56"/>
      <c r="D31" s="55">
        <v>2343</v>
      </c>
      <c r="E31" s="55">
        <v>2307</v>
      </c>
      <c r="F31" s="55">
        <v>5858</v>
      </c>
      <c r="G31" s="55">
        <v>1773</v>
      </c>
      <c r="H31" s="56"/>
      <c r="I31" s="55">
        <v>2038</v>
      </c>
      <c r="J31" s="55">
        <v>1939</v>
      </c>
      <c r="K31" s="55">
        <v>4833</v>
      </c>
      <c r="L31" s="55">
        <v>1704</v>
      </c>
    </row>
    <row r="32" spans="1:12" ht="12.75" customHeight="1" x14ac:dyDescent="0.2">
      <c r="A32" s="3"/>
      <c r="B32" s="17" t="s">
        <v>208</v>
      </c>
      <c r="C32" s="56"/>
      <c r="D32" s="55">
        <v>2341</v>
      </c>
      <c r="E32" s="55">
        <v>2300</v>
      </c>
      <c r="F32" s="55">
        <v>6089</v>
      </c>
      <c r="G32" s="55">
        <v>1741</v>
      </c>
      <c r="H32" s="56"/>
      <c r="I32" s="55">
        <v>2016</v>
      </c>
      <c r="J32" s="55">
        <v>1921</v>
      </c>
      <c r="K32" s="55">
        <v>4846</v>
      </c>
      <c r="L32" s="55">
        <v>1657</v>
      </c>
    </row>
    <row r="33" spans="1:12" ht="12.75" customHeight="1" x14ac:dyDescent="0.2">
      <c r="A33" s="3"/>
      <c r="B33" s="17" t="s">
        <v>209</v>
      </c>
      <c r="C33" s="56"/>
      <c r="D33" s="55">
        <v>2352</v>
      </c>
      <c r="E33" s="55">
        <v>2305</v>
      </c>
      <c r="F33" s="55">
        <v>5892</v>
      </c>
      <c r="G33" s="55">
        <v>1803</v>
      </c>
      <c r="H33" s="56"/>
      <c r="I33" s="55">
        <v>1987</v>
      </c>
      <c r="J33" s="55">
        <v>1898</v>
      </c>
      <c r="K33" s="55">
        <v>4758</v>
      </c>
      <c r="L33" s="55">
        <v>1627</v>
      </c>
    </row>
    <row r="34" spans="1:12" ht="12.75" customHeight="1" x14ac:dyDescent="0.2">
      <c r="A34" s="3">
        <v>2019</v>
      </c>
      <c r="B34" s="17" t="s">
        <v>206</v>
      </c>
      <c r="C34" s="56"/>
      <c r="D34" s="55">
        <v>2368</v>
      </c>
      <c r="E34" s="55">
        <v>2328</v>
      </c>
      <c r="F34" s="55">
        <v>6051</v>
      </c>
      <c r="G34" s="55">
        <v>1785</v>
      </c>
      <c r="H34" s="56"/>
      <c r="I34" s="55">
        <v>1994</v>
      </c>
      <c r="J34" s="55">
        <v>1881</v>
      </c>
      <c r="K34" s="55">
        <v>4865</v>
      </c>
      <c r="L34" s="55">
        <v>1675</v>
      </c>
    </row>
    <row r="35" spans="1:12" ht="12.75" customHeight="1" x14ac:dyDescent="0.2">
      <c r="A35" s="3"/>
      <c r="B35" s="17" t="s">
        <v>207</v>
      </c>
      <c r="C35" s="2"/>
      <c r="D35" s="55">
        <v>2335</v>
      </c>
      <c r="E35" s="55">
        <v>2297</v>
      </c>
      <c r="F35" s="55">
        <v>6104</v>
      </c>
      <c r="G35" s="55">
        <v>1753</v>
      </c>
      <c r="H35" s="2"/>
      <c r="I35" s="55">
        <v>1996</v>
      </c>
      <c r="J35" s="55">
        <v>1871</v>
      </c>
      <c r="K35" s="55">
        <v>5090</v>
      </c>
      <c r="L35" s="55">
        <v>1618</v>
      </c>
    </row>
    <row r="36" spans="1:12" ht="12.75" customHeight="1" x14ac:dyDescent="0.2">
      <c r="A36" s="38"/>
      <c r="B36" s="17" t="s">
        <v>208</v>
      </c>
      <c r="C36" s="2"/>
      <c r="D36" s="55">
        <v>2338</v>
      </c>
      <c r="E36" s="55">
        <v>2296</v>
      </c>
      <c r="F36" s="55">
        <v>6154</v>
      </c>
      <c r="G36" s="55">
        <v>1762</v>
      </c>
      <c r="H36" s="2"/>
      <c r="I36" s="55">
        <v>1978</v>
      </c>
      <c r="J36" s="55">
        <v>1862</v>
      </c>
      <c r="K36" s="55">
        <v>4854</v>
      </c>
      <c r="L36" s="55">
        <v>1669</v>
      </c>
    </row>
    <row r="37" spans="1:12" ht="12.75" customHeight="1" x14ac:dyDescent="0.2">
      <c r="A37" s="38"/>
      <c r="B37" s="17" t="s">
        <v>209</v>
      </c>
      <c r="C37" s="2"/>
      <c r="D37" s="55">
        <v>2357</v>
      </c>
      <c r="E37" s="55">
        <v>2308</v>
      </c>
      <c r="F37" s="55">
        <v>6232</v>
      </c>
      <c r="G37" s="55">
        <v>1784</v>
      </c>
      <c r="H37" s="2"/>
      <c r="I37" s="55">
        <v>2015</v>
      </c>
      <c r="J37" s="55">
        <v>1879</v>
      </c>
      <c r="K37" s="55">
        <v>5209</v>
      </c>
      <c r="L37" s="55">
        <v>1682</v>
      </c>
    </row>
    <row r="38" spans="1:12" ht="12.75" customHeight="1" x14ac:dyDescent="0.2">
      <c r="A38" s="3">
        <v>2020</v>
      </c>
      <c r="B38" s="17" t="s">
        <v>206</v>
      </c>
      <c r="C38" s="2"/>
      <c r="D38" s="55">
        <v>2390</v>
      </c>
      <c r="E38" s="55">
        <v>2354</v>
      </c>
      <c r="F38" s="55">
        <v>6115</v>
      </c>
      <c r="G38" s="55">
        <v>1804</v>
      </c>
      <c r="H38" s="2"/>
      <c r="I38" s="55">
        <v>2041</v>
      </c>
      <c r="J38" s="55">
        <v>1936</v>
      </c>
      <c r="K38" s="55">
        <v>5017</v>
      </c>
      <c r="L38" s="55">
        <v>1682</v>
      </c>
    </row>
    <row r="39" spans="1:12" ht="12.75" customHeight="1" x14ac:dyDescent="0.2">
      <c r="A39" s="3"/>
      <c r="B39" s="17" t="s">
        <v>207</v>
      </c>
      <c r="C39" s="2"/>
      <c r="D39" s="55">
        <v>2505</v>
      </c>
      <c r="E39" s="55">
        <v>2476</v>
      </c>
      <c r="F39" s="55">
        <v>6500</v>
      </c>
      <c r="G39" s="55">
        <v>1850</v>
      </c>
      <c r="H39" s="2"/>
      <c r="I39" s="55">
        <v>2141</v>
      </c>
      <c r="J39" s="55">
        <v>2052</v>
      </c>
      <c r="K39" s="55">
        <v>5140</v>
      </c>
      <c r="L39" s="55">
        <v>1745</v>
      </c>
    </row>
    <row r="40" spans="1:12" ht="12.75" customHeight="1" x14ac:dyDescent="0.2">
      <c r="A40" s="3"/>
      <c r="B40" s="17" t="s">
        <v>208</v>
      </c>
      <c r="C40" s="2"/>
      <c r="D40" s="55">
        <v>2540</v>
      </c>
      <c r="E40" s="55">
        <v>2506</v>
      </c>
      <c r="F40" s="55">
        <v>6927</v>
      </c>
      <c r="G40" s="55">
        <v>1850</v>
      </c>
      <c r="H40" s="2"/>
      <c r="I40" s="55">
        <v>2103</v>
      </c>
      <c r="J40" s="55">
        <v>2031</v>
      </c>
      <c r="K40" s="55">
        <v>4994</v>
      </c>
      <c r="L40" s="55">
        <v>1718</v>
      </c>
    </row>
    <row r="41" spans="1:12" customFormat="1" ht="12.75" customHeight="1" x14ac:dyDescent="0.25">
      <c r="A41" s="3"/>
      <c r="B41" s="17" t="s">
        <v>209</v>
      </c>
      <c r="C41" s="2"/>
      <c r="D41" s="55">
        <v>2438</v>
      </c>
      <c r="E41" s="55">
        <v>2441</v>
      </c>
      <c r="F41" s="55">
        <v>6173</v>
      </c>
      <c r="G41" s="55">
        <v>1802</v>
      </c>
      <c r="H41" s="2"/>
      <c r="I41" s="55">
        <v>2092</v>
      </c>
      <c r="J41" s="55">
        <v>2028</v>
      </c>
      <c r="K41" s="55">
        <v>4869</v>
      </c>
      <c r="L41" s="55">
        <v>1719</v>
      </c>
    </row>
    <row r="42" spans="1:12" customFormat="1" ht="12.75" customHeight="1" x14ac:dyDescent="0.25">
      <c r="B42" s="17"/>
      <c r="C42" s="2"/>
      <c r="D42" s="2"/>
      <c r="E42" s="2"/>
      <c r="F42" s="2"/>
      <c r="G42" s="2"/>
      <c r="H42" s="2"/>
      <c r="I42" s="55"/>
      <c r="J42" s="55"/>
      <c r="K42" s="55"/>
      <c r="L42" s="55"/>
    </row>
    <row r="43" spans="1:12" customFormat="1" ht="12.75" customHeight="1" x14ac:dyDescent="0.25">
      <c r="A43" s="2" t="s">
        <v>200</v>
      </c>
      <c r="B43" s="2"/>
      <c r="C43" s="2"/>
      <c r="D43" s="36">
        <f>(D41-D40)/D40</f>
        <v>-4.0157480314960629E-2</v>
      </c>
      <c r="E43" s="36">
        <f t="shared" ref="E43:L43" si="0">(E41-E40)/E40</f>
        <v>-2.5937749401436554E-2</v>
      </c>
      <c r="F43" s="36">
        <f t="shared" si="0"/>
        <v>-0.10884942976757615</v>
      </c>
      <c r="G43" s="36">
        <f t="shared" si="0"/>
        <v>-2.5945945945945945E-2</v>
      </c>
      <c r="H43" s="36"/>
      <c r="I43" s="36">
        <f t="shared" si="0"/>
        <v>-5.2306229196386117E-3</v>
      </c>
      <c r="J43" s="36">
        <f t="shared" si="0"/>
        <v>-1.4771048744460858E-3</v>
      </c>
      <c r="K43" s="36">
        <f t="shared" si="0"/>
        <v>-2.5030036043251901E-2</v>
      </c>
      <c r="L43" s="36">
        <f t="shared" si="0"/>
        <v>5.8207217694994178E-4</v>
      </c>
    </row>
    <row r="44" spans="1:12" customFormat="1" ht="12.75" customHeight="1" x14ac:dyDescent="0.25">
      <c r="A44" s="2" t="s">
        <v>201</v>
      </c>
      <c r="B44" s="2"/>
      <c r="C44" s="2"/>
      <c r="D44" s="36">
        <f>(D41-D37)/D37</f>
        <v>3.4365719134493003E-2</v>
      </c>
      <c r="E44" s="36">
        <f t="shared" ref="E44:L44" si="1">(E41-E37)/E37</f>
        <v>5.7625649913344887E-2</v>
      </c>
      <c r="F44" s="36">
        <f t="shared" si="1"/>
        <v>-9.4672657252888315E-3</v>
      </c>
      <c r="G44" s="36">
        <f t="shared" si="1"/>
        <v>1.0089686098654708E-2</v>
      </c>
      <c r="H44" s="36"/>
      <c r="I44" s="36">
        <f t="shared" si="1"/>
        <v>3.8213399503722087E-2</v>
      </c>
      <c r="J44" s="36">
        <f t="shared" si="1"/>
        <v>7.9297498669505057E-2</v>
      </c>
      <c r="K44" s="36">
        <f t="shared" si="1"/>
        <v>-6.5271645229410633E-2</v>
      </c>
      <c r="L44" s="36">
        <f t="shared" si="1"/>
        <v>2.1997621878715814E-2</v>
      </c>
    </row>
    <row r="45" spans="1:12" customFormat="1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</row>
    <row r="46" spans="1:12" customFormat="1" ht="12.75" customHeight="1" x14ac:dyDescent="0.25">
      <c r="A46" s="2" t="s">
        <v>202</v>
      </c>
      <c r="B46" s="2"/>
      <c r="C46" s="62"/>
      <c r="D46" s="127">
        <f>D41-D40</f>
        <v>-102</v>
      </c>
      <c r="E46" s="127">
        <f t="shared" ref="E46:L46" si="2">E41-E40</f>
        <v>-65</v>
      </c>
      <c r="F46" s="127">
        <f t="shared" si="2"/>
        <v>-754</v>
      </c>
      <c r="G46" s="127">
        <f t="shared" si="2"/>
        <v>-48</v>
      </c>
      <c r="H46" s="127"/>
      <c r="I46" s="127">
        <f t="shared" si="2"/>
        <v>-11</v>
      </c>
      <c r="J46" s="127">
        <f t="shared" si="2"/>
        <v>-3</v>
      </c>
      <c r="K46" s="127">
        <f t="shared" si="2"/>
        <v>-125</v>
      </c>
      <c r="L46" s="127">
        <f t="shared" si="2"/>
        <v>1</v>
      </c>
    </row>
    <row r="47" spans="1:12" customFormat="1" ht="12.75" customHeight="1" x14ac:dyDescent="0.25">
      <c r="A47" s="2" t="s">
        <v>203</v>
      </c>
      <c r="B47" s="2"/>
      <c r="C47" s="24"/>
      <c r="D47" s="69">
        <f>D41-D37</f>
        <v>81</v>
      </c>
      <c r="E47" s="69">
        <f t="shared" ref="E47:L47" si="3">E41-E37</f>
        <v>133</v>
      </c>
      <c r="F47" s="69">
        <f t="shared" si="3"/>
        <v>-59</v>
      </c>
      <c r="G47" s="69">
        <f t="shared" si="3"/>
        <v>18</v>
      </c>
      <c r="H47" s="69"/>
      <c r="I47" s="69">
        <f t="shared" si="3"/>
        <v>77</v>
      </c>
      <c r="J47" s="69">
        <f t="shared" si="3"/>
        <v>149</v>
      </c>
      <c r="K47" s="69">
        <f t="shared" si="3"/>
        <v>-340</v>
      </c>
      <c r="L47" s="69">
        <f t="shared" si="3"/>
        <v>37</v>
      </c>
    </row>
    <row r="48" spans="1:12" customFormat="1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</row>
    <row r="49" spans="1:12" customFormat="1" ht="12.75" customHeight="1" x14ac:dyDescent="0.25">
      <c r="A49" s="2" t="s">
        <v>204</v>
      </c>
      <c r="B49" s="2"/>
      <c r="C49" s="24"/>
      <c r="D49" s="126">
        <f>MAX(D6:D41)</f>
        <v>2540</v>
      </c>
      <c r="E49" s="126">
        <f>MAX(E6:E41)</f>
        <v>2506</v>
      </c>
      <c r="F49" s="126">
        <f>MAX(F6:F41)</f>
        <v>6927</v>
      </c>
      <c r="G49" s="126">
        <f>MAX(G6:G41)</f>
        <v>1936</v>
      </c>
      <c r="H49" s="126"/>
      <c r="I49" s="126">
        <f>MAX(I6:I41)</f>
        <v>2141</v>
      </c>
      <c r="J49" s="126">
        <f>MAX(J6:J41)</f>
        <v>2052</v>
      </c>
      <c r="K49" s="126">
        <f>MAX(K6:K41)</f>
        <v>5870</v>
      </c>
      <c r="L49" s="126">
        <f>MAX(L6:L41)</f>
        <v>1927</v>
      </c>
    </row>
    <row r="50" spans="1:12" customFormat="1" ht="12.75" customHeight="1" x14ac:dyDescent="0.25">
      <c r="A50" s="2" t="s">
        <v>205</v>
      </c>
      <c r="B50" s="2"/>
      <c r="C50" s="24"/>
      <c r="D50" s="125">
        <f>MIN(D6:D41)</f>
        <v>2218</v>
      </c>
      <c r="E50" s="125">
        <f>MIN(E6:E41)</f>
        <v>2141</v>
      </c>
      <c r="F50" s="125">
        <f>MIN(F6:F41)</f>
        <v>5713</v>
      </c>
      <c r="G50" s="125">
        <f>MIN(G6:G41)</f>
        <v>1738</v>
      </c>
      <c r="H50" s="125"/>
      <c r="I50" s="125">
        <f>MIN(I6:I41)</f>
        <v>1945</v>
      </c>
      <c r="J50" s="125">
        <f>MIN(J6:J41)</f>
        <v>1756</v>
      </c>
      <c r="K50" s="125">
        <f>MIN(K6:K41)</f>
        <v>4445</v>
      </c>
      <c r="L50" s="125">
        <f>MIN(L6:L41)</f>
        <v>1618</v>
      </c>
    </row>
    <row r="51" spans="1:12" customFormat="1" ht="12.75" customHeight="1" x14ac:dyDescent="0.25"/>
    <row r="52" spans="1:12" customFormat="1" ht="12.75" customHeight="1" x14ac:dyDescent="0.25"/>
    <row r="53" spans="1:12" customFormat="1" ht="12.75" customHeight="1" x14ac:dyDescent="0.25"/>
    <row r="54" spans="1:12" customFormat="1" ht="12.75" customHeight="1" x14ac:dyDescent="0.25"/>
    <row r="55" spans="1:12" customFormat="1" ht="12.75" customHeight="1" x14ac:dyDescent="0.25"/>
    <row r="56" spans="1:12" customFormat="1" ht="12.75" customHeight="1" x14ac:dyDescent="0.25"/>
    <row r="57" spans="1:12" customFormat="1" ht="12.75" customHeight="1" x14ac:dyDescent="0.25"/>
    <row r="58" spans="1:12" customFormat="1" ht="12.75" customHeight="1" x14ac:dyDescent="0.25"/>
    <row r="59" spans="1:12" customFormat="1" ht="12.75" customHeight="1" x14ac:dyDescent="0.25"/>
    <row r="60" spans="1:12" customFormat="1" ht="12.75" customHeight="1" x14ac:dyDescent="0.25"/>
    <row r="61" spans="1:12" customFormat="1" ht="12.75" customHeight="1" x14ac:dyDescent="0.25"/>
    <row r="62" spans="1:12" customFormat="1" ht="12.75" customHeight="1" x14ac:dyDescent="0.25"/>
    <row r="63" spans="1:12" customFormat="1" ht="12.75" customHeight="1" x14ac:dyDescent="0.25"/>
    <row r="64" spans="1:12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  <row r="1003" customFormat="1" ht="12.75" customHeight="1" x14ac:dyDescent="0.25"/>
    <row r="1004" customFormat="1" ht="12.75" customHeight="1" x14ac:dyDescent="0.25"/>
    <row r="1005" customFormat="1" ht="12.75" customHeight="1" x14ac:dyDescent="0.25"/>
    <row r="1006" customFormat="1" ht="12.75" customHeight="1" x14ac:dyDescent="0.25"/>
    <row r="1007" customFormat="1" ht="12.75" customHeight="1" x14ac:dyDescent="0.25"/>
    <row r="1008" customFormat="1" ht="12.75" customHeight="1" x14ac:dyDescent="0.25"/>
    <row r="1009" customFormat="1" ht="12.75" customHeight="1" x14ac:dyDescent="0.25"/>
    <row r="1010" customFormat="1" ht="12.75" customHeight="1" x14ac:dyDescent="0.25"/>
    <row r="1011" customFormat="1" ht="12.75" customHeight="1" x14ac:dyDescent="0.25"/>
    <row r="1012" customFormat="1" ht="12.75" customHeight="1" x14ac:dyDescent="0.25"/>
    <row r="1013" customFormat="1" ht="12.75" customHeight="1" x14ac:dyDescent="0.25"/>
    <row r="1014" customFormat="1" ht="12.75" customHeight="1" x14ac:dyDescent="0.25"/>
    <row r="1015" customFormat="1" ht="12.75" customHeight="1" x14ac:dyDescent="0.25"/>
    <row r="1016" customFormat="1" ht="12.75" customHeight="1" x14ac:dyDescent="0.25"/>
    <row r="1017" customFormat="1" ht="12.75" customHeight="1" x14ac:dyDescent="0.25"/>
    <row r="1018" customFormat="1" ht="12.75" customHeight="1" x14ac:dyDescent="0.25"/>
    <row r="1019" customFormat="1" ht="12.75" customHeight="1" x14ac:dyDescent="0.25"/>
    <row r="1020" customFormat="1" ht="12.75" customHeight="1" x14ac:dyDescent="0.25"/>
    <row r="1021" customFormat="1" ht="12.75" customHeight="1" x14ac:dyDescent="0.25"/>
    <row r="1022" customFormat="1" ht="12.75" customHeight="1" x14ac:dyDescent="0.25"/>
    <row r="1023" customFormat="1" ht="12.75" customHeight="1" x14ac:dyDescent="0.25"/>
    <row r="1024" customFormat="1" ht="12.75" customHeight="1" x14ac:dyDescent="0.25"/>
    <row r="1025" customFormat="1" ht="12.75" customHeight="1" x14ac:dyDescent="0.25"/>
    <row r="1026" customFormat="1" ht="12.75" customHeight="1" x14ac:dyDescent="0.25"/>
    <row r="1027" customFormat="1" ht="12.75" customHeight="1" x14ac:dyDescent="0.25"/>
    <row r="1028" customFormat="1" ht="12.75" customHeight="1" x14ac:dyDescent="0.25"/>
    <row r="1029" customFormat="1" ht="12.75" customHeight="1" x14ac:dyDescent="0.25"/>
    <row r="1030" customFormat="1" ht="12.75" customHeight="1" x14ac:dyDescent="0.25"/>
    <row r="1031" customFormat="1" ht="12.75" customHeight="1" x14ac:dyDescent="0.25"/>
    <row r="1032" customFormat="1" ht="12.75" customHeight="1" x14ac:dyDescent="0.25"/>
    <row r="1033" customFormat="1" ht="12.75" customHeight="1" x14ac:dyDescent="0.25"/>
    <row r="1034" customFormat="1" ht="12.75" customHeight="1" x14ac:dyDescent="0.25"/>
    <row r="1035" customFormat="1" ht="12.75" customHeight="1" x14ac:dyDescent="0.25"/>
    <row r="1036" customFormat="1" ht="12.75" customHeight="1" x14ac:dyDescent="0.25"/>
    <row r="1037" customFormat="1" ht="12.75" customHeight="1" x14ac:dyDescent="0.25"/>
    <row r="1038" customFormat="1" ht="12.75" customHeight="1" x14ac:dyDescent="0.25"/>
    <row r="1039" customFormat="1" ht="12.75" customHeight="1" x14ac:dyDescent="0.25"/>
    <row r="1040" customFormat="1" ht="12.75" customHeight="1" x14ac:dyDescent="0.25"/>
    <row r="1041" customFormat="1" ht="12.75" customHeight="1" x14ac:dyDescent="0.25"/>
    <row r="1042" customFormat="1" ht="12.75" customHeight="1" x14ac:dyDescent="0.25"/>
    <row r="1043" customFormat="1" ht="12.75" customHeight="1" x14ac:dyDescent="0.25"/>
    <row r="1044" customFormat="1" ht="12.75" customHeight="1" x14ac:dyDescent="0.25"/>
    <row r="1045" customFormat="1" ht="12.75" customHeight="1" x14ac:dyDescent="0.25"/>
    <row r="1046" customFormat="1" ht="12.75" customHeight="1" x14ac:dyDescent="0.25"/>
    <row r="1047" customFormat="1" ht="12.75" customHeight="1" x14ac:dyDescent="0.25"/>
    <row r="1048" customFormat="1" ht="12.75" customHeight="1" x14ac:dyDescent="0.25"/>
    <row r="1049" customFormat="1" ht="12.75" customHeight="1" x14ac:dyDescent="0.25"/>
    <row r="1050" customFormat="1" ht="12.75" customHeight="1" x14ac:dyDescent="0.25"/>
    <row r="1051" customFormat="1" ht="12.75" customHeight="1" x14ac:dyDescent="0.25"/>
    <row r="1052" customFormat="1" ht="12.75" customHeight="1" x14ac:dyDescent="0.25"/>
    <row r="1053" customFormat="1" ht="12.75" customHeight="1" x14ac:dyDescent="0.25"/>
    <row r="1054" customFormat="1" ht="12.75" customHeight="1" x14ac:dyDescent="0.25"/>
    <row r="1055" customFormat="1" ht="12.75" customHeight="1" x14ac:dyDescent="0.25"/>
    <row r="1056" customFormat="1" ht="12.75" customHeight="1" x14ac:dyDescent="0.25"/>
    <row r="1057" customFormat="1" ht="12.75" customHeight="1" x14ac:dyDescent="0.25"/>
    <row r="1058" customFormat="1" ht="12.75" customHeight="1" x14ac:dyDescent="0.25"/>
    <row r="1059" customFormat="1" ht="12.75" customHeight="1" x14ac:dyDescent="0.25"/>
    <row r="1060" customFormat="1" ht="12.75" customHeight="1" x14ac:dyDescent="0.25"/>
    <row r="1061" customFormat="1" ht="12.75" customHeight="1" x14ac:dyDescent="0.25"/>
    <row r="1062" customFormat="1" ht="12.75" customHeight="1" x14ac:dyDescent="0.25"/>
    <row r="1063" customFormat="1" ht="12.75" customHeight="1" x14ac:dyDescent="0.25"/>
    <row r="1064" customFormat="1" ht="12.75" customHeight="1" x14ac:dyDescent="0.25"/>
    <row r="1065" customFormat="1" ht="12.75" customHeight="1" x14ac:dyDescent="0.25"/>
    <row r="1066" customFormat="1" ht="12.75" customHeight="1" x14ac:dyDescent="0.25"/>
    <row r="1067" customFormat="1" ht="12.75" customHeight="1" x14ac:dyDescent="0.25"/>
    <row r="1068" customFormat="1" ht="12.75" customHeight="1" x14ac:dyDescent="0.25"/>
    <row r="1069" customFormat="1" ht="12.75" customHeight="1" x14ac:dyDescent="0.25"/>
    <row r="1070" customFormat="1" ht="12.75" customHeight="1" x14ac:dyDescent="0.25"/>
    <row r="1071" customFormat="1" ht="12.75" customHeight="1" x14ac:dyDescent="0.25"/>
    <row r="1072" customFormat="1" ht="12.75" customHeight="1" x14ac:dyDescent="0.25"/>
    <row r="1073" customFormat="1" ht="12.75" customHeight="1" x14ac:dyDescent="0.25"/>
    <row r="1074" customFormat="1" ht="12.75" customHeight="1" x14ac:dyDescent="0.25"/>
    <row r="1075" customFormat="1" ht="12.75" customHeight="1" x14ac:dyDescent="0.25"/>
    <row r="1076" customFormat="1" ht="12.75" customHeight="1" x14ac:dyDescent="0.25"/>
    <row r="1077" customFormat="1" ht="12.75" customHeight="1" x14ac:dyDescent="0.25"/>
    <row r="1078" customFormat="1" ht="12.75" customHeight="1" x14ac:dyDescent="0.25"/>
    <row r="1079" customFormat="1" ht="12.75" customHeight="1" x14ac:dyDescent="0.25"/>
    <row r="1080" customFormat="1" ht="12.75" customHeight="1" x14ac:dyDescent="0.25"/>
    <row r="1081" customFormat="1" ht="12.75" customHeight="1" x14ac:dyDescent="0.25"/>
    <row r="1082" customFormat="1" ht="12.75" customHeight="1" x14ac:dyDescent="0.25"/>
    <row r="1083" customFormat="1" ht="12.75" customHeight="1" x14ac:dyDescent="0.25"/>
    <row r="1084" customFormat="1" ht="12.75" customHeight="1" x14ac:dyDescent="0.25"/>
    <row r="1085" customFormat="1" ht="12.75" customHeight="1" x14ac:dyDescent="0.25"/>
    <row r="1086" customFormat="1" ht="12.75" customHeight="1" x14ac:dyDescent="0.25"/>
    <row r="1087" customFormat="1" ht="12.75" customHeight="1" x14ac:dyDescent="0.25"/>
    <row r="1088" customFormat="1" ht="12.75" customHeight="1" x14ac:dyDescent="0.25"/>
    <row r="1089" customFormat="1" ht="12.75" customHeight="1" x14ac:dyDescent="0.25"/>
    <row r="1090" customFormat="1" ht="12.75" customHeight="1" x14ac:dyDescent="0.25"/>
    <row r="1091" customFormat="1" ht="12.75" customHeight="1" x14ac:dyDescent="0.25"/>
    <row r="1092" customFormat="1" ht="12.75" customHeight="1" x14ac:dyDescent="0.25"/>
    <row r="1093" customFormat="1" ht="12.75" customHeight="1" x14ac:dyDescent="0.25"/>
    <row r="1094" customFormat="1" ht="12.75" customHeight="1" x14ac:dyDescent="0.25"/>
    <row r="1095" customFormat="1" ht="12.75" customHeight="1" x14ac:dyDescent="0.25"/>
    <row r="1096" customFormat="1" ht="12.75" customHeight="1" x14ac:dyDescent="0.25"/>
    <row r="1097" customFormat="1" ht="12.75" customHeight="1" x14ac:dyDescent="0.25"/>
    <row r="1098" customFormat="1" ht="12.75" customHeight="1" x14ac:dyDescent="0.25"/>
    <row r="1099" customFormat="1" ht="12.75" customHeight="1" x14ac:dyDescent="0.25"/>
    <row r="1100" customFormat="1" ht="12.75" customHeight="1" x14ac:dyDescent="0.25"/>
    <row r="1101" customFormat="1" ht="12.75" customHeight="1" x14ac:dyDescent="0.25"/>
    <row r="1102" customFormat="1" ht="12.75" customHeight="1" x14ac:dyDescent="0.25"/>
    <row r="1103" customFormat="1" ht="12.75" customHeight="1" x14ac:dyDescent="0.25"/>
    <row r="1104" customFormat="1" ht="12.75" customHeight="1" x14ac:dyDescent="0.25"/>
    <row r="1105" customFormat="1" ht="12.75" customHeight="1" x14ac:dyDescent="0.25"/>
    <row r="1106" customFormat="1" ht="12.75" customHeight="1" x14ac:dyDescent="0.25"/>
    <row r="1107" customFormat="1" ht="12.75" customHeight="1" x14ac:dyDescent="0.25"/>
    <row r="1108" customFormat="1" ht="12.75" customHeight="1" x14ac:dyDescent="0.25"/>
    <row r="1109" customFormat="1" ht="12.75" customHeight="1" x14ac:dyDescent="0.25"/>
    <row r="1110" customFormat="1" ht="12.75" customHeight="1" x14ac:dyDescent="0.25"/>
    <row r="1111" customFormat="1" ht="12.75" customHeight="1" x14ac:dyDescent="0.25"/>
    <row r="1112" customFormat="1" ht="12.75" customHeight="1" x14ac:dyDescent="0.25"/>
    <row r="1113" customFormat="1" ht="12.75" customHeight="1" x14ac:dyDescent="0.25"/>
    <row r="1114" customFormat="1" ht="12.7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AJ1114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7" width="12.7109375" style="6" customWidth="1"/>
    <col min="18" max="18" width="3.7109375" style="6" customWidth="1"/>
    <col min="19" max="32" width="12.7109375" style="6" customWidth="1"/>
    <col min="33" max="16384" width="9.140625" style="6"/>
  </cols>
  <sheetData>
    <row r="1" spans="1:32" s="1" customFormat="1" ht="30" customHeight="1" x14ac:dyDescent="0.25">
      <c r="A1" s="4" t="s">
        <v>236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2.75" customHeight="1" x14ac:dyDescent="0.2">
      <c r="A2" s="11" t="s">
        <v>82</v>
      </c>
      <c r="B2" s="11"/>
    </row>
    <row r="3" spans="1:32" ht="12.75" customHeight="1" x14ac:dyDescent="0.2">
      <c r="D3" s="85" t="s">
        <v>13</v>
      </c>
      <c r="S3" s="85" t="s">
        <v>11</v>
      </c>
    </row>
    <row r="4" spans="1:32" ht="12.75" customHeight="1" x14ac:dyDescent="0.2">
      <c r="A4" s="48"/>
      <c r="B4" s="130"/>
      <c r="D4" s="44" t="s">
        <v>128</v>
      </c>
      <c r="E4" s="45"/>
      <c r="F4" s="45"/>
      <c r="S4" s="44" t="s">
        <v>128</v>
      </c>
      <c r="T4" s="45"/>
      <c r="U4" s="45"/>
    </row>
    <row r="5" spans="1:32" ht="75" customHeight="1" x14ac:dyDescent="0.2">
      <c r="A5" s="122" t="s">
        <v>212</v>
      </c>
      <c r="B5" s="122" t="s">
        <v>211</v>
      </c>
      <c r="D5" s="12" t="s">
        <v>6</v>
      </c>
      <c r="E5" s="40" t="s">
        <v>52</v>
      </c>
      <c r="F5" s="76" t="s">
        <v>126</v>
      </c>
      <c r="G5" s="77" t="s">
        <v>127</v>
      </c>
      <c r="H5" s="40" t="s">
        <v>53</v>
      </c>
      <c r="I5" s="12" t="s">
        <v>54</v>
      </c>
      <c r="J5" s="41" t="s">
        <v>55</v>
      </c>
      <c r="K5" s="40" t="s">
        <v>56</v>
      </c>
      <c r="L5" s="12" t="s">
        <v>57</v>
      </c>
      <c r="M5" s="12" t="s">
        <v>58</v>
      </c>
      <c r="N5" s="41" t="s">
        <v>59</v>
      </c>
      <c r="O5" s="42" t="s">
        <v>38</v>
      </c>
      <c r="P5" s="42" t="s">
        <v>39</v>
      </c>
      <c r="Q5" s="12" t="s">
        <v>89</v>
      </c>
      <c r="S5" s="12" t="s">
        <v>6</v>
      </c>
      <c r="T5" s="40" t="s">
        <v>52</v>
      </c>
      <c r="U5" s="76" t="s">
        <v>126</v>
      </c>
      <c r="V5" s="77" t="s">
        <v>127</v>
      </c>
      <c r="W5" s="40" t="s">
        <v>53</v>
      </c>
      <c r="X5" s="12" t="s">
        <v>54</v>
      </c>
      <c r="Y5" s="41" t="s">
        <v>55</v>
      </c>
      <c r="Z5" s="40" t="s">
        <v>56</v>
      </c>
      <c r="AA5" s="12" t="s">
        <v>57</v>
      </c>
      <c r="AB5" s="12" t="s">
        <v>58</v>
      </c>
      <c r="AC5" s="41" t="s">
        <v>59</v>
      </c>
      <c r="AD5" s="42" t="s">
        <v>38</v>
      </c>
      <c r="AE5" s="42" t="s">
        <v>39</v>
      </c>
      <c r="AF5" s="12" t="s">
        <v>89</v>
      </c>
    </row>
    <row r="6" spans="1:32" ht="12.75" customHeight="1" x14ac:dyDescent="0.2">
      <c r="A6" s="3">
        <v>2012</v>
      </c>
      <c r="B6" s="17" t="s">
        <v>206</v>
      </c>
      <c r="D6" s="19">
        <v>2218</v>
      </c>
      <c r="E6" s="19">
        <v>1991</v>
      </c>
      <c r="F6" s="55">
        <v>2188</v>
      </c>
      <c r="G6" s="55">
        <v>1386</v>
      </c>
      <c r="H6" s="19">
        <v>867</v>
      </c>
      <c r="I6" s="19">
        <v>1157</v>
      </c>
      <c r="J6" s="19">
        <v>730</v>
      </c>
      <c r="K6" s="19">
        <v>3490</v>
      </c>
      <c r="L6" s="19">
        <v>3432</v>
      </c>
      <c r="M6" s="19">
        <v>1855</v>
      </c>
      <c r="N6" s="19">
        <v>3954</v>
      </c>
      <c r="O6" s="19">
        <v>6075</v>
      </c>
      <c r="P6" s="19">
        <v>1781</v>
      </c>
      <c r="Q6" s="135">
        <f>RendaP1!E6</f>
        <v>2147</v>
      </c>
      <c r="S6" s="19">
        <v>1950</v>
      </c>
      <c r="T6" s="19">
        <v>1670</v>
      </c>
      <c r="U6" s="55">
        <v>1859</v>
      </c>
      <c r="V6" s="55">
        <v>1128</v>
      </c>
      <c r="W6" s="19">
        <v>770</v>
      </c>
      <c r="X6" s="19">
        <v>1052</v>
      </c>
      <c r="Y6" s="19">
        <v>625</v>
      </c>
      <c r="Z6" s="19">
        <v>2938</v>
      </c>
      <c r="AA6" s="19">
        <v>2779</v>
      </c>
      <c r="AB6" s="19">
        <v>1776</v>
      </c>
      <c r="AC6" s="19">
        <v>3358</v>
      </c>
      <c r="AD6" s="19">
        <v>5254</v>
      </c>
      <c r="AE6" s="19">
        <v>1819</v>
      </c>
      <c r="AF6" s="135">
        <f>RendaP1!J6</f>
        <v>1789</v>
      </c>
    </row>
    <row r="7" spans="1:32" ht="12.75" customHeight="1" x14ac:dyDescent="0.2">
      <c r="A7" s="3"/>
      <c r="B7" s="17" t="s">
        <v>207</v>
      </c>
      <c r="D7" s="19">
        <v>2229</v>
      </c>
      <c r="E7" s="19">
        <v>1997</v>
      </c>
      <c r="F7" s="55">
        <v>2207</v>
      </c>
      <c r="G7" s="55">
        <v>1347</v>
      </c>
      <c r="H7" s="19">
        <v>867</v>
      </c>
      <c r="I7" s="19">
        <v>1201</v>
      </c>
      <c r="J7" s="19">
        <v>714</v>
      </c>
      <c r="K7" s="19">
        <v>3497</v>
      </c>
      <c r="L7" s="19">
        <v>3432</v>
      </c>
      <c r="M7" s="19">
        <v>1753</v>
      </c>
      <c r="N7" s="19">
        <v>4002</v>
      </c>
      <c r="O7" s="19">
        <v>6269</v>
      </c>
      <c r="P7" s="19">
        <v>1744</v>
      </c>
      <c r="Q7" s="135">
        <f>RendaP1!E7</f>
        <v>2155</v>
      </c>
      <c r="S7" s="19">
        <v>1952</v>
      </c>
      <c r="T7" s="19">
        <v>1661</v>
      </c>
      <c r="U7" s="55">
        <v>1850</v>
      </c>
      <c r="V7" s="55">
        <v>1131</v>
      </c>
      <c r="W7" s="19">
        <v>772</v>
      </c>
      <c r="X7" s="19">
        <v>1102</v>
      </c>
      <c r="Y7" s="19">
        <v>613</v>
      </c>
      <c r="Z7" s="19">
        <v>2805</v>
      </c>
      <c r="AA7" s="19">
        <v>2817</v>
      </c>
      <c r="AB7" s="19">
        <v>1676</v>
      </c>
      <c r="AC7" s="19">
        <v>3191</v>
      </c>
      <c r="AD7" s="19">
        <v>5870</v>
      </c>
      <c r="AE7" s="19">
        <v>1699</v>
      </c>
      <c r="AF7" s="135">
        <f>RendaP1!J7</f>
        <v>1756</v>
      </c>
    </row>
    <row r="8" spans="1:32" ht="12.75" customHeight="1" x14ac:dyDescent="0.2">
      <c r="A8" s="3"/>
      <c r="B8" s="17" t="s">
        <v>208</v>
      </c>
      <c r="D8" s="19">
        <v>2241</v>
      </c>
      <c r="E8" s="19">
        <v>1984</v>
      </c>
      <c r="F8" s="55">
        <v>2192</v>
      </c>
      <c r="G8" s="55">
        <v>1345</v>
      </c>
      <c r="H8" s="19">
        <v>864</v>
      </c>
      <c r="I8" s="19">
        <v>1193</v>
      </c>
      <c r="J8" s="19">
        <v>714</v>
      </c>
      <c r="K8" s="19">
        <v>3463</v>
      </c>
      <c r="L8" s="19">
        <v>3231</v>
      </c>
      <c r="M8" s="19">
        <v>1760</v>
      </c>
      <c r="N8" s="19">
        <v>3990</v>
      </c>
      <c r="O8" s="19">
        <v>6524</v>
      </c>
      <c r="P8" s="19">
        <v>1785</v>
      </c>
      <c r="Q8" s="135">
        <f>RendaP1!E8</f>
        <v>2141</v>
      </c>
      <c r="S8" s="19">
        <v>1977</v>
      </c>
      <c r="T8" s="19">
        <v>1692</v>
      </c>
      <c r="U8" s="55">
        <v>1857</v>
      </c>
      <c r="V8" s="55">
        <v>1203</v>
      </c>
      <c r="W8" s="19">
        <v>778</v>
      </c>
      <c r="X8" s="19">
        <v>1060</v>
      </c>
      <c r="Y8" s="19">
        <v>638</v>
      </c>
      <c r="Z8" s="19">
        <v>2888</v>
      </c>
      <c r="AA8" s="19">
        <v>2876</v>
      </c>
      <c r="AB8" s="19">
        <v>1637</v>
      </c>
      <c r="AC8" s="19">
        <v>3278</v>
      </c>
      <c r="AD8" s="19">
        <v>5728</v>
      </c>
      <c r="AE8" s="19">
        <v>1741</v>
      </c>
      <c r="AF8" s="135">
        <f>RendaP1!J8</f>
        <v>1798</v>
      </c>
    </row>
    <row r="9" spans="1:32" ht="12.75" customHeight="1" x14ac:dyDescent="0.2">
      <c r="A9" s="3"/>
      <c r="B9" s="17" t="s">
        <v>209</v>
      </c>
      <c r="D9" s="19">
        <v>2234</v>
      </c>
      <c r="E9" s="19">
        <v>1993</v>
      </c>
      <c r="F9" s="55">
        <v>2208</v>
      </c>
      <c r="G9" s="55">
        <v>1303</v>
      </c>
      <c r="H9" s="19">
        <v>875</v>
      </c>
      <c r="I9" s="19">
        <v>1188</v>
      </c>
      <c r="J9" s="19">
        <v>732</v>
      </c>
      <c r="K9" s="19">
        <v>3497</v>
      </c>
      <c r="L9" s="19">
        <v>3493</v>
      </c>
      <c r="M9" s="19">
        <v>1772</v>
      </c>
      <c r="N9" s="19">
        <v>3973</v>
      </c>
      <c r="O9" s="19">
        <v>5987</v>
      </c>
      <c r="P9" s="19">
        <v>1822</v>
      </c>
      <c r="Q9" s="135">
        <f>RendaP1!E9</f>
        <v>2148</v>
      </c>
      <c r="S9" s="19">
        <v>1945</v>
      </c>
      <c r="T9" s="19">
        <v>1694</v>
      </c>
      <c r="U9" s="55">
        <v>1877</v>
      </c>
      <c r="V9" s="55">
        <v>1133</v>
      </c>
      <c r="W9" s="19">
        <v>773</v>
      </c>
      <c r="X9" s="19">
        <v>1035</v>
      </c>
      <c r="Y9" s="19">
        <v>641</v>
      </c>
      <c r="Z9" s="19">
        <v>2843</v>
      </c>
      <c r="AA9" s="19">
        <v>2749</v>
      </c>
      <c r="AB9" s="19">
        <v>1653</v>
      </c>
      <c r="AC9" s="19">
        <v>3247</v>
      </c>
      <c r="AD9" s="19">
        <v>5027</v>
      </c>
      <c r="AE9" s="19">
        <v>1760</v>
      </c>
      <c r="AF9" s="135">
        <f>RendaP1!J9</f>
        <v>1785</v>
      </c>
    </row>
    <row r="10" spans="1:32" ht="12.75" customHeight="1" x14ac:dyDescent="0.2">
      <c r="A10" s="3">
        <v>2013</v>
      </c>
      <c r="B10" s="17" t="s">
        <v>206</v>
      </c>
      <c r="D10" s="19">
        <v>2275</v>
      </c>
      <c r="E10" s="19">
        <v>2016</v>
      </c>
      <c r="F10" s="55">
        <v>2227</v>
      </c>
      <c r="G10" s="55">
        <v>1338</v>
      </c>
      <c r="H10" s="19">
        <v>887</v>
      </c>
      <c r="I10" s="19">
        <v>1201</v>
      </c>
      <c r="J10" s="19">
        <v>740</v>
      </c>
      <c r="K10" s="19">
        <v>3578</v>
      </c>
      <c r="L10" s="19">
        <v>3492</v>
      </c>
      <c r="M10" s="19">
        <v>1961</v>
      </c>
      <c r="N10" s="19">
        <v>4001</v>
      </c>
      <c r="O10" s="19">
        <v>6310</v>
      </c>
      <c r="P10" s="19">
        <v>1844</v>
      </c>
      <c r="Q10" s="135">
        <f>RendaP1!E10</f>
        <v>2178</v>
      </c>
      <c r="S10" s="19">
        <v>2001</v>
      </c>
      <c r="T10" s="19">
        <v>1746</v>
      </c>
      <c r="U10" s="55">
        <v>1935</v>
      </c>
      <c r="V10" s="55">
        <v>1155</v>
      </c>
      <c r="W10" s="19">
        <v>796</v>
      </c>
      <c r="X10" s="19">
        <v>1069</v>
      </c>
      <c r="Y10" s="19">
        <v>658</v>
      </c>
      <c r="Z10" s="19">
        <v>2923</v>
      </c>
      <c r="AA10" s="19">
        <v>2770</v>
      </c>
      <c r="AB10" s="19">
        <v>1882</v>
      </c>
      <c r="AC10" s="19">
        <v>3254</v>
      </c>
      <c r="AD10" s="19">
        <v>5429</v>
      </c>
      <c r="AE10" s="19">
        <v>1760</v>
      </c>
      <c r="AF10" s="135">
        <f>RendaP1!J10</f>
        <v>1836</v>
      </c>
    </row>
    <row r="11" spans="1:32" ht="12.75" customHeight="1" x14ac:dyDescent="0.2">
      <c r="A11" s="3"/>
      <c r="B11" s="17" t="s">
        <v>207</v>
      </c>
      <c r="D11" s="19">
        <v>2303</v>
      </c>
      <c r="E11" s="19">
        <v>2044</v>
      </c>
      <c r="F11" s="55">
        <v>2246</v>
      </c>
      <c r="G11" s="55">
        <v>1387</v>
      </c>
      <c r="H11" s="19">
        <v>896</v>
      </c>
      <c r="I11" s="19">
        <v>1224</v>
      </c>
      <c r="J11" s="19">
        <v>749</v>
      </c>
      <c r="K11" s="19">
        <v>3564</v>
      </c>
      <c r="L11" s="19">
        <v>3573</v>
      </c>
      <c r="M11" s="19">
        <v>1915</v>
      </c>
      <c r="N11" s="19">
        <v>4032</v>
      </c>
      <c r="O11" s="19">
        <v>6455</v>
      </c>
      <c r="P11" s="19">
        <v>1842</v>
      </c>
      <c r="Q11" s="135">
        <f>RendaP1!E11</f>
        <v>2207</v>
      </c>
      <c r="S11" s="19">
        <v>1979</v>
      </c>
      <c r="T11" s="19">
        <v>1707</v>
      </c>
      <c r="U11" s="55">
        <v>1907</v>
      </c>
      <c r="V11" s="55">
        <v>1155</v>
      </c>
      <c r="W11" s="19">
        <v>805</v>
      </c>
      <c r="X11" s="19">
        <v>1102</v>
      </c>
      <c r="Y11" s="19">
        <v>653</v>
      </c>
      <c r="Z11" s="19">
        <v>2849</v>
      </c>
      <c r="AA11" s="19">
        <v>2694</v>
      </c>
      <c r="AB11" s="19">
        <v>1804</v>
      </c>
      <c r="AC11" s="19">
        <v>3192</v>
      </c>
      <c r="AD11" s="19">
        <v>5279</v>
      </c>
      <c r="AE11" s="19">
        <v>1803</v>
      </c>
      <c r="AF11" s="135">
        <f>RendaP1!J11</f>
        <v>1796</v>
      </c>
    </row>
    <row r="12" spans="1:32" ht="12.75" customHeight="1" x14ac:dyDescent="0.2">
      <c r="A12" s="3"/>
      <c r="B12" s="17" t="s">
        <v>208</v>
      </c>
      <c r="D12" s="19">
        <v>2335</v>
      </c>
      <c r="E12" s="19">
        <v>2067</v>
      </c>
      <c r="F12" s="55">
        <v>2267</v>
      </c>
      <c r="G12" s="55">
        <v>1410</v>
      </c>
      <c r="H12" s="19">
        <v>910</v>
      </c>
      <c r="I12" s="19">
        <v>1239</v>
      </c>
      <c r="J12" s="19">
        <v>769</v>
      </c>
      <c r="K12" s="19">
        <v>3560</v>
      </c>
      <c r="L12" s="19">
        <v>3342</v>
      </c>
      <c r="M12" s="19">
        <v>1818</v>
      </c>
      <c r="N12" s="19">
        <v>4099</v>
      </c>
      <c r="O12" s="19">
        <v>6662</v>
      </c>
      <c r="P12" s="19">
        <v>1894</v>
      </c>
      <c r="Q12" s="135">
        <f>RendaP1!E12</f>
        <v>2224</v>
      </c>
      <c r="S12" s="19">
        <v>2026</v>
      </c>
      <c r="T12" s="19">
        <v>1744</v>
      </c>
      <c r="U12" s="55">
        <v>1923</v>
      </c>
      <c r="V12" s="55">
        <v>1240</v>
      </c>
      <c r="W12" s="19">
        <v>793</v>
      </c>
      <c r="X12" s="19">
        <v>1094</v>
      </c>
      <c r="Y12" s="19">
        <v>652</v>
      </c>
      <c r="Z12" s="19">
        <v>2936</v>
      </c>
      <c r="AA12" s="19">
        <v>2165</v>
      </c>
      <c r="AB12" s="19">
        <v>1916</v>
      </c>
      <c r="AC12" s="19">
        <v>3381</v>
      </c>
      <c r="AD12" s="19">
        <v>5306</v>
      </c>
      <c r="AE12" s="19">
        <v>1875</v>
      </c>
      <c r="AF12" s="135">
        <f>RendaP1!J12</f>
        <v>1837</v>
      </c>
    </row>
    <row r="13" spans="1:32" ht="12.75" customHeight="1" x14ac:dyDescent="0.2">
      <c r="A13" s="3"/>
      <c r="B13" s="17" t="s">
        <v>209</v>
      </c>
      <c r="D13" s="19">
        <v>2317</v>
      </c>
      <c r="E13" s="19">
        <v>2072</v>
      </c>
      <c r="F13" s="55">
        <v>2276</v>
      </c>
      <c r="G13" s="55">
        <v>1385</v>
      </c>
      <c r="H13" s="19">
        <v>927</v>
      </c>
      <c r="I13" s="19">
        <v>1248</v>
      </c>
      <c r="J13" s="19">
        <v>782</v>
      </c>
      <c r="K13" s="19">
        <v>3595</v>
      </c>
      <c r="L13" s="19">
        <v>3117</v>
      </c>
      <c r="M13" s="19">
        <v>1886</v>
      </c>
      <c r="N13" s="19">
        <v>4180</v>
      </c>
      <c r="O13" s="19">
        <v>6315</v>
      </c>
      <c r="P13" s="19">
        <v>1847</v>
      </c>
      <c r="Q13" s="135">
        <f>RendaP1!E13</f>
        <v>2233</v>
      </c>
      <c r="S13" s="19">
        <v>2049</v>
      </c>
      <c r="T13" s="19">
        <v>1778</v>
      </c>
      <c r="U13" s="55">
        <v>1958</v>
      </c>
      <c r="V13" s="55">
        <v>1230</v>
      </c>
      <c r="W13" s="19">
        <v>811</v>
      </c>
      <c r="X13" s="19">
        <v>1109</v>
      </c>
      <c r="Y13" s="19">
        <v>670</v>
      </c>
      <c r="Z13" s="19">
        <v>2946</v>
      </c>
      <c r="AA13" s="19">
        <v>2283</v>
      </c>
      <c r="AB13" s="19">
        <v>1912</v>
      </c>
      <c r="AC13" s="19">
        <v>3406</v>
      </c>
      <c r="AD13" s="19">
        <v>5297</v>
      </c>
      <c r="AE13" s="19">
        <v>1857</v>
      </c>
      <c r="AF13" s="135">
        <f>RendaP1!J13</f>
        <v>1871</v>
      </c>
    </row>
    <row r="14" spans="1:32" ht="12.75" customHeight="1" x14ac:dyDescent="0.2">
      <c r="A14" s="3">
        <v>2014</v>
      </c>
      <c r="B14" s="17" t="s">
        <v>206</v>
      </c>
      <c r="D14" s="19">
        <v>2363</v>
      </c>
      <c r="E14" s="19">
        <v>2099</v>
      </c>
      <c r="F14" s="55">
        <v>2300</v>
      </c>
      <c r="G14" s="55">
        <v>1395</v>
      </c>
      <c r="H14" s="19">
        <v>951</v>
      </c>
      <c r="I14" s="19">
        <v>1277</v>
      </c>
      <c r="J14" s="19">
        <v>801</v>
      </c>
      <c r="K14" s="19">
        <v>3670</v>
      </c>
      <c r="L14" s="19">
        <v>3304</v>
      </c>
      <c r="M14" s="19">
        <v>2043</v>
      </c>
      <c r="N14" s="19">
        <v>4166</v>
      </c>
      <c r="O14" s="19">
        <v>6365</v>
      </c>
      <c r="P14" s="19">
        <v>1936</v>
      </c>
      <c r="Q14" s="135">
        <f>RendaP1!E14</f>
        <v>2267</v>
      </c>
      <c r="S14" s="19">
        <v>2084</v>
      </c>
      <c r="T14" s="19">
        <v>1760</v>
      </c>
      <c r="U14" s="55">
        <v>1934</v>
      </c>
      <c r="V14" s="55">
        <v>1198</v>
      </c>
      <c r="W14" s="19">
        <v>834</v>
      </c>
      <c r="X14" s="19">
        <v>1148</v>
      </c>
      <c r="Y14" s="19">
        <v>685</v>
      </c>
      <c r="Z14" s="19">
        <v>3086</v>
      </c>
      <c r="AA14" s="19">
        <v>2676</v>
      </c>
      <c r="AB14" s="19">
        <v>1977</v>
      </c>
      <c r="AC14" s="19">
        <v>3483</v>
      </c>
      <c r="AD14" s="19">
        <v>5548</v>
      </c>
      <c r="AE14" s="19">
        <v>1927</v>
      </c>
      <c r="AF14" s="135">
        <f>RendaP1!J14</f>
        <v>1881</v>
      </c>
    </row>
    <row r="15" spans="1:32" ht="12.75" customHeight="1" x14ac:dyDescent="0.2">
      <c r="A15" s="3"/>
      <c r="B15" s="17" t="s">
        <v>207</v>
      </c>
      <c r="D15" s="19">
        <v>2350</v>
      </c>
      <c r="E15" s="19">
        <v>2111</v>
      </c>
      <c r="F15" s="55">
        <v>2305</v>
      </c>
      <c r="G15" s="55">
        <v>1414</v>
      </c>
      <c r="H15" s="19">
        <v>942</v>
      </c>
      <c r="I15" s="19">
        <v>1279</v>
      </c>
      <c r="J15" s="19">
        <v>785</v>
      </c>
      <c r="K15" s="19">
        <v>3656</v>
      </c>
      <c r="L15" s="19">
        <v>3381</v>
      </c>
      <c r="M15" s="19">
        <v>1911</v>
      </c>
      <c r="N15" s="19">
        <v>4193</v>
      </c>
      <c r="O15" s="19">
        <v>6280</v>
      </c>
      <c r="P15" s="19">
        <v>1877</v>
      </c>
      <c r="Q15" s="135">
        <f>RendaP1!E15</f>
        <v>2275</v>
      </c>
      <c r="S15" s="19">
        <v>2058</v>
      </c>
      <c r="T15" s="19">
        <v>1757</v>
      </c>
      <c r="U15" s="55">
        <v>1919</v>
      </c>
      <c r="V15" s="55">
        <v>1238</v>
      </c>
      <c r="W15" s="19">
        <v>808</v>
      </c>
      <c r="X15" s="19">
        <v>1146</v>
      </c>
      <c r="Y15" s="19">
        <v>655</v>
      </c>
      <c r="Z15" s="19">
        <v>3061</v>
      </c>
      <c r="AA15" s="19">
        <v>2721</v>
      </c>
      <c r="AB15" s="19">
        <v>1889</v>
      </c>
      <c r="AC15" s="19">
        <v>3517</v>
      </c>
      <c r="AD15" s="19">
        <v>5529</v>
      </c>
      <c r="AE15" s="19">
        <v>1894</v>
      </c>
      <c r="AF15" s="135">
        <f>RendaP1!J15</f>
        <v>1877</v>
      </c>
    </row>
    <row r="16" spans="1:32" ht="12.75" customHeight="1" x14ac:dyDescent="0.2">
      <c r="A16" s="3"/>
      <c r="B16" s="17" t="s">
        <v>208</v>
      </c>
      <c r="D16" s="19">
        <v>2366</v>
      </c>
      <c r="E16" s="19">
        <v>2119</v>
      </c>
      <c r="F16" s="55">
        <v>2324</v>
      </c>
      <c r="G16" s="55">
        <v>1380</v>
      </c>
      <c r="H16" s="19">
        <v>957</v>
      </c>
      <c r="I16" s="19">
        <v>1285</v>
      </c>
      <c r="J16" s="19">
        <v>802</v>
      </c>
      <c r="K16" s="19">
        <v>3654</v>
      </c>
      <c r="L16" s="19">
        <v>3361</v>
      </c>
      <c r="M16" s="19">
        <v>1865</v>
      </c>
      <c r="N16" s="19">
        <v>4228</v>
      </c>
      <c r="O16" s="19">
        <v>6510</v>
      </c>
      <c r="P16" s="19">
        <v>1872</v>
      </c>
      <c r="Q16" s="135">
        <f>RendaP1!E16</f>
        <v>2286</v>
      </c>
      <c r="S16" s="19">
        <v>2121</v>
      </c>
      <c r="T16" s="19">
        <v>1805</v>
      </c>
      <c r="U16" s="55">
        <v>1959</v>
      </c>
      <c r="V16" s="55">
        <v>1311</v>
      </c>
      <c r="W16" s="19">
        <v>863</v>
      </c>
      <c r="X16" s="19">
        <v>1205</v>
      </c>
      <c r="Y16" s="19">
        <v>707</v>
      </c>
      <c r="Z16" s="19">
        <v>3234</v>
      </c>
      <c r="AA16" s="19">
        <v>2745</v>
      </c>
      <c r="AB16" s="19">
        <v>1912</v>
      </c>
      <c r="AC16" s="19">
        <v>3833</v>
      </c>
      <c r="AD16" s="19">
        <v>5632</v>
      </c>
      <c r="AE16" s="19">
        <v>1871</v>
      </c>
      <c r="AF16" s="135">
        <f>RendaP1!J16</f>
        <v>1953</v>
      </c>
    </row>
    <row r="17" spans="1:32" ht="12.75" customHeight="1" x14ac:dyDescent="0.2">
      <c r="A17" s="3"/>
      <c r="B17" s="17" t="s">
        <v>209</v>
      </c>
      <c r="D17" s="19">
        <v>2364</v>
      </c>
      <c r="E17" s="19">
        <v>2092</v>
      </c>
      <c r="F17" s="55">
        <v>2291</v>
      </c>
      <c r="G17" s="55">
        <v>1396</v>
      </c>
      <c r="H17" s="19">
        <v>959</v>
      </c>
      <c r="I17" s="19">
        <v>1275</v>
      </c>
      <c r="J17" s="19">
        <v>809</v>
      </c>
      <c r="K17" s="19">
        <v>3684</v>
      </c>
      <c r="L17" s="19">
        <v>3437</v>
      </c>
      <c r="M17" s="19">
        <v>1889</v>
      </c>
      <c r="N17" s="19">
        <v>4246</v>
      </c>
      <c r="O17" s="19">
        <v>6277</v>
      </c>
      <c r="P17" s="19">
        <v>1918</v>
      </c>
      <c r="Q17" s="135">
        <f>RendaP1!E17</f>
        <v>2273</v>
      </c>
      <c r="S17" s="19">
        <v>2081</v>
      </c>
      <c r="T17" s="19">
        <v>1762</v>
      </c>
      <c r="U17" s="55">
        <v>1931</v>
      </c>
      <c r="V17" s="55">
        <v>1190</v>
      </c>
      <c r="W17" s="19">
        <v>881</v>
      </c>
      <c r="X17" s="19">
        <v>1187</v>
      </c>
      <c r="Y17" s="19">
        <v>721</v>
      </c>
      <c r="Z17" s="19">
        <v>3096</v>
      </c>
      <c r="AA17" s="19">
        <v>2967</v>
      </c>
      <c r="AB17" s="19">
        <v>1782</v>
      </c>
      <c r="AC17" s="19">
        <v>3604</v>
      </c>
      <c r="AD17" s="19">
        <v>5475</v>
      </c>
      <c r="AE17" s="19">
        <v>1895</v>
      </c>
      <c r="AF17" s="135">
        <f>RendaP1!J17</f>
        <v>1900</v>
      </c>
    </row>
    <row r="18" spans="1:32" ht="12.75" customHeight="1" x14ac:dyDescent="0.2">
      <c r="A18" s="3">
        <v>2015</v>
      </c>
      <c r="B18" s="17" t="s">
        <v>206</v>
      </c>
      <c r="D18" s="19">
        <v>2364</v>
      </c>
      <c r="E18" s="19">
        <v>2107</v>
      </c>
      <c r="F18" s="55">
        <v>2303</v>
      </c>
      <c r="G18" s="55">
        <v>1399</v>
      </c>
      <c r="H18" s="19">
        <v>963</v>
      </c>
      <c r="I18" s="19">
        <v>1288</v>
      </c>
      <c r="J18" s="19">
        <v>808</v>
      </c>
      <c r="K18" s="19">
        <v>3643</v>
      </c>
      <c r="L18" s="19">
        <v>3346</v>
      </c>
      <c r="M18" s="19">
        <v>1918</v>
      </c>
      <c r="N18" s="19">
        <v>4157</v>
      </c>
      <c r="O18" s="19">
        <v>6315</v>
      </c>
      <c r="P18" s="19">
        <v>1882</v>
      </c>
      <c r="Q18" s="135">
        <f>RendaP1!E18</f>
        <v>2273</v>
      </c>
      <c r="S18" s="19">
        <v>2083</v>
      </c>
      <c r="T18" s="19">
        <v>1810</v>
      </c>
      <c r="U18" s="55">
        <v>1962</v>
      </c>
      <c r="V18" s="55">
        <v>1290</v>
      </c>
      <c r="W18" s="19">
        <v>902</v>
      </c>
      <c r="X18" s="19">
        <v>1237</v>
      </c>
      <c r="Y18" s="19">
        <v>726</v>
      </c>
      <c r="Z18" s="19">
        <v>3151</v>
      </c>
      <c r="AA18" s="19">
        <v>3406</v>
      </c>
      <c r="AB18" s="19">
        <v>1722</v>
      </c>
      <c r="AC18" s="19">
        <v>3537</v>
      </c>
      <c r="AD18" s="19">
        <v>5175</v>
      </c>
      <c r="AE18" s="19">
        <v>1819</v>
      </c>
      <c r="AF18" s="135">
        <f>RendaP1!J18</f>
        <v>1953</v>
      </c>
    </row>
    <row r="19" spans="1:32" ht="12.75" customHeight="1" x14ac:dyDescent="0.2">
      <c r="A19" s="3"/>
      <c r="B19" s="17" t="s">
        <v>207</v>
      </c>
      <c r="D19" s="19">
        <v>2349</v>
      </c>
      <c r="E19" s="19">
        <v>2098</v>
      </c>
      <c r="F19" s="55">
        <v>2310</v>
      </c>
      <c r="G19" s="55">
        <v>1337</v>
      </c>
      <c r="H19" s="19">
        <v>952</v>
      </c>
      <c r="I19" s="19">
        <v>1285</v>
      </c>
      <c r="J19" s="19">
        <v>795</v>
      </c>
      <c r="K19" s="19">
        <v>3607</v>
      </c>
      <c r="L19" s="19">
        <v>3208</v>
      </c>
      <c r="M19" s="19">
        <v>1858</v>
      </c>
      <c r="N19" s="19">
        <v>4169</v>
      </c>
      <c r="O19" s="19">
        <v>6441</v>
      </c>
      <c r="P19" s="19">
        <v>1850</v>
      </c>
      <c r="Q19" s="135">
        <f>RendaP1!E19</f>
        <v>2262</v>
      </c>
      <c r="S19" s="19">
        <v>2027</v>
      </c>
      <c r="T19" s="19">
        <v>1734</v>
      </c>
      <c r="U19" s="55">
        <v>1901</v>
      </c>
      <c r="V19" s="55">
        <v>1206</v>
      </c>
      <c r="W19" s="19">
        <v>848</v>
      </c>
      <c r="X19" s="19">
        <v>1159</v>
      </c>
      <c r="Y19" s="19">
        <v>700</v>
      </c>
      <c r="Z19" s="19">
        <v>3112</v>
      </c>
      <c r="AA19" s="19">
        <v>2867</v>
      </c>
      <c r="AB19" s="19">
        <v>1673</v>
      </c>
      <c r="AC19" s="19">
        <v>3667</v>
      </c>
      <c r="AD19" s="19">
        <v>5037</v>
      </c>
      <c r="AE19" s="19">
        <v>1794</v>
      </c>
      <c r="AF19" s="135">
        <f>RendaP1!J19</f>
        <v>1892</v>
      </c>
    </row>
    <row r="20" spans="1:32" ht="12.75" customHeight="1" x14ac:dyDescent="0.2">
      <c r="A20" s="3"/>
      <c r="B20" s="17" t="s">
        <v>208</v>
      </c>
      <c r="D20" s="19">
        <v>2317</v>
      </c>
      <c r="E20" s="19">
        <v>2079</v>
      </c>
      <c r="F20" s="55">
        <v>2278</v>
      </c>
      <c r="G20" s="55">
        <v>1382</v>
      </c>
      <c r="H20" s="19">
        <v>938</v>
      </c>
      <c r="I20" s="19">
        <v>1254</v>
      </c>
      <c r="J20" s="19">
        <v>793</v>
      </c>
      <c r="K20" s="19">
        <v>3609</v>
      </c>
      <c r="L20" s="19">
        <v>3283</v>
      </c>
      <c r="M20" s="19">
        <v>1809</v>
      </c>
      <c r="N20" s="19">
        <v>4191</v>
      </c>
      <c r="O20" s="19">
        <v>6300</v>
      </c>
      <c r="P20" s="19">
        <v>1776</v>
      </c>
      <c r="Q20" s="135">
        <f>RendaP1!E20</f>
        <v>2250</v>
      </c>
      <c r="S20" s="19">
        <v>2018</v>
      </c>
      <c r="T20" s="19">
        <v>1747</v>
      </c>
      <c r="U20" s="55">
        <v>1896</v>
      </c>
      <c r="V20" s="55">
        <v>1279</v>
      </c>
      <c r="W20" s="19">
        <v>860</v>
      </c>
      <c r="X20" s="19">
        <v>1180</v>
      </c>
      <c r="Y20" s="19">
        <v>699</v>
      </c>
      <c r="Z20" s="19">
        <v>3182</v>
      </c>
      <c r="AA20" s="19">
        <v>3052</v>
      </c>
      <c r="AB20" s="19">
        <v>1838</v>
      </c>
      <c r="AC20" s="19">
        <v>3710</v>
      </c>
      <c r="AD20" s="19">
        <v>4762</v>
      </c>
      <c r="AE20" s="19">
        <v>1729</v>
      </c>
      <c r="AF20" s="135">
        <f>RendaP1!J20</f>
        <v>1915</v>
      </c>
    </row>
    <row r="21" spans="1:32" ht="12.75" customHeight="1" x14ac:dyDescent="0.2">
      <c r="A21" s="3"/>
      <c r="B21" s="17" t="s">
        <v>209</v>
      </c>
      <c r="D21" s="19">
        <v>2287</v>
      </c>
      <c r="E21" s="19">
        <v>2059</v>
      </c>
      <c r="F21" s="55">
        <v>2244</v>
      </c>
      <c r="G21" s="55">
        <v>1403</v>
      </c>
      <c r="H21" s="19">
        <v>939</v>
      </c>
      <c r="I21" s="19">
        <v>1243</v>
      </c>
      <c r="J21" s="19">
        <v>787</v>
      </c>
      <c r="K21" s="19">
        <v>3660</v>
      </c>
      <c r="L21" s="19">
        <v>3427</v>
      </c>
      <c r="M21" s="19">
        <v>1896</v>
      </c>
      <c r="N21" s="19">
        <v>4203</v>
      </c>
      <c r="O21" s="19">
        <v>5892</v>
      </c>
      <c r="P21" s="19">
        <v>1800</v>
      </c>
      <c r="Q21" s="135">
        <f>RendaP1!E21</f>
        <v>2235</v>
      </c>
      <c r="S21" s="19">
        <v>2006</v>
      </c>
      <c r="T21" s="19">
        <v>1737</v>
      </c>
      <c r="U21" s="55">
        <v>1892</v>
      </c>
      <c r="V21" s="55">
        <v>1212</v>
      </c>
      <c r="W21" s="19">
        <v>864</v>
      </c>
      <c r="X21" s="19">
        <v>1138</v>
      </c>
      <c r="Y21" s="19">
        <v>722</v>
      </c>
      <c r="Z21" s="19">
        <v>3100</v>
      </c>
      <c r="AA21" s="19">
        <v>2891</v>
      </c>
      <c r="AB21" s="19">
        <v>1821</v>
      </c>
      <c r="AC21" s="19">
        <v>3632</v>
      </c>
      <c r="AD21" s="19">
        <v>4678</v>
      </c>
      <c r="AE21" s="19">
        <v>1781</v>
      </c>
      <c r="AF21" s="135">
        <f>RendaP1!J21</f>
        <v>1896</v>
      </c>
    </row>
    <row r="22" spans="1:32" ht="12.75" customHeight="1" x14ac:dyDescent="0.2">
      <c r="A22" s="3">
        <v>2016</v>
      </c>
      <c r="B22" s="17" t="s">
        <v>206</v>
      </c>
      <c r="D22" s="19">
        <v>2296</v>
      </c>
      <c r="E22" s="19">
        <v>2080</v>
      </c>
      <c r="F22" s="55">
        <v>2289</v>
      </c>
      <c r="G22" s="55">
        <v>1330</v>
      </c>
      <c r="H22" s="19">
        <v>962</v>
      </c>
      <c r="I22" s="19">
        <v>1282</v>
      </c>
      <c r="J22" s="19">
        <v>789</v>
      </c>
      <c r="K22" s="19">
        <v>3664</v>
      </c>
      <c r="L22" s="19">
        <v>3227</v>
      </c>
      <c r="M22" s="19">
        <v>2030</v>
      </c>
      <c r="N22" s="19">
        <v>4144</v>
      </c>
      <c r="O22" s="19">
        <v>6050</v>
      </c>
      <c r="P22" s="19">
        <v>1810</v>
      </c>
      <c r="Q22" s="135">
        <f>RendaP1!E22</f>
        <v>2250</v>
      </c>
      <c r="S22" s="19">
        <v>2011</v>
      </c>
      <c r="T22" s="19">
        <v>1748</v>
      </c>
      <c r="U22" s="55">
        <v>1896</v>
      </c>
      <c r="V22" s="55">
        <v>1237</v>
      </c>
      <c r="W22" s="19">
        <v>909</v>
      </c>
      <c r="X22" s="19">
        <v>1210</v>
      </c>
      <c r="Y22" s="19">
        <v>726</v>
      </c>
      <c r="Z22" s="19">
        <v>3276</v>
      </c>
      <c r="AA22" s="19">
        <v>2864</v>
      </c>
      <c r="AB22" s="19">
        <v>2090</v>
      </c>
      <c r="AC22" s="19">
        <v>3735</v>
      </c>
      <c r="AD22" s="19">
        <v>4445</v>
      </c>
      <c r="AE22" s="19">
        <v>1771</v>
      </c>
      <c r="AF22" s="135">
        <f>RendaP1!J22</f>
        <v>1929</v>
      </c>
    </row>
    <row r="23" spans="1:32" ht="12.75" customHeight="1" x14ac:dyDescent="0.2">
      <c r="A23" s="3"/>
      <c r="B23" s="17" t="s">
        <v>207</v>
      </c>
      <c r="D23" s="19">
        <v>2262</v>
      </c>
      <c r="E23" s="19">
        <v>2042</v>
      </c>
      <c r="F23" s="55">
        <v>2224</v>
      </c>
      <c r="G23" s="55">
        <v>1412</v>
      </c>
      <c r="H23" s="19">
        <v>947</v>
      </c>
      <c r="I23" s="19">
        <v>1286</v>
      </c>
      <c r="J23" s="19">
        <v>778</v>
      </c>
      <c r="K23" s="19">
        <v>3688</v>
      </c>
      <c r="L23" s="19">
        <v>3369</v>
      </c>
      <c r="M23" s="19">
        <v>1920</v>
      </c>
      <c r="N23" s="19">
        <v>4230</v>
      </c>
      <c r="O23" s="19">
        <v>5814</v>
      </c>
      <c r="P23" s="19">
        <v>1769</v>
      </c>
      <c r="Q23" s="135">
        <f>RendaP1!E23</f>
        <v>2232</v>
      </c>
      <c r="S23" s="19">
        <v>1991</v>
      </c>
      <c r="T23" s="19">
        <v>1730</v>
      </c>
      <c r="U23" s="55">
        <v>1872</v>
      </c>
      <c r="V23" s="55">
        <v>1258</v>
      </c>
      <c r="W23" s="19">
        <v>898</v>
      </c>
      <c r="X23" s="19">
        <v>1181</v>
      </c>
      <c r="Y23" s="19">
        <v>734</v>
      </c>
      <c r="Z23" s="19">
        <v>3252</v>
      </c>
      <c r="AA23" s="19">
        <v>2866</v>
      </c>
      <c r="AB23" s="19">
        <v>1946</v>
      </c>
      <c r="AC23" s="19">
        <v>3845</v>
      </c>
      <c r="AD23" s="19">
        <v>4631</v>
      </c>
      <c r="AE23" s="19">
        <v>1710</v>
      </c>
      <c r="AF23" s="135">
        <f>RendaP1!J23</f>
        <v>1915</v>
      </c>
    </row>
    <row r="24" spans="1:32" ht="12.75" customHeight="1" x14ac:dyDescent="0.2">
      <c r="A24" s="3"/>
      <c r="B24" s="17" t="s">
        <v>208</v>
      </c>
      <c r="D24" s="19">
        <v>2283</v>
      </c>
      <c r="E24" s="19">
        <v>2059</v>
      </c>
      <c r="F24" s="55">
        <v>2255</v>
      </c>
      <c r="G24" s="55">
        <v>1403</v>
      </c>
      <c r="H24" s="19">
        <v>947</v>
      </c>
      <c r="I24" s="19">
        <v>1270</v>
      </c>
      <c r="J24" s="19">
        <v>785</v>
      </c>
      <c r="K24" s="19">
        <v>3665</v>
      </c>
      <c r="L24" s="19">
        <v>3314</v>
      </c>
      <c r="M24" s="19">
        <v>1891</v>
      </c>
      <c r="N24" s="19">
        <v>4204</v>
      </c>
      <c r="O24" s="19">
        <v>5741</v>
      </c>
      <c r="P24" s="19">
        <v>1748</v>
      </c>
      <c r="Q24" s="135">
        <f>RendaP1!E24</f>
        <v>2243</v>
      </c>
      <c r="S24" s="19">
        <v>1960</v>
      </c>
      <c r="T24" s="19">
        <v>1723</v>
      </c>
      <c r="U24" s="55">
        <v>1863</v>
      </c>
      <c r="V24" s="55">
        <v>1254</v>
      </c>
      <c r="W24" s="19">
        <v>901</v>
      </c>
      <c r="X24" s="19">
        <v>1215</v>
      </c>
      <c r="Y24" s="19">
        <v>721</v>
      </c>
      <c r="Z24" s="19">
        <v>3003</v>
      </c>
      <c r="AA24" s="19">
        <v>2761</v>
      </c>
      <c r="AB24" s="19">
        <v>1776</v>
      </c>
      <c r="AC24" s="19">
        <v>3528</v>
      </c>
      <c r="AD24" s="19">
        <v>4479</v>
      </c>
      <c r="AE24" s="19">
        <v>1725</v>
      </c>
      <c r="AF24" s="135">
        <f>RendaP1!J24</f>
        <v>1866</v>
      </c>
    </row>
    <row r="25" spans="1:32" ht="12.75" customHeight="1" x14ac:dyDescent="0.2">
      <c r="A25" s="3"/>
      <c r="B25" s="17" t="s">
        <v>209</v>
      </c>
      <c r="D25" s="19">
        <v>2296</v>
      </c>
      <c r="E25" s="19">
        <v>2052</v>
      </c>
      <c r="F25" s="55">
        <v>2267</v>
      </c>
      <c r="G25" s="55">
        <v>1350</v>
      </c>
      <c r="H25" s="19">
        <v>944</v>
      </c>
      <c r="I25" s="19">
        <v>1283</v>
      </c>
      <c r="J25" s="19">
        <v>785</v>
      </c>
      <c r="K25" s="19">
        <v>3742</v>
      </c>
      <c r="L25" s="19">
        <v>3477</v>
      </c>
      <c r="M25" s="19">
        <v>1972</v>
      </c>
      <c r="N25" s="19">
        <v>4224</v>
      </c>
      <c r="O25" s="19">
        <v>5968</v>
      </c>
      <c r="P25" s="19">
        <v>1738</v>
      </c>
      <c r="Q25" s="135">
        <f>RendaP1!E25</f>
        <v>2250</v>
      </c>
      <c r="S25" s="19">
        <v>1965</v>
      </c>
      <c r="T25" s="19">
        <v>1730</v>
      </c>
      <c r="U25" s="55">
        <v>1910</v>
      </c>
      <c r="V25" s="55">
        <v>1149</v>
      </c>
      <c r="W25" s="19">
        <v>873</v>
      </c>
      <c r="X25" s="19">
        <v>1191</v>
      </c>
      <c r="Y25" s="19">
        <v>706</v>
      </c>
      <c r="Z25" s="19">
        <v>3024</v>
      </c>
      <c r="AA25" s="19">
        <v>2874</v>
      </c>
      <c r="AB25" s="19">
        <v>1828</v>
      </c>
      <c r="AC25" s="19">
        <v>3486</v>
      </c>
      <c r="AD25" s="19">
        <v>4721</v>
      </c>
      <c r="AE25" s="19">
        <v>1638</v>
      </c>
      <c r="AF25" s="135">
        <f>RendaP1!J25</f>
        <v>1862</v>
      </c>
    </row>
    <row r="26" spans="1:32" ht="12.75" customHeight="1" x14ac:dyDescent="0.2">
      <c r="A26" s="3">
        <v>2017</v>
      </c>
      <c r="B26" s="17" t="s">
        <v>206</v>
      </c>
      <c r="D26" s="19">
        <v>2325</v>
      </c>
      <c r="E26" s="19">
        <v>2085</v>
      </c>
      <c r="F26" s="55">
        <v>2293</v>
      </c>
      <c r="G26" s="55">
        <v>1397</v>
      </c>
      <c r="H26" s="19">
        <v>961</v>
      </c>
      <c r="I26" s="19">
        <v>1315</v>
      </c>
      <c r="J26" s="19">
        <v>797</v>
      </c>
      <c r="K26" s="19">
        <v>3816</v>
      </c>
      <c r="L26" s="19">
        <v>3527</v>
      </c>
      <c r="M26" s="19">
        <v>2118</v>
      </c>
      <c r="N26" s="19">
        <v>4244</v>
      </c>
      <c r="O26" s="19">
        <v>5896</v>
      </c>
      <c r="P26" s="19">
        <v>1772</v>
      </c>
      <c r="Q26" s="135">
        <f>RendaP1!E26</f>
        <v>2284</v>
      </c>
      <c r="S26" s="19">
        <v>1971</v>
      </c>
      <c r="T26" s="19">
        <v>1723</v>
      </c>
      <c r="U26" s="55">
        <v>1888</v>
      </c>
      <c r="V26" s="55">
        <v>1234</v>
      </c>
      <c r="W26" s="19">
        <v>895</v>
      </c>
      <c r="X26" s="19">
        <v>1250</v>
      </c>
      <c r="Y26" s="19">
        <v>715</v>
      </c>
      <c r="Z26" s="19">
        <v>3103</v>
      </c>
      <c r="AA26" s="19">
        <v>2860</v>
      </c>
      <c r="AB26" s="19">
        <v>1880</v>
      </c>
      <c r="AC26" s="19">
        <v>3522</v>
      </c>
      <c r="AD26" s="19">
        <v>5053</v>
      </c>
      <c r="AE26" s="19">
        <v>1638</v>
      </c>
      <c r="AF26" s="135">
        <f>RendaP1!J26</f>
        <v>1862</v>
      </c>
    </row>
    <row r="27" spans="1:32" ht="12.75" customHeight="1" x14ac:dyDescent="0.2">
      <c r="A27" s="3"/>
      <c r="B27" s="17" t="s">
        <v>207</v>
      </c>
      <c r="C27" s="2"/>
      <c r="D27" s="55">
        <v>2299</v>
      </c>
      <c r="E27" s="19">
        <v>2073</v>
      </c>
      <c r="F27" s="55">
        <v>2295</v>
      </c>
      <c r="G27" s="55">
        <v>1370</v>
      </c>
      <c r="H27" s="19">
        <v>960</v>
      </c>
      <c r="I27" s="19">
        <v>1332</v>
      </c>
      <c r="J27" s="19">
        <v>795</v>
      </c>
      <c r="K27" s="19">
        <v>3733</v>
      </c>
      <c r="L27" s="19">
        <v>3641</v>
      </c>
      <c r="M27" s="19">
        <v>1931</v>
      </c>
      <c r="N27" s="19">
        <v>4289</v>
      </c>
      <c r="O27" s="19">
        <v>5713</v>
      </c>
      <c r="P27" s="19">
        <v>1748</v>
      </c>
      <c r="Q27" s="135">
        <f>RendaP1!E27</f>
        <v>2268</v>
      </c>
      <c r="R27" s="2"/>
      <c r="S27" s="55">
        <v>1979</v>
      </c>
      <c r="T27" s="19">
        <v>1741</v>
      </c>
      <c r="U27" s="55">
        <v>1899</v>
      </c>
      <c r="V27" s="55">
        <v>1283</v>
      </c>
      <c r="W27" s="19">
        <v>903</v>
      </c>
      <c r="X27" s="19">
        <v>1233</v>
      </c>
      <c r="Y27" s="19">
        <v>740</v>
      </c>
      <c r="Z27" s="19">
        <v>3101</v>
      </c>
      <c r="AA27" s="19">
        <v>3124</v>
      </c>
      <c r="AB27" s="19">
        <v>1924</v>
      </c>
      <c r="AC27" s="19">
        <v>3590</v>
      </c>
      <c r="AD27" s="19">
        <v>4825</v>
      </c>
      <c r="AE27" s="19">
        <v>1651</v>
      </c>
      <c r="AF27" s="135">
        <f>RendaP1!J27</f>
        <v>1885</v>
      </c>
    </row>
    <row r="28" spans="1:32" ht="12.75" customHeight="1" x14ac:dyDescent="0.2">
      <c r="A28" s="3"/>
      <c r="B28" s="17" t="s">
        <v>208</v>
      </c>
      <c r="C28" s="2"/>
      <c r="D28" s="19">
        <v>2307</v>
      </c>
      <c r="E28" s="19">
        <v>2085</v>
      </c>
      <c r="F28" s="55">
        <v>2309</v>
      </c>
      <c r="G28" s="55">
        <v>1396</v>
      </c>
      <c r="H28" s="19">
        <v>951</v>
      </c>
      <c r="I28" s="19">
        <v>1324</v>
      </c>
      <c r="J28" s="19">
        <v>793</v>
      </c>
      <c r="K28" s="19">
        <v>3699</v>
      </c>
      <c r="L28" s="19">
        <v>3728</v>
      </c>
      <c r="M28" s="19">
        <v>1961</v>
      </c>
      <c r="N28" s="19">
        <v>4240</v>
      </c>
      <c r="O28" s="19">
        <v>5860</v>
      </c>
      <c r="P28" s="19">
        <v>1743</v>
      </c>
      <c r="Q28" s="135">
        <f>RendaP1!E28</f>
        <v>2271</v>
      </c>
      <c r="R28" s="2"/>
      <c r="S28" s="19">
        <v>2015</v>
      </c>
      <c r="T28" s="19">
        <v>1756</v>
      </c>
      <c r="U28" s="55">
        <v>1950</v>
      </c>
      <c r="V28" s="55">
        <v>1200</v>
      </c>
      <c r="W28" s="19">
        <v>881</v>
      </c>
      <c r="X28" s="19">
        <v>1203</v>
      </c>
      <c r="Y28" s="19">
        <v>722</v>
      </c>
      <c r="Z28" s="19">
        <v>3163</v>
      </c>
      <c r="AA28" s="19">
        <v>3241</v>
      </c>
      <c r="AB28" s="19">
        <v>1897</v>
      </c>
      <c r="AC28" s="19">
        <v>3701</v>
      </c>
      <c r="AD28" s="19">
        <v>4724</v>
      </c>
      <c r="AE28" s="19">
        <v>1676</v>
      </c>
      <c r="AF28" s="135">
        <f>RendaP1!J28</f>
        <v>1925</v>
      </c>
    </row>
    <row r="29" spans="1:32" ht="12.75" customHeight="1" x14ac:dyDescent="0.2">
      <c r="A29" s="3"/>
      <c r="B29" s="17" t="s">
        <v>209</v>
      </c>
      <c r="C29" s="2"/>
      <c r="D29" s="19">
        <v>2316</v>
      </c>
      <c r="E29" s="19">
        <v>2087</v>
      </c>
      <c r="F29" s="55">
        <v>2339</v>
      </c>
      <c r="G29" s="55">
        <v>1325</v>
      </c>
      <c r="H29" s="19">
        <v>958</v>
      </c>
      <c r="I29" s="19">
        <v>1345</v>
      </c>
      <c r="J29" s="19">
        <v>795</v>
      </c>
      <c r="K29" s="19">
        <v>3737</v>
      </c>
      <c r="L29" s="19">
        <v>3968</v>
      </c>
      <c r="M29" s="19">
        <v>1968</v>
      </c>
      <c r="N29" s="19">
        <v>4257</v>
      </c>
      <c r="O29" s="19">
        <v>5822</v>
      </c>
      <c r="P29" s="19">
        <v>1760</v>
      </c>
      <c r="Q29" s="135">
        <f>RendaP1!E29</f>
        <v>2275</v>
      </c>
      <c r="R29" s="2"/>
      <c r="S29" s="19">
        <v>2029</v>
      </c>
      <c r="T29" s="19">
        <v>1751</v>
      </c>
      <c r="U29" s="55">
        <v>1943</v>
      </c>
      <c r="V29" s="55">
        <v>1192</v>
      </c>
      <c r="W29" s="19">
        <v>902</v>
      </c>
      <c r="X29" s="19">
        <v>1280</v>
      </c>
      <c r="Y29" s="19">
        <v>714</v>
      </c>
      <c r="Z29" s="19">
        <v>3289</v>
      </c>
      <c r="AA29" s="19">
        <v>3383</v>
      </c>
      <c r="AB29" s="19">
        <v>1944</v>
      </c>
      <c r="AC29" s="19">
        <v>3877</v>
      </c>
      <c r="AD29" s="19">
        <v>4867</v>
      </c>
      <c r="AE29" s="19">
        <v>1647</v>
      </c>
      <c r="AF29" s="135">
        <f>RendaP1!J29</f>
        <v>1931</v>
      </c>
    </row>
    <row r="30" spans="1:32" ht="12.75" customHeight="1" x14ac:dyDescent="0.2">
      <c r="A30" s="3">
        <v>2018</v>
      </c>
      <c r="B30" s="17" t="s">
        <v>206</v>
      </c>
      <c r="C30" s="2"/>
      <c r="D30" s="19">
        <v>2341</v>
      </c>
      <c r="E30" s="19">
        <v>2079</v>
      </c>
      <c r="F30" s="55">
        <v>2308</v>
      </c>
      <c r="G30" s="55">
        <v>1373</v>
      </c>
      <c r="H30" s="19">
        <v>981</v>
      </c>
      <c r="I30" s="19">
        <v>1378</v>
      </c>
      <c r="J30" s="19">
        <v>810</v>
      </c>
      <c r="K30" s="19">
        <v>3872</v>
      </c>
      <c r="L30" s="19">
        <v>4019</v>
      </c>
      <c r="M30" s="19">
        <v>2021</v>
      </c>
      <c r="N30" s="19">
        <v>4357</v>
      </c>
      <c r="O30" s="19">
        <v>5948</v>
      </c>
      <c r="P30" s="19">
        <v>1774</v>
      </c>
      <c r="Q30" s="135">
        <f>RendaP1!E30</f>
        <v>2297</v>
      </c>
      <c r="R30" s="2"/>
      <c r="S30" s="19">
        <v>2046</v>
      </c>
      <c r="T30" s="19">
        <v>1769</v>
      </c>
      <c r="U30" s="55">
        <v>1957</v>
      </c>
      <c r="V30" s="55">
        <v>1199</v>
      </c>
      <c r="W30" s="19">
        <v>933</v>
      </c>
      <c r="X30" s="19">
        <v>1292</v>
      </c>
      <c r="Y30" s="19">
        <v>751</v>
      </c>
      <c r="Z30" s="19">
        <v>3357</v>
      </c>
      <c r="AA30" s="19">
        <v>3313</v>
      </c>
      <c r="AB30" s="19">
        <v>2138</v>
      </c>
      <c r="AC30" s="19">
        <v>3810</v>
      </c>
      <c r="AD30" s="19">
        <v>5020</v>
      </c>
      <c r="AE30" s="19">
        <v>1695</v>
      </c>
      <c r="AF30" s="135">
        <f>RendaP1!J30</f>
        <v>1948</v>
      </c>
    </row>
    <row r="31" spans="1:32" ht="12.75" customHeight="1" x14ac:dyDescent="0.2">
      <c r="A31" s="3"/>
      <c r="B31" s="17" t="s">
        <v>207</v>
      </c>
      <c r="C31" s="2"/>
      <c r="D31" s="19">
        <v>2343</v>
      </c>
      <c r="E31" s="19">
        <v>2097</v>
      </c>
      <c r="F31" s="55">
        <v>2312</v>
      </c>
      <c r="G31" s="55">
        <v>1448</v>
      </c>
      <c r="H31" s="19">
        <v>961</v>
      </c>
      <c r="I31" s="19">
        <v>1333</v>
      </c>
      <c r="J31" s="19">
        <v>805</v>
      </c>
      <c r="K31" s="19">
        <v>3822</v>
      </c>
      <c r="L31" s="19">
        <v>4016</v>
      </c>
      <c r="M31" s="19">
        <v>1997</v>
      </c>
      <c r="N31" s="19">
        <v>4358</v>
      </c>
      <c r="O31" s="19">
        <v>5858</v>
      </c>
      <c r="P31" s="19">
        <v>1773</v>
      </c>
      <c r="Q31" s="135">
        <f>RendaP1!E31</f>
        <v>2307</v>
      </c>
      <c r="R31" s="2"/>
      <c r="S31" s="19">
        <v>2038</v>
      </c>
      <c r="T31" s="19">
        <v>1789</v>
      </c>
      <c r="U31" s="55">
        <v>1966</v>
      </c>
      <c r="V31" s="55">
        <v>1277</v>
      </c>
      <c r="W31" s="19">
        <v>904</v>
      </c>
      <c r="X31" s="19">
        <v>1247</v>
      </c>
      <c r="Y31" s="19">
        <v>732</v>
      </c>
      <c r="Z31" s="19">
        <v>3216</v>
      </c>
      <c r="AA31" s="19">
        <v>3405</v>
      </c>
      <c r="AB31" s="19">
        <v>1961</v>
      </c>
      <c r="AC31" s="19">
        <v>3736</v>
      </c>
      <c r="AD31" s="19">
        <v>4833</v>
      </c>
      <c r="AE31" s="19">
        <v>1704</v>
      </c>
      <c r="AF31" s="135">
        <f>RendaP1!J31</f>
        <v>1939</v>
      </c>
    </row>
    <row r="32" spans="1:32" ht="12.75" customHeight="1" x14ac:dyDescent="0.2">
      <c r="A32" s="3"/>
      <c r="B32" s="17" t="s">
        <v>208</v>
      </c>
      <c r="C32" s="2"/>
      <c r="D32" s="19">
        <v>2341</v>
      </c>
      <c r="E32" s="19">
        <v>2092</v>
      </c>
      <c r="F32" s="55">
        <v>2317</v>
      </c>
      <c r="G32" s="55">
        <v>1444</v>
      </c>
      <c r="H32" s="19">
        <v>943</v>
      </c>
      <c r="I32" s="19">
        <v>1325</v>
      </c>
      <c r="J32" s="19">
        <v>786</v>
      </c>
      <c r="K32" s="19">
        <v>3814</v>
      </c>
      <c r="L32" s="19">
        <v>4157</v>
      </c>
      <c r="M32" s="19">
        <v>1921</v>
      </c>
      <c r="N32" s="19">
        <v>4366</v>
      </c>
      <c r="O32" s="19">
        <v>6089</v>
      </c>
      <c r="P32" s="19">
        <v>1741</v>
      </c>
      <c r="Q32" s="135">
        <f>RendaP1!E32</f>
        <v>2300</v>
      </c>
      <c r="R32" s="2"/>
      <c r="S32" s="19">
        <v>2016</v>
      </c>
      <c r="T32" s="19">
        <v>1744</v>
      </c>
      <c r="U32" s="55">
        <v>1904</v>
      </c>
      <c r="V32" s="55">
        <v>1310</v>
      </c>
      <c r="W32" s="19">
        <v>904</v>
      </c>
      <c r="X32" s="19">
        <v>1240</v>
      </c>
      <c r="Y32" s="19">
        <v>725</v>
      </c>
      <c r="Z32" s="19">
        <v>3278</v>
      </c>
      <c r="AA32" s="19">
        <v>3857</v>
      </c>
      <c r="AB32" s="19">
        <v>2015</v>
      </c>
      <c r="AC32" s="19">
        <v>3729</v>
      </c>
      <c r="AD32" s="19">
        <v>4846</v>
      </c>
      <c r="AE32" s="19">
        <v>1657</v>
      </c>
      <c r="AF32" s="135">
        <f>RendaP1!J32</f>
        <v>1921</v>
      </c>
    </row>
    <row r="33" spans="1:36" ht="12.75" customHeight="1" x14ac:dyDescent="0.2">
      <c r="A33" s="3"/>
      <c r="B33" s="17" t="s">
        <v>209</v>
      </c>
      <c r="C33" s="2"/>
      <c r="D33" s="19">
        <v>2352</v>
      </c>
      <c r="E33" s="19">
        <v>2086</v>
      </c>
      <c r="F33" s="55">
        <v>2295</v>
      </c>
      <c r="G33" s="55">
        <v>1482</v>
      </c>
      <c r="H33" s="19">
        <v>949</v>
      </c>
      <c r="I33" s="19">
        <v>1330</v>
      </c>
      <c r="J33" s="19">
        <v>797</v>
      </c>
      <c r="K33" s="19">
        <v>3876</v>
      </c>
      <c r="L33" s="19">
        <v>4063</v>
      </c>
      <c r="M33" s="19">
        <v>1929</v>
      </c>
      <c r="N33" s="19">
        <v>4448</v>
      </c>
      <c r="O33" s="19">
        <v>5892</v>
      </c>
      <c r="P33" s="19">
        <v>1803</v>
      </c>
      <c r="Q33" s="135">
        <f>RendaP1!E33</f>
        <v>2305</v>
      </c>
      <c r="R33" s="2"/>
      <c r="S33" s="19">
        <v>1987</v>
      </c>
      <c r="T33" s="19">
        <v>1747</v>
      </c>
      <c r="U33" s="55">
        <v>1925</v>
      </c>
      <c r="V33" s="55">
        <v>1225</v>
      </c>
      <c r="W33" s="19">
        <v>892</v>
      </c>
      <c r="X33" s="19">
        <v>1264</v>
      </c>
      <c r="Y33" s="19">
        <v>724</v>
      </c>
      <c r="Z33" s="19">
        <v>3185</v>
      </c>
      <c r="AA33" s="19">
        <v>3966</v>
      </c>
      <c r="AB33" s="19">
        <v>1956</v>
      </c>
      <c r="AC33" s="19">
        <v>3585</v>
      </c>
      <c r="AD33" s="19">
        <v>4758</v>
      </c>
      <c r="AE33" s="19">
        <v>1627</v>
      </c>
      <c r="AF33" s="135">
        <f>RendaP1!J33</f>
        <v>1898</v>
      </c>
    </row>
    <row r="34" spans="1:36" ht="12.75" customHeight="1" x14ac:dyDescent="0.2">
      <c r="A34" s="3">
        <v>2019</v>
      </c>
      <c r="B34" s="17" t="s">
        <v>206</v>
      </c>
      <c r="C34" s="2"/>
      <c r="D34" s="19">
        <v>2368</v>
      </c>
      <c r="E34" s="19">
        <v>2094</v>
      </c>
      <c r="F34" s="55">
        <v>2313</v>
      </c>
      <c r="G34" s="55">
        <v>1444</v>
      </c>
      <c r="H34" s="19">
        <v>971</v>
      </c>
      <c r="I34" s="19">
        <v>1340</v>
      </c>
      <c r="J34" s="19">
        <v>820</v>
      </c>
      <c r="K34" s="19">
        <v>3960</v>
      </c>
      <c r="L34" s="19">
        <v>4064</v>
      </c>
      <c r="M34" s="19">
        <v>2048</v>
      </c>
      <c r="N34" s="19">
        <v>4455</v>
      </c>
      <c r="O34" s="19">
        <v>6051</v>
      </c>
      <c r="P34" s="19">
        <v>1785</v>
      </c>
      <c r="Q34" s="135">
        <f>RendaP1!E34</f>
        <v>2328</v>
      </c>
      <c r="R34" s="2"/>
      <c r="S34" s="19">
        <v>1994</v>
      </c>
      <c r="T34" s="19">
        <v>1722</v>
      </c>
      <c r="U34" s="55">
        <v>1884</v>
      </c>
      <c r="V34" s="55">
        <v>1222</v>
      </c>
      <c r="W34" s="19">
        <v>914</v>
      </c>
      <c r="X34" s="19">
        <v>1259</v>
      </c>
      <c r="Y34" s="19">
        <v>747</v>
      </c>
      <c r="Z34" s="19">
        <v>3230</v>
      </c>
      <c r="AA34" s="19">
        <v>3869</v>
      </c>
      <c r="AB34" s="19">
        <v>2204</v>
      </c>
      <c r="AC34" s="19">
        <v>3493</v>
      </c>
      <c r="AD34" s="19">
        <v>4865</v>
      </c>
      <c r="AE34" s="19">
        <v>1675</v>
      </c>
      <c r="AF34" s="135">
        <f>RendaP1!J34</f>
        <v>1881</v>
      </c>
    </row>
    <row r="35" spans="1:36" ht="12.75" customHeight="1" x14ac:dyDescent="0.2">
      <c r="A35" s="3"/>
      <c r="B35" s="17" t="s">
        <v>207</v>
      </c>
      <c r="C35" s="2"/>
      <c r="D35" s="19">
        <v>2335</v>
      </c>
      <c r="E35" s="19">
        <v>2077</v>
      </c>
      <c r="F35" s="19">
        <v>2284</v>
      </c>
      <c r="G35" s="19">
        <v>1477</v>
      </c>
      <c r="H35" s="19">
        <v>950</v>
      </c>
      <c r="I35" s="19">
        <v>1353</v>
      </c>
      <c r="J35" s="19">
        <v>789</v>
      </c>
      <c r="K35" s="19">
        <v>3859</v>
      </c>
      <c r="L35" s="19">
        <v>4056</v>
      </c>
      <c r="M35" s="19">
        <v>2021</v>
      </c>
      <c r="N35" s="19">
        <v>4395</v>
      </c>
      <c r="O35" s="19">
        <v>6104</v>
      </c>
      <c r="P35" s="19">
        <v>1753</v>
      </c>
      <c r="Q35" s="135">
        <f>RendaP1!E35</f>
        <v>2297</v>
      </c>
      <c r="R35" s="2"/>
      <c r="S35" s="19">
        <v>1996</v>
      </c>
      <c r="T35" s="19">
        <v>1718</v>
      </c>
      <c r="U35" s="19">
        <v>1901</v>
      </c>
      <c r="V35" s="19">
        <v>1195</v>
      </c>
      <c r="W35" s="19">
        <v>868</v>
      </c>
      <c r="X35" s="19">
        <v>1239</v>
      </c>
      <c r="Y35" s="19">
        <v>702</v>
      </c>
      <c r="Z35" s="19">
        <v>3197</v>
      </c>
      <c r="AA35" s="19">
        <v>3954</v>
      </c>
      <c r="AB35" s="19">
        <v>1771</v>
      </c>
      <c r="AC35" s="19">
        <v>3678</v>
      </c>
      <c r="AD35" s="19">
        <v>5090</v>
      </c>
      <c r="AE35" s="19">
        <v>1618</v>
      </c>
      <c r="AF35" s="135">
        <f>RendaP1!J35</f>
        <v>1871</v>
      </c>
    </row>
    <row r="36" spans="1:36" ht="12.75" customHeight="1" x14ac:dyDescent="0.2">
      <c r="A36" s="2"/>
      <c r="B36" s="17" t="s">
        <v>208</v>
      </c>
      <c r="C36" s="2"/>
      <c r="D36" s="19">
        <v>2338</v>
      </c>
      <c r="E36" s="19">
        <v>2081</v>
      </c>
      <c r="F36" s="43">
        <v>2295</v>
      </c>
      <c r="G36" s="43">
        <v>1480</v>
      </c>
      <c r="H36" s="19">
        <v>943</v>
      </c>
      <c r="I36" s="19">
        <v>1347</v>
      </c>
      <c r="J36" s="19">
        <v>787</v>
      </c>
      <c r="K36" s="19">
        <v>3848</v>
      </c>
      <c r="L36" s="19">
        <v>4038</v>
      </c>
      <c r="M36" s="19">
        <v>2015</v>
      </c>
      <c r="N36" s="19">
        <v>4413</v>
      </c>
      <c r="O36" s="19">
        <v>6154</v>
      </c>
      <c r="P36" s="19">
        <v>1762</v>
      </c>
      <c r="Q36" s="135">
        <f>RendaP1!E36</f>
        <v>2296</v>
      </c>
      <c r="R36" s="2"/>
      <c r="S36" s="19">
        <v>1978</v>
      </c>
      <c r="T36" s="19">
        <v>1719</v>
      </c>
      <c r="U36" s="43">
        <v>1877</v>
      </c>
      <c r="V36" s="43">
        <v>1254</v>
      </c>
      <c r="W36" s="19">
        <v>862</v>
      </c>
      <c r="X36" s="19">
        <v>1254</v>
      </c>
      <c r="Y36" s="19">
        <v>698</v>
      </c>
      <c r="Z36" s="19">
        <v>3100</v>
      </c>
      <c r="AA36" s="19">
        <v>3905</v>
      </c>
      <c r="AB36" s="19">
        <v>1704</v>
      </c>
      <c r="AC36" s="19">
        <v>3645</v>
      </c>
      <c r="AD36" s="19">
        <v>4854</v>
      </c>
      <c r="AE36" s="19">
        <v>1669</v>
      </c>
      <c r="AF36" s="135">
        <f>RendaP1!J36</f>
        <v>1862</v>
      </c>
    </row>
    <row r="37" spans="1:36" ht="12.75" customHeight="1" x14ac:dyDescent="0.2">
      <c r="A37" s="2"/>
      <c r="B37" s="17" t="s">
        <v>209</v>
      </c>
      <c r="C37" s="2"/>
      <c r="D37" s="19">
        <v>2357</v>
      </c>
      <c r="E37" s="19">
        <v>2086</v>
      </c>
      <c r="F37" s="43">
        <v>2289</v>
      </c>
      <c r="G37" s="43">
        <v>1505</v>
      </c>
      <c r="H37" s="19">
        <v>942</v>
      </c>
      <c r="I37" s="19">
        <v>1321</v>
      </c>
      <c r="J37" s="19">
        <v>795</v>
      </c>
      <c r="K37" s="19">
        <v>3920</v>
      </c>
      <c r="L37" s="19">
        <v>4126</v>
      </c>
      <c r="M37" s="19">
        <v>2024</v>
      </c>
      <c r="N37" s="19">
        <v>4478</v>
      </c>
      <c r="O37" s="19">
        <v>6232</v>
      </c>
      <c r="P37" s="19">
        <v>1784</v>
      </c>
      <c r="Q37" s="135">
        <f>RendaP1!E37</f>
        <v>2308</v>
      </c>
      <c r="R37" s="2"/>
      <c r="S37" s="19">
        <v>2015</v>
      </c>
      <c r="T37" s="19">
        <v>1753</v>
      </c>
      <c r="U37" s="43">
        <v>1904</v>
      </c>
      <c r="V37" s="43">
        <v>1303</v>
      </c>
      <c r="W37" s="19">
        <v>876</v>
      </c>
      <c r="X37" s="19">
        <v>1200</v>
      </c>
      <c r="Y37" s="19">
        <v>730</v>
      </c>
      <c r="Z37" s="19">
        <v>3036</v>
      </c>
      <c r="AA37" s="19">
        <v>3287</v>
      </c>
      <c r="AB37" s="19">
        <v>1847</v>
      </c>
      <c r="AC37" s="19">
        <v>3561</v>
      </c>
      <c r="AD37" s="19">
        <v>5209</v>
      </c>
      <c r="AE37" s="19">
        <v>1682</v>
      </c>
      <c r="AF37" s="135">
        <f>RendaP1!J37</f>
        <v>1879</v>
      </c>
    </row>
    <row r="38" spans="1:36" ht="12.75" customHeight="1" x14ac:dyDescent="0.25">
      <c r="A38" s="3">
        <v>2020</v>
      </c>
      <c r="B38" s="17" t="s">
        <v>206</v>
      </c>
      <c r="C38"/>
      <c r="D38" s="19">
        <v>2390</v>
      </c>
      <c r="E38" s="19">
        <v>2143</v>
      </c>
      <c r="F38" s="43">
        <v>2341</v>
      </c>
      <c r="G38" s="43">
        <v>1548</v>
      </c>
      <c r="H38" s="19">
        <v>947</v>
      </c>
      <c r="I38" s="19">
        <v>1329</v>
      </c>
      <c r="J38" s="19">
        <v>801</v>
      </c>
      <c r="K38" s="19">
        <v>3873</v>
      </c>
      <c r="L38" s="19">
        <v>3901</v>
      </c>
      <c r="M38" s="19">
        <v>2086</v>
      </c>
      <c r="N38" s="19">
        <v>4381</v>
      </c>
      <c r="O38" s="19">
        <v>6115</v>
      </c>
      <c r="P38" s="19">
        <v>1804</v>
      </c>
      <c r="Q38" s="135">
        <f>RendaP1!E38</f>
        <v>2354</v>
      </c>
      <c r="R38" s="2"/>
      <c r="S38" s="19">
        <v>2041</v>
      </c>
      <c r="T38" s="19">
        <v>1783</v>
      </c>
      <c r="U38" s="43">
        <v>1925</v>
      </c>
      <c r="V38" s="43">
        <v>1314</v>
      </c>
      <c r="W38" s="19">
        <v>885</v>
      </c>
      <c r="X38" s="19">
        <v>1215</v>
      </c>
      <c r="Y38" s="19">
        <v>747</v>
      </c>
      <c r="Z38" s="19">
        <v>3179</v>
      </c>
      <c r="AA38" s="19">
        <v>3108</v>
      </c>
      <c r="AB38" s="19">
        <v>2022</v>
      </c>
      <c r="AC38" s="19">
        <v>3629</v>
      </c>
      <c r="AD38" s="19">
        <v>5017</v>
      </c>
      <c r="AE38" s="19">
        <v>1682</v>
      </c>
      <c r="AF38" s="135">
        <f>RendaP1!J38</f>
        <v>1936</v>
      </c>
    </row>
    <row r="39" spans="1:36" ht="12.75" customHeight="1" x14ac:dyDescent="0.2">
      <c r="A39" s="3"/>
      <c r="B39" s="17" t="s">
        <v>207</v>
      </c>
      <c r="C39" s="2"/>
      <c r="D39" s="19">
        <v>2505</v>
      </c>
      <c r="E39" s="19">
        <v>2206</v>
      </c>
      <c r="F39" s="43">
        <v>2368</v>
      </c>
      <c r="G39" s="43">
        <v>1636</v>
      </c>
      <c r="H39" s="19">
        <v>963</v>
      </c>
      <c r="I39" s="19">
        <v>1328</v>
      </c>
      <c r="J39" s="19">
        <v>806</v>
      </c>
      <c r="K39" s="19">
        <v>3898</v>
      </c>
      <c r="L39" s="19">
        <v>4082</v>
      </c>
      <c r="M39" s="19">
        <v>2082</v>
      </c>
      <c r="N39" s="19">
        <v>4386</v>
      </c>
      <c r="O39" s="19">
        <v>6500</v>
      </c>
      <c r="P39" s="19">
        <v>1850</v>
      </c>
      <c r="Q39" s="135">
        <f>RendaP1!E39</f>
        <v>2476</v>
      </c>
      <c r="R39" s="2"/>
      <c r="S39" s="19">
        <v>2141</v>
      </c>
      <c r="T39" s="19">
        <v>1881</v>
      </c>
      <c r="U39" s="43">
        <v>2025</v>
      </c>
      <c r="V39" s="43">
        <v>1367</v>
      </c>
      <c r="W39" s="19">
        <v>890</v>
      </c>
      <c r="X39" s="19">
        <v>1183</v>
      </c>
      <c r="Y39" s="19">
        <v>747</v>
      </c>
      <c r="Z39" s="19">
        <v>3187</v>
      </c>
      <c r="AA39" s="19">
        <v>3096</v>
      </c>
      <c r="AB39" s="19">
        <v>1938</v>
      </c>
      <c r="AC39" s="19">
        <v>3776</v>
      </c>
      <c r="AD39" s="19">
        <v>5140</v>
      </c>
      <c r="AE39" s="19">
        <v>1745</v>
      </c>
      <c r="AF39" s="135">
        <f>RendaP1!J39</f>
        <v>2052</v>
      </c>
    </row>
    <row r="40" spans="1:36" ht="12.75" customHeight="1" x14ac:dyDescent="0.25">
      <c r="A40" s="3"/>
      <c r="B40" s="17" t="s">
        <v>208</v>
      </c>
      <c r="C40"/>
      <c r="D40" s="19">
        <v>2540</v>
      </c>
      <c r="E40" s="19">
        <v>2218</v>
      </c>
      <c r="F40" s="43">
        <v>2373</v>
      </c>
      <c r="G40" s="43">
        <v>1711</v>
      </c>
      <c r="H40" s="19">
        <v>937</v>
      </c>
      <c r="I40" s="19">
        <v>1317</v>
      </c>
      <c r="J40" s="19">
        <v>785</v>
      </c>
      <c r="K40" s="19">
        <v>4047</v>
      </c>
      <c r="L40" s="19">
        <v>4045</v>
      </c>
      <c r="M40" s="19">
        <v>2086</v>
      </c>
      <c r="N40" s="19">
        <v>4577</v>
      </c>
      <c r="O40" s="19">
        <v>6927</v>
      </c>
      <c r="P40" s="19">
        <v>1850</v>
      </c>
      <c r="Q40" s="135">
        <f>RendaP1!E40</f>
        <v>2506</v>
      </c>
      <c r="R40" s="2"/>
      <c r="S40" s="19">
        <v>2103</v>
      </c>
      <c r="T40" s="19">
        <v>1835</v>
      </c>
      <c r="U40" s="43">
        <v>1980</v>
      </c>
      <c r="V40" s="43">
        <v>1361</v>
      </c>
      <c r="W40" s="19">
        <v>882</v>
      </c>
      <c r="X40" s="19">
        <v>1210</v>
      </c>
      <c r="Y40" s="19">
        <v>720</v>
      </c>
      <c r="Z40" s="19">
        <v>3282</v>
      </c>
      <c r="AA40" s="19">
        <v>3185</v>
      </c>
      <c r="AB40" s="19">
        <v>2036</v>
      </c>
      <c r="AC40" s="19">
        <v>3834</v>
      </c>
      <c r="AD40" s="19">
        <v>4994</v>
      </c>
      <c r="AE40" s="19">
        <v>1718</v>
      </c>
      <c r="AF40" s="135">
        <f>RendaP1!J40</f>
        <v>2031</v>
      </c>
      <c r="AG40"/>
      <c r="AH40"/>
      <c r="AI40"/>
      <c r="AJ40"/>
    </row>
    <row r="41" spans="1:36" customFormat="1" ht="12.75" customHeight="1" x14ac:dyDescent="0.25">
      <c r="A41" s="3"/>
      <c r="B41" s="17" t="s">
        <v>209</v>
      </c>
      <c r="D41" s="19">
        <v>2438</v>
      </c>
      <c r="E41" s="19">
        <v>2157</v>
      </c>
      <c r="F41" s="43">
        <v>2345</v>
      </c>
      <c r="G41" s="43">
        <v>1591</v>
      </c>
      <c r="H41" s="19">
        <v>896</v>
      </c>
      <c r="I41" s="19">
        <v>1286</v>
      </c>
      <c r="J41" s="19">
        <v>758</v>
      </c>
      <c r="K41" s="19">
        <v>3990</v>
      </c>
      <c r="L41" s="19">
        <v>4137</v>
      </c>
      <c r="M41" s="19">
        <v>2068</v>
      </c>
      <c r="N41" s="19">
        <v>4482</v>
      </c>
      <c r="O41" s="19">
        <v>6173</v>
      </c>
      <c r="P41" s="19">
        <v>1802</v>
      </c>
      <c r="Q41" s="135">
        <f>RendaP1!E41</f>
        <v>2441</v>
      </c>
      <c r="R41" s="2"/>
      <c r="S41" s="19">
        <v>2092</v>
      </c>
      <c r="T41" s="19">
        <v>1829</v>
      </c>
      <c r="U41" s="43">
        <v>1958</v>
      </c>
      <c r="V41" s="43">
        <v>1438</v>
      </c>
      <c r="W41" s="19">
        <v>863</v>
      </c>
      <c r="X41" s="19">
        <v>1202</v>
      </c>
      <c r="Y41" s="19">
        <v>710</v>
      </c>
      <c r="Z41" s="19">
        <v>3298</v>
      </c>
      <c r="AA41" s="19">
        <v>2916</v>
      </c>
      <c r="AB41" s="19">
        <v>2006</v>
      </c>
      <c r="AC41" s="19">
        <v>3911</v>
      </c>
      <c r="AD41" s="19">
        <v>4869</v>
      </c>
      <c r="AE41" s="19">
        <v>1719</v>
      </c>
      <c r="AF41" s="135">
        <f>RendaP1!J41</f>
        <v>2028</v>
      </c>
    </row>
    <row r="42" spans="1:36" customFormat="1" ht="12.75" customHeight="1" x14ac:dyDescent="0.25"/>
    <row r="43" spans="1:36" customFormat="1" ht="12.75" customHeight="1" x14ac:dyDescent="0.25">
      <c r="A43" s="2" t="s">
        <v>200</v>
      </c>
      <c r="B43" s="2"/>
      <c r="C43" s="2"/>
      <c r="D43" s="36">
        <f>(D41-D40)/D40</f>
        <v>-4.0157480314960629E-2</v>
      </c>
      <c r="E43" s="36">
        <f t="shared" ref="E43:AF43" si="0">(E41-E40)/E40</f>
        <v>-2.7502254283137961E-2</v>
      </c>
      <c r="F43" s="36">
        <f t="shared" si="0"/>
        <v>-1.1799410029498525E-2</v>
      </c>
      <c r="G43" s="36">
        <f t="shared" si="0"/>
        <v>-7.0134424313267094E-2</v>
      </c>
      <c r="H43" s="36">
        <f t="shared" si="0"/>
        <v>-4.3756670224119533E-2</v>
      </c>
      <c r="I43" s="36">
        <f t="shared" si="0"/>
        <v>-2.3538344722854973E-2</v>
      </c>
      <c r="J43" s="36">
        <f t="shared" si="0"/>
        <v>-3.4394904458598725E-2</v>
      </c>
      <c r="K43" s="36">
        <f t="shared" si="0"/>
        <v>-1.4084507042253521E-2</v>
      </c>
      <c r="L43" s="36">
        <f t="shared" si="0"/>
        <v>2.2744128553770088E-2</v>
      </c>
      <c r="M43" s="36">
        <f t="shared" si="0"/>
        <v>-8.6289549376797701E-3</v>
      </c>
      <c r="N43" s="36">
        <f t="shared" si="0"/>
        <v>-2.0755953681450733E-2</v>
      </c>
      <c r="O43" s="36">
        <f t="shared" si="0"/>
        <v>-0.10884942976757615</v>
      </c>
      <c r="P43" s="36">
        <f t="shared" si="0"/>
        <v>-2.5945945945945945E-2</v>
      </c>
      <c r="Q43" s="36">
        <f t="shared" si="0"/>
        <v>-2.5937749401436554E-2</v>
      </c>
      <c r="R43" s="36"/>
      <c r="S43" s="36">
        <f t="shared" si="0"/>
        <v>-5.2306229196386117E-3</v>
      </c>
      <c r="T43" s="36">
        <f t="shared" si="0"/>
        <v>-3.2697547683923707E-3</v>
      </c>
      <c r="U43" s="36">
        <f t="shared" si="0"/>
        <v>-1.1111111111111112E-2</v>
      </c>
      <c r="V43" s="36">
        <f t="shared" si="0"/>
        <v>5.657604702424688E-2</v>
      </c>
      <c r="W43" s="36">
        <f t="shared" si="0"/>
        <v>-2.1541950113378686E-2</v>
      </c>
      <c r="X43" s="36">
        <f t="shared" si="0"/>
        <v>-6.6115702479338841E-3</v>
      </c>
      <c r="Y43" s="36">
        <f t="shared" si="0"/>
        <v>-1.3888888888888888E-2</v>
      </c>
      <c r="Z43" s="36">
        <f t="shared" si="0"/>
        <v>4.8750761730652044E-3</v>
      </c>
      <c r="AA43" s="36">
        <f t="shared" si="0"/>
        <v>-8.4458398744113025E-2</v>
      </c>
      <c r="AB43" s="36">
        <f t="shared" si="0"/>
        <v>-1.4734774066797643E-2</v>
      </c>
      <c r="AC43" s="36">
        <f t="shared" si="0"/>
        <v>2.0083463745435577E-2</v>
      </c>
      <c r="AD43" s="36">
        <f t="shared" si="0"/>
        <v>-2.5030036043251901E-2</v>
      </c>
      <c r="AE43" s="36">
        <f t="shared" si="0"/>
        <v>5.8207217694994178E-4</v>
      </c>
      <c r="AF43" s="36">
        <f t="shared" si="0"/>
        <v>-1.4771048744460858E-3</v>
      </c>
    </row>
    <row r="44" spans="1:36" customFormat="1" ht="12.75" customHeight="1" x14ac:dyDescent="0.25">
      <c r="A44" s="2" t="s">
        <v>201</v>
      </c>
      <c r="B44" s="2"/>
      <c r="C44" s="2"/>
      <c r="D44" s="36">
        <f>(D41-D37)/D37</f>
        <v>3.4365719134493003E-2</v>
      </c>
      <c r="E44" s="36">
        <f t="shared" ref="E44:AF44" si="1">(E41-E37)/E37</f>
        <v>3.4036433365292426E-2</v>
      </c>
      <c r="F44" s="36">
        <f t="shared" si="1"/>
        <v>2.4464831804281346E-2</v>
      </c>
      <c r="G44" s="36">
        <f t="shared" si="1"/>
        <v>5.7142857142857141E-2</v>
      </c>
      <c r="H44" s="36">
        <f t="shared" si="1"/>
        <v>-4.8832271762208071E-2</v>
      </c>
      <c r="I44" s="36">
        <f t="shared" si="1"/>
        <v>-2.6495079485238455E-2</v>
      </c>
      <c r="J44" s="36">
        <f t="shared" si="1"/>
        <v>-4.6540880503144651E-2</v>
      </c>
      <c r="K44" s="36">
        <f t="shared" si="1"/>
        <v>1.7857142857142856E-2</v>
      </c>
      <c r="L44" s="36">
        <f t="shared" si="1"/>
        <v>2.6660203587009208E-3</v>
      </c>
      <c r="M44" s="36">
        <f t="shared" si="1"/>
        <v>2.1739130434782608E-2</v>
      </c>
      <c r="N44" s="36">
        <f t="shared" si="1"/>
        <v>8.9325591782045551E-4</v>
      </c>
      <c r="O44" s="36">
        <f t="shared" si="1"/>
        <v>-9.4672657252888315E-3</v>
      </c>
      <c r="P44" s="36">
        <f t="shared" si="1"/>
        <v>1.0089686098654708E-2</v>
      </c>
      <c r="Q44" s="36">
        <f t="shared" si="1"/>
        <v>5.7625649913344887E-2</v>
      </c>
      <c r="R44" s="36"/>
      <c r="S44" s="36">
        <f t="shared" si="1"/>
        <v>3.8213399503722087E-2</v>
      </c>
      <c r="T44" s="36">
        <f t="shared" si="1"/>
        <v>4.3354249857387339E-2</v>
      </c>
      <c r="U44" s="36">
        <f t="shared" si="1"/>
        <v>2.8361344537815126E-2</v>
      </c>
      <c r="V44" s="36">
        <f t="shared" si="1"/>
        <v>0.10360706062931696</v>
      </c>
      <c r="W44" s="36">
        <f t="shared" si="1"/>
        <v>-1.4840182648401826E-2</v>
      </c>
      <c r="X44" s="36">
        <f t="shared" si="1"/>
        <v>1.6666666666666668E-3</v>
      </c>
      <c r="Y44" s="36">
        <f t="shared" si="1"/>
        <v>-2.7397260273972601E-2</v>
      </c>
      <c r="Z44" s="36">
        <f t="shared" si="1"/>
        <v>8.6297760210803695E-2</v>
      </c>
      <c r="AA44" s="36">
        <f t="shared" si="1"/>
        <v>-0.11286887739580165</v>
      </c>
      <c r="AB44" s="36">
        <f t="shared" si="1"/>
        <v>8.6085544125609093E-2</v>
      </c>
      <c r="AC44" s="36">
        <f t="shared" si="1"/>
        <v>9.828699803426004E-2</v>
      </c>
      <c r="AD44" s="36">
        <f t="shared" si="1"/>
        <v>-6.5271645229410633E-2</v>
      </c>
      <c r="AE44" s="36">
        <f t="shared" si="1"/>
        <v>2.1997621878715814E-2</v>
      </c>
      <c r="AF44" s="36">
        <f t="shared" si="1"/>
        <v>7.9297498669505057E-2</v>
      </c>
    </row>
    <row r="45" spans="1:36" customFormat="1" ht="12.75" customHeight="1" x14ac:dyDescent="0.25">
      <c r="A45" s="2"/>
      <c r="B45" s="2"/>
      <c r="C45" s="2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</row>
    <row r="46" spans="1:36" customFormat="1" ht="12.75" customHeight="1" x14ac:dyDescent="0.25">
      <c r="A46" s="2" t="s">
        <v>202</v>
      </c>
      <c r="B46" s="2"/>
      <c r="C46" s="62"/>
      <c r="D46" s="127">
        <f>D41-D40</f>
        <v>-102</v>
      </c>
      <c r="E46" s="127">
        <f t="shared" ref="E46:AF46" si="2">E41-E40</f>
        <v>-61</v>
      </c>
      <c r="F46" s="127">
        <f t="shared" si="2"/>
        <v>-28</v>
      </c>
      <c r="G46" s="127">
        <f t="shared" si="2"/>
        <v>-120</v>
      </c>
      <c r="H46" s="127">
        <f t="shared" si="2"/>
        <v>-41</v>
      </c>
      <c r="I46" s="127">
        <f t="shared" si="2"/>
        <v>-31</v>
      </c>
      <c r="J46" s="127">
        <f t="shared" si="2"/>
        <v>-27</v>
      </c>
      <c r="K46" s="127">
        <f t="shared" si="2"/>
        <v>-57</v>
      </c>
      <c r="L46" s="127">
        <f t="shared" si="2"/>
        <v>92</v>
      </c>
      <c r="M46" s="127">
        <f t="shared" si="2"/>
        <v>-18</v>
      </c>
      <c r="N46" s="127">
        <f t="shared" si="2"/>
        <v>-95</v>
      </c>
      <c r="O46" s="127">
        <f t="shared" si="2"/>
        <v>-754</v>
      </c>
      <c r="P46" s="127">
        <f t="shared" si="2"/>
        <v>-48</v>
      </c>
      <c r="Q46" s="127">
        <f t="shared" si="2"/>
        <v>-65</v>
      </c>
      <c r="R46" s="127"/>
      <c r="S46" s="127">
        <f t="shared" si="2"/>
        <v>-11</v>
      </c>
      <c r="T46" s="127">
        <f t="shared" si="2"/>
        <v>-6</v>
      </c>
      <c r="U46" s="127">
        <f t="shared" si="2"/>
        <v>-22</v>
      </c>
      <c r="V46" s="127">
        <f t="shared" si="2"/>
        <v>77</v>
      </c>
      <c r="W46" s="127">
        <f t="shared" si="2"/>
        <v>-19</v>
      </c>
      <c r="X46" s="127">
        <f t="shared" si="2"/>
        <v>-8</v>
      </c>
      <c r="Y46" s="127">
        <f t="shared" si="2"/>
        <v>-10</v>
      </c>
      <c r="Z46" s="127">
        <f t="shared" si="2"/>
        <v>16</v>
      </c>
      <c r="AA46" s="127">
        <f t="shared" si="2"/>
        <v>-269</v>
      </c>
      <c r="AB46" s="127">
        <f t="shared" si="2"/>
        <v>-30</v>
      </c>
      <c r="AC46" s="127">
        <f t="shared" si="2"/>
        <v>77</v>
      </c>
      <c r="AD46" s="127">
        <f t="shared" si="2"/>
        <v>-125</v>
      </c>
      <c r="AE46" s="127">
        <f t="shared" si="2"/>
        <v>1</v>
      </c>
      <c r="AF46" s="127">
        <f t="shared" si="2"/>
        <v>-3</v>
      </c>
    </row>
    <row r="47" spans="1:36" customFormat="1" ht="12.75" customHeight="1" x14ac:dyDescent="0.25">
      <c r="A47" s="2" t="s">
        <v>203</v>
      </c>
      <c r="B47" s="2"/>
      <c r="C47" s="24"/>
      <c r="D47" s="69">
        <f>D41-D37</f>
        <v>81</v>
      </c>
      <c r="E47" s="69">
        <f t="shared" ref="E47:AF47" si="3">E41-E37</f>
        <v>71</v>
      </c>
      <c r="F47" s="69">
        <f t="shared" si="3"/>
        <v>56</v>
      </c>
      <c r="G47" s="69">
        <f t="shared" si="3"/>
        <v>86</v>
      </c>
      <c r="H47" s="69">
        <f t="shared" si="3"/>
        <v>-46</v>
      </c>
      <c r="I47" s="69">
        <f t="shared" si="3"/>
        <v>-35</v>
      </c>
      <c r="J47" s="69">
        <f t="shared" si="3"/>
        <v>-37</v>
      </c>
      <c r="K47" s="69">
        <f t="shared" si="3"/>
        <v>70</v>
      </c>
      <c r="L47" s="69">
        <f t="shared" si="3"/>
        <v>11</v>
      </c>
      <c r="M47" s="69">
        <f t="shared" si="3"/>
        <v>44</v>
      </c>
      <c r="N47" s="69">
        <f t="shared" si="3"/>
        <v>4</v>
      </c>
      <c r="O47" s="69">
        <f t="shared" si="3"/>
        <v>-59</v>
      </c>
      <c r="P47" s="69">
        <f t="shared" si="3"/>
        <v>18</v>
      </c>
      <c r="Q47" s="69">
        <f t="shared" si="3"/>
        <v>133</v>
      </c>
      <c r="R47" s="69"/>
      <c r="S47" s="69">
        <f t="shared" si="3"/>
        <v>77</v>
      </c>
      <c r="T47" s="69">
        <f t="shared" si="3"/>
        <v>76</v>
      </c>
      <c r="U47" s="69">
        <f t="shared" si="3"/>
        <v>54</v>
      </c>
      <c r="V47" s="69">
        <f t="shared" si="3"/>
        <v>135</v>
      </c>
      <c r="W47" s="69">
        <f t="shared" si="3"/>
        <v>-13</v>
      </c>
      <c r="X47" s="69">
        <f t="shared" si="3"/>
        <v>2</v>
      </c>
      <c r="Y47" s="69">
        <f t="shared" si="3"/>
        <v>-20</v>
      </c>
      <c r="Z47" s="69">
        <f t="shared" si="3"/>
        <v>262</v>
      </c>
      <c r="AA47" s="69">
        <f t="shared" si="3"/>
        <v>-371</v>
      </c>
      <c r="AB47" s="69">
        <f t="shared" si="3"/>
        <v>159</v>
      </c>
      <c r="AC47" s="69">
        <f t="shared" si="3"/>
        <v>350</v>
      </c>
      <c r="AD47" s="69">
        <f t="shared" si="3"/>
        <v>-340</v>
      </c>
      <c r="AE47" s="69">
        <f t="shared" si="3"/>
        <v>37</v>
      </c>
      <c r="AF47" s="69">
        <f t="shared" si="3"/>
        <v>149</v>
      </c>
    </row>
    <row r="48" spans="1:36" customFormat="1" ht="12.75" customHeight="1" x14ac:dyDescent="0.25">
      <c r="A48" s="38"/>
      <c r="B48" s="38"/>
      <c r="C48" s="24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customFormat="1" ht="12.75" customHeight="1" x14ac:dyDescent="0.25">
      <c r="A49" s="2" t="s">
        <v>204</v>
      </c>
      <c r="B49" s="2"/>
      <c r="C49" s="24"/>
      <c r="D49" s="126">
        <f t="shared" ref="D49:Q49" si="4">MAX(D6:D41)</f>
        <v>2540</v>
      </c>
      <c r="E49" s="126">
        <f t="shared" si="4"/>
        <v>2218</v>
      </c>
      <c r="F49" s="126">
        <f t="shared" si="4"/>
        <v>2373</v>
      </c>
      <c r="G49" s="126">
        <f t="shared" si="4"/>
        <v>1711</v>
      </c>
      <c r="H49" s="126">
        <f t="shared" si="4"/>
        <v>981</v>
      </c>
      <c r="I49" s="126">
        <f t="shared" si="4"/>
        <v>1378</v>
      </c>
      <c r="J49" s="126">
        <f t="shared" si="4"/>
        <v>820</v>
      </c>
      <c r="K49" s="126">
        <f t="shared" si="4"/>
        <v>4047</v>
      </c>
      <c r="L49" s="126">
        <f t="shared" si="4"/>
        <v>4157</v>
      </c>
      <c r="M49" s="126">
        <f t="shared" si="4"/>
        <v>2118</v>
      </c>
      <c r="N49" s="126">
        <f t="shared" si="4"/>
        <v>4577</v>
      </c>
      <c r="O49" s="126">
        <f t="shared" si="4"/>
        <v>6927</v>
      </c>
      <c r="P49" s="126">
        <f t="shared" si="4"/>
        <v>1936</v>
      </c>
      <c r="Q49" s="126">
        <f t="shared" si="4"/>
        <v>2506</v>
      </c>
      <c r="R49" s="126"/>
      <c r="S49" s="126">
        <f t="shared" ref="S49:AF49" si="5">MAX(S6:S41)</f>
        <v>2141</v>
      </c>
      <c r="T49" s="126">
        <f t="shared" si="5"/>
        <v>1881</v>
      </c>
      <c r="U49" s="126">
        <f t="shared" si="5"/>
        <v>2025</v>
      </c>
      <c r="V49" s="126">
        <f t="shared" si="5"/>
        <v>1438</v>
      </c>
      <c r="W49" s="126">
        <f t="shared" si="5"/>
        <v>933</v>
      </c>
      <c r="X49" s="126">
        <f t="shared" si="5"/>
        <v>1292</v>
      </c>
      <c r="Y49" s="126">
        <f t="shared" si="5"/>
        <v>751</v>
      </c>
      <c r="Z49" s="126">
        <f t="shared" si="5"/>
        <v>3357</v>
      </c>
      <c r="AA49" s="126">
        <f t="shared" si="5"/>
        <v>3966</v>
      </c>
      <c r="AB49" s="126">
        <f t="shared" si="5"/>
        <v>2204</v>
      </c>
      <c r="AC49" s="126">
        <f t="shared" si="5"/>
        <v>3911</v>
      </c>
      <c r="AD49" s="126">
        <f t="shared" si="5"/>
        <v>5870</v>
      </c>
      <c r="AE49" s="126">
        <f t="shared" si="5"/>
        <v>1927</v>
      </c>
      <c r="AF49" s="126">
        <f t="shared" si="5"/>
        <v>2052</v>
      </c>
    </row>
    <row r="50" spans="1:32" customFormat="1" ht="12.75" customHeight="1" x14ac:dyDescent="0.25">
      <c r="A50" s="2" t="s">
        <v>205</v>
      </c>
      <c r="B50" s="2"/>
      <c r="C50" s="24"/>
      <c r="D50" s="125">
        <f t="shared" ref="D50:Q50" si="6">MIN(D6:D41)</f>
        <v>2218</v>
      </c>
      <c r="E50" s="125">
        <f t="shared" si="6"/>
        <v>1984</v>
      </c>
      <c r="F50" s="125">
        <f t="shared" si="6"/>
        <v>2188</v>
      </c>
      <c r="G50" s="125">
        <f t="shared" si="6"/>
        <v>1303</v>
      </c>
      <c r="H50" s="125">
        <f t="shared" si="6"/>
        <v>864</v>
      </c>
      <c r="I50" s="125">
        <f t="shared" si="6"/>
        <v>1157</v>
      </c>
      <c r="J50" s="125">
        <f t="shared" si="6"/>
        <v>714</v>
      </c>
      <c r="K50" s="125">
        <f t="shared" si="6"/>
        <v>3463</v>
      </c>
      <c r="L50" s="125">
        <f t="shared" si="6"/>
        <v>3117</v>
      </c>
      <c r="M50" s="125">
        <f t="shared" si="6"/>
        <v>1753</v>
      </c>
      <c r="N50" s="125">
        <f t="shared" si="6"/>
        <v>3954</v>
      </c>
      <c r="O50" s="125">
        <f t="shared" si="6"/>
        <v>5713</v>
      </c>
      <c r="P50" s="125">
        <f t="shared" si="6"/>
        <v>1738</v>
      </c>
      <c r="Q50" s="125">
        <f t="shared" si="6"/>
        <v>2141</v>
      </c>
      <c r="R50" s="125"/>
      <c r="S50" s="125">
        <f t="shared" ref="S50:AF50" si="7">MIN(S6:S41)</f>
        <v>1945</v>
      </c>
      <c r="T50" s="125">
        <f t="shared" si="7"/>
        <v>1661</v>
      </c>
      <c r="U50" s="125">
        <f t="shared" si="7"/>
        <v>1850</v>
      </c>
      <c r="V50" s="125">
        <f t="shared" si="7"/>
        <v>1128</v>
      </c>
      <c r="W50" s="125">
        <f t="shared" si="7"/>
        <v>770</v>
      </c>
      <c r="X50" s="125">
        <f t="shared" si="7"/>
        <v>1035</v>
      </c>
      <c r="Y50" s="125">
        <f t="shared" si="7"/>
        <v>613</v>
      </c>
      <c r="Z50" s="125">
        <f t="shared" si="7"/>
        <v>2805</v>
      </c>
      <c r="AA50" s="125">
        <f t="shared" si="7"/>
        <v>2165</v>
      </c>
      <c r="AB50" s="125">
        <f t="shared" si="7"/>
        <v>1637</v>
      </c>
      <c r="AC50" s="125">
        <f t="shared" si="7"/>
        <v>3191</v>
      </c>
      <c r="AD50" s="125">
        <f t="shared" si="7"/>
        <v>4445</v>
      </c>
      <c r="AE50" s="125">
        <f t="shared" si="7"/>
        <v>1618</v>
      </c>
      <c r="AF50" s="125">
        <f t="shared" si="7"/>
        <v>1756</v>
      </c>
    </row>
    <row r="51" spans="1:32" customFormat="1" ht="12.75" customHeight="1" x14ac:dyDescent="0.25"/>
    <row r="52" spans="1:32" customFormat="1" ht="12.75" customHeight="1" x14ac:dyDescent="0.25"/>
    <row r="53" spans="1:32" customFormat="1" ht="12.75" customHeight="1" x14ac:dyDescent="0.25"/>
    <row r="54" spans="1:32" customFormat="1" ht="12.75" customHeight="1" x14ac:dyDescent="0.25"/>
    <row r="55" spans="1:32" customFormat="1" ht="12.75" customHeight="1" x14ac:dyDescent="0.25"/>
    <row r="56" spans="1:32" customFormat="1" ht="12.75" customHeight="1" x14ac:dyDescent="0.25"/>
    <row r="57" spans="1:32" customFormat="1" ht="12.75" customHeight="1" x14ac:dyDescent="0.25"/>
    <row r="58" spans="1:32" customFormat="1" ht="12.75" customHeight="1" x14ac:dyDescent="0.25"/>
    <row r="59" spans="1:32" customFormat="1" ht="12.75" customHeight="1" x14ac:dyDescent="0.25"/>
    <row r="60" spans="1:32" customFormat="1" ht="12.75" customHeight="1" x14ac:dyDescent="0.25"/>
    <row r="61" spans="1:32" customFormat="1" ht="12.75" customHeight="1" x14ac:dyDescent="0.25"/>
    <row r="62" spans="1:32" customFormat="1" ht="12.75" customHeight="1" x14ac:dyDescent="0.25"/>
    <row r="63" spans="1:32" customFormat="1" ht="12.75" customHeight="1" x14ac:dyDescent="0.25"/>
    <row r="64" spans="1:32" customFormat="1" ht="12.75" customHeight="1" x14ac:dyDescent="0.25"/>
    <row r="65" customFormat="1" ht="12.75" customHeight="1" x14ac:dyDescent="0.25"/>
    <row r="66" customFormat="1" ht="12.75" customHeight="1" x14ac:dyDescent="0.25"/>
    <row r="67" customFormat="1" ht="12.75" customHeight="1" x14ac:dyDescent="0.25"/>
    <row r="68" customFormat="1" ht="12.75" customHeight="1" x14ac:dyDescent="0.25"/>
    <row r="69" customFormat="1" ht="12.75" customHeight="1" x14ac:dyDescent="0.25"/>
    <row r="70" customFormat="1" ht="12.75" customHeight="1" x14ac:dyDescent="0.25"/>
    <row r="71" customFormat="1" ht="12.75" customHeight="1" x14ac:dyDescent="0.25"/>
    <row r="72" customFormat="1" ht="12.75" customHeight="1" x14ac:dyDescent="0.25"/>
    <row r="73" customFormat="1" ht="12.75" customHeight="1" x14ac:dyDescent="0.25"/>
    <row r="74" customFormat="1" ht="12.75" customHeight="1" x14ac:dyDescent="0.25"/>
    <row r="75" customFormat="1" ht="12.75" customHeight="1" x14ac:dyDescent="0.25"/>
    <row r="76" customFormat="1" ht="12.75" customHeight="1" x14ac:dyDescent="0.25"/>
    <row r="77" customFormat="1" ht="12.75" customHeight="1" x14ac:dyDescent="0.25"/>
    <row r="78" customFormat="1" ht="12.75" customHeight="1" x14ac:dyDescent="0.25"/>
    <row r="79" customFormat="1" ht="12.75" customHeight="1" x14ac:dyDescent="0.25"/>
    <row r="80" customFormat="1" ht="12.75" customHeight="1" x14ac:dyDescent="0.25"/>
    <row r="81" customFormat="1" ht="12.75" customHeight="1" x14ac:dyDescent="0.25"/>
    <row r="82" customFormat="1" ht="12.75" customHeight="1" x14ac:dyDescent="0.25"/>
    <row r="83" customFormat="1" ht="12.75" customHeight="1" x14ac:dyDescent="0.25"/>
    <row r="84" customFormat="1" ht="12.75" customHeight="1" x14ac:dyDescent="0.25"/>
    <row r="85" customFormat="1" ht="12.75" customHeight="1" x14ac:dyDescent="0.25"/>
    <row r="86" customFormat="1" ht="12.75" customHeight="1" x14ac:dyDescent="0.25"/>
    <row r="87" customFormat="1" ht="12.75" customHeight="1" x14ac:dyDescent="0.25"/>
    <row r="88" customFormat="1" ht="12.75" customHeight="1" x14ac:dyDescent="0.25"/>
    <row r="89" customFormat="1" ht="12.75" customHeight="1" x14ac:dyDescent="0.25"/>
    <row r="90" customFormat="1" ht="12.75" customHeight="1" x14ac:dyDescent="0.25"/>
    <row r="91" customFormat="1" ht="12.75" customHeight="1" x14ac:dyDescent="0.25"/>
    <row r="92" customFormat="1" ht="12.75" customHeight="1" x14ac:dyDescent="0.25"/>
    <row r="93" customFormat="1" ht="12.75" customHeight="1" x14ac:dyDescent="0.25"/>
    <row r="94" customFormat="1" ht="12.75" customHeight="1" x14ac:dyDescent="0.25"/>
    <row r="95" customFormat="1" ht="12.75" customHeight="1" x14ac:dyDescent="0.25"/>
    <row r="96" customFormat="1" ht="12.75" customHeight="1" x14ac:dyDescent="0.25"/>
    <row r="97" customFormat="1" ht="12.75" customHeight="1" x14ac:dyDescent="0.25"/>
    <row r="98" customFormat="1" ht="12.75" customHeight="1" x14ac:dyDescent="0.25"/>
    <row r="99" customFormat="1" ht="12.75" customHeight="1" x14ac:dyDescent="0.25"/>
    <row r="100" customFormat="1" ht="12.75" customHeight="1" x14ac:dyDescent="0.25"/>
    <row r="101" customFormat="1" ht="12.75" customHeight="1" x14ac:dyDescent="0.25"/>
    <row r="102" customFormat="1" ht="12.75" customHeight="1" x14ac:dyDescent="0.25"/>
    <row r="103" customFormat="1" ht="12.75" customHeight="1" x14ac:dyDescent="0.25"/>
    <row r="104" customFormat="1" ht="12.75" customHeight="1" x14ac:dyDescent="0.25"/>
    <row r="105" customFormat="1" ht="12.75" customHeight="1" x14ac:dyDescent="0.25"/>
    <row r="106" customFormat="1" ht="12.75" customHeight="1" x14ac:dyDescent="0.25"/>
    <row r="107" customFormat="1" ht="12.75" customHeight="1" x14ac:dyDescent="0.25"/>
    <row r="108" customFormat="1" ht="12.75" customHeight="1" x14ac:dyDescent="0.25"/>
    <row r="109" customFormat="1" ht="12.75" customHeight="1" x14ac:dyDescent="0.25"/>
    <row r="110" customFormat="1" ht="12.75" customHeight="1" x14ac:dyDescent="0.25"/>
    <row r="111" customFormat="1" ht="12.75" customHeight="1" x14ac:dyDescent="0.25"/>
    <row r="112" customFormat="1" ht="12.75" customHeight="1" x14ac:dyDescent="0.25"/>
    <row r="113" customFormat="1" ht="12.75" customHeight="1" x14ac:dyDescent="0.25"/>
    <row r="114" customFormat="1" ht="12.75" customHeight="1" x14ac:dyDescent="0.25"/>
    <row r="115" customFormat="1" ht="12.75" customHeight="1" x14ac:dyDescent="0.25"/>
    <row r="116" customFormat="1" ht="12.75" customHeight="1" x14ac:dyDescent="0.25"/>
    <row r="117" customFormat="1" ht="12.75" customHeight="1" x14ac:dyDescent="0.25"/>
    <row r="118" customFormat="1" ht="12.75" customHeight="1" x14ac:dyDescent="0.25"/>
    <row r="119" customFormat="1" ht="12.75" customHeight="1" x14ac:dyDescent="0.25"/>
    <row r="120" customFormat="1" ht="12.75" customHeight="1" x14ac:dyDescent="0.25"/>
    <row r="121" customFormat="1" ht="12.75" customHeight="1" x14ac:dyDescent="0.25"/>
    <row r="122" customFormat="1" ht="12.75" customHeight="1" x14ac:dyDescent="0.25"/>
    <row r="123" customFormat="1" ht="12.75" customHeight="1" x14ac:dyDescent="0.25"/>
    <row r="124" customFormat="1" ht="12.75" customHeight="1" x14ac:dyDescent="0.25"/>
    <row r="125" customFormat="1" ht="12.75" customHeight="1" x14ac:dyDescent="0.25"/>
    <row r="126" customFormat="1" ht="12.75" customHeight="1" x14ac:dyDescent="0.25"/>
    <row r="127" customFormat="1" ht="12.75" customHeight="1" x14ac:dyDescent="0.25"/>
    <row r="128" customFormat="1" ht="12.75" customHeight="1" x14ac:dyDescent="0.25"/>
    <row r="129" customFormat="1" ht="12.75" customHeight="1" x14ac:dyDescent="0.25"/>
    <row r="130" customFormat="1" ht="12.75" customHeight="1" x14ac:dyDescent="0.25"/>
    <row r="131" customFormat="1" ht="12.75" customHeight="1" x14ac:dyDescent="0.25"/>
    <row r="132" customFormat="1" ht="12.75" customHeight="1" x14ac:dyDescent="0.25"/>
    <row r="133" customFormat="1" ht="12.75" customHeight="1" x14ac:dyDescent="0.25"/>
    <row r="134" customFormat="1" ht="12.75" customHeight="1" x14ac:dyDescent="0.25"/>
    <row r="135" customFormat="1" ht="12.75" customHeight="1" x14ac:dyDescent="0.25"/>
    <row r="136" customFormat="1" ht="12.75" customHeight="1" x14ac:dyDescent="0.25"/>
    <row r="137" customFormat="1" ht="12.75" customHeight="1" x14ac:dyDescent="0.25"/>
    <row r="138" customFormat="1" ht="12.75" customHeight="1" x14ac:dyDescent="0.25"/>
    <row r="139" customFormat="1" ht="12.75" customHeight="1" x14ac:dyDescent="0.25"/>
    <row r="140" customFormat="1" ht="12.75" customHeight="1" x14ac:dyDescent="0.25"/>
    <row r="141" customFormat="1" ht="12.75" customHeight="1" x14ac:dyDescent="0.25"/>
    <row r="142" customFormat="1" ht="12.75" customHeight="1" x14ac:dyDescent="0.25"/>
    <row r="143" customFormat="1" ht="12.75" customHeight="1" x14ac:dyDescent="0.25"/>
    <row r="144" customFormat="1" ht="12.75" customHeight="1" x14ac:dyDescent="0.25"/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  <row r="343" customFormat="1" ht="12.75" customHeight="1" x14ac:dyDescent="0.25"/>
    <row r="344" customFormat="1" ht="12.75" customHeight="1" x14ac:dyDescent="0.25"/>
    <row r="345" customFormat="1" ht="12.75" customHeight="1" x14ac:dyDescent="0.25"/>
    <row r="346" customFormat="1" ht="12.75" customHeight="1" x14ac:dyDescent="0.25"/>
    <row r="347" customFormat="1" ht="12.75" customHeight="1" x14ac:dyDescent="0.25"/>
    <row r="348" customFormat="1" ht="12.75" customHeight="1" x14ac:dyDescent="0.25"/>
    <row r="349" customFormat="1" ht="12.75" customHeight="1" x14ac:dyDescent="0.25"/>
    <row r="350" customFormat="1" ht="12.75" customHeight="1" x14ac:dyDescent="0.25"/>
    <row r="351" customFormat="1" ht="12.75" customHeight="1" x14ac:dyDescent="0.25"/>
    <row r="352" customFormat="1" ht="12.75" customHeight="1" x14ac:dyDescent="0.25"/>
    <row r="353" customFormat="1" ht="12.75" customHeight="1" x14ac:dyDescent="0.25"/>
    <row r="354" customFormat="1" ht="12.75" customHeight="1" x14ac:dyDescent="0.25"/>
    <row r="355" customFormat="1" ht="12.75" customHeight="1" x14ac:dyDescent="0.25"/>
    <row r="356" customFormat="1" ht="12.75" customHeight="1" x14ac:dyDescent="0.25"/>
    <row r="357" customFormat="1" ht="12.75" customHeight="1" x14ac:dyDescent="0.25"/>
    <row r="358" customFormat="1" ht="12.75" customHeight="1" x14ac:dyDescent="0.25"/>
    <row r="359" customFormat="1" ht="12.75" customHeight="1" x14ac:dyDescent="0.25"/>
    <row r="360" customFormat="1" ht="12.75" customHeight="1" x14ac:dyDescent="0.25"/>
    <row r="361" customFormat="1" ht="12.75" customHeight="1" x14ac:dyDescent="0.25"/>
    <row r="362" customFormat="1" ht="12.75" customHeight="1" x14ac:dyDescent="0.25"/>
    <row r="363" customFormat="1" ht="12.75" customHeight="1" x14ac:dyDescent="0.25"/>
    <row r="364" customFormat="1" ht="12.75" customHeight="1" x14ac:dyDescent="0.25"/>
    <row r="365" customFormat="1" ht="12.75" customHeight="1" x14ac:dyDescent="0.25"/>
    <row r="366" customFormat="1" ht="12.75" customHeight="1" x14ac:dyDescent="0.25"/>
    <row r="367" customFormat="1" ht="12.75" customHeight="1" x14ac:dyDescent="0.25"/>
    <row r="368" customFormat="1" ht="12.75" customHeight="1" x14ac:dyDescent="0.25"/>
    <row r="369" customFormat="1" ht="12.75" customHeight="1" x14ac:dyDescent="0.25"/>
    <row r="370" customFormat="1" ht="12.75" customHeight="1" x14ac:dyDescent="0.25"/>
    <row r="371" customFormat="1" ht="12.75" customHeight="1" x14ac:dyDescent="0.25"/>
    <row r="372" customFormat="1" ht="12.75" customHeight="1" x14ac:dyDescent="0.25"/>
    <row r="373" customFormat="1" ht="12.75" customHeight="1" x14ac:dyDescent="0.25"/>
    <row r="374" customFormat="1" ht="12.75" customHeight="1" x14ac:dyDescent="0.25"/>
    <row r="375" customFormat="1" ht="12.75" customHeight="1" x14ac:dyDescent="0.25"/>
    <row r="376" customFormat="1" ht="12.75" customHeight="1" x14ac:dyDescent="0.25"/>
    <row r="377" customFormat="1" ht="12.75" customHeight="1" x14ac:dyDescent="0.25"/>
    <row r="378" customFormat="1" ht="12.75" customHeight="1" x14ac:dyDescent="0.25"/>
    <row r="379" customFormat="1" ht="12.75" customHeight="1" x14ac:dyDescent="0.25"/>
    <row r="380" customFormat="1" ht="12.75" customHeight="1" x14ac:dyDescent="0.25"/>
    <row r="381" customFormat="1" ht="12.75" customHeight="1" x14ac:dyDescent="0.25"/>
    <row r="382" customFormat="1" ht="12.75" customHeight="1" x14ac:dyDescent="0.25"/>
    <row r="383" customFormat="1" ht="12.75" customHeight="1" x14ac:dyDescent="0.25"/>
    <row r="384" customFormat="1" ht="12.75" customHeight="1" x14ac:dyDescent="0.25"/>
    <row r="385" customFormat="1" ht="12.75" customHeight="1" x14ac:dyDescent="0.25"/>
    <row r="386" customFormat="1" ht="12.75" customHeight="1" x14ac:dyDescent="0.25"/>
    <row r="387" customFormat="1" ht="12.75" customHeight="1" x14ac:dyDescent="0.25"/>
    <row r="388" customFormat="1" ht="12.75" customHeight="1" x14ac:dyDescent="0.25"/>
    <row r="389" customFormat="1" ht="12.75" customHeight="1" x14ac:dyDescent="0.25"/>
    <row r="390" customFormat="1" ht="12.75" customHeight="1" x14ac:dyDescent="0.25"/>
    <row r="391" customFormat="1" ht="12.75" customHeight="1" x14ac:dyDescent="0.25"/>
    <row r="392" customFormat="1" ht="12.75" customHeight="1" x14ac:dyDescent="0.25"/>
    <row r="393" customFormat="1" ht="12.75" customHeight="1" x14ac:dyDescent="0.25"/>
    <row r="394" customFormat="1" ht="12.75" customHeight="1" x14ac:dyDescent="0.25"/>
    <row r="395" customFormat="1" ht="12.75" customHeight="1" x14ac:dyDescent="0.25"/>
    <row r="396" customFormat="1" ht="12.75" customHeight="1" x14ac:dyDescent="0.25"/>
    <row r="397" customFormat="1" ht="12.75" customHeight="1" x14ac:dyDescent="0.25"/>
    <row r="398" customFormat="1" ht="12.75" customHeight="1" x14ac:dyDescent="0.25"/>
    <row r="399" customFormat="1" ht="12.75" customHeight="1" x14ac:dyDescent="0.25"/>
    <row r="400" customFormat="1" ht="12.75" customHeight="1" x14ac:dyDescent="0.25"/>
    <row r="401" customFormat="1" ht="12.75" customHeight="1" x14ac:dyDescent="0.25"/>
    <row r="402" customFormat="1" ht="12.75" customHeight="1" x14ac:dyDescent="0.25"/>
    <row r="403" customFormat="1" ht="12.75" customHeight="1" x14ac:dyDescent="0.25"/>
    <row r="404" customFormat="1" ht="12.75" customHeight="1" x14ac:dyDescent="0.25"/>
    <row r="405" customFormat="1" ht="12.75" customHeight="1" x14ac:dyDescent="0.25"/>
    <row r="406" customFormat="1" ht="12.75" customHeight="1" x14ac:dyDescent="0.25"/>
    <row r="407" customFormat="1" ht="12.75" customHeight="1" x14ac:dyDescent="0.25"/>
    <row r="408" customFormat="1" ht="12.75" customHeight="1" x14ac:dyDescent="0.25"/>
    <row r="409" customFormat="1" ht="12.75" customHeight="1" x14ac:dyDescent="0.25"/>
    <row r="410" customFormat="1" ht="12.75" customHeight="1" x14ac:dyDescent="0.25"/>
    <row r="411" customFormat="1" ht="12.75" customHeight="1" x14ac:dyDescent="0.25"/>
    <row r="412" customFormat="1" ht="12.75" customHeight="1" x14ac:dyDescent="0.25"/>
    <row r="413" customFormat="1" ht="12.75" customHeight="1" x14ac:dyDescent="0.25"/>
    <row r="414" customFormat="1" ht="12.75" customHeight="1" x14ac:dyDescent="0.25"/>
    <row r="415" customFormat="1" ht="12.75" customHeight="1" x14ac:dyDescent="0.25"/>
    <row r="416" customFormat="1" ht="12.75" customHeight="1" x14ac:dyDescent="0.25"/>
    <row r="417" customFormat="1" ht="12.75" customHeight="1" x14ac:dyDescent="0.25"/>
    <row r="418" customFormat="1" ht="12.75" customHeight="1" x14ac:dyDescent="0.25"/>
    <row r="419" customFormat="1" ht="12.75" customHeight="1" x14ac:dyDescent="0.25"/>
    <row r="420" customFormat="1" ht="12.75" customHeight="1" x14ac:dyDescent="0.25"/>
    <row r="421" customFormat="1" ht="12.75" customHeight="1" x14ac:dyDescent="0.25"/>
    <row r="422" customFormat="1" ht="12.75" customHeight="1" x14ac:dyDescent="0.25"/>
    <row r="423" customFormat="1" ht="12.75" customHeight="1" x14ac:dyDescent="0.25"/>
    <row r="424" customFormat="1" ht="12.75" customHeight="1" x14ac:dyDescent="0.25"/>
    <row r="425" customFormat="1" ht="12.75" customHeight="1" x14ac:dyDescent="0.25"/>
    <row r="426" customFormat="1" ht="12.75" customHeight="1" x14ac:dyDescent="0.25"/>
    <row r="427" customFormat="1" ht="12.75" customHeight="1" x14ac:dyDescent="0.25"/>
    <row r="428" customFormat="1" ht="12.75" customHeight="1" x14ac:dyDescent="0.25"/>
    <row r="429" customFormat="1" ht="12.75" customHeight="1" x14ac:dyDescent="0.25"/>
    <row r="430" customFormat="1" ht="12.75" customHeight="1" x14ac:dyDescent="0.25"/>
    <row r="431" customFormat="1" ht="12.75" customHeight="1" x14ac:dyDescent="0.25"/>
    <row r="432" customFormat="1" ht="12.75" customHeight="1" x14ac:dyDescent="0.25"/>
    <row r="433" customFormat="1" ht="12.75" customHeight="1" x14ac:dyDescent="0.25"/>
    <row r="434" customFormat="1" ht="12.75" customHeight="1" x14ac:dyDescent="0.25"/>
    <row r="435" customFormat="1" ht="12.75" customHeight="1" x14ac:dyDescent="0.25"/>
    <row r="436" customFormat="1" ht="12.75" customHeight="1" x14ac:dyDescent="0.25"/>
    <row r="437" customFormat="1" ht="12.75" customHeight="1" x14ac:dyDescent="0.25"/>
    <row r="438" customFormat="1" ht="12.75" customHeight="1" x14ac:dyDescent="0.25"/>
    <row r="439" customFormat="1" ht="12.75" customHeight="1" x14ac:dyDescent="0.25"/>
    <row r="440" customFormat="1" ht="12.75" customHeight="1" x14ac:dyDescent="0.25"/>
    <row r="441" customFormat="1" ht="12.75" customHeight="1" x14ac:dyDescent="0.25"/>
    <row r="442" customFormat="1" ht="12.75" customHeight="1" x14ac:dyDescent="0.25"/>
    <row r="443" customFormat="1" ht="12.75" customHeight="1" x14ac:dyDescent="0.25"/>
    <row r="444" customFormat="1" ht="12.75" customHeight="1" x14ac:dyDescent="0.25"/>
    <row r="445" customFormat="1" ht="12.75" customHeight="1" x14ac:dyDescent="0.25"/>
    <row r="446" customFormat="1" ht="12.75" customHeight="1" x14ac:dyDescent="0.25"/>
    <row r="447" customFormat="1" ht="12.75" customHeight="1" x14ac:dyDescent="0.25"/>
    <row r="448" customFormat="1" ht="12.75" customHeight="1" x14ac:dyDescent="0.25"/>
    <row r="449" customFormat="1" ht="12.75" customHeight="1" x14ac:dyDescent="0.25"/>
    <row r="450" customFormat="1" ht="12.75" customHeight="1" x14ac:dyDescent="0.25"/>
    <row r="451" customFormat="1" ht="12.75" customHeight="1" x14ac:dyDescent="0.25"/>
    <row r="452" customFormat="1" ht="12.75" customHeight="1" x14ac:dyDescent="0.25"/>
    <row r="453" customFormat="1" ht="12.75" customHeight="1" x14ac:dyDescent="0.25"/>
    <row r="454" customFormat="1" ht="12.75" customHeight="1" x14ac:dyDescent="0.25"/>
    <row r="455" customFormat="1" ht="12.75" customHeight="1" x14ac:dyDescent="0.25"/>
    <row r="456" customFormat="1" ht="12.75" customHeight="1" x14ac:dyDescent="0.25"/>
    <row r="457" customFormat="1" ht="12.75" customHeight="1" x14ac:dyDescent="0.25"/>
    <row r="458" customFormat="1" ht="12.75" customHeight="1" x14ac:dyDescent="0.25"/>
    <row r="459" customFormat="1" ht="12.75" customHeight="1" x14ac:dyDescent="0.25"/>
    <row r="460" customFormat="1" ht="12.75" customHeight="1" x14ac:dyDescent="0.25"/>
    <row r="461" customFormat="1" ht="12.75" customHeight="1" x14ac:dyDescent="0.25"/>
    <row r="462" customFormat="1" ht="12.75" customHeight="1" x14ac:dyDescent="0.25"/>
    <row r="463" customFormat="1" ht="12.75" customHeight="1" x14ac:dyDescent="0.25"/>
    <row r="464" customFormat="1" ht="12.75" customHeight="1" x14ac:dyDescent="0.25"/>
    <row r="465" customFormat="1" ht="12.75" customHeight="1" x14ac:dyDescent="0.25"/>
    <row r="466" customFormat="1" ht="12.75" customHeight="1" x14ac:dyDescent="0.25"/>
    <row r="467" customFormat="1" ht="12.75" customHeight="1" x14ac:dyDescent="0.25"/>
    <row r="468" customFormat="1" ht="12.75" customHeight="1" x14ac:dyDescent="0.25"/>
    <row r="469" customFormat="1" ht="12.75" customHeight="1" x14ac:dyDescent="0.25"/>
    <row r="470" customFormat="1" ht="12.75" customHeight="1" x14ac:dyDescent="0.25"/>
    <row r="471" customFormat="1" ht="12.75" customHeight="1" x14ac:dyDescent="0.25"/>
    <row r="472" customFormat="1" ht="12.75" customHeight="1" x14ac:dyDescent="0.25"/>
    <row r="473" customFormat="1" ht="12.75" customHeight="1" x14ac:dyDescent="0.25"/>
    <row r="474" customFormat="1" ht="12.75" customHeight="1" x14ac:dyDescent="0.25"/>
    <row r="475" customFormat="1" ht="12.75" customHeight="1" x14ac:dyDescent="0.25"/>
    <row r="476" customFormat="1" ht="12.75" customHeight="1" x14ac:dyDescent="0.25"/>
    <row r="477" customFormat="1" ht="12.75" customHeight="1" x14ac:dyDescent="0.25"/>
    <row r="478" customFormat="1" ht="12.75" customHeight="1" x14ac:dyDescent="0.25"/>
    <row r="479" customFormat="1" ht="12.75" customHeight="1" x14ac:dyDescent="0.25"/>
    <row r="480" customFormat="1" ht="12.75" customHeight="1" x14ac:dyDescent="0.25"/>
    <row r="481" customFormat="1" ht="12.75" customHeight="1" x14ac:dyDescent="0.25"/>
    <row r="482" customFormat="1" ht="12.75" customHeight="1" x14ac:dyDescent="0.25"/>
    <row r="483" customFormat="1" ht="12.75" customHeight="1" x14ac:dyDescent="0.25"/>
    <row r="484" customFormat="1" ht="12.75" customHeight="1" x14ac:dyDescent="0.25"/>
    <row r="485" customFormat="1" ht="12.75" customHeight="1" x14ac:dyDescent="0.25"/>
    <row r="486" customFormat="1" ht="12.75" customHeight="1" x14ac:dyDescent="0.25"/>
    <row r="487" customFormat="1" ht="12.75" customHeight="1" x14ac:dyDescent="0.25"/>
    <row r="488" customFormat="1" ht="12.75" customHeight="1" x14ac:dyDescent="0.25"/>
    <row r="489" customFormat="1" ht="12.75" customHeight="1" x14ac:dyDescent="0.25"/>
    <row r="490" customFormat="1" ht="12.75" customHeight="1" x14ac:dyDescent="0.25"/>
    <row r="491" customFormat="1" ht="12.75" customHeight="1" x14ac:dyDescent="0.25"/>
    <row r="492" customFormat="1" ht="12.75" customHeight="1" x14ac:dyDescent="0.25"/>
    <row r="493" customFormat="1" ht="12.75" customHeight="1" x14ac:dyDescent="0.25"/>
    <row r="494" customFormat="1" ht="12.75" customHeight="1" x14ac:dyDescent="0.25"/>
    <row r="495" customFormat="1" ht="12.75" customHeight="1" x14ac:dyDescent="0.25"/>
    <row r="496" customFormat="1" ht="12.75" customHeight="1" x14ac:dyDescent="0.25"/>
    <row r="497" customFormat="1" ht="12.75" customHeight="1" x14ac:dyDescent="0.25"/>
    <row r="498" customFormat="1" ht="12.75" customHeight="1" x14ac:dyDescent="0.25"/>
    <row r="499" customFormat="1" ht="12.75" customHeight="1" x14ac:dyDescent="0.25"/>
    <row r="500" customFormat="1" ht="12.75" customHeight="1" x14ac:dyDescent="0.25"/>
    <row r="501" customFormat="1" ht="12.75" customHeight="1" x14ac:dyDescent="0.25"/>
    <row r="502" customFormat="1" ht="12.75" customHeight="1" x14ac:dyDescent="0.25"/>
    <row r="503" customFormat="1" ht="12.75" customHeight="1" x14ac:dyDescent="0.25"/>
    <row r="504" customFormat="1" ht="12.75" customHeight="1" x14ac:dyDescent="0.25"/>
    <row r="505" customFormat="1" ht="12.75" customHeight="1" x14ac:dyDescent="0.25"/>
    <row r="506" customFormat="1" ht="12.75" customHeight="1" x14ac:dyDescent="0.25"/>
    <row r="507" customFormat="1" ht="12.75" customHeight="1" x14ac:dyDescent="0.25"/>
    <row r="508" customFormat="1" ht="12.75" customHeight="1" x14ac:dyDescent="0.25"/>
    <row r="509" customFormat="1" ht="12.75" customHeight="1" x14ac:dyDescent="0.25"/>
    <row r="510" customFormat="1" ht="12.75" customHeight="1" x14ac:dyDescent="0.25"/>
    <row r="511" customFormat="1" ht="12.75" customHeight="1" x14ac:dyDescent="0.25"/>
    <row r="512" customFormat="1" ht="12.75" customHeight="1" x14ac:dyDescent="0.25"/>
    <row r="513" customFormat="1" ht="12.75" customHeight="1" x14ac:dyDescent="0.25"/>
    <row r="514" customFormat="1" ht="12.75" customHeight="1" x14ac:dyDescent="0.25"/>
    <row r="515" customFormat="1" ht="12.75" customHeight="1" x14ac:dyDescent="0.25"/>
    <row r="516" customFormat="1" ht="12.75" customHeight="1" x14ac:dyDescent="0.25"/>
    <row r="517" customFormat="1" ht="12.75" customHeight="1" x14ac:dyDescent="0.25"/>
    <row r="518" customFormat="1" ht="12.75" customHeight="1" x14ac:dyDescent="0.25"/>
    <row r="519" customFormat="1" ht="12.75" customHeight="1" x14ac:dyDescent="0.25"/>
    <row r="520" customFormat="1" ht="12.75" customHeight="1" x14ac:dyDescent="0.25"/>
    <row r="521" customFormat="1" ht="12.75" customHeight="1" x14ac:dyDescent="0.25"/>
    <row r="522" customFormat="1" ht="12.75" customHeight="1" x14ac:dyDescent="0.25"/>
    <row r="523" customFormat="1" ht="12.75" customHeight="1" x14ac:dyDescent="0.25"/>
    <row r="524" customFormat="1" ht="12.75" customHeight="1" x14ac:dyDescent="0.25"/>
    <row r="525" customFormat="1" ht="12.75" customHeight="1" x14ac:dyDescent="0.25"/>
    <row r="526" customFormat="1" ht="12.75" customHeight="1" x14ac:dyDescent="0.25"/>
    <row r="527" customFormat="1" ht="12.75" customHeight="1" x14ac:dyDescent="0.25"/>
    <row r="528" customFormat="1" ht="12.75" customHeight="1" x14ac:dyDescent="0.25"/>
    <row r="529" customFormat="1" ht="12.75" customHeight="1" x14ac:dyDescent="0.25"/>
    <row r="530" customFormat="1" ht="12.75" customHeight="1" x14ac:dyDescent="0.25"/>
    <row r="531" customFormat="1" ht="12.75" customHeight="1" x14ac:dyDescent="0.25"/>
    <row r="532" customFormat="1" ht="12.75" customHeight="1" x14ac:dyDescent="0.25"/>
    <row r="533" customFormat="1" ht="12.75" customHeight="1" x14ac:dyDescent="0.25"/>
    <row r="534" customFormat="1" ht="12.75" customHeight="1" x14ac:dyDescent="0.25"/>
    <row r="535" customFormat="1" ht="12.75" customHeight="1" x14ac:dyDescent="0.25"/>
    <row r="536" customFormat="1" ht="12.75" customHeight="1" x14ac:dyDescent="0.25"/>
    <row r="537" customFormat="1" ht="12.75" customHeight="1" x14ac:dyDescent="0.25"/>
    <row r="538" customFormat="1" ht="12.75" customHeight="1" x14ac:dyDescent="0.25"/>
    <row r="539" customFormat="1" ht="12.75" customHeight="1" x14ac:dyDescent="0.25"/>
    <row r="540" customFormat="1" ht="12.75" customHeight="1" x14ac:dyDescent="0.25"/>
    <row r="541" customFormat="1" ht="12.75" customHeight="1" x14ac:dyDescent="0.25"/>
    <row r="542" customFormat="1" ht="12.75" customHeight="1" x14ac:dyDescent="0.25"/>
    <row r="543" customFormat="1" ht="12.75" customHeight="1" x14ac:dyDescent="0.25"/>
    <row r="544" customFormat="1" ht="12.75" customHeight="1" x14ac:dyDescent="0.25"/>
    <row r="545" customFormat="1" ht="12.75" customHeight="1" x14ac:dyDescent="0.25"/>
    <row r="546" customFormat="1" ht="12.75" customHeight="1" x14ac:dyDescent="0.25"/>
    <row r="547" customFormat="1" ht="12.75" customHeight="1" x14ac:dyDescent="0.25"/>
    <row r="548" customFormat="1" ht="12.75" customHeight="1" x14ac:dyDescent="0.25"/>
    <row r="549" customFormat="1" ht="12.75" customHeight="1" x14ac:dyDescent="0.25"/>
    <row r="550" customFormat="1" ht="12.75" customHeight="1" x14ac:dyDescent="0.25"/>
    <row r="551" customFormat="1" ht="12.75" customHeight="1" x14ac:dyDescent="0.25"/>
    <row r="552" customFormat="1" ht="12.75" customHeight="1" x14ac:dyDescent="0.25"/>
    <row r="553" customFormat="1" ht="12.75" customHeight="1" x14ac:dyDescent="0.25"/>
    <row r="554" customFormat="1" ht="12.75" customHeight="1" x14ac:dyDescent="0.25"/>
    <row r="555" customFormat="1" ht="12.75" customHeight="1" x14ac:dyDescent="0.25"/>
    <row r="556" customFormat="1" ht="12.75" customHeight="1" x14ac:dyDescent="0.25"/>
    <row r="557" customFormat="1" ht="12.75" customHeight="1" x14ac:dyDescent="0.25"/>
    <row r="558" customFormat="1" ht="12.75" customHeight="1" x14ac:dyDescent="0.25"/>
    <row r="559" customFormat="1" ht="12.75" customHeight="1" x14ac:dyDescent="0.25"/>
    <row r="560" customFormat="1" ht="12.75" customHeight="1" x14ac:dyDescent="0.25"/>
    <row r="561" customFormat="1" ht="12.75" customHeight="1" x14ac:dyDescent="0.25"/>
    <row r="562" customFormat="1" ht="12.75" customHeight="1" x14ac:dyDescent="0.25"/>
    <row r="563" customFormat="1" ht="12.75" customHeight="1" x14ac:dyDescent="0.25"/>
    <row r="564" customFormat="1" ht="12.75" customHeight="1" x14ac:dyDescent="0.25"/>
    <row r="565" customFormat="1" ht="12.75" customHeight="1" x14ac:dyDescent="0.25"/>
    <row r="566" customFormat="1" ht="12.75" customHeight="1" x14ac:dyDescent="0.25"/>
    <row r="567" customFormat="1" ht="12.75" customHeight="1" x14ac:dyDescent="0.25"/>
    <row r="568" customFormat="1" ht="12.75" customHeight="1" x14ac:dyDescent="0.25"/>
    <row r="569" customFormat="1" ht="12.75" customHeight="1" x14ac:dyDescent="0.25"/>
    <row r="570" customFormat="1" ht="12.75" customHeight="1" x14ac:dyDescent="0.25"/>
    <row r="571" customFormat="1" ht="12.75" customHeight="1" x14ac:dyDescent="0.25"/>
    <row r="572" customFormat="1" ht="12.75" customHeight="1" x14ac:dyDescent="0.25"/>
    <row r="573" customFormat="1" ht="12.75" customHeight="1" x14ac:dyDescent="0.25"/>
    <row r="574" customFormat="1" ht="12.75" customHeight="1" x14ac:dyDescent="0.25"/>
    <row r="575" customFormat="1" ht="12.75" customHeight="1" x14ac:dyDescent="0.25"/>
    <row r="576" customFormat="1" ht="12.75" customHeight="1" x14ac:dyDescent="0.25"/>
    <row r="577" customFormat="1" ht="12.75" customHeight="1" x14ac:dyDescent="0.25"/>
    <row r="578" customFormat="1" ht="12.75" customHeight="1" x14ac:dyDescent="0.25"/>
    <row r="579" customFormat="1" ht="12.75" customHeight="1" x14ac:dyDescent="0.25"/>
    <row r="580" customFormat="1" ht="12.75" customHeight="1" x14ac:dyDescent="0.25"/>
    <row r="581" customFormat="1" ht="12.75" customHeight="1" x14ac:dyDescent="0.25"/>
    <row r="582" customFormat="1" ht="12.75" customHeight="1" x14ac:dyDescent="0.25"/>
    <row r="583" customFormat="1" ht="12.75" customHeight="1" x14ac:dyDescent="0.25"/>
    <row r="584" customFormat="1" ht="12.75" customHeight="1" x14ac:dyDescent="0.25"/>
    <row r="585" customFormat="1" ht="12.75" customHeight="1" x14ac:dyDescent="0.25"/>
    <row r="586" customFormat="1" ht="12.75" customHeight="1" x14ac:dyDescent="0.25"/>
    <row r="587" customFormat="1" ht="12.75" customHeight="1" x14ac:dyDescent="0.25"/>
    <row r="588" customFormat="1" ht="12.75" customHeight="1" x14ac:dyDescent="0.25"/>
    <row r="589" customFormat="1" ht="12.75" customHeight="1" x14ac:dyDescent="0.25"/>
    <row r="590" customFormat="1" ht="12.75" customHeight="1" x14ac:dyDescent="0.25"/>
    <row r="591" customFormat="1" ht="12.75" customHeight="1" x14ac:dyDescent="0.25"/>
    <row r="592" customFormat="1" ht="12.75" customHeight="1" x14ac:dyDescent="0.25"/>
    <row r="593" customFormat="1" ht="12.75" customHeight="1" x14ac:dyDescent="0.25"/>
    <row r="594" customFormat="1" ht="12.75" customHeight="1" x14ac:dyDescent="0.25"/>
    <row r="595" customFormat="1" ht="12.75" customHeight="1" x14ac:dyDescent="0.25"/>
    <row r="596" customFormat="1" ht="12.75" customHeight="1" x14ac:dyDescent="0.25"/>
    <row r="597" customFormat="1" ht="12.75" customHeight="1" x14ac:dyDescent="0.25"/>
    <row r="598" customFormat="1" ht="12.75" customHeight="1" x14ac:dyDescent="0.25"/>
    <row r="599" customFormat="1" ht="12.75" customHeight="1" x14ac:dyDescent="0.25"/>
    <row r="600" customFormat="1" ht="12.75" customHeight="1" x14ac:dyDescent="0.25"/>
    <row r="601" customFormat="1" ht="12.75" customHeight="1" x14ac:dyDescent="0.25"/>
    <row r="602" customFormat="1" ht="12.75" customHeight="1" x14ac:dyDescent="0.25"/>
    <row r="603" customFormat="1" ht="12.75" customHeight="1" x14ac:dyDescent="0.25"/>
    <row r="604" customFormat="1" ht="12.75" customHeight="1" x14ac:dyDescent="0.25"/>
    <row r="605" customFormat="1" ht="12.75" customHeight="1" x14ac:dyDescent="0.25"/>
    <row r="606" customFormat="1" ht="12.75" customHeight="1" x14ac:dyDescent="0.25"/>
    <row r="607" customFormat="1" ht="12.75" customHeight="1" x14ac:dyDescent="0.25"/>
    <row r="608" customFormat="1" ht="12.75" customHeight="1" x14ac:dyDescent="0.25"/>
    <row r="609" customFormat="1" ht="12.75" customHeight="1" x14ac:dyDescent="0.25"/>
    <row r="610" customFormat="1" ht="12.75" customHeight="1" x14ac:dyDescent="0.25"/>
    <row r="611" customFormat="1" ht="12.75" customHeight="1" x14ac:dyDescent="0.25"/>
    <row r="612" customFormat="1" ht="12.75" customHeight="1" x14ac:dyDescent="0.25"/>
    <row r="613" customFormat="1" ht="12.75" customHeight="1" x14ac:dyDescent="0.25"/>
    <row r="614" customFormat="1" ht="12.75" customHeight="1" x14ac:dyDescent="0.25"/>
    <row r="615" customFormat="1" ht="12.75" customHeight="1" x14ac:dyDescent="0.25"/>
    <row r="616" customFormat="1" ht="12.75" customHeight="1" x14ac:dyDescent="0.25"/>
    <row r="617" customFormat="1" ht="12.75" customHeight="1" x14ac:dyDescent="0.25"/>
    <row r="618" customFormat="1" ht="12.75" customHeight="1" x14ac:dyDescent="0.25"/>
    <row r="619" customFormat="1" ht="12.75" customHeight="1" x14ac:dyDescent="0.25"/>
    <row r="620" customFormat="1" ht="12.75" customHeight="1" x14ac:dyDescent="0.25"/>
    <row r="621" customFormat="1" ht="12.75" customHeight="1" x14ac:dyDescent="0.25"/>
    <row r="622" customFormat="1" ht="12.75" customHeight="1" x14ac:dyDescent="0.25"/>
    <row r="623" customFormat="1" ht="12.75" customHeight="1" x14ac:dyDescent="0.25"/>
    <row r="624" customFormat="1" ht="12.75" customHeight="1" x14ac:dyDescent="0.25"/>
    <row r="625" customFormat="1" ht="12.75" customHeight="1" x14ac:dyDescent="0.25"/>
    <row r="626" customFormat="1" ht="12.75" customHeight="1" x14ac:dyDescent="0.25"/>
    <row r="627" customFormat="1" ht="12.75" customHeight="1" x14ac:dyDescent="0.25"/>
    <row r="628" customFormat="1" ht="12.75" customHeight="1" x14ac:dyDescent="0.25"/>
    <row r="629" customFormat="1" ht="12.75" customHeight="1" x14ac:dyDescent="0.25"/>
    <row r="630" customFormat="1" ht="12.75" customHeight="1" x14ac:dyDescent="0.25"/>
    <row r="631" customFormat="1" ht="12.75" customHeight="1" x14ac:dyDescent="0.25"/>
    <row r="632" customFormat="1" ht="12.75" customHeight="1" x14ac:dyDescent="0.25"/>
    <row r="633" customFormat="1" ht="12.75" customHeight="1" x14ac:dyDescent="0.25"/>
    <row r="634" customFormat="1" ht="12.75" customHeight="1" x14ac:dyDescent="0.25"/>
    <row r="635" customFormat="1" ht="12.75" customHeight="1" x14ac:dyDescent="0.25"/>
    <row r="636" customFormat="1" ht="12.75" customHeight="1" x14ac:dyDescent="0.25"/>
    <row r="637" customFormat="1" ht="12.75" customHeight="1" x14ac:dyDescent="0.25"/>
    <row r="638" customFormat="1" ht="12.75" customHeight="1" x14ac:dyDescent="0.25"/>
    <row r="639" customFormat="1" ht="12.75" customHeight="1" x14ac:dyDescent="0.25"/>
    <row r="640" customFormat="1" ht="12.75" customHeight="1" x14ac:dyDescent="0.25"/>
    <row r="641" customFormat="1" ht="12.75" customHeight="1" x14ac:dyDescent="0.25"/>
    <row r="642" customFormat="1" ht="12.75" customHeight="1" x14ac:dyDescent="0.25"/>
    <row r="643" customFormat="1" ht="12.75" customHeight="1" x14ac:dyDescent="0.25"/>
    <row r="644" customFormat="1" ht="12.75" customHeight="1" x14ac:dyDescent="0.25"/>
    <row r="645" customFormat="1" ht="12.75" customHeight="1" x14ac:dyDescent="0.25"/>
    <row r="646" customFormat="1" ht="12.75" customHeight="1" x14ac:dyDescent="0.25"/>
    <row r="647" customFormat="1" ht="12.75" customHeight="1" x14ac:dyDescent="0.25"/>
    <row r="648" customFormat="1" ht="12.75" customHeight="1" x14ac:dyDescent="0.25"/>
    <row r="649" customFormat="1" ht="12.75" customHeight="1" x14ac:dyDescent="0.25"/>
    <row r="650" customFormat="1" ht="12.75" customHeight="1" x14ac:dyDescent="0.25"/>
    <row r="651" customFormat="1" ht="12.75" customHeight="1" x14ac:dyDescent="0.25"/>
    <row r="652" customFormat="1" ht="12.75" customHeight="1" x14ac:dyDescent="0.25"/>
    <row r="653" customFormat="1" ht="12.75" customHeight="1" x14ac:dyDescent="0.25"/>
    <row r="654" customFormat="1" ht="12.75" customHeight="1" x14ac:dyDescent="0.25"/>
    <row r="655" customFormat="1" ht="12.75" customHeight="1" x14ac:dyDescent="0.25"/>
    <row r="656" customFormat="1" ht="12.75" customHeight="1" x14ac:dyDescent="0.25"/>
    <row r="657" customFormat="1" ht="12.75" customHeight="1" x14ac:dyDescent="0.25"/>
    <row r="658" customFormat="1" ht="12.75" customHeight="1" x14ac:dyDescent="0.25"/>
    <row r="659" customFormat="1" ht="12.75" customHeight="1" x14ac:dyDescent="0.25"/>
    <row r="660" customFormat="1" ht="12.75" customHeight="1" x14ac:dyDescent="0.25"/>
    <row r="661" customFormat="1" ht="12.75" customHeight="1" x14ac:dyDescent="0.25"/>
    <row r="662" customFormat="1" ht="12.75" customHeight="1" x14ac:dyDescent="0.25"/>
    <row r="663" customFormat="1" ht="12.75" customHeight="1" x14ac:dyDescent="0.25"/>
    <row r="664" customFormat="1" ht="12.75" customHeight="1" x14ac:dyDescent="0.25"/>
    <row r="665" customFormat="1" ht="12.75" customHeight="1" x14ac:dyDescent="0.25"/>
    <row r="666" customFormat="1" ht="12.75" customHeight="1" x14ac:dyDescent="0.25"/>
    <row r="667" customFormat="1" ht="12.75" customHeight="1" x14ac:dyDescent="0.25"/>
    <row r="668" customFormat="1" ht="12.75" customHeight="1" x14ac:dyDescent="0.25"/>
    <row r="669" customFormat="1" ht="12.75" customHeight="1" x14ac:dyDescent="0.25"/>
    <row r="670" customFormat="1" ht="12.75" customHeight="1" x14ac:dyDescent="0.25"/>
    <row r="671" customFormat="1" ht="12.75" customHeight="1" x14ac:dyDescent="0.25"/>
    <row r="672" customFormat="1" ht="12.75" customHeight="1" x14ac:dyDescent="0.25"/>
    <row r="673" customFormat="1" ht="12.75" customHeight="1" x14ac:dyDescent="0.25"/>
    <row r="674" customFormat="1" ht="12.75" customHeight="1" x14ac:dyDescent="0.25"/>
    <row r="675" customFormat="1" ht="12.75" customHeight="1" x14ac:dyDescent="0.25"/>
    <row r="676" customFormat="1" ht="12.75" customHeight="1" x14ac:dyDescent="0.25"/>
    <row r="677" customFormat="1" ht="12.75" customHeight="1" x14ac:dyDescent="0.25"/>
    <row r="678" customFormat="1" ht="12.75" customHeight="1" x14ac:dyDescent="0.25"/>
    <row r="679" customFormat="1" ht="12.75" customHeight="1" x14ac:dyDescent="0.25"/>
    <row r="680" customFormat="1" ht="12.75" customHeight="1" x14ac:dyDescent="0.25"/>
    <row r="681" customFormat="1" ht="12.75" customHeight="1" x14ac:dyDescent="0.25"/>
    <row r="682" customFormat="1" ht="12.75" customHeight="1" x14ac:dyDescent="0.25"/>
    <row r="683" customFormat="1" ht="12.75" customHeight="1" x14ac:dyDescent="0.25"/>
    <row r="684" customFormat="1" ht="12.75" customHeight="1" x14ac:dyDescent="0.25"/>
    <row r="685" customFormat="1" ht="12.75" customHeight="1" x14ac:dyDescent="0.25"/>
    <row r="686" customFormat="1" ht="12.75" customHeight="1" x14ac:dyDescent="0.25"/>
    <row r="687" customFormat="1" ht="12.75" customHeight="1" x14ac:dyDescent="0.25"/>
    <row r="688" customFormat="1" ht="12.75" customHeight="1" x14ac:dyDescent="0.25"/>
    <row r="689" customFormat="1" ht="12.75" customHeight="1" x14ac:dyDescent="0.25"/>
    <row r="690" customFormat="1" ht="12.75" customHeight="1" x14ac:dyDescent="0.25"/>
    <row r="691" customFormat="1" ht="12.75" customHeight="1" x14ac:dyDescent="0.25"/>
    <row r="692" customFormat="1" ht="12.75" customHeight="1" x14ac:dyDescent="0.25"/>
    <row r="693" customFormat="1" ht="12.75" customHeight="1" x14ac:dyDescent="0.25"/>
    <row r="694" customFormat="1" ht="12.75" customHeight="1" x14ac:dyDescent="0.25"/>
    <row r="695" customFormat="1" ht="12.75" customHeight="1" x14ac:dyDescent="0.25"/>
    <row r="696" customFormat="1" ht="12.75" customHeight="1" x14ac:dyDescent="0.25"/>
    <row r="697" customFormat="1" ht="12.75" customHeight="1" x14ac:dyDescent="0.25"/>
    <row r="698" customFormat="1" ht="12.75" customHeight="1" x14ac:dyDescent="0.25"/>
    <row r="699" customFormat="1" ht="12.75" customHeight="1" x14ac:dyDescent="0.25"/>
    <row r="700" customFormat="1" ht="12.75" customHeight="1" x14ac:dyDescent="0.25"/>
    <row r="701" customFormat="1" ht="12.75" customHeight="1" x14ac:dyDescent="0.25"/>
    <row r="702" customFormat="1" ht="12.75" customHeight="1" x14ac:dyDescent="0.25"/>
    <row r="703" customFormat="1" ht="12.75" customHeight="1" x14ac:dyDescent="0.25"/>
    <row r="704" customFormat="1" ht="12.75" customHeight="1" x14ac:dyDescent="0.25"/>
    <row r="705" customFormat="1" ht="12.75" customHeight="1" x14ac:dyDescent="0.25"/>
    <row r="706" customFormat="1" ht="12.75" customHeight="1" x14ac:dyDescent="0.25"/>
    <row r="707" customFormat="1" ht="12.75" customHeight="1" x14ac:dyDescent="0.25"/>
    <row r="708" customFormat="1" ht="12.75" customHeight="1" x14ac:dyDescent="0.25"/>
    <row r="709" customFormat="1" ht="12.75" customHeight="1" x14ac:dyDescent="0.25"/>
    <row r="710" customFormat="1" ht="12.75" customHeight="1" x14ac:dyDescent="0.25"/>
    <row r="711" customFormat="1" ht="12.75" customHeight="1" x14ac:dyDescent="0.25"/>
    <row r="712" customFormat="1" ht="12.75" customHeight="1" x14ac:dyDescent="0.25"/>
    <row r="713" customFormat="1" ht="12.75" customHeight="1" x14ac:dyDescent="0.25"/>
    <row r="714" customFormat="1" ht="12.75" customHeight="1" x14ac:dyDescent="0.25"/>
    <row r="715" customFormat="1" ht="12.75" customHeight="1" x14ac:dyDescent="0.25"/>
    <row r="716" customFormat="1" ht="12.75" customHeight="1" x14ac:dyDescent="0.25"/>
    <row r="717" customFormat="1" ht="12.75" customHeight="1" x14ac:dyDescent="0.25"/>
    <row r="718" customFormat="1" ht="12.75" customHeight="1" x14ac:dyDescent="0.25"/>
    <row r="719" customFormat="1" ht="12.75" customHeight="1" x14ac:dyDescent="0.25"/>
    <row r="720" customFormat="1" ht="12.75" customHeight="1" x14ac:dyDescent="0.25"/>
    <row r="721" customFormat="1" ht="12.75" customHeight="1" x14ac:dyDescent="0.25"/>
    <row r="722" customFormat="1" ht="12.75" customHeight="1" x14ac:dyDescent="0.25"/>
    <row r="723" customFormat="1" ht="12.75" customHeight="1" x14ac:dyDescent="0.25"/>
    <row r="724" customFormat="1" ht="12.75" customHeight="1" x14ac:dyDescent="0.25"/>
    <row r="725" customFormat="1" ht="12.75" customHeight="1" x14ac:dyDescent="0.25"/>
    <row r="726" customFormat="1" ht="12.75" customHeight="1" x14ac:dyDescent="0.25"/>
    <row r="727" customFormat="1" ht="12.75" customHeight="1" x14ac:dyDescent="0.25"/>
    <row r="728" customFormat="1" ht="12.75" customHeight="1" x14ac:dyDescent="0.25"/>
    <row r="729" customFormat="1" ht="12.75" customHeight="1" x14ac:dyDescent="0.25"/>
    <row r="730" customFormat="1" ht="12.75" customHeight="1" x14ac:dyDescent="0.25"/>
    <row r="731" customFormat="1" ht="12.75" customHeight="1" x14ac:dyDescent="0.25"/>
    <row r="732" customFormat="1" ht="12.75" customHeight="1" x14ac:dyDescent="0.25"/>
    <row r="733" customFormat="1" ht="12.75" customHeight="1" x14ac:dyDescent="0.25"/>
    <row r="734" customFormat="1" ht="12.75" customHeight="1" x14ac:dyDescent="0.25"/>
    <row r="735" customFormat="1" ht="12.75" customHeight="1" x14ac:dyDescent="0.25"/>
    <row r="736" customFormat="1" ht="12.75" customHeight="1" x14ac:dyDescent="0.25"/>
    <row r="737" customFormat="1" ht="12.75" customHeight="1" x14ac:dyDescent="0.25"/>
    <row r="738" customFormat="1" ht="12.75" customHeight="1" x14ac:dyDescent="0.25"/>
    <row r="739" customFormat="1" ht="12.75" customHeight="1" x14ac:dyDescent="0.25"/>
    <row r="740" customFormat="1" ht="12.75" customHeight="1" x14ac:dyDescent="0.25"/>
    <row r="741" customFormat="1" ht="12.75" customHeight="1" x14ac:dyDescent="0.25"/>
    <row r="742" customFormat="1" ht="12.75" customHeight="1" x14ac:dyDescent="0.25"/>
    <row r="743" customFormat="1" ht="12.75" customHeight="1" x14ac:dyDescent="0.25"/>
    <row r="744" customFormat="1" ht="12.75" customHeight="1" x14ac:dyDescent="0.25"/>
    <row r="745" customFormat="1" ht="12.75" customHeight="1" x14ac:dyDescent="0.25"/>
    <row r="746" customFormat="1" ht="12.75" customHeight="1" x14ac:dyDescent="0.25"/>
    <row r="747" customFormat="1" ht="12.75" customHeight="1" x14ac:dyDescent="0.25"/>
    <row r="748" customFormat="1" ht="12.75" customHeight="1" x14ac:dyDescent="0.25"/>
    <row r="749" customFormat="1" ht="12.75" customHeight="1" x14ac:dyDescent="0.25"/>
    <row r="750" customFormat="1" ht="12.75" customHeight="1" x14ac:dyDescent="0.25"/>
    <row r="751" customFormat="1" ht="12.75" customHeight="1" x14ac:dyDescent="0.25"/>
    <row r="752" customFormat="1" ht="12.75" customHeight="1" x14ac:dyDescent="0.25"/>
    <row r="753" customFormat="1" ht="12.75" customHeight="1" x14ac:dyDescent="0.25"/>
    <row r="754" customFormat="1" ht="12.75" customHeight="1" x14ac:dyDescent="0.25"/>
    <row r="755" customFormat="1" ht="12.75" customHeight="1" x14ac:dyDescent="0.25"/>
    <row r="756" customFormat="1" ht="12.75" customHeight="1" x14ac:dyDescent="0.25"/>
    <row r="757" customFormat="1" ht="12.75" customHeight="1" x14ac:dyDescent="0.25"/>
    <row r="758" customFormat="1" ht="12.75" customHeight="1" x14ac:dyDescent="0.25"/>
    <row r="759" customFormat="1" ht="12.75" customHeight="1" x14ac:dyDescent="0.25"/>
    <row r="760" customFormat="1" ht="12.75" customHeight="1" x14ac:dyDescent="0.25"/>
    <row r="761" customFormat="1" ht="12.75" customHeight="1" x14ac:dyDescent="0.25"/>
    <row r="762" customFormat="1" ht="12.75" customHeight="1" x14ac:dyDescent="0.25"/>
    <row r="763" customFormat="1" ht="12.75" customHeight="1" x14ac:dyDescent="0.25"/>
    <row r="764" customFormat="1" ht="12.75" customHeight="1" x14ac:dyDescent="0.25"/>
    <row r="765" customFormat="1" ht="12.75" customHeight="1" x14ac:dyDescent="0.25"/>
    <row r="766" customFormat="1" ht="12.75" customHeight="1" x14ac:dyDescent="0.25"/>
    <row r="767" customFormat="1" ht="12.75" customHeight="1" x14ac:dyDescent="0.25"/>
    <row r="768" customFormat="1" ht="12.75" customHeight="1" x14ac:dyDescent="0.25"/>
    <row r="769" customFormat="1" ht="12.75" customHeight="1" x14ac:dyDescent="0.25"/>
    <row r="770" customFormat="1" ht="12.75" customHeight="1" x14ac:dyDescent="0.25"/>
    <row r="771" customFormat="1" ht="12.75" customHeight="1" x14ac:dyDescent="0.25"/>
    <row r="772" customFormat="1" ht="12.75" customHeight="1" x14ac:dyDescent="0.25"/>
    <row r="773" customFormat="1" ht="12.75" customHeight="1" x14ac:dyDescent="0.25"/>
    <row r="774" customFormat="1" ht="12.75" customHeight="1" x14ac:dyDescent="0.25"/>
    <row r="775" customFormat="1" ht="12.75" customHeight="1" x14ac:dyDescent="0.25"/>
    <row r="776" customFormat="1" ht="12.75" customHeight="1" x14ac:dyDescent="0.25"/>
    <row r="777" customFormat="1" ht="12.75" customHeight="1" x14ac:dyDescent="0.25"/>
    <row r="778" customFormat="1" ht="12.75" customHeight="1" x14ac:dyDescent="0.25"/>
    <row r="779" customFormat="1" ht="12.75" customHeight="1" x14ac:dyDescent="0.25"/>
    <row r="780" customFormat="1" ht="12.75" customHeight="1" x14ac:dyDescent="0.25"/>
    <row r="781" customFormat="1" ht="12.75" customHeight="1" x14ac:dyDescent="0.25"/>
    <row r="782" customFormat="1" ht="12.75" customHeight="1" x14ac:dyDescent="0.25"/>
    <row r="783" customFormat="1" ht="12.75" customHeight="1" x14ac:dyDescent="0.25"/>
    <row r="784" customFormat="1" ht="12.75" customHeight="1" x14ac:dyDescent="0.25"/>
    <row r="785" customFormat="1" ht="12.75" customHeight="1" x14ac:dyDescent="0.25"/>
    <row r="786" customFormat="1" ht="12.75" customHeight="1" x14ac:dyDescent="0.25"/>
    <row r="787" customFormat="1" ht="12.75" customHeight="1" x14ac:dyDescent="0.25"/>
    <row r="788" customFormat="1" ht="12.75" customHeight="1" x14ac:dyDescent="0.25"/>
    <row r="789" customFormat="1" ht="12.75" customHeight="1" x14ac:dyDescent="0.25"/>
    <row r="790" customFormat="1" ht="12.75" customHeight="1" x14ac:dyDescent="0.25"/>
    <row r="791" customFormat="1" ht="12.75" customHeight="1" x14ac:dyDescent="0.25"/>
    <row r="792" customFormat="1" ht="12.75" customHeight="1" x14ac:dyDescent="0.25"/>
    <row r="793" customFormat="1" ht="12.75" customHeight="1" x14ac:dyDescent="0.25"/>
    <row r="794" customFormat="1" ht="12.75" customHeight="1" x14ac:dyDescent="0.25"/>
    <row r="795" customFormat="1" ht="12.75" customHeight="1" x14ac:dyDescent="0.25"/>
    <row r="796" customFormat="1" ht="12.75" customHeight="1" x14ac:dyDescent="0.25"/>
    <row r="797" customFormat="1" ht="12.75" customHeight="1" x14ac:dyDescent="0.25"/>
    <row r="798" customFormat="1" ht="12.75" customHeight="1" x14ac:dyDescent="0.25"/>
    <row r="799" customFormat="1" ht="12.75" customHeight="1" x14ac:dyDescent="0.25"/>
    <row r="800" customFormat="1" ht="12.75" customHeight="1" x14ac:dyDescent="0.25"/>
    <row r="801" customFormat="1" ht="12.75" customHeight="1" x14ac:dyDescent="0.25"/>
    <row r="802" customFormat="1" ht="12.75" customHeight="1" x14ac:dyDescent="0.25"/>
    <row r="803" customFormat="1" ht="12.75" customHeight="1" x14ac:dyDescent="0.25"/>
    <row r="804" customFormat="1" ht="12.75" customHeight="1" x14ac:dyDescent="0.25"/>
    <row r="805" customFormat="1" ht="12.75" customHeight="1" x14ac:dyDescent="0.25"/>
    <row r="806" customFormat="1" ht="12.75" customHeight="1" x14ac:dyDescent="0.25"/>
    <row r="807" customFormat="1" ht="12.75" customHeight="1" x14ac:dyDescent="0.25"/>
    <row r="808" customFormat="1" ht="12.75" customHeight="1" x14ac:dyDescent="0.25"/>
    <row r="809" customFormat="1" ht="12.75" customHeight="1" x14ac:dyDescent="0.25"/>
    <row r="810" customFormat="1" ht="12.75" customHeight="1" x14ac:dyDescent="0.25"/>
    <row r="811" customFormat="1" ht="12.75" customHeight="1" x14ac:dyDescent="0.25"/>
    <row r="812" customFormat="1" ht="12.75" customHeight="1" x14ac:dyDescent="0.25"/>
    <row r="813" customFormat="1" ht="12.75" customHeight="1" x14ac:dyDescent="0.25"/>
    <row r="814" customFormat="1" ht="12.75" customHeight="1" x14ac:dyDescent="0.25"/>
    <row r="815" customFormat="1" ht="12.75" customHeight="1" x14ac:dyDescent="0.25"/>
    <row r="816" customFormat="1" ht="12.75" customHeight="1" x14ac:dyDescent="0.25"/>
    <row r="817" customFormat="1" ht="12.75" customHeight="1" x14ac:dyDescent="0.25"/>
    <row r="818" customFormat="1" ht="12.75" customHeight="1" x14ac:dyDescent="0.25"/>
    <row r="819" customFormat="1" ht="12.75" customHeight="1" x14ac:dyDescent="0.25"/>
    <row r="820" customFormat="1" ht="12.75" customHeight="1" x14ac:dyDescent="0.25"/>
    <row r="821" customFormat="1" ht="12.75" customHeight="1" x14ac:dyDescent="0.25"/>
    <row r="822" customFormat="1" ht="12.75" customHeight="1" x14ac:dyDescent="0.25"/>
    <row r="823" customFormat="1" ht="12.75" customHeight="1" x14ac:dyDescent="0.25"/>
    <row r="824" customFormat="1" ht="12.75" customHeight="1" x14ac:dyDescent="0.25"/>
    <row r="825" customFormat="1" ht="12.75" customHeight="1" x14ac:dyDescent="0.25"/>
    <row r="826" customFormat="1" ht="12.75" customHeight="1" x14ac:dyDescent="0.25"/>
    <row r="827" customFormat="1" ht="12.75" customHeight="1" x14ac:dyDescent="0.25"/>
    <row r="828" customFormat="1" ht="12.75" customHeight="1" x14ac:dyDescent="0.25"/>
    <row r="829" customFormat="1" ht="12.75" customHeight="1" x14ac:dyDescent="0.25"/>
    <row r="830" customFormat="1" ht="12.75" customHeight="1" x14ac:dyDescent="0.25"/>
    <row r="831" customFormat="1" ht="12.75" customHeight="1" x14ac:dyDescent="0.25"/>
    <row r="832" customFormat="1" ht="12.75" customHeight="1" x14ac:dyDescent="0.25"/>
    <row r="833" customFormat="1" ht="12.75" customHeight="1" x14ac:dyDescent="0.25"/>
    <row r="834" customFormat="1" ht="12.75" customHeight="1" x14ac:dyDescent="0.25"/>
    <row r="835" customFormat="1" ht="12.75" customHeight="1" x14ac:dyDescent="0.25"/>
    <row r="836" customFormat="1" ht="12.75" customHeight="1" x14ac:dyDescent="0.25"/>
    <row r="837" customFormat="1" ht="12.75" customHeight="1" x14ac:dyDescent="0.25"/>
    <row r="838" customFormat="1" ht="12.75" customHeight="1" x14ac:dyDescent="0.25"/>
    <row r="839" customFormat="1" ht="12.75" customHeight="1" x14ac:dyDescent="0.25"/>
    <row r="840" customFormat="1" ht="12.75" customHeight="1" x14ac:dyDescent="0.25"/>
    <row r="841" customFormat="1" ht="12.75" customHeight="1" x14ac:dyDescent="0.25"/>
    <row r="842" customFormat="1" ht="12.75" customHeight="1" x14ac:dyDescent="0.25"/>
    <row r="843" customFormat="1" ht="12.75" customHeight="1" x14ac:dyDescent="0.25"/>
    <row r="844" customFormat="1" ht="12.75" customHeight="1" x14ac:dyDescent="0.25"/>
    <row r="845" customFormat="1" ht="12.75" customHeight="1" x14ac:dyDescent="0.25"/>
    <row r="846" customFormat="1" ht="12.75" customHeight="1" x14ac:dyDescent="0.25"/>
    <row r="847" customFormat="1" ht="12.75" customHeight="1" x14ac:dyDescent="0.25"/>
    <row r="848" customFormat="1" ht="12.75" customHeight="1" x14ac:dyDescent="0.25"/>
    <row r="849" customFormat="1" ht="12.75" customHeight="1" x14ac:dyDescent="0.25"/>
    <row r="850" customFormat="1" ht="12.75" customHeight="1" x14ac:dyDescent="0.25"/>
    <row r="851" customFormat="1" ht="12.75" customHeight="1" x14ac:dyDescent="0.25"/>
    <row r="852" customFormat="1" ht="12.75" customHeight="1" x14ac:dyDescent="0.25"/>
    <row r="853" customFormat="1" ht="12.75" customHeight="1" x14ac:dyDescent="0.25"/>
    <row r="854" customFormat="1" ht="12.75" customHeight="1" x14ac:dyDescent="0.25"/>
    <row r="855" customFormat="1" ht="12.75" customHeight="1" x14ac:dyDescent="0.25"/>
    <row r="856" customFormat="1" ht="12.75" customHeight="1" x14ac:dyDescent="0.25"/>
    <row r="857" customFormat="1" ht="12.75" customHeight="1" x14ac:dyDescent="0.25"/>
    <row r="858" customFormat="1" ht="12.75" customHeight="1" x14ac:dyDescent="0.25"/>
    <row r="859" customFormat="1" ht="12.75" customHeight="1" x14ac:dyDescent="0.25"/>
    <row r="860" customFormat="1" ht="12.75" customHeight="1" x14ac:dyDescent="0.25"/>
    <row r="861" customFormat="1" ht="12.75" customHeight="1" x14ac:dyDescent="0.25"/>
    <row r="862" customFormat="1" ht="12.75" customHeight="1" x14ac:dyDescent="0.25"/>
    <row r="863" customFormat="1" ht="12.75" customHeight="1" x14ac:dyDescent="0.25"/>
    <row r="864" customFormat="1" ht="12.75" customHeight="1" x14ac:dyDescent="0.25"/>
    <row r="865" customFormat="1" ht="12.75" customHeight="1" x14ac:dyDescent="0.25"/>
    <row r="866" customFormat="1" ht="12.75" customHeight="1" x14ac:dyDescent="0.25"/>
    <row r="867" customFormat="1" ht="12.75" customHeight="1" x14ac:dyDescent="0.25"/>
    <row r="868" customFormat="1" ht="12.75" customHeight="1" x14ac:dyDescent="0.25"/>
    <row r="869" customFormat="1" ht="12.75" customHeight="1" x14ac:dyDescent="0.25"/>
    <row r="870" customFormat="1" ht="12.75" customHeight="1" x14ac:dyDescent="0.25"/>
    <row r="871" customFormat="1" ht="12.75" customHeight="1" x14ac:dyDescent="0.25"/>
    <row r="872" customFormat="1" ht="12.75" customHeight="1" x14ac:dyDescent="0.25"/>
    <row r="873" customFormat="1" ht="12.75" customHeight="1" x14ac:dyDescent="0.25"/>
    <row r="874" customFormat="1" ht="12.75" customHeight="1" x14ac:dyDescent="0.25"/>
    <row r="875" customFormat="1" ht="12.75" customHeight="1" x14ac:dyDescent="0.25"/>
    <row r="876" customFormat="1" ht="12.75" customHeight="1" x14ac:dyDescent="0.25"/>
    <row r="877" customFormat="1" ht="12.75" customHeight="1" x14ac:dyDescent="0.25"/>
    <row r="878" customFormat="1" ht="12.75" customHeight="1" x14ac:dyDescent="0.25"/>
    <row r="879" customFormat="1" ht="12.75" customHeight="1" x14ac:dyDescent="0.25"/>
    <row r="880" customFormat="1" ht="12.75" customHeight="1" x14ac:dyDescent="0.25"/>
    <row r="881" customFormat="1" ht="12.75" customHeight="1" x14ac:dyDescent="0.25"/>
    <row r="882" customFormat="1" ht="12.75" customHeight="1" x14ac:dyDescent="0.25"/>
    <row r="883" customFormat="1" ht="12.75" customHeight="1" x14ac:dyDescent="0.25"/>
    <row r="884" customFormat="1" ht="12.75" customHeight="1" x14ac:dyDescent="0.25"/>
    <row r="885" customFormat="1" ht="12.75" customHeight="1" x14ac:dyDescent="0.25"/>
    <row r="886" customFormat="1" ht="12.75" customHeight="1" x14ac:dyDescent="0.25"/>
    <row r="887" customFormat="1" ht="12.75" customHeight="1" x14ac:dyDescent="0.25"/>
    <row r="888" customFormat="1" ht="12.75" customHeight="1" x14ac:dyDescent="0.25"/>
    <row r="889" customFormat="1" ht="12.75" customHeight="1" x14ac:dyDescent="0.25"/>
    <row r="890" customFormat="1" ht="12.75" customHeight="1" x14ac:dyDescent="0.25"/>
    <row r="891" customFormat="1" ht="12.75" customHeight="1" x14ac:dyDescent="0.25"/>
    <row r="892" customFormat="1" ht="12.75" customHeight="1" x14ac:dyDescent="0.25"/>
    <row r="893" customFormat="1" ht="12.75" customHeight="1" x14ac:dyDescent="0.25"/>
    <row r="894" customFormat="1" ht="12.75" customHeight="1" x14ac:dyDescent="0.25"/>
    <row r="895" customFormat="1" ht="12.75" customHeight="1" x14ac:dyDescent="0.25"/>
    <row r="896" customFormat="1" ht="12.75" customHeight="1" x14ac:dyDescent="0.25"/>
    <row r="897" customFormat="1" ht="12.75" customHeight="1" x14ac:dyDescent="0.25"/>
    <row r="898" customFormat="1" ht="12.75" customHeight="1" x14ac:dyDescent="0.25"/>
    <row r="899" customFormat="1" ht="12.75" customHeight="1" x14ac:dyDescent="0.25"/>
    <row r="900" customFormat="1" ht="12.75" customHeight="1" x14ac:dyDescent="0.25"/>
    <row r="901" customFormat="1" ht="12.75" customHeight="1" x14ac:dyDescent="0.25"/>
    <row r="902" customFormat="1" ht="12.75" customHeight="1" x14ac:dyDescent="0.25"/>
    <row r="903" customFormat="1" ht="12.75" customHeight="1" x14ac:dyDescent="0.25"/>
    <row r="904" customFormat="1" ht="12.75" customHeight="1" x14ac:dyDescent="0.25"/>
    <row r="905" customFormat="1" ht="12.75" customHeight="1" x14ac:dyDescent="0.25"/>
    <row r="906" customFormat="1" ht="12.75" customHeight="1" x14ac:dyDescent="0.25"/>
    <row r="907" customFormat="1" ht="12.75" customHeight="1" x14ac:dyDescent="0.25"/>
    <row r="908" customFormat="1" ht="12.75" customHeight="1" x14ac:dyDescent="0.25"/>
    <row r="909" customFormat="1" ht="12.75" customHeight="1" x14ac:dyDescent="0.25"/>
    <row r="910" customFormat="1" ht="12.75" customHeight="1" x14ac:dyDescent="0.25"/>
    <row r="911" customFormat="1" ht="12.75" customHeight="1" x14ac:dyDescent="0.25"/>
    <row r="912" customFormat="1" ht="12.75" customHeight="1" x14ac:dyDescent="0.25"/>
    <row r="913" customFormat="1" ht="12.75" customHeight="1" x14ac:dyDescent="0.25"/>
    <row r="914" customFormat="1" ht="12.75" customHeight="1" x14ac:dyDescent="0.25"/>
    <row r="915" customFormat="1" ht="12.75" customHeight="1" x14ac:dyDescent="0.25"/>
    <row r="916" customFormat="1" ht="12.75" customHeight="1" x14ac:dyDescent="0.25"/>
    <row r="917" customFormat="1" ht="12.75" customHeight="1" x14ac:dyDescent="0.25"/>
    <row r="918" customFormat="1" ht="12.75" customHeight="1" x14ac:dyDescent="0.25"/>
    <row r="919" customFormat="1" ht="12.75" customHeight="1" x14ac:dyDescent="0.25"/>
    <row r="920" customFormat="1" ht="12.75" customHeight="1" x14ac:dyDescent="0.25"/>
    <row r="921" customFormat="1" ht="12.75" customHeight="1" x14ac:dyDescent="0.25"/>
    <row r="922" customFormat="1" ht="12.75" customHeight="1" x14ac:dyDescent="0.25"/>
    <row r="923" customFormat="1" ht="12.75" customHeight="1" x14ac:dyDescent="0.25"/>
    <row r="924" customFormat="1" ht="12.75" customHeight="1" x14ac:dyDescent="0.25"/>
    <row r="925" customFormat="1" ht="12.75" customHeight="1" x14ac:dyDescent="0.25"/>
    <row r="926" customFormat="1" ht="12.75" customHeight="1" x14ac:dyDescent="0.25"/>
    <row r="927" customFormat="1" ht="12.75" customHeight="1" x14ac:dyDescent="0.25"/>
    <row r="928" customFormat="1" ht="12.75" customHeight="1" x14ac:dyDescent="0.25"/>
    <row r="929" customFormat="1" ht="12.75" customHeight="1" x14ac:dyDescent="0.25"/>
    <row r="930" customFormat="1" ht="12.75" customHeight="1" x14ac:dyDescent="0.25"/>
    <row r="931" customFormat="1" ht="12.75" customHeight="1" x14ac:dyDescent="0.25"/>
    <row r="932" customFormat="1" ht="12.75" customHeight="1" x14ac:dyDescent="0.25"/>
    <row r="933" customFormat="1" ht="12.75" customHeight="1" x14ac:dyDescent="0.25"/>
    <row r="934" customFormat="1" ht="12.75" customHeight="1" x14ac:dyDescent="0.25"/>
    <row r="935" customFormat="1" ht="12.75" customHeight="1" x14ac:dyDescent="0.25"/>
    <row r="936" customFormat="1" ht="12.75" customHeight="1" x14ac:dyDescent="0.25"/>
    <row r="937" customFormat="1" ht="12.75" customHeight="1" x14ac:dyDescent="0.25"/>
    <row r="938" customFormat="1" ht="12.75" customHeight="1" x14ac:dyDescent="0.25"/>
    <row r="939" customFormat="1" ht="12.75" customHeight="1" x14ac:dyDescent="0.25"/>
    <row r="940" customFormat="1" ht="12.75" customHeight="1" x14ac:dyDescent="0.25"/>
    <row r="941" customFormat="1" ht="12.75" customHeight="1" x14ac:dyDescent="0.25"/>
    <row r="942" customFormat="1" ht="12.75" customHeight="1" x14ac:dyDescent="0.25"/>
    <row r="943" customFormat="1" ht="12.75" customHeight="1" x14ac:dyDescent="0.25"/>
    <row r="944" customFormat="1" ht="12.75" customHeight="1" x14ac:dyDescent="0.25"/>
    <row r="945" customFormat="1" ht="12.75" customHeight="1" x14ac:dyDescent="0.25"/>
    <row r="946" customFormat="1" ht="12.75" customHeight="1" x14ac:dyDescent="0.25"/>
    <row r="947" customFormat="1" ht="12.75" customHeight="1" x14ac:dyDescent="0.25"/>
    <row r="948" customFormat="1" ht="12.75" customHeight="1" x14ac:dyDescent="0.25"/>
    <row r="949" customFormat="1" ht="12.75" customHeight="1" x14ac:dyDescent="0.25"/>
    <row r="950" customFormat="1" ht="12.75" customHeight="1" x14ac:dyDescent="0.25"/>
    <row r="951" customFormat="1" ht="12.75" customHeight="1" x14ac:dyDescent="0.25"/>
    <row r="952" customFormat="1" ht="12.75" customHeight="1" x14ac:dyDescent="0.25"/>
    <row r="953" customFormat="1" ht="12.75" customHeight="1" x14ac:dyDescent="0.25"/>
    <row r="954" customFormat="1" ht="12.75" customHeight="1" x14ac:dyDescent="0.25"/>
    <row r="955" customFormat="1" ht="12.75" customHeight="1" x14ac:dyDescent="0.25"/>
    <row r="956" customFormat="1" ht="12.75" customHeight="1" x14ac:dyDescent="0.25"/>
    <row r="957" customFormat="1" ht="12.75" customHeight="1" x14ac:dyDescent="0.25"/>
    <row r="958" customFormat="1" ht="12.75" customHeight="1" x14ac:dyDescent="0.25"/>
    <row r="959" customFormat="1" ht="12.75" customHeight="1" x14ac:dyDescent="0.25"/>
    <row r="960" customFormat="1" ht="12.75" customHeight="1" x14ac:dyDescent="0.25"/>
    <row r="961" customFormat="1" ht="12.75" customHeight="1" x14ac:dyDescent="0.25"/>
    <row r="962" customFormat="1" ht="12.75" customHeight="1" x14ac:dyDescent="0.25"/>
    <row r="963" customFormat="1" ht="12.75" customHeight="1" x14ac:dyDescent="0.25"/>
    <row r="964" customFormat="1" ht="12.75" customHeight="1" x14ac:dyDescent="0.25"/>
    <row r="965" customFormat="1" ht="12.75" customHeight="1" x14ac:dyDescent="0.25"/>
    <row r="966" customFormat="1" ht="12.75" customHeight="1" x14ac:dyDescent="0.25"/>
    <row r="967" customFormat="1" ht="12.75" customHeight="1" x14ac:dyDescent="0.25"/>
    <row r="968" customFormat="1" ht="12.75" customHeight="1" x14ac:dyDescent="0.25"/>
    <row r="969" customFormat="1" ht="12.75" customHeight="1" x14ac:dyDescent="0.25"/>
    <row r="970" customFormat="1" ht="12.75" customHeight="1" x14ac:dyDescent="0.25"/>
    <row r="971" customFormat="1" ht="12.75" customHeight="1" x14ac:dyDescent="0.25"/>
    <row r="972" customFormat="1" ht="12.75" customHeight="1" x14ac:dyDescent="0.25"/>
    <row r="973" customFormat="1" ht="12.75" customHeight="1" x14ac:dyDescent="0.25"/>
    <row r="974" customFormat="1" ht="12.75" customHeight="1" x14ac:dyDescent="0.25"/>
    <row r="975" customFormat="1" ht="12.75" customHeight="1" x14ac:dyDescent="0.25"/>
    <row r="976" customFormat="1" ht="12.75" customHeight="1" x14ac:dyDescent="0.25"/>
    <row r="977" customFormat="1" ht="12.75" customHeight="1" x14ac:dyDescent="0.25"/>
    <row r="978" customFormat="1" ht="12.75" customHeight="1" x14ac:dyDescent="0.25"/>
    <row r="979" customFormat="1" ht="12.75" customHeight="1" x14ac:dyDescent="0.25"/>
    <row r="980" customFormat="1" ht="12.75" customHeight="1" x14ac:dyDescent="0.25"/>
    <row r="981" customFormat="1" ht="12.75" customHeight="1" x14ac:dyDescent="0.25"/>
    <row r="982" customFormat="1" ht="12.75" customHeight="1" x14ac:dyDescent="0.25"/>
    <row r="983" customFormat="1" ht="12.75" customHeight="1" x14ac:dyDescent="0.25"/>
    <row r="984" customFormat="1" ht="12.75" customHeight="1" x14ac:dyDescent="0.25"/>
    <row r="985" customFormat="1" ht="12.75" customHeight="1" x14ac:dyDescent="0.25"/>
    <row r="986" customFormat="1" ht="12.75" customHeight="1" x14ac:dyDescent="0.25"/>
    <row r="987" customFormat="1" ht="12.75" customHeight="1" x14ac:dyDescent="0.25"/>
    <row r="988" customFormat="1" ht="12.75" customHeight="1" x14ac:dyDescent="0.25"/>
    <row r="989" customFormat="1" ht="12.75" customHeight="1" x14ac:dyDescent="0.25"/>
    <row r="990" customFormat="1" ht="12.75" customHeight="1" x14ac:dyDescent="0.25"/>
    <row r="991" customFormat="1" ht="12.75" customHeight="1" x14ac:dyDescent="0.25"/>
    <row r="992" customFormat="1" ht="12.75" customHeight="1" x14ac:dyDescent="0.25"/>
    <row r="993" customFormat="1" ht="12.75" customHeight="1" x14ac:dyDescent="0.25"/>
    <row r="994" customFormat="1" ht="12.75" customHeight="1" x14ac:dyDescent="0.25"/>
    <row r="995" customFormat="1" ht="12.75" customHeight="1" x14ac:dyDescent="0.25"/>
    <row r="996" customFormat="1" ht="12.75" customHeight="1" x14ac:dyDescent="0.25"/>
    <row r="997" customFormat="1" ht="12.75" customHeight="1" x14ac:dyDescent="0.25"/>
    <row r="998" customFormat="1" ht="12.75" customHeight="1" x14ac:dyDescent="0.25"/>
    <row r="999" customFormat="1" ht="12.75" customHeight="1" x14ac:dyDescent="0.25"/>
    <row r="1000" customFormat="1" ht="12.75" customHeight="1" x14ac:dyDescent="0.25"/>
    <row r="1001" customFormat="1" ht="12.75" customHeight="1" x14ac:dyDescent="0.25"/>
    <row r="1002" customFormat="1" ht="12.75" customHeight="1" x14ac:dyDescent="0.25"/>
    <row r="1003" customFormat="1" ht="12.75" customHeight="1" x14ac:dyDescent="0.25"/>
    <row r="1004" customFormat="1" ht="12.75" customHeight="1" x14ac:dyDescent="0.25"/>
    <row r="1005" customFormat="1" ht="12.75" customHeight="1" x14ac:dyDescent="0.25"/>
    <row r="1006" customFormat="1" ht="12.75" customHeight="1" x14ac:dyDescent="0.25"/>
    <row r="1007" customFormat="1" ht="12.75" customHeight="1" x14ac:dyDescent="0.25"/>
    <row r="1008" customFormat="1" ht="12.75" customHeight="1" x14ac:dyDescent="0.25"/>
    <row r="1009" customFormat="1" ht="12.75" customHeight="1" x14ac:dyDescent="0.25"/>
    <row r="1010" customFormat="1" ht="12.75" customHeight="1" x14ac:dyDescent="0.25"/>
    <row r="1011" customFormat="1" ht="12.75" customHeight="1" x14ac:dyDescent="0.25"/>
    <row r="1012" customFormat="1" ht="12.75" customHeight="1" x14ac:dyDescent="0.25"/>
    <row r="1013" customFormat="1" ht="12.75" customHeight="1" x14ac:dyDescent="0.25"/>
    <row r="1014" customFormat="1" ht="12.75" customHeight="1" x14ac:dyDescent="0.25"/>
    <row r="1015" customFormat="1" ht="12.75" customHeight="1" x14ac:dyDescent="0.25"/>
    <row r="1016" customFormat="1" ht="12.75" customHeight="1" x14ac:dyDescent="0.25"/>
    <row r="1017" customFormat="1" ht="12.75" customHeight="1" x14ac:dyDescent="0.25"/>
    <row r="1018" customFormat="1" ht="12.75" customHeight="1" x14ac:dyDescent="0.25"/>
    <row r="1019" customFormat="1" ht="12.75" customHeight="1" x14ac:dyDescent="0.25"/>
    <row r="1020" customFormat="1" ht="12.75" customHeight="1" x14ac:dyDescent="0.25"/>
    <row r="1021" customFormat="1" ht="12.75" customHeight="1" x14ac:dyDescent="0.25"/>
    <row r="1022" customFormat="1" ht="12.75" customHeight="1" x14ac:dyDescent="0.25"/>
    <row r="1023" customFormat="1" ht="12.75" customHeight="1" x14ac:dyDescent="0.25"/>
    <row r="1024" customFormat="1" ht="12.75" customHeight="1" x14ac:dyDescent="0.25"/>
    <row r="1025" customFormat="1" ht="12.75" customHeight="1" x14ac:dyDescent="0.25"/>
    <row r="1026" customFormat="1" ht="12.75" customHeight="1" x14ac:dyDescent="0.25"/>
    <row r="1027" customFormat="1" ht="12.75" customHeight="1" x14ac:dyDescent="0.25"/>
    <row r="1028" customFormat="1" ht="12.75" customHeight="1" x14ac:dyDescent="0.25"/>
    <row r="1029" customFormat="1" ht="12.75" customHeight="1" x14ac:dyDescent="0.25"/>
    <row r="1030" customFormat="1" ht="12.75" customHeight="1" x14ac:dyDescent="0.25"/>
    <row r="1031" customFormat="1" ht="12.75" customHeight="1" x14ac:dyDescent="0.25"/>
    <row r="1032" customFormat="1" ht="12.75" customHeight="1" x14ac:dyDescent="0.25"/>
    <row r="1033" customFormat="1" ht="12.75" customHeight="1" x14ac:dyDescent="0.25"/>
    <row r="1034" customFormat="1" ht="12.75" customHeight="1" x14ac:dyDescent="0.25"/>
    <row r="1035" customFormat="1" ht="12.75" customHeight="1" x14ac:dyDescent="0.25"/>
    <row r="1036" customFormat="1" ht="12.75" customHeight="1" x14ac:dyDescent="0.25"/>
    <row r="1037" customFormat="1" ht="12.75" customHeight="1" x14ac:dyDescent="0.25"/>
    <row r="1038" customFormat="1" ht="12.75" customHeight="1" x14ac:dyDescent="0.25"/>
    <row r="1039" customFormat="1" ht="12.75" customHeight="1" x14ac:dyDescent="0.25"/>
    <row r="1040" customFormat="1" ht="12.75" customHeight="1" x14ac:dyDescent="0.25"/>
    <row r="1041" customFormat="1" ht="12.75" customHeight="1" x14ac:dyDescent="0.25"/>
    <row r="1042" customFormat="1" ht="12.75" customHeight="1" x14ac:dyDescent="0.25"/>
    <row r="1043" customFormat="1" ht="12.75" customHeight="1" x14ac:dyDescent="0.25"/>
    <row r="1044" customFormat="1" ht="12.75" customHeight="1" x14ac:dyDescent="0.25"/>
    <row r="1045" customFormat="1" ht="12.75" customHeight="1" x14ac:dyDescent="0.25"/>
    <row r="1046" customFormat="1" ht="12.75" customHeight="1" x14ac:dyDescent="0.25"/>
    <row r="1047" customFormat="1" ht="12.75" customHeight="1" x14ac:dyDescent="0.25"/>
    <row r="1048" customFormat="1" ht="12.75" customHeight="1" x14ac:dyDescent="0.25"/>
    <row r="1049" customFormat="1" ht="12.75" customHeight="1" x14ac:dyDescent="0.25"/>
    <row r="1050" customFormat="1" ht="12.75" customHeight="1" x14ac:dyDescent="0.25"/>
    <row r="1051" customFormat="1" ht="12.75" customHeight="1" x14ac:dyDescent="0.25"/>
    <row r="1052" customFormat="1" ht="12.75" customHeight="1" x14ac:dyDescent="0.25"/>
    <row r="1053" customFormat="1" ht="12.75" customHeight="1" x14ac:dyDescent="0.25"/>
    <row r="1054" customFormat="1" ht="12.75" customHeight="1" x14ac:dyDescent="0.25"/>
    <row r="1055" customFormat="1" ht="12.75" customHeight="1" x14ac:dyDescent="0.25"/>
    <row r="1056" customFormat="1" ht="12.75" customHeight="1" x14ac:dyDescent="0.25"/>
    <row r="1057" customFormat="1" ht="12.75" customHeight="1" x14ac:dyDescent="0.25"/>
    <row r="1058" customFormat="1" ht="12.75" customHeight="1" x14ac:dyDescent="0.25"/>
    <row r="1059" customFormat="1" ht="12.75" customHeight="1" x14ac:dyDescent="0.25"/>
    <row r="1060" customFormat="1" ht="12.75" customHeight="1" x14ac:dyDescent="0.25"/>
    <row r="1061" customFormat="1" ht="12.75" customHeight="1" x14ac:dyDescent="0.25"/>
    <row r="1062" customFormat="1" ht="12.75" customHeight="1" x14ac:dyDescent="0.25"/>
    <row r="1063" customFormat="1" ht="12.75" customHeight="1" x14ac:dyDescent="0.25"/>
    <row r="1064" customFormat="1" ht="12.75" customHeight="1" x14ac:dyDescent="0.25"/>
    <row r="1065" customFormat="1" ht="12.75" customHeight="1" x14ac:dyDescent="0.25"/>
    <row r="1066" customFormat="1" ht="12.75" customHeight="1" x14ac:dyDescent="0.25"/>
    <row r="1067" customFormat="1" ht="12.75" customHeight="1" x14ac:dyDescent="0.25"/>
    <row r="1068" customFormat="1" ht="12.75" customHeight="1" x14ac:dyDescent="0.25"/>
    <row r="1069" customFormat="1" ht="12.75" customHeight="1" x14ac:dyDescent="0.25"/>
    <row r="1070" customFormat="1" ht="12.75" customHeight="1" x14ac:dyDescent="0.25"/>
    <row r="1071" customFormat="1" ht="12.75" customHeight="1" x14ac:dyDescent="0.25"/>
    <row r="1072" customFormat="1" ht="12.75" customHeight="1" x14ac:dyDescent="0.25"/>
    <row r="1073" customFormat="1" ht="12.75" customHeight="1" x14ac:dyDescent="0.25"/>
    <row r="1074" customFormat="1" ht="12.75" customHeight="1" x14ac:dyDescent="0.25"/>
    <row r="1075" customFormat="1" ht="12.75" customHeight="1" x14ac:dyDescent="0.25"/>
    <row r="1076" customFormat="1" ht="12.75" customHeight="1" x14ac:dyDescent="0.25"/>
    <row r="1077" customFormat="1" ht="12.75" customHeight="1" x14ac:dyDescent="0.25"/>
    <row r="1078" customFormat="1" ht="12.75" customHeight="1" x14ac:dyDescent="0.25"/>
    <row r="1079" customFormat="1" ht="12.75" customHeight="1" x14ac:dyDescent="0.25"/>
    <row r="1080" customFormat="1" ht="12.75" customHeight="1" x14ac:dyDescent="0.25"/>
    <row r="1081" customFormat="1" ht="12.75" customHeight="1" x14ac:dyDescent="0.25"/>
    <row r="1082" customFormat="1" ht="12.75" customHeight="1" x14ac:dyDescent="0.25"/>
    <row r="1083" customFormat="1" ht="12.75" customHeight="1" x14ac:dyDescent="0.25"/>
    <row r="1084" customFormat="1" ht="12.75" customHeight="1" x14ac:dyDescent="0.25"/>
    <row r="1085" customFormat="1" ht="12.75" customHeight="1" x14ac:dyDescent="0.25"/>
    <row r="1086" customFormat="1" ht="12.75" customHeight="1" x14ac:dyDescent="0.25"/>
    <row r="1087" customFormat="1" ht="12.75" customHeight="1" x14ac:dyDescent="0.25"/>
    <row r="1088" customFormat="1" ht="12.75" customHeight="1" x14ac:dyDescent="0.25"/>
    <row r="1089" customFormat="1" ht="12.75" customHeight="1" x14ac:dyDescent="0.25"/>
    <row r="1090" customFormat="1" ht="12.75" customHeight="1" x14ac:dyDescent="0.25"/>
    <row r="1091" customFormat="1" ht="12.75" customHeight="1" x14ac:dyDescent="0.25"/>
    <row r="1092" customFormat="1" ht="12.75" customHeight="1" x14ac:dyDescent="0.25"/>
    <row r="1093" customFormat="1" ht="12.75" customHeight="1" x14ac:dyDescent="0.25"/>
    <row r="1094" customFormat="1" ht="12.75" customHeight="1" x14ac:dyDescent="0.25"/>
    <row r="1095" customFormat="1" ht="12.75" customHeight="1" x14ac:dyDescent="0.25"/>
    <row r="1096" customFormat="1" ht="12.75" customHeight="1" x14ac:dyDescent="0.25"/>
    <row r="1097" customFormat="1" ht="12.75" customHeight="1" x14ac:dyDescent="0.25"/>
    <row r="1098" customFormat="1" ht="12.75" customHeight="1" x14ac:dyDescent="0.25"/>
    <row r="1099" customFormat="1" ht="12.75" customHeight="1" x14ac:dyDescent="0.25"/>
    <row r="1100" customFormat="1" ht="12.75" customHeight="1" x14ac:dyDescent="0.25"/>
    <row r="1101" customFormat="1" ht="12.75" customHeight="1" x14ac:dyDescent="0.25"/>
    <row r="1102" customFormat="1" ht="12.75" customHeight="1" x14ac:dyDescent="0.25"/>
    <row r="1103" customFormat="1" ht="12.75" customHeight="1" x14ac:dyDescent="0.25"/>
    <row r="1104" customFormat="1" ht="12.75" customHeight="1" x14ac:dyDescent="0.25"/>
    <row r="1105" customFormat="1" ht="12.75" customHeight="1" x14ac:dyDescent="0.25"/>
    <row r="1106" customFormat="1" ht="12.75" customHeight="1" x14ac:dyDescent="0.25"/>
    <row r="1107" customFormat="1" ht="12.75" customHeight="1" x14ac:dyDescent="0.25"/>
    <row r="1108" customFormat="1" ht="12.75" customHeight="1" x14ac:dyDescent="0.25"/>
    <row r="1109" customFormat="1" ht="12.75" customHeight="1" x14ac:dyDescent="0.25"/>
    <row r="1110" customFormat="1" ht="12.75" customHeight="1" x14ac:dyDescent="0.25"/>
    <row r="1111" customFormat="1" ht="12.75" customHeight="1" x14ac:dyDescent="0.25"/>
    <row r="1112" customFormat="1" ht="12.75" customHeight="1" x14ac:dyDescent="0.25"/>
    <row r="1113" customFormat="1" ht="12.75" customHeight="1" x14ac:dyDescent="0.25"/>
    <row r="1114" customFormat="1" ht="12.75" customHeight="1" x14ac:dyDescent="0.25"/>
  </sheetData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106"/>
  <sheetViews>
    <sheetView showGridLines="0" zoomScale="130" zoomScaleNormal="130" workbookViewId="0">
      <pane xSplit="2" ySplit="8" topLeftCell="C9" activePane="bottomRight" state="frozen"/>
      <selection activeCell="C6" sqref="C6"/>
      <selection pane="topRight" activeCell="C6" sqref="C6"/>
      <selection pane="bottomLeft" activeCell="C6" sqref="C6"/>
      <selection pane="bottomRight" activeCell="B48" sqref="A9:B48"/>
    </sheetView>
  </sheetViews>
  <sheetFormatPr defaultRowHeight="12.75" x14ac:dyDescent="0.2"/>
  <cols>
    <col min="1" max="1" width="15.7109375" style="17" customWidth="1"/>
    <col min="2" max="2" width="5.7109375" style="17" customWidth="1"/>
    <col min="3" max="3" width="3.7109375" style="17" customWidth="1"/>
    <col min="4" max="7" width="11.7109375" style="17" customWidth="1"/>
    <col min="8" max="11" width="10.7109375" style="17" customWidth="1"/>
    <col min="12" max="12" width="3.7109375" style="17" customWidth="1"/>
    <col min="13" max="16" width="11.7109375" style="17" customWidth="1"/>
    <col min="17" max="20" width="10.7109375" style="17" customWidth="1"/>
    <col min="21" max="21" width="3.7109375" style="17" customWidth="1"/>
    <col min="22" max="24" width="10.7109375" style="17" customWidth="1"/>
    <col min="25" max="25" width="3.7109375" style="6" customWidth="1"/>
    <col min="26" max="26" width="10.7109375" style="6" customWidth="1"/>
    <col min="27" max="29" width="10.7109375" style="17" customWidth="1"/>
    <col min="30" max="16384" width="9.140625" style="6"/>
  </cols>
  <sheetData>
    <row r="1" spans="1:29" ht="30" customHeight="1" x14ac:dyDescent="0.2">
      <c r="A1" s="4" t="s">
        <v>116</v>
      </c>
      <c r="B1" s="8"/>
      <c r="M1" s="6"/>
    </row>
    <row r="2" spans="1:29" ht="12.75" customHeight="1" x14ac:dyDescent="0.25">
      <c r="A2" s="52" t="s">
        <v>83</v>
      </c>
      <c r="B2" s="52"/>
      <c r="M2" s="11" t="s">
        <v>115</v>
      </c>
      <c r="W2" s="241"/>
    </row>
    <row r="3" spans="1:29" ht="12.75" customHeight="1" x14ac:dyDescent="0.2">
      <c r="A3" s="8" t="s">
        <v>106</v>
      </c>
      <c r="B3" s="8"/>
      <c r="M3" s="11" t="s">
        <v>24</v>
      </c>
    </row>
    <row r="4" spans="1:29" ht="12.75" customHeight="1" x14ac:dyDescent="0.25">
      <c r="A4" s="52" t="s">
        <v>102</v>
      </c>
      <c r="B4" s="52"/>
      <c r="M4" s="11" t="s">
        <v>114</v>
      </c>
    </row>
    <row r="5" spans="1:29" ht="12.75" customHeight="1" x14ac:dyDescent="0.2">
      <c r="J5" s="186"/>
    </row>
    <row r="6" spans="1:29" ht="12.75" customHeight="1" x14ac:dyDescent="0.2">
      <c r="D6" s="30" t="s">
        <v>13</v>
      </c>
      <c r="E6" s="30"/>
      <c r="F6" s="30"/>
      <c r="G6" s="58"/>
      <c r="H6" s="58"/>
      <c r="I6" s="58"/>
      <c r="J6" s="58"/>
      <c r="K6" s="58"/>
      <c r="M6" s="30" t="s">
        <v>11</v>
      </c>
      <c r="N6" s="30"/>
      <c r="O6" s="30"/>
      <c r="P6" s="58"/>
      <c r="Q6" s="58"/>
      <c r="R6" s="58"/>
      <c r="S6" s="58"/>
      <c r="T6" s="58"/>
      <c r="U6" s="202"/>
      <c r="V6" s="202"/>
      <c r="W6" s="202"/>
      <c r="X6" s="202"/>
    </row>
    <row r="7" spans="1:29" s="9" customFormat="1" ht="12.75" customHeight="1" x14ac:dyDescent="0.2">
      <c r="A7" s="23"/>
      <c r="B7" s="132"/>
      <c r="D7" s="250" t="s">
        <v>110</v>
      </c>
      <c r="E7" s="250"/>
      <c r="F7" s="251"/>
      <c r="G7" s="252" t="s">
        <v>111</v>
      </c>
      <c r="H7" s="253"/>
      <c r="I7" s="253"/>
      <c r="J7" s="253"/>
      <c r="K7" s="253"/>
      <c r="M7" s="250" t="s">
        <v>110</v>
      </c>
      <c r="N7" s="250"/>
      <c r="O7" s="251"/>
      <c r="P7" s="252" t="s">
        <v>111</v>
      </c>
      <c r="Q7" s="253"/>
      <c r="R7" s="253"/>
      <c r="S7" s="253"/>
      <c r="T7" s="253"/>
      <c r="U7" s="7"/>
      <c r="V7" s="203"/>
      <c r="W7" s="203"/>
      <c r="X7" s="203"/>
      <c r="Z7" s="203"/>
      <c r="AA7" s="203"/>
      <c r="AB7" s="203"/>
      <c r="AC7" s="203"/>
    </row>
    <row r="8" spans="1:29" s="21" customFormat="1" ht="45" customHeight="1" x14ac:dyDescent="0.2">
      <c r="A8" s="122" t="s">
        <v>212</v>
      </c>
      <c r="B8" s="122" t="s">
        <v>211</v>
      </c>
      <c r="C8" s="7"/>
      <c r="D8" s="5" t="s">
        <v>107</v>
      </c>
      <c r="E8" s="5" t="s">
        <v>108</v>
      </c>
      <c r="F8" s="5" t="s">
        <v>109</v>
      </c>
      <c r="G8" s="5" t="s">
        <v>210</v>
      </c>
      <c r="H8" s="5" t="s">
        <v>234</v>
      </c>
      <c r="I8" s="5" t="s">
        <v>112</v>
      </c>
      <c r="J8" s="5" t="s">
        <v>113</v>
      </c>
      <c r="K8" s="5" t="s">
        <v>36</v>
      </c>
      <c r="L8" s="22"/>
      <c r="M8" s="5" t="s">
        <v>107</v>
      </c>
      <c r="N8" s="5" t="s">
        <v>108</v>
      </c>
      <c r="O8" s="5" t="s">
        <v>109</v>
      </c>
      <c r="P8" s="5" t="s">
        <v>210</v>
      </c>
      <c r="Q8" s="5" t="s">
        <v>234</v>
      </c>
      <c r="R8" s="5" t="s">
        <v>112</v>
      </c>
      <c r="S8" s="5" t="s">
        <v>113</v>
      </c>
      <c r="T8" s="5" t="s">
        <v>36</v>
      </c>
      <c r="U8" s="7"/>
      <c r="V8" s="204" t="s">
        <v>268</v>
      </c>
      <c r="W8" s="204" t="s">
        <v>269</v>
      </c>
      <c r="X8" s="204" t="s">
        <v>270</v>
      </c>
      <c r="Z8" s="204" t="s">
        <v>276</v>
      </c>
      <c r="AA8" s="204" t="s">
        <v>277</v>
      </c>
      <c r="AB8" s="204" t="s">
        <v>274</v>
      </c>
      <c r="AC8" s="204" t="s">
        <v>275</v>
      </c>
    </row>
    <row r="9" spans="1:29" ht="12.75" customHeight="1" x14ac:dyDescent="0.2">
      <c r="A9" s="3">
        <v>2012</v>
      </c>
      <c r="B9" s="17" t="s">
        <v>206</v>
      </c>
      <c r="C9" s="10"/>
      <c r="D9" s="19">
        <v>197074</v>
      </c>
      <c r="E9" s="19">
        <v>96535</v>
      </c>
      <c r="F9" s="19">
        <v>100539</v>
      </c>
      <c r="G9" s="19">
        <v>153601</v>
      </c>
      <c r="H9" s="19">
        <v>95664</v>
      </c>
      <c r="I9" s="19">
        <v>88011</v>
      </c>
      <c r="J9" s="19">
        <v>7653</v>
      </c>
      <c r="K9" s="19">
        <v>57937</v>
      </c>
      <c r="L9" s="19"/>
      <c r="M9" s="230">
        <v>20172</v>
      </c>
      <c r="N9" s="230">
        <v>9946</v>
      </c>
      <c r="O9" s="230">
        <v>10227</v>
      </c>
      <c r="P9" s="19">
        <v>15985</v>
      </c>
      <c r="Q9" s="19">
        <v>10115</v>
      </c>
      <c r="R9" s="19">
        <v>9316</v>
      </c>
      <c r="S9" s="19">
        <v>799</v>
      </c>
      <c r="T9" s="19">
        <v>5870</v>
      </c>
      <c r="U9" s="19"/>
      <c r="V9" s="205">
        <f>(R9/Q9)*100</f>
        <v>92.100840336134453</v>
      </c>
      <c r="W9" s="206" t="s">
        <v>60</v>
      </c>
      <c r="X9" s="206" t="s">
        <v>60</v>
      </c>
      <c r="Z9" s="206" t="s">
        <v>60</v>
      </c>
      <c r="AA9" s="206" t="s">
        <v>60</v>
      </c>
      <c r="AB9" s="14">
        <f>(H9/G9)*100</f>
        <v>62.280844525751789</v>
      </c>
      <c r="AC9" s="14">
        <f>(Q9/P9)*100</f>
        <v>63.278073193619022</v>
      </c>
    </row>
    <row r="10" spans="1:29" ht="12.75" customHeight="1" x14ac:dyDescent="0.2">
      <c r="A10" s="3"/>
      <c r="B10" s="17" t="s">
        <v>207</v>
      </c>
      <c r="C10" s="2"/>
      <c r="D10" s="19">
        <v>197502</v>
      </c>
      <c r="E10" s="19">
        <v>96738</v>
      </c>
      <c r="F10" s="19">
        <v>100765</v>
      </c>
      <c r="G10" s="19">
        <v>154180</v>
      </c>
      <c r="H10" s="19">
        <v>97010</v>
      </c>
      <c r="I10" s="19">
        <v>89647</v>
      </c>
      <c r="J10" s="19">
        <v>7363</v>
      </c>
      <c r="K10" s="19">
        <v>57169</v>
      </c>
      <c r="L10" s="19"/>
      <c r="M10" s="230">
        <v>20207</v>
      </c>
      <c r="N10" s="230">
        <v>10015</v>
      </c>
      <c r="O10" s="230">
        <v>10192</v>
      </c>
      <c r="P10" s="19">
        <v>16093</v>
      </c>
      <c r="Q10" s="19">
        <v>10448</v>
      </c>
      <c r="R10" s="19">
        <v>9690</v>
      </c>
      <c r="S10" s="19">
        <v>758</v>
      </c>
      <c r="T10" s="19">
        <v>5645</v>
      </c>
      <c r="U10" s="19"/>
      <c r="V10" s="205">
        <f t="shared" ref="V10:V13" si="0">(R10/Q10)*100</f>
        <v>92.74502297090352</v>
      </c>
      <c r="W10" s="206" t="s">
        <v>60</v>
      </c>
      <c r="X10" s="206" t="s">
        <v>60</v>
      </c>
      <c r="Z10" s="206" t="s">
        <v>60</v>
      </c>
      <c r="AA10" s="206" t="s">
        <v>60</v>
      </c>
      <c r="AB10" s="14">
        <f t="shared" ref="AB10:AB48" si="1">(H10/G10)*100</f>
        <v>62.91996367881697</v>
      </c>
      <c r="AC10" s="14">
        <f t="shared" ref="AC10:AC48" si="2">(Q10/P10)*100</f>
        <v>64.922637171440996</v>
      </c>
    </row>
    <row r="11" spans="1:29" ht="12.75" customHeight="1" x14ac:dyDescent="0.2">
      <c r="A11" s="3"/>
      <c r="B11" s="17" t="s">
        <v>208</v>
      </c>
      <c r="C11" s="2"/>
      <c r="D11" s="19">
        <v>197931</v>
      </c>
      <c r="E11" s="19">
        <v>96941</v>
      </c>
      <c r="F11" s="19">
        <v>100990</v>
      </c>
      <c r="G11" s="19">
        <v>154758</v>
      </c>
      <c r="H11" s="19">
        <v>97261</v>
      </c>
      <c r="I11" s="19">
        <v>90320</v>
      </c>
      <c r="J11" s="19">
        <v>6942</v>
      </c>
      <c r="K11" s="19">
        <v>57496</v>
      </c>
      <c r="L11" s="19"/>
      <c r="M11" s="230">
        <v>20242</v>
      </c>
      <c r="N11" s="230">
        <v>10034</v>
      </c>
      <c r="O11" s="230">
        <v>10208</v>
      </c>
      <c r="P11" s="19">
        <v>16118</v>
      </c>
      <c r="Q11" s="19">
        <v>10414</v>
      </c>
      <c r="R11" s="19">
        <v>9744</v>
      </c>
      <c r="S11" s="19">
        <v>670</v>
      </c>
      <c r="T11" s="19">
        <v>5703</v>
      </c>
      <c r="U11" s="19"/>
      <c r="V11" s="205">
        <f t="shared" si="0"/>
        <v>93.566352986364507</v>
      </c>
      <c r="W11" s="206" t="s">
        <v>60</v>
      </c>
      <c r="X11" s="206" t="s">
        <v>60</v>
      </c>
      <c r="Z11" s="206" t="s">
        <v>60</v>
      </c>
      <c r="AA11" s="206" t="s">
        <v>60</v>
      </c>
      <c r="AB11" s="14">
        <f t="shared" si="1"/>
        <v>62.847154912831648</v>
      </c>
      <c r="AC11" s="14">
        <f t="shared" si="2"/>
        <v>64.610993919841178</v>
      </c>
    </row>
    <row r="12" spans="1:29" ht="12.75" customHeight="1" x14ac:dyDescent="0.2">
      <c r="A12" s="3"/>
      <c r="B12" s="17" t="s">
        <v>209</v>
      </c>
      <c r="C12" s="3"/>
      <c r="D12" s="19">
        <v>198360</v>
      </c>
      <c r="E12" s="19">
        <v>97144</v>
      </c>
      <c r="F12" s="19">
        <v>101216</v>
      </c>
      <c r="G12" s="19">
        <v>155330</v>
      </c>
      <c r="H12" s="19">
        <v>97322</v>
      </c>
      <c r="I12" s="19">
        <v>90593</v>
      </c>
      <c r="J12" s="19">
        <v>6730</v>
      </c>
      <c r="K12" s="19">
        <v>58007</v>
      </c>
      <c r="L12" s="19"/>
      <c r="M12" s="230">
        <v>20276</v>
      </c>
      <c r="N12" s="230">
        <v>10037</v>
      </c>
      <c r="O12" s="230">
        <v>10239</v>
      </c>
      <c r="P12" s="19">
        <v>16175</v>
      </c>
      <c r="Q12" s="19">
        <v>10352</v>
      </c>
      <c r="R12" s="19">
        <v>9700</v>
      </c>
      <c r="S12" s="19">
        <v>652</v>
      </c>
      <c r="T12" s="19">
        <v>5822</v>
      </c>
      <c r="U12" s="19"/>
      <c r="V12" s="205">
        <f t="shared" si="0"/>
        <v>93.701700154559504</v>
      </c>
      <c r="W12" s="206" t="s">
        <v>60</v>
      </c>
      <c r="X12" s="206" t="s">
        <v>60</v>
      </c>
      <c r="Z12" s="206" t="s">
        <v>60</v>
      </c>
      <c r="AA12" s="206" t="s">
        <v>60</v>
      </c>
      <c r="AB12" s="14">
        <f t="shared" si="1"/>
        <v>62.654992596407645</v>
      </c>
      <c r="AC12" s="14">
        <f t="shared" si="2"/>
        <v>64</v>
      </c>
    </row>
    <row r="13" spans="1:29" ht="12.75" customHeight="1" x14ac:dyDescent="0.2">
      <c r="A13" s="3">
        <v>2013</v>
      </c>
      <c r="B13" s="17" t="s">
        <v>206</v>
      </c>
      <c r="C13" s="10"/>
      <c r="D13" s="19">
        <v>198789</v>
      </c>
      <c r="E13" s="19">
        <v>97347</v>
      </c>
      <c r="F13" s="19">
        <v>101442</v>
      </c>
      <c r="G13" s="19">
        <v>155902</v>
      </c>
      <c r="H13" s="19">
        <v>97554</v>
      </c>
      <c r="I13" s="19">
        <v>89688</v>
      </c>
      <c r="J13" s="19">
        <v>7866</v>
      </c>
      <c r="K13" s="19">
        <v>58348</v>
      </c>
      <c r="L13" s="19"/>
      <c r="M13" s="230">
        <v>20311</v>
      </c>
      <c r="N13" s="230">
        <v>10068</v>
      </c>
      <c r="O13" s="230">
        <v>10243</v>
      </c>
      <c r="P13" s="19">
        <v>16202</v>
      </c>
      <c r="Q13" s="19">
        <v>10287</v>
      </c>
      <c r="R13" s="19">
        <v>9513</v>
      </c>
      <c r="S13" s="19">
        <v>774</v>
      </c>
      <c r="T13" s="19">
        <v>5915</v>
      </c>
      <c r="U13" s="19"/>
      <c r="V13" s="205">
        <f t="shared" si="0"/>
        <v>92.475940507436576</v>
      </c>
      <c r="W13" s="205">
        <f>((Q13/Q9)-1)*100</f>
        <v>1.7004448838358943</v>
      </c>
      <c r="X13" s="205">
        <f>((R13/R9)-1)*100</f>
        <v>2.114641477028778</v>
      </c>
      <c r="Z13" s="205">
        <f>((H13/H9)-1)*100</f>
        <v>1.9756648268941301</v>
      </c>
      <c r="AA13" s="205">
        <f t="shared" ref="AA13:AA48" si="3">((Q13/Q9)-1)*100</f>
        <v>1.7004448838358943</v>
      </c>
      <c r="AB13" s="14">
        <f t="shared" si="1"/>
        <v>62.573924644969281</v>
      </c>
      <c r="AC13" s="14">
        <f t="shared" si="2"/>
        <v>63.492161461547958</v>
      </c>
    </row>
    <row r="14" spans="1:29" ht="12.75" customHeight="1" x14ac:dyDescent="0.2">
      <c r="A14" s="3"/>
      <c r="B14" s="17" t="s">
        <v>207</v>
      </c>
      <c r="C14" s="2"/>
      <c r="D14" s="19">
        <v>199217</v>
      </c>
      <c r="E14" s="19">
        <v>97550</v>
      </c>
      <c r="F14" s="19">
        <v>101668</v>
      </c>
      <c r="G14" s="19">
        <v>156466</v>
      </c>
      <c r="H14" s="19">
        <v>98242</v>
      </c>
      <c r="I14" s="19">
        <v>90849</v>
      </c>
      <c r="J14" s="19">
        <v>7393</v>
      </c>
      <c r="K14" s="19">
        <v>58224</v>
      </c>
      <c r="L14" s="19"/>
      <c r="M14" s="230">
        <v>20345</v>
      </c>
      <c r="N14" s="230">
        <v>10070</v>
      </c>
      <c r="O14" s="230">
        <v>10275</v>
      </c>
      <c r="P14" s="19">
        <v>16275</v>
      </c>
      <c r="Q14" s="19">
        <v>10548</v>
      </c>
      <c r="R14" s="19">
        <v>9807</v>
      </c>
      <c r="S14" s="19">
        <v>742</v>
      </c>
      <c r="T14" s="19">
        <v>5726</v>
      </c>
      <c r="U14" s="19"/>
      <c r="V14" s="205">
        <f t="shared" ref="V14:V48" si="4">(R14/Q14)*100</f>
        <v>92.974971558589303</v>
      </c>
      <c r="W14" s="205">
        <f t="shared" ref="W14:X14" si="5">((Q14/Q10)-1)*100</f>
        <v>0.95712098009188562</v>
      </c>
      <c r="X14" s="205">
        <f t="shared" si="5"/>
        <v>1.2074303405572806</v>
      </c>
      <c r="Z14" s="205">
        <f t="shared" ref="Z14:Z48" si="6">((H14/H10)-1)*100</f>
        <v>1.2699721678177456</v>
      </c>
      <c r="AA14" s="205">
        <f t="shared" si="3"/>
        <v>0.95712098009188562</v>
      </c>
      <c r="AB14" s="14">
        <f t="shared" si="1"/>
        <v>62.788081755780809</v>
      </c>
      <c r="AC14" s="14">
        <f t="shared" si="2"/>
        <v>64.811059907834107</v>
      </c>
    </row>
    <row r="15" spans="1:29" ht="12.75" customHeight="1" x14ac:dyDescent="0.2">
      <c r="A15" s="3"/>
      <c r="B15" s="17" t="s">
        <v>208</v>
      </c>
      <c r="C15" s="2"/>
      <c r="D15" s="19">
        <v>199646</v>
      </c>
      <c r="E15" s="19">
        <v>97753</v>
      </c>
      <c r="F15" s="19">
        <v>101893</v>
      </c>
      <c r="G15" s="19">
        <v>157023</v>
      </c>
      <c r="H15" s="19">
        <v>98354</v>
      </c>
      <c r="I15" s="19">
        <v>91438</v>
      </c>
      <c r="J15" s="19">
        <v>6916</v>
      </c>
      <c r="K15" s="19">
        <v>58669</v>
      </c>
      <c r="L15" s="19"/>
      <c r="M15" s="230">
        <v>20380</v>
      </c>
      <c r="N15" s="230">
        <v>10097</v>
      </c>
      <c r="O15" s="230">
        <v>10283</v>
      </c>
      <c r="P15" s="19">
        <v>16319</v>
      </c>
      <c r="Q15" s="19">
        <v>10506</v>
      </c>
      <c r="R15" s="19">
        <v>9839</v>
      </c>
      <c r="S15" s="19">
        <v>666</v>
      </c>
      <c r="T15" s="19">
        <v>5813</v>
      </c>
      <c r="U15" s="19"/>
      <c r="V15" s="205">
        <f t="shared" si="4"/>
        <v>93.651246906529607</v>
      </c>
      <c r="W15" s="205">
        <f t="shared" ref="W15:X15" si="7">((Q15/Q11)-1)*100</f>
        <v>0.88342615709622319</v>
      </c>
      <c r="X15" s="205">
        <f t="shared" si="7"/>
        <v>0.97495894909687131</v>
      </c>
      <c r="Z15" s="205">
        <f t="shared" si="6"/>
        <v>1.1237803436115135</v>
      </c>
      <c r="AA15" s="205">
        <f t="shared" si="3"/>
        <v>0.88342615709622319</v>
      </c>
      <c r="AB15" s="14">
        <f t="shared" si="1"/>
        <v>62.636683797914962</v>
      </c>
      <c r="AC15" s="14">
        <f t="shared" si="2"/>
        <v>64.378944788283604</v>
      </c>
    </row>
    <row r="16" spans="1:29" ht="12.75" customHeight="1" x14ac:dyDescent="0.2">
      <c r="A16" s="3"/>
      <c r="B16" s="17" t="s">
        <v>209</v>
      </c>
      <c r="C16" s="3"/>
      <c r="D16" s="19">
        <v>200074</v>
      </c>
      <c r="E16" s="19">
        <v>97956</v>
      </c>
      <c r="F16" s="19">
        <v>102118</v>
      </c>
      <c r="G16" s="19">
        <v>157565</v>
      </c>
      <c r="H16" s="19">
        <v>98321</v>
      </c>
      <c r="I16" s="19">
        <v>92170</v>
      </c>
      <c r="J16" s="19">
        <v>6151</v>
      </c>
      <c r="K16" s="19">
        <v>59244</v>
      </c>
      <c r="L16" s="19"/>
      <c r="M16" s="230">
        <v>20414</v>
      </c>
      <c r="N16" s="230">
        <v>10071</v>
      </c>
      <c r="O16" s="230">
        <v>10343</v>
      </c>
      <c r="P16" s="19">
        <v>16399</v>
      </c>
      <c r="Q16" s="19">
        <v>10429</v>
      </c>
      <c r="R16" s="19">
        <v>9826</v>
      </c>
      <c r="S16" s="19">
        <v>603</v>
      </c>
      <c r="T16" s="19">
        <v>5970</v>
      </c>
      <c r="U16" s="19"/>
      <c r="V16" s="205">
        <f t="shared" si="4"/>
        <v>94.218045833732859</v>
      </c>
      <c r="W16" s="205">
        <f t="shared" ref="W16:X16" si="8">((Q16/Q12)-1)*100</f>
        <v>0.74381761978361549</v>
      </c>
      <c r="X16" s="205">
        <f t="shared" si="8"/>
        <v>1.2989690721649572</v>
      </c>
      <c r="Z16" s="205">
        <f t="shared" si="6"/>
        <v>1.0264893857504065</v>
      </c>
      <c r="AA16" s="205">
        <f t="shared" si="3"/>
        <v>0.74381761978361549</v>
      </c>
      <c r="AB16" s="14">
        <f t="shared" si="1"/>
        <v>62.400279249833403</v>
      </c>
      <c r="AC16" s="14">
        <f t="shared" si="2"/>
        <v>63.595341179340203</v>
      </c>
    </row>
    <row r="17" spans="1:29" ht="12.75" customHeight="1" x14ac:dyDescent="0.2">
      <c r="A17" s="3">
        <v>2014</v>
      </c>
      <c r="B17" s="17" t="s">
        <v>206</v>
      </c>
      <c r="C17" s="10"/>
      <c r="D17" s="19">
        <v>200502</v>
      </c>
      <c r="E17" s="19">
        <v>98159</v>
      </c>
      <c r="F17" s="19">
        <v>102343</v>
      </c>
      <c r="G17" s="19">
        <v>158107</v>
      </c>
      <c r="H17" s="19">
        <v>98597</v>
      </c>
      <c r="I17" s="19">
        <v>91456</v>
      </c>
      <c r="J17" s="19">
        <v>7141</v>
      </c>
      <c r="K17" s="19">
        <v>59509</v>
      </c>
      <c r="L17" s="19"/>
      <c r="M17" s="230">
        <v>20448</v>
      </c>
      <c r="N17" s="230">
        <v>10061</v>
      </c>
      <c r="O17" s="230">
        <v>10388</v>
      </c>
      <c r="P17" s="19">
        <v>16440</v>
      </c>
      <c r="Q17" s="19">
        <v>10436</v>
      </c>
      <c r="R17" s="19">
        <v>9695</v>
      </c>
      <c r="S17" s="19">
        <v>741</v>
      </c>
      <c r="T17" s="19">
        <v>6004</v>
      </c>
      <c r="U17" s="19"/>
      <c r="V17" s="205">
        <f t="shared" si="4"/>
        <v>92.899578382522037</v>
      </c>
      <c r="W17" s="205">
        <f t="shared" ref="W17:X17" si="9">((Q17/Q13)-1)*100</f>
        <v>1.4484300573539333</v>
      </c>
      <c r="X17" s="205">
        <f t="shared" si="9"/>
        <v>1.9131714495952856</v>
      </c>
      <c r="Z17" s="205">
        <f t="shared" si="6"/>
        <v>1.0691514443282646</v>
      </c>
      <c r="AA17" s="205">
        <f t="shared" si="3"/>
        <v>1.4484300573539333</v>
      </c>
      <c r="AB17" s="14">
        <f t="shared" si="1"/>
        <v>62.360932786024662</v>
      </c>
      <c r="AC17" s="14">
        <f t="shared" si="2"/>
        <v>63.479318734793189</v>
      </c>
    </row>
    <row r="18" spans="1:29" ht="12.75" customHeight="1" x14ac:dyDescent="0.2">
      <c r="A18" s="3"/>
      <c r="B18" s="17" t="s">
        <v>207</v>
      </c>
      <c r="C18" s="2"/>
      <c r="D18" s="19">
        <v>200929</v>
      </c>
      <c r="E18" s="19">
        <v>98362</v>
      </c>
      <c r="F18" s="19">
        <v>102568</v>
      </c>
      <c r="G18" s="19">
        <v>158641</v>
      </c>
      <c r="H18" s="19">
        <v>98979</v>
      </c>
      <c r="I18" s="19">
        <v>92118</v>
      </c>
      <c r="J18" s="19">
        <v>6861</v>
      </c>
      <c r="K18" s="19">
        <v>59662</v>
      </c>
      <c r="L18" s="19"/>
      <c r="M18" s="230">
        <v>20483</v>
      </c>
      <c r="N18" s="230">
        <v>10026</v>
      </c>
      <c r="O18" s="230">
        <v>10456</v>
      </c>
      <c r="P18" s="19">
        <v>16484</v>
      </c>
      <c r="Q18" s="19">
        <v>10486</v>
      </c>
      <c r="R18" s="19">
        <v>9760</v>
      </c>
      <c r="S18" s="19">
        <v>726</v>
      </c>
      <c r="T18" s="19">
        <v>5999</v>
      </c>
      <c r="U18" s="19"/>
      <c r="V18" s="205">
        <f t="shared" si="4"/>
        <v>93.07648292962044</v>
      </c>
      <c r="W18" s="205">
        <f t="shared" ref="W18:X18" si="10">((Q18/Q14)-1)*100</f>
        <v>-0.58778915434205548</v>
      </c>
      <c r="X18" s="205">
        <f t="shared" si="10"/>
        <v>-0.4792495156520804</v>
      </c>
      <c r="Z18" s="205">
        <f t="shared" si="6"/>
        <v>0.75018831049855628</v>
      </c>
      <c r="AA18" s="205">
        <f t="shared" si="3"/>
        <v>-0.58778915434205548</v>
      </c>
      <c r="AB18" s="14">
        <f t="shared" si="1"/>
        <v>62.391815482756662</v>
      </c>
      <c r="AC18" s="14">
        <f t="shared" si="2"/>
        <v>63.613200679446734</v>
      </c>
    </row>
    <row r="19" spans="1:29" ht="12.75" customHeight="1" x14ac:dyDescent="0.2">
      <c r="A19" s="3"/>
      <c r="B19" s="17" t="s">
        <v>208</v>
      </c>
      <c r="C19" s="2"/>
      <c r="D19" s="19">
        <v>201357</v>
      </c>
      <c r="E19" s="19">
        <v>98564</v>
      </c>
      <c r="F19" s="19">
        <v>102792</v>
      </c>
      <c r="G19" s="19">
        <v>159168</v>
      </c>
      <c r="H19" s="19">
        <v>99219</v>
      </c>
      <c r="I19" s="19">
        <v>92407</v>
      </c>
      <c r="J19" s="19">
        <v>6812</v>
      </c>
      <c r="K19" s="19">
        <v>59949</v>
      </c>
      <c r="L19" s="19"/>
      <c r="M19" s="230">
        <v>20517</v>
      </c>
      <c r="N19" s="230">
        <v>10057</v>
      </c>
      <c r="O19" s="230">
        <v>10459</v>
      </c>
      <c r="P19" s="19">
        <v>16532</v>
      </c>
      <c r="Q19" s="19">
        <v>10453</v>
      </c>
      <c r="R19" s="19">
        <v>9728</v>
      </c>
      <c r="S19" s="19">
        <v>725</v>
      </c>
      <c r="T19" s="19">
        <v>6079</v>
      </c>
      <c r="U19" s="19"/>
      <c r="V19" s="205">
        <f t="shared" si="4"/>
        <v>93.064192097962305</v>
      </c>
      <c r="W19" s="205">
        <f t="shared" ref="W19:X19" si="11">((Q19/Q15)-1)*100</f>
        <v>-0.50447363411384449</v>
      </c>
      <c r="X19" s="205">
        <f t="shared" si="11"/>
        <v>-1.1281634312430122</v>
      </c>
      <c r="Z19" s="205">
        <f t="shared" si="6"/>
        <v>0.87947617788803889</v>
      </c>
      <c r="AA19" s="205">
        <f t="shared" si="3"/>
        <v>-0.50447363411384449</v>
      </c>
      <c r="AB19" s="14">
        <f t="shared" si="1"/>
        <v>62.336022316043426</v>
      </c>
      <c r="AC19" s="14">
        <f t="shared" si="2"/>
        <v>63.22888942656666</v>
      </c>
    </row>
    <row r="20" spans="1:29" ht="12.75" customHeight="1" x14ac:dyDescent="0.2">
      <c r="A20" s="3"/>
      <c r="B20" s="17" t="s">
        <v>209</v>
      </c>
      <c r="C20" s="3"/>
      <c r="D20" s="19">
        <v>201783</v>
      </c>
      <c r="E20" s="19">
        <v>98767</v>
      </c>
      <c r="F20" s="19">
        <v>103016</v>
      </c>
      <c r="G20" s="19">
        <v>159679</v>
      </c>
      <c r="H20" s="19">
        <v>99516</v>
      </c>
      <c r="I20" s="19">
        <v>92962</v>
      </c>
      <c r="J20" s="19">
        <v>6555</v>
      </c>
      <c r="K20" s="19">
        <v>60162</v>
      </c>
      <c r="L20" s="19"/>
      <c r="M20" s="230">
        <v>20551</v>
      </c>
      <c r="N20" s="230">
        <v>10088</v>
      </c>
      <c r="O20" s="230">
        <v>10463</v>
      </c>
      <c r="P20" s="19">
        <v>16560</v>
      </c>
      <c r="Q20" s="19">
        <v>10501</v>
      </c>
      <c r="R20" s="19">
        <v>9836</v>
      </c>
      <c r="S20" s="19">
        <v>665</v>
      </c>
      <c r="T20" s="19">
        <v>6059</v>
      </c>
      <c r="U20" s="19"/>
      <c r="V20" s="205">
        <f t="shared" si="4"/>
        <v>93.667269783830108</v>
      </c>
      <c r="W20" s="205">
        <f t="shared" ref="W20:X20" si="12">((Q20/Q16)-1)*100</f>
        <v>0.69038258701696886</v>
      </c>
      <c r="X20" s="205">
        <f t="shared" si="12"/>
        <v>0.10177081213107453</v>
      </c>
      <c r="Z20" s="205">
        <f t="shared" si="6"/>
        <v>1.2154066781257411</v>
      </c>
      <c r="AA20" s="205">
        <f t="shared" si="3"/>
        <v>0.69038258701696886</v>
      </c>
      <c r="AB20" s="14">
        <f t="shared" si="1"/>
        <v>62.322534585011184</v>
      </c>
      <c r="AC20" s="14">
        <f t="shared" si="2"/>
        <v>63.411835748792264</v>
      </c>
    </row>
    <row r="21" spans="1:29" ht="12.75" customHeight="1" x14ac:dyDescent="0.2">
      <c r="A21" s="3">
        <v>2015</v>
      </c>
      <c r="B21" s="17" t="s">
        <v>206</v>
      </c>
      <c r="C21" s="10"/>
      <c r="D21" s="19">
        <v>202209</v>
      </c>
      <c r="E21" s="19">
        <v>98970</v>
      </c>
      <c r="F21" s="19">
        <v>103239</v>
      </c>
      <c r="G21" s="19">
        <v>160189</v>
      </c>
      <c r="H21" s="19">
        <v>100007</v>
      </c>
      <c r="I21" s="19">
        <v>91962</v>
      </c>
      <c r="J21" s="19">
        <v>8045</v>
      </c>
      <c r="K21" s="19">
        <v>60182</v>
      </c>
      <c r="L21" s="19"/>
      <c r="M21" s="230">
        <v>20585</v>
      </c>
      <c r="N21" s="230">
        <v>10153</v>
      </c>
      <c r="O21" s="230">
        <v>10431</v>
      </c>
      <c r="P21" s="19">
        <v>16606</v>
      </c>
      <c r="Q21" s="19">
        <v>10537</v>
      </c>
      <c r="R21" s="19">
        <v>9659</v>
      </c>
      <c r="S21" s="19">
        <v>878</v>
      </c>
      <c r="T21" s="19">
        <v>6069</v>
      </c>
      <c r="U21" s="19"/>
      <c r="V21" s="205">
        <f t="shared" si="4"/>
        <v>91.667457530606427</v>
      </c>
      <c r="W21" s="205">
        <f t="shared" ref="W21:X21" si="13">((Q21/Q17)-1)*100</f>
        <v>0.96780375622844694</v>
      </c>
      <c r="X21" s="205">
        <f t="shared" si="13"/>
        <v>-0.37132542547705372</v>
      </c>
      <c r="Z21" s="205">
        <f t="shared" si="6"/>
        <v>1.4300637950444672</v>
      </c>
      <c r="AA21" s="205">
        <f t="shared" si="3"/>
        <v>0.96780375622844694</v>
      </c>
      <c r="AB21" s="14">
        <f t="shared" si="1"/>
        <v>62.430628819706726</v>
      </c>
      <c r="AC21" s="14">
        <f t="shared" si="2"/>
        <v>63.452968806455502</v>
      </c>
    </row>
    <row r="22" spans="1:29" ht="12.75" customHeight="1" x14ac:dyDescent="0.2">
      <c r="A22" s="3"/>
      <c r="B22" s="17" t="s">
        <v>207</v>
      </c>
      <c r="C22" s="2"/>
      <c r="D22" s="19">
        <v>202634</v>
      </c>
      <c r="E22" s="19">
        <v>99172</v>
      </c>
      <c r="F22" s="19">
        <v>103462</v>
      </c>
      <c r="G22" s="19">
        <v>160693</v>
      </c>
      <c r="H22" s="19">
        <v>100746</v>
      </c>
      <c r="I22" s="19">
        <v>92249</v>
      </c>
      <c r="J22" s="19">
        <v>8498</v>
      </c>
      <c r="K22" s="19">
        <v>59947</v>
      </c>
      <c r="L22" s="19"/>
      <c r="M22" s="230">
        <v>20619</v>
      </c>
      <c r="N22" s="230">
        <v>10155</v>
      </c>
      <c r="O22" s="230">
        <v>10464</v>
      </c>
      <c r="P22" s="19">
        <v>16665</v>
      </c>
      <c r="Q22" s="19">
        <v>10678</v>
      </c>
      <c r="R22" s="19">
        <v>9828</v>
      </c>
      <c r="S22" s="19">
        <v>850</v>
      </c>
      <c r="T22" s="19">
        <v>5988</v>
      </c>
      <c r="U22" s="19"/>
      <c r="V22" s="205">
        <f t="shared" si="4"/>
        <v>92.039707810451404</v>
      </c>
      <c r="W22" s="205">
        <f t="shared" ref="W22:X22" si="14">((Q22/Q18)-1)*100</f>
        <v>1.8310127789433528</v>
      </c>
      <c r="X22" s="205">
        <f t="shared" si="14"/>
        <v>0.69672131147540117</v>
      </c>
      <c r="Z22" s="205">
        <f t="shared" si="6"/>
        <v>1.7852271693995725</v>
      </c>
      <c r="AA22" s="205">
        <f t="shared" si="3"/>
        <v>1.8310127789433528</v>
      </c>
      <c r="AB22" s="14">
        <f t="shared" si="1"/>
        <v>62.694703565183296</v>
      </c>
      <c r="AC22" s="14">
        <f t="shared" si="2"/>
        <v>64.074407440744068</v>
      </c>
    </row>
    <row r="23" spans="1:29" ht="12.75" customHeight="1" x14ac:dyDescent="0.2">
      <c r="A23" s="3"/>
      <c r="B23" s="17" t="s">
        <v>208</v>
      </c>
      <c r="C23" s="2"/>
      <c r="D23" s="19">
        <v>203058</v>
      </c>
      <c r="E23" s="19">
        <v>99374</v>
      </c>
      <c r="F23" s="19">
        <v>103684</v>
      </c>
      <c r="G23" s="19">
        <v>161192</v>
      </c>
      <c r="H23" s="19">
        <v>101354</v>
      </c>
      <c r="I23" s="19">
        <v>92201</v>
      </c>
      <c r="J23" s="19">
        <v>9153</v>
      </c>
      <c r="K23" s="19">
        <v>59838</v>
      </c>
      <c r="L23" s="19"/>
      <c r="M23" s="230">
        <v>20653</v>
      </c>
      <c r="N23" s="230">
        <v>10132</v>
      </c>
      <c r="O23" s="230">
        <v>10521</v>
      </c>
      <c r="P23" s="19">
        <v>16758</v>
      </c>
      <c r="Q23" s="19">
        <v>10844</v>
      </c>
      <c r="R23" s="19">
        <v>9891</v>
      </c>
      <c r="S23" s="19">
        <v>953</v>
      </c>
      <c r="T23" s="19">
        <v>5913</v>
      </c>
      <c r="U23" s="19"/>
      <c r="V23" s="205">
        <f t="shared" si="4"/>
        <v>91.211729988933982</v>
      </c>
      <c r="W23" s="205">
        <f t="shared" ref="W23:X23" si="15">((Q23/Q19)-1)*100</f>
        <v>3.7405529513058422</v>
      </c>
      <c r="X23" s="205">
        <f t="shared" si="15"/>
        <v>1.6755756578947345</v>
      </c>
      <c r="Z23" s="205">
        <f t="shared" si="6"/>
        <v>2.1518056017496567</v>
      </c>
      <c r="AA23" s="205">
        <f t="shared" si="3"/>
        <v>3.7405529513058422</v>
      </c>
      <c r="AB23" s="14">
        <f t="shared" si="1"/>
        <v>62.877810313166904</v>
      </c>
      <c r="AC23" s="14">
        <f t="shared" si="2"/>
        <v>64.709392528941407</v>
      </c>
    </row>
    <row r="24" spans="1:29" ht="12.75" customHeight="1" x14ac:dyDescent="0.2">
      <c r="A24" s="3"/>
      <c r="B24" s="17" t="s">
        <v>209</v>
      </c>
      <c r="C24" s="2"/>
      <c r="D24" s="19">
        <v>203482</v>
      </c>
      <c r="E24" s="19">
        <v>99575</v>
      </c>
      <c r="F24" s="19">
        <v>103907</v>
      </c>
      <c r="G24" s="19">
        <v>161679</v>
      </c>
      <c r="H24" s="19">
        <v>101588</v>
      </c>
      <c r="I24" s="19">
        <v>92366</v>
      </c>
      <c r="J24" s="19">
        <v>9222</v>
      </c>
      <c r="K24" s="19">
        <v>60092</v>
      </c>
      <c r="L24" s="19"/>
      <c r="M24" s="230">
        <v>20686</v>
      </c>
      <c r="N24" s="230">
        <v>10132</v>
      </c>
      <c r="O24" s="230">
        <v>10554</v>
      </c>
      <c r="P24" s="19">
        <v>16836</v>
      </c>
      <c r="Q24" s="19">
        <v>10813</v>
      </c>
      <c r="R24" s="19">
        <v>9798</v>
      </c>
      <c r="S24" s="19">
        <v>1016</v>
      </c>
      <c r="T24" s="19">
        <v>6023</v>
      </c>
      <c r="U24" s="19"/>
      <c r="V24" s="205">
        <f t="shared" si="4"/>
        <v>90.613150836955512</v>
      </c>
      <c r="W24" s="205">
        <f t="shared" ref="W24:X24" si="16">((Q24/Q20)-1)*100</f>
        <v>2.9711456051804586</v>
      </c>
      <c r="X24" s="205">
        <f t="shared" si="16"/>
        <v>-0.38633590890605474</v>
      </c>
      <c r="Z24" s="205">
        <f t="shared" si="6"/>
        <v>2.0820772539089205</v>
      </c>
      <c r="AA24" s="205">
        <f t="shared" si="3"/>
        <v>2.9711456051804586</v>
      </c>
      <c r="AB24" s="14">
        <f t="shared" si="1"/>
        <v>62.833144687931018</v>
      </c>
      <c r="AC24" s="14">
        <f t="shared" si="2"/>
        <v>64.225469232596822</v>
      </c>
    </row>
    <row r="25" spans="1:29" ht="12.75" customHeight="1" x14ac:dyDescent="0.2">
      <c r="A25" s="3">
        <v>2016</v>
      </c>
      <c r="B25" s="17" t="s">
        <v>206</v>
      </c>
      <c r="C25" s="2"/>
      <c r="D25" s="19">
        <v>203904</v>
      </c>
      <c r="E25" s="19">
        <v>99776</v>
      </c>
      <c r="F25" s="19">
        <v>104128</v>
      </c>
      <c r="G25" s="19">
        <v>162166</v>
      </c>
      <c r="H25" s="19">
        <v>101990</v>
      </c>
      <c r="I25" s="19">
        <v>90708</v>
      </c>
      <c r="J25" s="19">
        <v>11281</v>
      </c>
      <c r="K25" s="19">
        <v>60176</v>
      </c>
      <c r="L25" s="19"/>
      <c r="M25" s="230">
        <v>20720</v>
      </c>
      <c r="N25" s="230">
        <v>10153</v>
      </c>
      <c r="O25" s="230">
        <v>10567</v>
      </c>
      <c r="P25" s="19">
        <v>16871</v>
      </c>
      <c r="Q25" s="19">
        <v>10819</v>
      </c>
      <c r="R25" s="19">
        <v>9596</v>
      </c>
      <c r="S25" s="19">
        <v>1223</v>
      </c>
      <c r="T25" s="19">
        <v>6052</v>
      </c>
      <c r="U25" s="19"/>
      <c r="V25" s="205">
        <f t="shared" si="4"/>
        <v>88.695812921711806</v>
      </c>
      <c r="W25" s="205">
        <f t="shared" ref="W25:X25" si="17">((Q25/Q21)-1)*100</f>
        <v>2.6762835721742428</v>
      </c>
      <c r="X25" s="205">
        <f t="shared" si="17"/>
        <v>-0.65224143286054526</v>
      </c>
      <c r="Z25" s="205">
        <f t="shared" si="6"/>
        <v>1.9828611997160239</v>
      </c>
      <c r="AA25" s="205">
        <f t="shared" si="3"/>
        <v>2.6762835721742428</v>
      </c>
      <c r="AB25" s="14">
        <f t="shared" si="1"/>
        <v>62.892344881171148</v>
      </c>
      <c r="AC25" s="14">
        <f t="shared" si="2"/>
        <v>64.127793254697409</v>
      </c>
    </row>
    <row r="26" spans="1:29" ht="12.75" customHeight="1" x14ac:dyDescent="0.2">
      <c r="A26" s="3"/>
      <c r="B26" s="17" t="s">
        <v>207</v>
      </c>
      <c r="C26" s="2"/>
      <c r="D26" s="19">
        <v>204325</v>
      </c>
      <c r="E26" s="19">
        <v>99976</v>
      </c>
      <c r="F26" s="19">
        <v>104349</v>
      </c>
      <c r="G26" s="19">
        <v>162648</v>
      </c>
      <c r="H26" s="19">
        <v>102389</v>
      </c>
      <c r="I26" s="19">
        <v>90673</v>
      </c>
      <c r="J26" s="19">
        <v>11716</v>
      </c>
      <c r="K26" s="19">
        <v>60259</v>
      </c>
      <c r="L26" s="19"/>
      <c r="M26" s="230">
        <v>20753</v>
      </c>
      <c r="N26" s="230">
        <v>10193</v>
      </c>
      <c r="O26" s="230">
        <v>10561</v>
      </c>
      <c r="P26" s="19">
        <v>16899</v>
      </c>
      <c r="Q26" s="19">
        <v>10946</v>
      </c>
      <c r="R26" s="19">
        <v>9738</v>
      </c>
      <c r="S26" s="19">
        <v>1208</v>
      </c>
      <c r="T26" s="19">
        <v>5953</v>
      </c>
      <c r="U26" s="19"/>
      <c r="V26" s="205">
        <f t="shared" si="4"/>
        <v>88.964005116024111</v>
      </c>
      <c r="W26" s="205">
        <f t="shared" ref="W26:X26" si="18">((Q26/Q22)-1)*100</f>
        <v>2.5098333021164931</v>
      </c>
      <c r="X26" s="205">
        <f t="shared" si="18"/>
        <v>-0.9157509157509125</v>
      </c>
      <c r="Z26" s="205">
        <f t="shared" si="6"/>
        <v>1.6308339785202408</v>
      </c>
      <c r="AA26" s="205">
        <f t="shared" si="3"/>
        <v>2.5098333021164931</v>
      </c>
      <c r="AB26" s="14">
        <f t="shared" si="1"/>
        <v>62.951281294574791</v>
      </c>
      <c r="AC26" s="14">
        <f t="shared" si="2"/>
        <v>64.773063494881356</v>
      </c>
    </row>
    <row r="27" spans="1:29" ht="12.75" customHeight="1" x14ac:dyDescent="0.2">
      <c r="A27" s="3"/>
      <c r="B27" s="17" t="s">
        <v>208</v>
      </c>
      <c r="C27" s="2"/>
      <c r="D27" s="19">
        <v>204746</v>
      </c>
      <c r="E27" s="19">
        <v>100176</v>
      </c>
      <c r="F27" s="19">
        <v>104570</v>
      </c>
      <c r="G27" s="19">
        <v>163128</v>
      </c>
      <c r="H27" s="19">
        <v>101978</v>
      </c>
      <c r="I27" s="19">
        <v>89821</v>
      </c>
      <c r="J27" s="19">
        <v>12156</v>
      </c>
      <c r="K27" s="19">
        <v>61151</v>
      </c>
      <c r="L27" s="19"/>
      <c r="M27" s="230">
        <v>20787</v>
      </c>
      <c r="N27" s="230">
        <v>10155</v>
      </c>
      <c r="O27" s="230">
        <v>10632</v>
      </c>
      <c r="P27" s="19">
        <v>16858</v>
      </c>
      <c r="Q27" s="19">
        <v>10950</v>
      </c>
      <c r="R27" s="19">
        <v>9714</v>
      </c>
      <c r="S27" s="19">
        <v>1235</v>
      </c>
      <c r="T27" s="19">
        <v>5908</v>
      </c>
      <c r="U27" s="19"/>
      <c r="V27" s="205">
        <f t="shared" si="4"/>
        <v>88.712328767123282</v>
      </c>
      <c r="W27" s="205">
        <f t="shared" ref="W27:X27" si="19">((Q27/Q23)-1)*100</f>
        <v>0.97749907783106771</v>
      </c>
      <c r="X27" s="205">
        <f t="shared" si="19"/>
        <v>-1.789505611161657</v>
      </c>
      <c r="Z27" s="205">
        <f t="shared" si="6"/>
        <v>0.61566391064979964</v>
      </c>
      <c r="AA27" s="205">
        <f t="shared" si="3"/>
        <v>0.97749907783106771</v>
      </c>
      <c r="AB27" s="14">
        <f t="shared" si="1"/>
        <v>62.514099357559708</v>
      </c>
      <c r="AC27" s="14">
        <f t="shared" si="2"/>
        <v>64.954324356388653</v>
      </c>
    </row>
    <row r="28" spans="1:29" ht="12.75" customHeight="1" x14ac:dyDescent="0.2">
      <c r="A28" s="3"/>
      <c r="B28" s="17" t="s">
        <v>209</v>
      </c>
      <c r="C28" s="2"/>
      <c r="D28" s="19">
        <v>205165</v>
      </c>
      <c r="E28" s="19">
        <v>100375</v>
      </c>
      <c r="F28" s="19">
        <v>104790</v>
      </c>
      <c r="G28" s="19">
        <v>163603</v>
      </c>
      <c r="H28" s="19">
        <v>102650</v>
      </c>
      <c r="I28" s="19">
        <v>90174</v>
      </c>
      <c r="J28" s="19">
        <v>12476</v>
      </c>
      <c r="K28" s="19">
        <v>60953</v>
      </c>
      <c r="L28" s="19"/>
      <c r="M28" s="230">
        <v>20820</v>
      </c>
      <c r="N28" s="230">
        <v>10183</v>
      </c>
      <c r="O28" s="230">
        <v>10637</v>
      </c>
      <c r="P28" s="19">
        <v>16872</v>
      </c>
      <c r="Q28" s="19">
        <v>10936</v>
      </c>
      <c r="R28" s="19">
        <v>9710</v>
      </c>
      <c r="S28" s="19">
        <v>1226</v>
      </c>
      <c r="T28" s="19">
        <v>5936</v>
      </c>
      <c r="U28" s="19"/>
      <c r="V28" s="205">
        <f t="shared" si="4"/>
        <v>88.789319678127285</v>
      </c>
      <c r="W28" s="205">
        <f t="shared" ref="W28:X28" si="20">((Q28/Q24)-1)*100</f>
        <v>1.1375196522704245</v>
      </c>
      <c r="X28" s="205">
        <f t="shared" si="20"/>
        <v>-0.89814247805675151</v>
      </c>
      <c r="Z28" s="205">
        <f t="shared" si="6"/>
        <v>1.0453990628814358</v>
      </c>
      <c r="AA28" s="205">
        <f t="shared" si="3"/>
        <v>1.1375196522704245</v>
      </c>
      <c r="AB28" s="14">
        <f t="shared" si="1"/>
        <v>62.743348227110751</v>
      </c>
      <c r="AC28" s="14">
        <f t="shared" si="2"/>
        <v>64.817449027975343</v>
      </c>
    </row>
    <row r="29" spans="1:29" ht="12.75" customHeight="1" x14ac:dyDescent="0.2">
      <c r="A29" s="3">
        <v>2017</v>
      </c>
      <c r="B29" s="17" t="s">
        <v>206</v>
      </c>
      <c r="C29" s="2"/>
      <c r="D29" s="19">
        <v>205583</v>
      </c>
      <c r="E29" s="19">
        <v>100574</v>
      </c>
      <c r="F29" s="19">
        <v>105009</v>
      </c>
      <c r="G29" s="19">
        <v>164077</v>
      </c>
      <c r="H29" s="19">
        <v>103151</v>
      </c>
      <c r="I29" s="19">
        <v>88846</v>
      </c>
      <c r="J29" s="19">
        <v>14305</v>
      </c>
      <c r="K29" s="19">
        <v>60926</v>
      </c>
      <c r="L29" s="19"/>
      <c r="M29" s="230">
        <v>20853</v>
      </c>
      <c r="N29" s="230">
        <v>10202</v>
      </c>
      <c r="O29" s="230">
        <v>10651</v>
      </c>
      <c r="P29" s="19">
        <v>16895</v>
      </c>
      <c r="Q29" s="19">
        <v>10978</v>
      </c>
      <c r="R29" s="19">
        <v>9467</v>
      </c>
      <c r="S29" s="19">
        <v>1512</v>
      </c>
      <c r="T29" s="19">
        <v>5917</v>
      </c>
      <c r="U29" s="19"/>
      <c r="V29" s="205">
        <f t="shared" si="4"/>
        <v>86.236108580797961</v>
      </c>
      <c r="W29" s="205">
        <f t="shared" ref="W29:X29" si="21">((Q29/Q25)-1)*100</f>
        <v>1.4696367501617624</v>
      </c>
      <c r="X29" s="205">
        <f t="shared" si="21"/>
        <v>-1.3443101292205051</v>
      </c>
      <c r="Z29" s="205">
        <f t="shared" si="6"/>
        <v>1.1383468967545829</v>
      </c>
      <c r="AA29" s="205">
        <f t="shared" si="3"/>
        <v>1.4696367501617624</v>
      </c>
      <c r="AB29" s="14">
        <f t="shared" si="1"/>
        <v>62.867434192482797</v>
      </c>
      <c r="AC29" s="14">
        <f t="shared" si="2"/>
        <v>64.977804084048543</v>
      </c>
    </row>
    <row r="30" spans="1:29" ht="12.75" customHeight="1" x14ac:dyDescent="0.2">
      <c r="A30" s="3"/>
      <c r="B30" s="17" t="s">
        <v>207</v>
      </c>
      <c r="C30" s="2"/>
      <c r="D30" s="19">
        <v>206000</v>
      </c>
      <c r="E30" s="19">
        <v>100773</v>
      </c>
      <c r="F30" s="19">
        <v>105227</v>
      </c>
      <c r="G30" s="19">
        <v>164545</v>
      </c>
      <c r="H30" s="19">
        <v>103791</v>
      </c>
      <c r="I30" s="19">
        <v>90193</v>
      </c>
      <c r="J30" s="19">
        <v>13598</v>
      </c>
      <c r="K30" s="19">
        <v>60754</v>
      </c>
      <c r="L30" s="19"/>
      <c r="M30" s="230">
        <v>20886</v>
      </c>
      <c r="N30" s="230">
        <v>10240</v>
      </c>
      <c r="O30" s="230">
        <v>10646</v>
      </c>
      <c r="P30" s="19">
        <v>16957</v>
      </c>
      <c r="Q30" s="19">
        <v>11075</v>
      </c>
      <c r="R30" s="19">
        <v>9724</v>
      </c>
      <c r="S30" s="19">
        <v>1351</v>
      </c>
      <c r="T30" s="19">
        <v>5882</v>
      </c>
      <c r="U30" s="19"/>
      <c r="V30" s="205">
        <f t="shared" si="4"/>
        <v>87.801354401805867</v>
      </c>
      <c r="W30" s="205">
        <f t="shared" ref="W30:X30" si="22">((Q30/Q26)-1)*100</f>
        <v>1.1785126987027272</v>
      </c>
      <c r="X30" s="205">
        <f t="shared" si="22"/>
        <v>-0.14376668720476049</v>
      </c>
      <c r="Z30" s="205">
        <f t="shared" si="6"/>
        <v>1.3692877164539263</v>
      </c>
      <c r="AA30" s="205">
        <f t="shared" si="3"/>
        <v>1.1785126987027272</v>
      </c>
      <c r="AB30" s="14">
        <f t="shared" si="1"/>
        <v>63.077577562368958</v>
      </c>
      <c r="AC30" s="14">
        <f t="shared" si="2"/>
        <v>65.31226042342395</v>
      </c>
    </row>
    <row r="31" spans="1:29" ht="12.75" customHeight="1" x14ac:dyDescent="0.2">
      <c r="A31" s="3"/>
      <c r="B31" s="17" t="s">
        <v>208</v>
      </c>
      <c r="C31" s="2"/>
      <c r="D31" s="19">
        <v>206415</v>
      </c>
      <c r="E31" s="19">
        <v>100971</v>
      </c>
      <c r="F31" s="19">
        <v>105444</v>
      </c>
      <c r="G31" s="19">
        <v>165007</v>
      </c>
      <c r="H31" s="19">
        <v>104336</v>
      </c>
      <c r="I31" s="19">
        <v>91268</v>
      </c>
      <c r="J31" s="19">
        <v>13068</v>
      </c>
      <c r="K31" s="19">
        <v>60672</v>
      </c>
      <c r="L31" s="19"/>
      <c r="M31" s="230">
        <v>20918</v>
      </c>
      <c r="N31" s="230">
        <v>10299</v>
      </c>
      <c r="O31" s="230">
        <v>10620</v>
      </c>
      <c r="P31" s="19">
        <v>16981</v>
      </c>
      <c r="Q31" s="19">
        <v>11129</v>
      </c>
      <c r="R31" s="19">
        <v>9761</v>
      </c>
      <c r="S31" s="19">
        <v>1369</v>
      </c>
      <c r="T31" s="19">
        <v>5852</v>
      </c>
      <c r="U31" s="19"/>
      <c r="V31" s="205">
        <f t="shared" si="4"/>
        <v>87.707790457363643</v>
      </c>
      <c r="W31" s="205">
        <f t="shared" ref="W31:X31" si="23">((Q31/Q27)-1)*100</f>
        <v>1.6347031963470426</v>
      </c>
      <c r="X31" s="205">
        <f t="shared" si="23"/>
        <v>0.48383775993412481</v>
      </c>
      <c r="Z31" s="205">
        <f t="shared" si="6"/>
        <v>2.3122634293671229</v>
      </c>
      <c r="AA31" s="205">
        <f t="shared" si="3"/>
        <v>1.6347031963470426</v>
      </c>
      <c r="AB31" s="14">
        <f t="shared" si="1"/>
        <v>63.231256855769757</v>
      </c>
      <c r="AC31" s="14">
        <f t="shared" si="2"/>
        <v>65.537954184088093</v>
      </c>
    </row>
    <row r="32" spans="1:29" ht="12.75" customHeight="1" x14ac:dyDescent="0.2">
      <c r="A32" s="3"/>
      <c r="B32" s="17" t="s">
        <v>209</v>
      </c>
      <c r="C32" s="2"/>
      <c r="D32" s="19">
        <v>206829</v>
      </c>
      <c r="E32" s="19">
        <v>101168</v>
      </c>
      <c r="F32" s="19">
        <v>105661</v>
      </c>
      <c r="G32" s="19">
        <v>165459</v>
      </c>
      <c r="H32" s="19">
        <v>104682</v>
      </c>
      <c r="I32" s="19">
        <v>92228</v>
      </c>
      <c r="J32" s="19">
        <v>12453</v>
      </c>
      <c r="K32" s="19">
        <v>60777</v>
      </c>
      <c r="L32" s="19"/>
      <c r="M32" s="230">
        <v>20951</v>
      </c>
      <c r="N32" s="230">
        <v>10299</v>
      </c>
      <c r="O32" s="230">
        <v>10652</v>
      </c>
      <c r="P32" s="19">
        <v>17084</v>
      </c>
      <c r="Q32" s="19">
        <v>11179</v>
      </c>
      <c r="R32" s="19">
        <v>9986</v>
      </c>
      <c r="S32" s="19">
        <v>1194</v>
      </c>
      <c r="T32" s="19">
        <v>5905</v>
      </c>
      <c r="U32" s="19"/>
      <c r="V32" s="205">
        <f t="shared" si="4"/>
        <v>89.328204669469542</v>
      </c>
      <c r="W32" s="205">
        <f t="shared" ref="W32:X32" si="24">((Q32/Q28)-1)*100</f>
        <v>2.2220190197512757</v>
      </c>
      <c r="X32" s="205">
        <f t="shared" si="24"/>
        <v>2.8424304840370729</v>
      </c>
      <c r="Z32" s="205">
        <f t="shared" si="6"/>
        <v>1.9795421334632302</v>
      </c>
      <c r="AA32" s="205">
        <f t="shared" si="3"/>
        <v>2.2220190197512757</v>
      </c>
      <c r="AB32" s="14">
        <f t="shared" si="1"/>
        <v>63.267637299874892</v>
      </c>
      <c r="AC32" s="14">
        <f t="shared" si="2"/>
        <v>65.435495200187304</v>
      </c>
    </row>
    <row r="33" spans="1:29" ht="12.75" customHeight="1" x14ac:dyDescent="0.2">
      <c r="A33" s="3">
        <v>2018</v>
      </c>
      <c r="B33" s="17" t="s">
        <v>206</v>
      </c>
      <c r="C33" s="2"/>
      <c r="D33" s="19">
        <v>207241</v>
      </c>
      <c r="E33" s="19">
        <v>101365</v>
      </c>
      <c r="F33" s="19">
        <v>105876</v>
      </c>
      <c r="G33" s="19">
        <v>165909</v>
      </c>
      <c r="H33" s="19">
        <v>104751</v>
      </c>
      <c r="I33" s="19">
        <v>90879</v>
      </c>
      <c r="J33" s="19">
        <v>13872</v>
      </c>
      <c r="K33" s="19">
        <v>61158</v>
      </c>
      <c r="L33" s="19"/>
      <c r="M33" s="230">
        <v>20983</v>
      </c>
      <c r="N33" s="230">
        <v>10332</v>
      </c>
      <c r="O33" s="230">
        <v>10651</v>
      </c>
      <c r="P33" s="19">
        <v>17099</v>
      </c>
      <c r="Q33" s="19">
        <v>11200</v>
      </c>
      <c r="R33" s="19">
        <v>9780</v>
      </c>
      <c r="S33" s="19">
        <v>1419</v>
      </c>
      <c r="T33" s="19">
        <v>5900</v>
      </c>
      <c r="U33" s="19"/>
      <c r="V33" s="205">
        <f t="shared" si="4"/>
        <v>87.321428571428569</v>
      </c>
      <c r="W33" s="205">
        <f t="shared" ref="W33:X33" si="25">((Q33/Q29)-1)*100</f>
        <v>2.0222262707232597</v>
      </c>
      <c r="X33" s="205">
        <f t="shared" si="25"/>
        <v>3.3062216119150722</v>
      </c>
      <c r="Z33" s="205">
        <f t="shared" si="6"/>
        <v>1.5511240802319026</v>
      </c>
      <c r="AA33" s="205">
        <f t="shared" si="3"/>
        <v>2.0222262707232597</v>
      </c>
      <c r="AB33" s="14">
        <f t="shared" si="1"/>
        <v>63.137623637054055</v>
      </c>
      <c r="AC33" s="14">
        <f t="shared" si="2"/>
        <v>65.500906485759401</v>
      </c>
    </row>
    <row r="34" spans="1:29" ht="12.75" customHeight="1" x14ac:dyDescent="0.2">
      <c r="A34" s="3"/>
      <c r="B34" s="17" t="s">
        <v>207</v>
      </c>
      <c r="C34" s="2"/>
      <c r="D34" s="19">
        <v>207652</v>
      </c>
      <c r="E34" s="19">
        <v>101561</v>
      </c>
      <c r="F34" s="19">
        <v>106090</v>
      </c>
      <c r="G34" s="19">
        <v>166354</v>
      </c>
      <c r="H34" s="19">
        <v>104610</v>
      </c>
      <c r="I34" s="19">
        <v>91462</v>
      </c>
      <c r="J34" s="19">
        <v>13148</v>
      </c>
      <c r="K34" s="19">
        <v>61744</v>
      </c>
      <c r="L34" s="19"/>
      <c r="M34" s="230">
        <v>21016</v>
      </c>
      <c r="N34" s="230">
        <v>10342</v>
      </c>
      <c r="O34" s="230">
        <v>10674</v>
      </c>
      <c r="P34" s="19">
        <v>17164</v>
      </c>
      <c r="Q34" s="19">
        <v>11278</v>
      </c>
      <c r="R34" s="19">
        <v>10051</v>
      </c>
      <c r="S34" s="19">
        <v>1227</v>
      </c>
      <c r="T34" s="19">
        <v>5886</v>
      </c>
      <c r="U34" s="19"/>
      <c r="V34" s="205">
        <f t="shared" si="4"/>
        <v>89.12041142046462</v>
      </c>
      <c r="W34" s="205">
        <f t="shared" ref="W34:X34" si="26">((Q34/Q30)-1)*100</f>
        <v>1.83295711060949</v>
      </c>
      <c r="X34" s="205">
        <f t="shared" si="26"/>
        <v>3.3628136569312961</v>
      </c>
      <c r="Z34" s="205">
        <f t="shared" si="6"/>
        <v>0.78908575888083643</v>
      </c>
      <c r="AA34" s="205">
        <f t="shared" si="3"/>
        <v>1.83295711060949</v>
      </c>
      <c r="AB34" s="14">
        <f t="shared" si="1"/>
        <v>62.883970328335955</v>
      </c>
      <c r="AC34" s="14">
        <f t="shared" si="2"/>
        <v>65.70729433698439</v>
      </c>
    </row>
    <row r="35" spans="1:29" ht="12.75" customHeight="1" x14ac:dyDescent="0.2">
      <c r="A35" s="3"/>
      <c r="B35" s="17" t="s">
        <v>208</v>
      </c>
      <c r="C35" s="2"/>
      <c r="D35" s="19">
        <v>208061</v>
      </c>
      <c r="E35" s="19">
        <v>101756</v>
      </c>
      <c r="F35" s="19">
        <v>106304</v>
      </c>
      <c r="G35" s="19">
        <v>166801</v>
      </c>
      <c r="H35" s="19">
        <v>105624</v>
      </c>
      <c r="I35" s="19">
        <v>92930</v>
      </c>
      <c r="J35" s="19">
        <v>12694</v>
      </c>
      <c r="K35" s="19">
        <v>61177</v>
      </c>
      <c r="L35" s="19"/>
      <c r="M35" s="230">
        <v>21048</v>
      </c>
      <c r="N35" s="230">
        <v>10321</v>
      </c>
      <c r="O35" s="230">
        <v>10726</v>
      </c>
      <c r="P35" s="19">
        <v>17144</v>
      </c>
      <c r="Q35" s="19">
        <v>11280</v>
      </c>
      <c r="R35" s="19">
        <v>10175</v>
      </c>
      <c r="S35" s="19">
        <v>1105</v>
      </c>
      <c r="T35" s="19">
        <v>5865</v>
      </c>
      <c r="U35" s="19"/>
      <c r="V35" s="205">
        <f t="shared" si="4"/>
        <v>90.203900709219852</v>
      </c>
      <c r="W35" s="205">
        <f t="shared" ref="W35:X35" si="27">((Q35/Q31)-1)*100</f>
        <v>1.3568155270015314</v>
      </c>
      <c r="X35" s="205">
        <f t="shared" si="27"/>
        <v>4.2413687122221155</v>
      </c>
      <c r="Z35" s="205">
        <f t="shared" si="6"/>
        <v>1.2344732403005709</v>
      </c>
      <c r="AA35" s="205">
        <f t="shared" si="3"/>
        <v>1.3568155270015314</v>
      </c>
      <c r="AB35" s="14">
        <f t="shared" si="1"/>
        <v>63.323361370735185</v>
      </c>
      <c r="AC35" s="14">
        <f t="shared" si="2"/>
        <v>65.795613625758293</v>
      </c>
    </row>
    <row r="36" spans="1:29" ht="12.75" customHeight="1" x14ac:dyDescent="0.2">
      <c r="A36" s="3"/>
      <c r="B36" s="17" t="s">
        <v>209</v>
      </c>
      <c r="C36" s="2"/>
      <c r="D36" s="19">
        <v>208468</v>
      </c>
      <c r="E36" s="19">
        <v>101951</v>
      </c>
      <c r="F36" s="19">
        <v>106517</v>
      </c>
      <c r="G36" s="19">
        <v>167246</v>
      </c>
      <c r="H36" s="19">
        <v>105947</v>
      </c>
      <c r="I36" s="19">
        <v>93534</v>
      </c>
      <c r="J36" s="19">
        <v>12413</v>
      </c>
      <c r="K36" s="19">
        <v>61299</v>
      </c>
      <c r="L36" s="19"/>
      <c r="M36" s="230">
        <v>21079</v>
      </c>
      <c r="N36" s="230">
        <v>10323</v>
      </c>
      <c r="O36" s="230">
        <v>10757</v>
      </c>
      <c r="P36" s="19">
        <v>17164</v>
      </c>
      <c r="Q36" s="19">
        <v>11224</v>
      </c>
      <c r="R36" s="19">
        <v>10131</v>
      </c>
      <c r="S36" s="19">
        <v>1093</v>
      </c>
      <c r="T36" s="19">
        <v>5940</v>
      </c>
      <c r="U36" s="19"/>
      <c r="V36" s="205">
        <f t="shared" si="4"/>
        <v>90.261938702779759</v>
      </c>
      <c r="W36" s="205">
        <f t="shared" ref="W36:X36" si="28">((Q36/Q32)-1)*100</f>
        <v>0.40254047768135681</v>
      </c>
      <c r="X36" s="205">
        <f t="shared" si="28"/>
        <v>1.4520328459843856</v>
      </c>
      <c r="Z36" s="205">
        <f t="shared" si="6"/>
        <v>1.208421696184625</v>
      </c>
      <c r="AA36" s="205">
        <f t="shared" si="3"/>
        <v>0.40254047768135681</v>
      </c>
      <c r="AB36" s="14">
        <f t="shared" si="1"/>
        <v>63.34800234385277</v>
      </c>
      <c r="AC36" s="14">
        <f t="shared" si="2"/>
        <v>65.392682358424608</v>
      </c>
    </row>
    <row r="37" spans="1:29" ht="12.75" customHeight="1" x14ac:dyDescent="0.2">
      <c r="A37" s="3">
        <v>2019</v>
      </c>
      <c r="B37" s="17" t="s">
        <v>206</v>
      </c>
      <c r="C37" s="2"/>
      <c r="D37" s="19">
        <v>208873</v>
      </c>
      <c r="E37" s="19">
        <v>102144</v>
      </c>
      <c r="F37" s="19">
        <v>106729</v>
      </c>
      <c r="G37" s="19">
        <v>167690</v>
      </c>
      <c r="H37" s="19">
        <v>106273</v>
      </c>
      <c r="I37" s="19">
        <v>92621</v>
      </c>
      <c r="J37" s="19">
        <v>13651</v>
      </c>
      <c r="K37" s="19">
        <v>61417</v>
      </c>
      <c r="L37" s="19"/>
      <c r="M37" s="230">
        <v>21111</v>
      </c>
      <c r="N37" s="230">
        <v>10390</v>
      </c>
      <c r="O37" s="230">
        <v>10721</v>
      </c>
      <c r="P37" s="19">
        <v>17188</v>
      </c>
      <c r="Q37" s="19">
        <v>11183</v>
      </c>
      <c r="R37" s="19">
        <v>9926</v>
      </c>
      <c r="S37" s="19">
        <v>1257</v>
      </c>
      <c r="T37" s="19">
        <v>6005</v>
      </c>
      <c r="U37" s="19"/>
      <c r="V37" s="205">
        <f t="shared" si="4"/>
        <v>88.759724581954757</v>
      </c>
      <c r="W37" s="205">
        <f t="shared" ref="W37:X37" si="29">((Q37/Q33)-1)*100</f>
        <v>-0.15178571428571264</v>
      </c>
      <c r="X37" s="205">
        <f t="shared" si="29"/>
        <v>1.4928425357873198</v>
      </c>
      <c r="Z37" s="205">
        <f t="shared" si="6"/>
        <v>1.4529694227262802</v>
      </c>
      <c r="AA37" s="205">
        <f t="shared" si="3"/>
        <v>-0.15178571428571264</v>
      </c>
      <c r="AB37" s="14">
        <f t="shared" si="1"/>
        <v>63.374679468066077</v>
      </c>
      <c r="AC37" s="14">
        <f t="shared" si="2"/>
        <v>65.062834535722601</v>
      </c>
    </row>
    <row r="38" spans="1:29" ht="12.75" customHeight="1" x14ac:dyDescent="0.2">
      <c r="A38" s="3"/>
      <c r="B38" s="17" t="s">
        <v>207</v>
      </c>
      <c r="C38" s="56"/>
      <c r="D38" s="55">
        <v>209276</v>
      </c>
      <c r="E38" s="55">
        <v>102337</v>
      </c>
      <c r="F38" s="55">
        <v>106940</v>
      </c>
      <c r="G38" s="55">
        <v>168128</v>
      </c>
      <c r="H38" s="55">
        <v>107170</v>
      </c>
      <c r="I38" s="55">
        <v>94159</v>
      </c>
      <c r="J38" s="55">
        <v>13011</v>
      </c>
      <c r="K38" s="55">
        <v>60958</v>
      </c>
      <c r="L38" s="55"/>
      <c r="M38" s="237">
        <v>21142</v>
      </c>
      <c r="N38" s="237">
        <v>10423</v>
      </c>
      <c r="O38" s="237">
        <v>10719</v>
      </c>
      <c r="P38" s="55">
        <v>17297</v>
      </c>
      <c r="Q38" s="55">
        <v>11389</v>
      </c>
      <c r="R38" s="55">
        <v>10293</v>
      </c>
      <c r="S38" s="55">
        <v>1096</v>
      </c>
      <c r="T38" s="55">
        <v>5909</v>
      </c>
      <c r="U38" s="55"/>
      <c r="V38" s="205">
        <f t="shared" si="4"/>
        <v>90.376679251909735</v>
      </c>
      <c r="W38" s="205">
        <f t="shared" ref="W38:X38" si="30">((Q38/Q34)-1)*100</f>
        <v>0.98421705976237117</v>
      </c>
      <c r="X38" s="205">
        <f t="shared" si="30"/>
        <v>2.4077206248134475</v>
      </c>
      <c r="Z38" s="205">
        <f t="shared" si="6"/>
        <v>2.4471847815696446</v>
      </c>
      <c r="AA38" s="205">
        <f t="shared" si="3"/>
        <v>0.98421705976237117</v>
      </c>
      <c r="AB38" s="14">
        <f t="shared" si="1"/>
        <v>63.743100494861061</v>
      </c>
      <c r="AC38" s="14">
        <f t="shared" si="2"/>
        <v>65.84378794010523</v>
      </c>
    </row>
    <row r="39" spans="1:29" ht="12.75" customHeight="1" x14ac:dyDescent="0.2">
      <c r="A39" s="3"/>
      <c r="B39" s="17" t="s">
        <v>208</v>
      </c>
      <c r="C39" s="56"/>
      <c r="D39" s="55">
        <v>209678</v>
      </c>
      <c r="E39" s="55">
        <v>102529</v>
      </c>
      <c r="F39" s="55">
        <v>107149</v>
      </c>
      <c r="G39" s="55">
        <v>168565</v>
      </c>
      <c r="H39" s="55">
        <v>107535</v>
      </c>
      <c r="I39" s="55">
        <v>94737</v>
      </c>
      <c r="J39" s="55">
        <v>12798</v>
      </c>
      <c r="K39" s="55">
        <v>61030</v>
      </c>
      <c r="L39" s="55"/>
      <c r="M39" s="237">
        <v>21173</v>
      </c>
      <c r="N39" s="237">
        <v>10463</v>
      </c>
      <c r="O39" s="237">
        <v>10711</v>
      </c>
      <c r="P39" s="55">
        <v>17339</v>
      </c>
      <c r="Q39" s="55">
        <v>11483</v>
      </c>
      <c r="R39" s="55">
        <v>10334</v>
      </c>
      <c r="S39" s="55">
        <v>1149</v>
      </c>
      <c r="T39" s="55">
        <v>5856</v>
      </c>
      <c r="U39" s="55"/>
      <c r="V39" s="205">
        <f t="shared" si="4"/>
        <v>89.993904032047382</v>
      </c>
      <c r="W39" s="205">
        <f t="shared" ref="W39:X39" si="31">((Q39/Q35)-1)*100</f>
        <v>1.7996453900709142</v>
      </c>
      <c r="X39" s="205">
        <f t="shared" si="31"/>
        <v>1.5626535626535709</v>
      </c>
      <c r="Z39" s="205">
        <f t="shared" si="6"/>
        <v>1.8092478982049576</v>
      </c>
      <c r="AA39" s="205">
        <f t="shared" si="3"/>
        <v>1.7996453900709142</v>
      </c>
      <c r="AB39" s="14">
        <f t="shared" si="1"/>
        <v>63.794381989143659</v>
      </c>
      <c r="AC39" s="14">
        <f t="shared" si="2"/>
        <v>66.226425976123195</v>
      </c>
    </row>
    <row r="40" spans="1:29" ht="12.75" customHeight="1" x14ac:dyDescent="0.2">
      <c r="A40" s="3"/>
      <c r="B40" s="17" t="s">
        <v>209</v>
      </c>
      <c r="C40" s="56"/>
      <c r="D40" s="55">
        <v>210077</v>
      </c>
      <c r="E40" s="55">
        <v>102719</v>
      </c>
      <c r="F40" s="55">
        <v>107358</v>
      </c>
      <c r="G40" s="55">
        <v>168997</v>
      </c>
      <c r="H40" s="55">
        <v>107418</v>
      </c>
      <c r="I40" s="55">
        <v>95515</v>
      </c>
      <c r="J40" s="55">
        <v>11903</v>
      </c>
      <c r="K40" s="55">
        <v>61579</v>
      </c>
      <c r="L40" s="55"/>
      <c r="M40" s="237">
        <v>21204</v>
      </c>
      <c r="N40" s="237">
        <v>10518</v>
      </c>
      <c r="O40" s="237">
        <v>10686</v>
      </c>
      <c r="P40" s="55">
        <v>17383</v>
      </c>
      <c r="Q40" s="55">
        <v>11461</v>
      </c>
      <c r="R40" s="55">
        <v>10363</v>
      </c>
      <c r="S40" s="55">
        <v>1098</v>
      </c>
      <c r="T40" s="55">
        <v>5921</v>
      </c>
      <c r="U40" s="55"/>
      <c r="V40" s="205">
        <f t="shared" si="4"/>
        <v>90.419684146235056</v>
      </c>
      <c r="W40" s="205">
        <f t="shared" ref="W40:X40" si="32">((Q40/Q36)-1)*100</f>
        <v>2.1115466856735488</v>
      </c>
      <c r="X40" s="205">
        <f t="shared" si="32"/>
        <v>2.290000987069396</v>
      </c>
      <c r="Z40" s="205">
        <f t="shared" si="6"/>
        <v>1.3884300640886416</v>
      </c>
      <c r="AA40" s="205">
        <f t="shared" si="3"/>
        <v>2.1115466856735488</v>
      </c>
      <c r="AB40" s="14">
        <f t="shared" si="1"/>
        <v>63.562075066421301</v>
      </c>
      <c r="AC40" s="14">
        <f t="shared" si="2"/>
        <v>65.932232641086117</v>
      </c>
    </row>
    <row r="41" spans="1:29" ht="12.75" customHeight="1" x14ac:dyDescent="0.2">
      <c r="A41" s="3">
        <v>2020</v>
      </c>
      <c r="B41" s="17" t="s">
        <v>206</v>
      </c>
      <c r="C41" s="56"/>
      <c r="D41" s="55">
        <v>210474</v>
      </c>
      <c r="E41" s="55">
        <v>102908</v>
      </c>
      <c r="F41" s="55">
        <v>107566</v>
      </c>
      <c r="G41" s="55">
        <v>169427</v>
      </c>
      <c r="H41" s="55">
        <v>106263</v>
      </c>
      <c r="I41" s="55">
        <v>93115</v>
      </c>
      <c r="J41" s="55">
        <v>13148</v>
      </c>
      <c r="K41" s="55">
        <v>63164</v>
      </c>
      <c r="L41" s="55"/>
      <c r="M41" s="238">
        <v>21235</v>
      </c>
      <c r="N41" s="237">
        <v>10488</v>
      </c>
      <c r="O41" s="237">
        <v>10747</v>
      </c>
      <c r="P41" s="55">
        <v>17401</v>
      </c>
      <c r="Q41" s="55">
        <v>11286</v>
      </c>
      <c r="R41" s="55">
        <v>9967</v>
      </c>
      <c r="S41" s="55">
        <v>1320</v>
      </c>
      <c r="T41" s="55">
        <v>6114</v>
      </c>
      <c r="U41" s="55"/>
      <c r="V41" s="205">
        <f t="shared" ref="V41:V47" si="33">(R41/Q41)*100</f>
        <v>88.312954102427781</v>
      </c>
      <c r="W41" s="205">
        <f t="shared" ref="W41:X44" si="34">((Q41/Q34)-1)*100</f>
        <v>7.093456286575428E-2</v>
      </c>
      <c r="X41" s="205">
        <f t="shared" si="34"/>
        <v>-0.83573773753855551</v>
      </c>
      <c r="Z41" s="205">
        <f>((H41/H35)-1)*100</f>
        <v>0.60497614178596226</v>
      </c>
      <c r="AA41" s="205">
        <f>((Q41/Q35)-1)*100</f>
        <v>5.319148936169249E-2</v>
      </c>
      <c r="AB41" s="14">
        <f t="shared" si="1"/>
        <v>62.719047141246676</v>
      </c>
      <c r="AC41" s="14">
        <f t="shared" si="2"/>
        <v>64.858341474627892</v>
      </c>
    </row>
    <row r="42" spans="1:29" ht="12.75" customHeight="1" x14ac:dyDescent="0.2">
      <c r="A42" s="3"/>
      <c r="B42" s="17" t="s">
        <v>207</v>
      </c>
      <c r="C42" s="56"/>
      <c r="D42" s="55">
        <v>210869</v>
      </c>
      <c r="E42" s="55">
        <v>103097</v>
      </c>
      <c r="F42" s="55">
        <v>107773</v>
      </c>
      <c r="G42" s="55">
        <v>169852</v>
      </c>
      <c r="H42" s="55">
        <v>97279</v>
      </c>
      <c r="I42" s="55">
        <v>84051</v>
      </c>
      <c r="J42" s="55">
        <v>13228</v>
      </c>
      <c r="K42" s="55">
        <v>72573</v>
      </c>
      <c r="L42" s="55"/>
      <c r="M42" s="81">
        <f t="shared" ref="M42:M48" si="35">SUM(N42:O42)</f>
        <v>21265.482</v>
      </c>
      <c r="N42" s="225">
        <v>10249.383065080499</v>
      </c>
      <c r="O42" s="225">
        <v>11016.098934919501</v>
      </c>
      <c r="P42" s="55">
        <v>17310</v>
      </c>
      <c r="Q42" s="55">
        <v>10507</v>
      </c>
      <c r="R42" s="55">
        <v>9121</v>
      </c>
      <c r="S42" s="55">
        <v>1385</v>
      </c>
      <c r="T42" s="55">
        <v>6803</v>
      </c>
      <c r="U42" s="55"/>
      <c r="V42" s="205">
        <f t="shared" si="33"/>
        <v>86.808794137241847</v>
      </c>
      <c r="W42" s="205">
        <f t="shared" si="34"/>
        <v>-6.8528368794326227</v>
      </c>
      <c r="X42" s="205">
        <f t="shared" si="34"/>
        <v>-10.35872235872236</v>
      </c>
      <c r="Z42" s="205">
        <f>((H42/H36)-1)*100</f>
        <v>-8.18144921517362</v>
      </c>
      <c r="AA42" s="205">
        <f>((Q42/Q36)-1)*100</f>
        <v>-6.3880969351389876</v>
      </c>
      <c r="AB42" s="14">
        <f t="shared" si="1"/>
        <v>57.272802204271954</v>
      </c>
      <c r="AC42" s="14">
        <f t="shared" si="2"/>
        <v>60.699017908723285</v>
      </c>
    </row>
    <row r="43" spans="1:29" ht="12.75" customHeight="1" x14ac:dyDescent="0.2">
      <c r="A43" s="3"/>
      <c r="B43" s="17" t="s">
        <v>208</v>
      </c>
      <c r="C43" s="56"/>
      <c r="D43" s="55">
        <v>211262</v>
      </c>
      <c r="E43" s="55">
        <v>103284</v>
      </c>
      <c r="F43" s="55">
        <v>107978</v>
      </c>
      <c r="G43" s="55">
        <v>170270</v>
      </c>
      <c r="H43" s="55">
        <v>98037</v>
      </c>
      <c r="I43" s="55">
        <v>83439</v>
      </c>
      <c r="J43" s="55">
        <v>14598</v>
      </c>
      <c r="K43" s="55">
        <v>72234</v>
      </c>
      <c r="L43" s="55"/>
      <c r="M43" s="81">
        <f t="shared" si="35"/>
        <v>21295.656999999999</v>
      </c>
      <c r="N43" s="225">
        <v>10240.286426750099</v>
      </c>
      <c r="O43" s="225">
        <v>11055.3705732499</v>
      </c>
      <c r="P43" s="55">
        <v>17318</v>
      </c>
      <c r="Q43" s="55">
        <v>10605</v>
      </c>
      <c r="R43" s="55">
        <v>9162</v>
      </c>
      <c r="S43" s="55">
        <v>1443</v>
      </c>
      <c r="T43" s="55">
        <v>6713</v>
      </c>
      <c r="U43" s="55"/>
      <c r="V43" s="205">
        <f t="shared" si="33"/>
        <v>86.3932107496464</v>
      </c>
      <c r="W43" s="205">
        <f t="shared" si="34"/>
        <v>-5.5149679258731261</v>
      </c>
      <c r="X43" s="205">
        <f t="shared" si="34"/>
        <v>-9.5647023985786177</v>
      </c>
      <c r="Z43" s="205">
        <f>((H43/H37)-1)*100</f>
        <v>-7.7498517967875209</v>
      </c>
      <c r="AA43" s="205">
        <f>((Q43/Q37)-1)*100</f>
        <v>-5.1685594205490464</v>
      </c>
      <c r="AB43" s="14">
        <f t="shared" si="1"/>
        <v>57.577377106947793</v>
      </c>
      <c r="AC43" s="14">
        <f t="shared" si="2"/>
        <v>61.236863379143088</v>
      </c>
    </row>
    <row r="44" spans="1:29" ht="12.75" customHeight="1" x14ac:dyDescent="0.2">
      <c r="A44" s="3"/>
      <c r="B44" s="17" t="s">
        <v>209</v>
      </c>
      <c r="C44" s="56"/>
      <c r="D44" s="55">
        <v>211652</v>
      </c>
      <c r="E44" s="55">
        <v>103470</v>
      </c>
      <c r="F44" s="55">
        <v>108182</v>
      </c>
      <c r="G44" s="55">
        <v>170678</v>
      </c>
      <c r="H44" s="55">
        <v>101637</v>
      </c>
      <c r="I44" s="55">
        <v>87225</v>
      </c>
      <c r="J44" s="55">
        <v>14412</v>
      </c>
      <c r="K44" s="55">
        <v>69042</v>
      </c>
      <c r="L44" s="55"/>
      <c r="M44" s="81">
        <f t="shared" si="35"/>
        <v>21325.59</v>
      </c>
      <c r="N44" s="225">
        <v>10201.736902939901</v>
      </c>
      <c r="O44" s="225">
        <v>11123.853097060099</v>
      </c>
      <c r="P44" s="55">
        <v>17361</v>
      </c>
      <c r="Q44" s="55">
        <v>10785</v>
      </c>
      <c r="R44" s="55">
        <v>9440</v>
      </c>
      <c r="S44" s="55">
        <v>1344</v>
      </c>
      <c r="T44" s="55">
        <v>6576</v>
      </c>
      <c r="U44" s="55"/>
      <c r="V44" s="205">
        <f t="shared" si="33"/>
        <v>87.528975428836347</v>
      </c>
      <c r="W44" s="205">
        <f t="shared" si="34"/>
        <v>-3.5589734418313479</v>
      </c>
      <c r="X44" s="205">
        <f t="shared" si="34"/>
        <v>-4.8962321176707624</v>
      </c>
      <c r="Z44" s="205">
        <f>((H44/H38)-1)*100</f>
        <v>-5.1628254175608905</v>
      </c>
      <c r="AA44" s="205">
        <f>((Q44/Q38)-1)*100</f>
        <v>-5.3033628940205464</v>
      </c>
      <c r="AB44" s="14">
        <f t="shared" si="1"/>
        <v>59.548975263361413</v>
      </c>
      <c r="AC44" s="14">
        <f t="shared" si="2"/>
        <v>62.121997580784516</v>
      </c>
    </row>
    <row r="45" spans="1:29" ht="12.75" customHeight="1" x14ac:dyDescent="0.2">
      <c r="A45" s="3">
        <v>2021</v>
      </c>
      <c r="B45" s="17" t="s">
        <v>206</v>
      </c>
      <c r="C45" s="56"/>
      <c r="D45" s="55">
        <v>212040</v>
      </c>
      <c r="E45" s="55">
        <v>103655</v>
      </c>
      <c r="F45" s="55">
        <v>108386</v>
      </c>
      <c r="G45" s="259">
        <v>171084</v>
      </c>
      <c r="H45" s="55">
        <v>102339</v>
      </c>
      <c r="I45" s="55">
        <v>87082</v>
      </c>
      <c r="J45" s="55">
        <v>15257</v>
      </c>
      <c r="K45" s="55">
        <v>68746</v>
      </c>
      <c r="L45" s="55"/>
      <c r="M45" s="81">
        <f t="shared" si="35"/>
        <v>21355.239999999998</v>
      </c>
      <c r="N45" s="225">
        <v>10220.542256321</v>
      </c>
      <c r="O45" s="225">
        <v>11134.697743679</v>
      </c>
      <c r="P45" s="55">
        <v>17348</v>
      </c>
      <c r="Q45" s="55">
        <v>10942</v>
      </c>
      <c r="R45" s="55">
        <v>9418</v>
      </c>
      <c r="S45" s="55">
        <v>1523</v>
      </c>
      <c r="T45" s="55">
        <v>6406</v>
      </c>
      <c r="U45" s="55"/>
      <c r="V45" s="205">
        <f t="shared" si="33"/>
        <v>86.072016084810826</v>
      </c>
      <c r="W45" s="205">
        <f t="shared" ref="W45:W47" si="36">((Q45/Q41)-1)*100</f>
        <v>-3.0480241006556774</v>
      </c>
      <c r="X45" s="205">
        <f t="shared" ref="X45:X47" si="37">((R45/R41)-1)*100</f>
        <v>-5.5081769840473527</v>
      </c>
      <c r="Z45" s="205">
        <f t="shared" ref="Z45:Z47" si="38">((H45/H41)-1)*100</f>
        <v>-3.6927246548657533</v>
      </c>
      <c r="AA45" s="205">
        <f t="shared" ref="AA45:AA47" si="39">((Q45/Q41)-1)*100</f>
        <v>-3.0480241006556774</v>
      </c>
      <c r="AB45" s="14">
        <f t="shared" si="1"/>
        <v>59.817984148137761</v>
      </c>
      <c r="AC45" s="14">
        <f t="shared" si="2"/>
        <v>63.073553147336867</v>
      </c>
    </row>
    <row r="46" spans="1:29" ht="12.75" customHeight="1" x14ac:dyDescent="0.2">
      <c r="A46" s="3"/>
      <c r="B46" s="17" t="s">
        <v>207</v>
      </c>
      <c r="C46" s="56"/>
      <c r="D46" s="55">
        <v>212426</v>
      </c>
      <c r="E46" s="55">
        <v>103838</v>
      </c>
      <c r="F46" s="55">
        <v>108587</v>
      </c>
      <c r="G46" s="55">
        <v>171485</v>
      </c>
      <c r="H46" s="55">
        <v>104216</v>
      </c>
      <c r="I46" s="55">
        <v>89384</v>
      </c>
      <c r="J46" s="55">
        <v>14832</v>
      </c>
      <c r="K46" s="55">
        <v>67270</v>
      </c>
      <c r="L46" s="55"/>
      <c r="M46" s="81">
        <f t="shared" si="35"/>
        <v>21384.627999999997</v>
      </c>
      <c r="N46" s="225">
        <v>10295.4134930665</v>
      </c>
      <c r="O46" s="225">
        <v>11089.214506933498</v>
      </c>
      <c r="P46" s="55">
        <v>17335</v>
      </c>
      <c r="Q46" s="55">
        <v>11037</v>
      </c>
      <c r="R46" s="55">
        <v>9644</v>
      </c>
      <c r="S46" s="55">
        <v>1393</v>
      </c>
      <c r="T46" s="55">
        <v>6298</v>
      </c>
      <c r="U46" s="55"/>
      <c r="V46" s="205">
        <f t="shared" si="33"/>
        <v>87.378816707438617</v>
      </c>
      <c r="W46" s="205">
        <f t="shared" si="36"/>
        <v>5.0442562101456145</v>
      </c>
      <c r="X46" s="205">
        <f t="shared" si="37"/>
        <v>5.734020392500816</v>
      </c>
      <c r="Z46" s="205">
        <f t="shared" si="38"/>
        <v>7.1310354752824434</v>
      </c>
      <c r="AA46" s="205">
        <f t="shared" si="39"/>
        <v>5.0442562101456145</v>
      </c>
      <c r="AB46" s="14">
        <f t="shared" si="1"/>
        <v>60.772662331982389</v>
      </c>
      <c r="AC46" s="14">
        <f t="shared" si="2"/>
        <v>63.668877992500718</v>
      </c>
    </row>
    <row r="47" spans="1:29" ht="12.75" customHeight="1" x14ac:dyDescent="0.2">
      <c r="A47" s="3"/>
      <c r="B47" s="17" t="s">
        <v>208</v>
      </c>
      <c r="C47" s="56"/>
      <c r="D47" s="55">
        <v>212808</v>
      </c>
      <c r="E47" s="55">
        <v>104020</v>
      </c>
      <c r="F47" s="55">
        <v>108788</v>
      </c>
      <c r="G47" s="55">
        <v>171886</v>
      </c>
      <c r="H47" s="55">
        <v>106430</v>
      </c>
      <c r="I47" s="55">
        <v>92976</v>
      </c>
      <c r="J47" s="55">
        <v>13453</v>
      </c>
      <c r="K47" s="55">
        <v>65456</v>
      </c>
      <c r="L47" s="55"/>
      <c r="M47" s="81">
        <f t="shared" si="35"/>
        <v>0</v>
      </c>
      <c r="N47" s="229"/>
      <c r="O47" s="229"/>
      <c r="P47" s="55">
        <v>17474</v>
      </c>
      <c r="Q47" s="55">
        <v>11314</v>
      </c>
      <c r="R47" s="55">
        <v>10104</v>
      </c>
      <c r="S47" s="55">
        <v>1210</v>
      </c>
      <c r="T47" s="55">
        <v>6160</v>
      </c>
      <c r="V47" s="205">
        <f t="shared" si="33"/>
        <v>89.305285487007239</v>
      </c>
      <c r="W47" s="205">
        <f t="shared" si="36"/>
        <v>6.6855256954266862</v>
      </c>
      <c r="X47" s="205">
        <f t="shared" si="37"/>
        <v>10.281597904387695</v>
      </c>
      <c r="Z47" s="205">
        <f t="shared" si="38"/>
        <v>8.5610534798086455</v>
      </c>
      <c r="AA47" s="205">
        <f t="shared" si="39"/>
        <v>6.6855256954266862</v>
      </c>
      <c r="AB47" s="14">
        <f t="shared" ref="AB47" si="40">(H47/G47)*100</f>
        <v>61.918946278347278</v>
      </c>
      <c r="AC47" s="14">
        <f t="shared" ref="AC47" si="41">(Q47/P47)*100</f>
        <v>64.747625042920902</v>
      </c>
    </row>
    <row r="48" spans="1:29" ht="12.75" customHeight="1" x14ac:dyDescent="0.2">
      <c r="A48" s="3"/>
      <c r="B48" s="17" t="s">
        <v>209</v>
      </c>
      <c r="C48" s="56"/>
      <c r="D48" s="55">
        <v>213188</v>
      </c>
      <c r="E48" s="55">
        <v>104201</v>
      </c>
      <c r="F48" s="55">
        <v>108987</v>
      </c>
      <c r="G48" s="55">
        <v>172283</v>
      </c>
      <c r="H48" s="55">
        <v>107758</v>
      </c>
      <c r="I48" s="55">
        <v>95747</v>
      </c>
      <c r="J48" s="55">
        <v>12011</v>
      </c>
      <c r="K48" s="55">
        <v>64525</v>
      </c>
      <c r="L48" s="55"/>
      <c r="M48" s="81">
        <f t="shared" si="35"/>
        <v>0</v>
      </c>
      <c r="N48" s="229"/>
      <c r="O48" s="229"/>
      <c r="P48" s="55">
        <v>17525</v>
      </c>
      <c r="Q48" s="55">
        <v>11341</v>
      </c>
      <c r="R48" s="55">
        <v>10271</v>
      </c>
      <c r="S48" s="55">
        <v>1070</v>
      </c>
      <c r="T48" s="55">
        <v>6184</v>
      </c>
      <c r="V48" s="205">
        <f t="shared" si="4"/>
        <v>90.565205890133143</v>
      </c>
      <c r="W48" s="205">
        <f t="shared" ref="W48:X48" si="42">((Q48/Q44)-1)*100</f>
        <v>5.1553082985628107</v>
      </c>
      <c r="X48" s="205">
        <f t="shared" si="42"/>
        <v>8.8029661016949099</v>
      </c>
      <c r="Z48" s="205">
        <f t="shared" si="6"/>
        <v>6.0224130975924162</v>
      </c>
      <c r="AA48" s="205">
        <f t="shared" si="3"/>
        <v>5.1553082985628107</v>
      </c>
      <c r="AB48" s="14">
        <f t="shared" si="1"/>
        <v>62.547088221124547</v>
      </c>
      <c r="AC48" s="14">
        <f t="shared" si="2"/>
        <v>64.713266761768907</v>
      </c>
    </row>
    <row r="49" spans="1:29" ht="12.75" customHeight="1" x14ac:dyDescent="0.2">
      <c r="A49" s="2"/>
      <c r="B49" s="2"/>
      <c r="C49" s="2"/>
      <c r="D49" s="6"/>
      <c r="E49" s="6"/>
      <c r="F49" s="6"/>
      <c r="G49" s="2"/>
      <c r="H49" s="19"/>
      <c r="I49" s="19"/>
      <c r="J49" s="235"/>
      <c r="K49" s="19"/>
      <c r="L49" s="19"/>
      <c r="M49" s="6"/>
      <c r="N49" s="6"/>
      <c r="O49" s="6"/>
      <c r="P49" s="14"/>
      <c r="Q49" s="19"/>
      <c r="R49" s="19"/>
      <c r="S49" s="19"/>
      <c r="T49" s="19"/>
      <c r="U49" s="19"/>
      <c r="V49" s="19"/>
      <c r="W49" s="19"/>
      <c r="X49" s="19"/>
    </row>
    <row r="50" spans="1:29" ht="12.75" customHeight="1" x14ac:dyDescent="0.2">
      <c r="A50" s="2" t="s">
        <v>200</v>
      </c>
      <c r="B50" s="2"/>
      <c r="C50" s="2"/>
      <c r="D50" s="36">
        <f>(D48-D47)/D47</f>
        <v>1.7856471561219502E-3</v>
      </c>
      <c r="E50" s="36">
        <f t="shared" ref="E50:F50" si="43">(E48-E47)/E47</f>
        <v>1.7400499903864641E-3</v>
      </c>
      <c r="F50" s="36">
        <f t="shared" si="43"/>
        <v>1.8292458727065485E-3</v>
      </c>
      <c r="G50" s="36">
        <f>(G48-G47)/G47</f>
        <v>2.3096703629149552E-3</v>
      </c>
      <c r="H50" s="36">
        <f t="shared" ref="H50:K50" si="44">(H48-H47)/H47</f>
        <v>1.2477684863290426E-2</v>
      </c>
      <c r="I50" s="36">
        <f t="shared" si="44"/>
        <v>2.9803390122182069E-2</v>
      </c>
      <c r="J50" s="36">
        <f t="shared" si="44"/>
        <v>-0.10718798780941054</v>
      </c>
      <c r="K50" s="36">
        <f t="shared" si="44"/>
        <v>-1.4223295037888047E-2</v>
      </c>
      <c r="L50" s="37"/>
      <c r="M50" s="36" t="e">
        <f>(M48-M47)/M47</f>
        <v>#DIV/0!</v>
      </c>
      <c r="N50" s="36" t="e">
        <f t="shared" ref="N50:O50" si="45">(N48-N47)/N47</f>
        <v>#DIV/0!</v>
      </c>
      <c r="O50" s="36" t="e">
        <f t="shared" si="45"/>
        <v>#DIV/0!</v>
      </c>
      <c r="P50" s="36">
        <f>(P48-P47)/P47</f>
        <v>2.918621952615314E-3</v>
      </c>
      <c r="Q50" s="36">
        <f t="shared" ref="Q50:T50" si="46">(Q48-Q47)/Q47</f>
        <v>2.386423899593424E-3</v>
      </c>
      <c r="R50" s="36">
        <f t="shared" si="46"/>
        <v>1.6528107680126681E-2</v>
      </c>
      <c r="S50" s="36">
        <f t="shared" si="46"/>
        <v>-0.11570247933884298</v>
      </c>
      <c r="T50" s="36">
        <f t="shared" si="46"/>
        <v>3.8961038961038961E-3</v>
      </c>
      <c r="U50" s="36"/>
      <c r="V50" s="36" t="s">
        <v>60</v>
      </c>
      <c r="W50" s="36" t="s">
        <v>60</v>
      </c>
      <c r="X50" s="36" t="s">
        <v>60</v>
      </c>
      <c r="AA50" s="36" t="s">
        <v>60</v>
      </c>
      <c r="AB50" s="36" t="s">
        <v>60</v>
      </c>
      <c r="AC50" s="36" t="s">
        <v>60</v>
      </c>
    </row>
    <row r="51" spans="1:29" ht="12.75" customHeight="1" x14ac:dyDescent="0.2">
      <c r="A51" s="2" t="s">
        <v>201</v>
      </c>
      <c r="B51" s="2"/>
      <c r="C51" s="2"/>
      <c r="D51" s="36">
        <f>(D48-D44)/D44</f>
        <v>7.2571957741953772E-3</v>
      </c>
      <c r="E51" s="36">
        <f t="shared" ref="E51:F51" si="47">(E48-E44)/E44</f>
        <v>7.064849714893206E-3</v>
      </c>
      <c r="F51" s="36">
        <f t="shared" si="47"/>
        <v>7.4411639644303123E-3</v>
      </c>
      <c r="G51" s="36">
        <f>(G48-G44)/G44</f>
        <v>9.4036724123788655E-3</v>
      </c>
      <c r="H51" s="36">
        <f t="shared" ref="H51:K51" si="48">(H48-H44)/H44</f>
        <v>6.022413097592412E-2</v>
      </c>
      <c r="I51" s="36">
        <f t="shared" si="48"/>
        <v>9.7701347090856983E-2</v>
      </c>
      <c r="J51" s="36">
        <f t="shared" si="48"/>
        <v>-0.16659728004440744</v>
      </c>
      <c r="K51" s="36">
        <f t="shared" si="48"/>
        <v>-6.5423944845166712E-2</v>
      </c>
      <c r="L51" s="19"/>
      <c r="M51" s="36">
        <f>(M48-M44)/M44</f>
        <v>-1</v>
      </c>
      <c r="N51" s="36">
        <f t="shared" ref="N51:O51" si="49">(N48-N44)/N44</f>
        <v>-1</v>
      </c>
      <c r="O51" s="36">
        <f t="shared" si="49"/>
        <v>-1</v>
      </c>
      <c r="P51" s="36">
        <f>(P48-P44)/P44</f>
        <v>9.4464604573469262E-3</v>
      </c>
      <c r="Q51" s="36">
        <f t="shared" ref="Q51:T51" si="50">(Q48-Q44)/Q44</f>
        <v>5.155308298562819E-2</v>
      </c>
      <c r="R51" s="36">
        <f t="shared" si="50"/>
        <v>8.8029661016949159E-2</v>
      </c>
      <c r="S51" s="36">
        <f t="shared" si="50"/>
        <v>-0.20386904761904762</v>
      </c>
      <c r="T51" s="36">
        <f t="shared" si="50"/>
        <v>-5.9610705596107053E-2</v>
      </c>
      <c r="U51" s="36"/>
      <c r="V51" s="36" t="s">
        <v>60</v>
      </c>
      <c r="W51" s="36" t="s">
        <v>60</v>
      </c>
      <c r="X51" s="36" t="s">
        <v>60</v>
      </c>
      <c r="AA51" s="36" t="s">
        <v>60</v>
      </c>
      <c r="AB51" s="36" t="s">
        <v>60</v>
      </c>
      <c r="AC51" s="36" t="s">
        <v>60</v>
      </c>
    </row>
    <row r="52" spans="1:29" ht="12.75" customHeight="1" x14ac:dyDescent="0.2">
      <c r="A52" s="2"/>
      <c r="B52" s="2"/>
      <c r="C52" s="2"/>
      <c r="D52" s="36"/>
      <c r="E52" s="36"/>
      <c r="F52" s="36"/>
      <c r="G52" s="36"/>
      <c r="H52" s="36"/>
      <c r="I52" s="36"/>
      <c r="J52" s="36"/>
      <c r="K52" s="36"/>
      <c r="L52" s="19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AA52" s="36"/>
      <c r="AB52" s="36"/>
      <c r="AC52" s="36"/>
    </row>
    <row r="53" spans="1:29" ht="12.75" customHeight="1" x14ac:dyDescent="0.2">
      <c r="A53" s="2" t="s">
        <v>202</v>
      </c>
      <c r="B53" s="2"/>
      <c r="C53" s="62"/>
      <c r="D53" s="126">
        <f>D48-D47</f>
        <v>380</v>
      </c>
      <c r="E53" s="126">
        <f t="shared" ref="E53:T53" si="51">E48-E47</f>
        <v>181</v>
      </c>
      <c r="F53" s="126">
        <f t="shared" si="51"/>
        <v>199</v>
      </c>
      <c r="G53" s="126">
        <f t="shared" si="51"/>
        <v>397</v>
      </c>
      <c r="H53" s="126">
        <f t="shared" si="51"/>
        <v>1328</v>
      </c>
      <c r="I53" s="126">
        <f t="shared" si="51"/>
        <v>2771</v>
      </c>
      <c r="J53" s="126">
        <f t="shared" si="51"/>
        <v>-1442</v>
      </c>
      <c r="K53" s="126">
        <f t="shared" si="51"/>
        <v>-931</v>
      </c>
      <c r="L53" s="126"/>
      <c r="M53" s="126">
        <f t="shared" si="51"/>
        <v>0</v>
      </c>
      <c r="N53" s="126">
        <f t="shared" si="51"/>
        <v>0</v>
      </c>
      <c r="O53" s="126">
        <f t="shared" si="51"/>
        <v>0</v>
      </c>
      <c r="P53" s="126">
        <f t="shared" si="51"/>
        <v>51</v>
      </c>
      <c r="Q53" s="126">
        <f t="shared" si="51"/>
        <v>27</v>
      </c>
      <c r="R53" s="126">
        <f t="shared" si="51"/>
        <v>167</v>
      </c>
      <c r="S53" s="126">
        <f t="shared" si="51"/>
        <v>-140</v>
      </c>
      <c r="T53" s="126">
        <f t="shared" si="51"/>
        <v>24</v>
      </c>
      <c r="U53" s="126"/>
      <c r="V53" s="126" t="s">
        <v>60</v>
      </c>
      <c r="W53" s="126" t="s">
        <v>60</v>
      </c>
      <c r="X53" s="126" t="s">
        <v>60</v>
      </c>
      <c r="AA53" s="126" t="s">
        <v>60</v>
      </c>
      <c r="AB53" s="126" t="s">
        <v>60</v>
      </c>
      <c r="AC53" s="126" t="s">
        <v>60</v>
      </c>
    </row>
    <row r="54" spans="1:29" ht="12.75" customHeight="1" x14ac:dyDescent="0.2">
      <c r="A54" s="2" t="s">
        <v>203</v>
      </c>
      <c r="B54" s="2"/>
      <c r="C54" s="24"/>
      <c r="D54" s="125">
        <f>D48-D44</f>
        <v>1536</v>
      </c>
      <c r="E54" s="125">
        <f t="shared" ref="E54:T54" si="52">E48-E44</f>
        <v>731</v>
      </c>
      <c r="F54" s="125">
        <f t="shared" si="52"/>
        <v>805</v>
      </c>
      <c r="G54" s="125">
        <f t="shared" si="52"/>
        <v>1605</v>
      </c>
      <c r="H54" s="125">
        <f t="shared" si="52"/>
        <v>6121</v>
      </c>
      <c r="I54" s="125">
        <f t="shared" si="52"/>
        <v>8522</v>
      </c>
      <c r="J54" s="125">
        <f t="shared" si="52"/>
        <v>-2401</v>
      </c>
      <c r="K54" s="125">
        <f t="shared" si="52"/>
        <v>-4517</v>
      </c>
      <c r="L54" s="125"/>
      <c r="M54" s="125">
        <f t="shared" si="52"/>
        <v>-21325.59</v>
      </c>
      <c r="N54" s="125">
        <f t="shared" si="52"/>
        <v>-10201.736902939901</v>
      </c>
      <c r="O54" s="125">
        <f t="shared" si="52"/>
        <v>-11123.853097060099</v>
      </c>
      <c r="P54" s="125">
        <f t="shared" si="52"/>
        <v>164</v>
      </c>
      <c r="Q54" s="125">
        <f t="shared" si="52"/>
        <v>556</v>
      </c>
      <c r="R54" s="125">
        <f t="shared" si="52"/>
        <v>831</v>
      </c>
      <c r="S54" s="125">
        <f t="shared" si="52"/>
        <v>-274</v>
      </c>
      <c r="T54" s="125">
        <f t="shared" si="52"/>
        <v>-392</v>
      </c>
      <c r="U54" s="125"/>
      <c r="V54" s="125" t="s">
        <v>60</v>
      </c>
      <c r="W54" s="125" t="s">
        <v>60</v>
      </c>
      <c r="X54" s="125" t="s">
        <v>60</v>
      </c>
      <c r="AA54" s="125" t="s">
        <v>60</v>
      </c>
      <c r="AB54" s="125" t="s">
        <v>60</v>
      </c>
      <c r="AC54" s="125" t="s">
        <v>60</v>
      </c>
    </row>
    <row r="55" spans="1:29" ht="12.75" customHeight="1" x14ac:dyDescent="0.2">
      <c r="A55" s="38"/>
      <c r="B55" s="38"/>
      <c r="C55" s="24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AA55" s="19"/>
      <c r="AB55" s="19"/>
      <c r="AC55" s="19"/>
    </row>
    <row r="56" spans="1:29" ht="12.75" customHeight="1" x14ac:dyDescent="0.2">
      <c r="A56" s="2" t="s">
        <v>204</v>
      </c>
      <c r="B56" s="2"/>
      <c r="C56" s="24"/>
      <c r="D56" s="126">
        <f t="shared" ref="D56:K56" si="53">MAX(D9:D48)</f>
        <v>213188</v>
      </c>
      <c r="E56" s="126">
        <f t="shared" si="53"/>
        <v>104201</v>
      </c>
      <c r="F56" s="126">
        <f t="shared" si="53"/>
        <v>108987</v>
      </c>
      <c r="G56" s="126">
        <f t="shared" si="53"/>
        <v>172283</v>
      </c>
      <c r="H56" s="126">
        <f t="shared" si="53"/>
        <v>107758</v>
      </c>
      <c r="I56" s="126">
        <f t="shared" si="53"/>
        <v>95747</v>
      </c>
      <c r="J56" s="126">
        <f t="shared" si="53"/>
        <v>15257</v>
      </c>
      <c r="K56" s="126">
        <f t="shared" si="53"/>
        <v>72573</v>
      </c>
      <c r="L56" s="126"/>
      <c r="M56" s="126">
        <f t="shared" ref="M56:T56" si="54">MAX(M9:M48)</f>
        <v>21384.627999999997</v>
      </c>
      <c r="N56" s="126">
        <f t="shared" si="54"/>
        <v>10518</v>
      </c>
      <c r="O56" s="126">
        <f t="shared" si="54"/>
        <v>11134.697743679</v>
      </c>
      <c r="P56" s="126">
        <f t="shared" si="54"/>
        <v>17525</v>
      </c>
      <c r="Q56" s="126">
        <f t="shared" si="54"/>
        <v>11483</v>
      </c>
      <c r="R56" s="126">
        <f t="shared" si="54"/>
        <v>10363</v>
      </c>
      <c r="S56" s="126">
        <f t="shared" si="54"/>
        <v>1523</v>
      </c>
      <c r="T56" s="126">
        <f t="shared" si="54"/>
        <v>6803</v>
      </c>
      <c r="U56" s="126"/>
      <c r="V56" s="126" t="s">
        <v>60</v>
      </c>
      <c r="W56" s="126" t="s">
        <v>60</v>
      </c>
      <c r="X56" s="126" t="s">
        <v>60</v>
      </c>
      <c r="AA56" s="126" t="s">
        <v>60</v>
      </c>
      <c r="AB56" s="126" t="s">
        <v>60</v>
      </c>
      <c r="AC56" s="126" t="s">
        <v>60</v>
      </c>
    </row>
    <row r="57" spans="1:29" ht="12.75" customHeight="1" x14ac:dyDescent="0.2">
      <c r="A57" s="2" t="s">
        <v>205</v>
      </c>
      <c r="B57" s="2"/>
      <c r="C57" s="24"/>
      <c r="D57" s="125">
        <f>MIN(D9:D48)</f>
        <v>197074</v>
      </c>
      <c r="E57" s="125">
        <f t="shared" ref="E57:T57" si="55">MIN(E9:E48)</f>
        <v>96535</v>
      </c>
      <c r="F57" s="125">
        <f t="shared" si="55"/>
        <v>100539</v>
      </c>
      <c r="G57" s="125">
        <f t="shared" si="55"/>
        <v>153601</v>
      </c>
      <c r="H57" s="125">
        <f t="shared" si="55"/>
        <v>95664</v>
      </c>
      <c r="I57" s="125">
        <f t="shared" si="55"/>
        <v>83439</v>
      </c>
      <c r="J57" s="125">
        <f t="shared" si="55"/>
        <v>6151</v>
      </c>
      <c r="K57" s="125">
        <f t="shared" si="55"/>
        <v>57169</v>
      </c>
      <c r="L57" s="125"/>
      <c r="M57" s="125">
        <f t="shared" si="55"/>
        <v>0</v>
      </c>
      <c r="N57" s="125">
        <f t="shared" si="55"/>
        <v>9946</v>
      </c>
      <c r="O57" s="125">
        <f t="shared" si="55"/>
        <v>10192</v>
      </c>
      <c r="P57" s="125">
        <f t="shared" si="55"/>
        <v>15985</v>
      </c>
      <c r="Q57" s="125">
        <f t="shared" si="55"/>
        <v>10115</v>
      </c>
      <c r="R57" s="125">
        <f t="shared" si="55"/>
        <v>9121</v>
      </c>
      <c r="S57" s="125">
        <f t="shared" si="55"/>
        <v>603</v>
      </c>
      <c r="T57" s="125">
        <f t="shared" si="55"/>
        <v>5645</v>
      </c>
      <c r="U57" s="125"/>
      <c r="V57" s="125" t="s">
        <v>60</v>
      </c>
      <c r="W57" s="125" t="s">
        <v>60</v>
      </c>
      <c r="X57" s="125" t="s">
        <v>60</v>
      </c>
      <c r="AA57" s="125" t="s">
        <v>60</v>
      </c>
      <c r="AB57" s="125" t="s">
        <v>60</v>
      </c>
      <c r="AC57" s="125" t="s">
        <v>60</v>
      </c>
    </row>
    <row r="58" spans="1:29" ht="12.75" customHeight="1" x14ac:dyDescent="0.2">
      <c r="A58" s="38"/>
      <c r="B58" s="38"/>
      <c r="C58" s="2"/>
      <c r="D58" s="36"/>
      <c r="E58" s="36"/>
      <c r="F58" s="36"/>
      <c r="G58" s="36"/>
      <c r="H58" s="36"/>
      <c r="I58" s="36"/>
      <c r="J58" s="36"/>
      <c r="K58" s="36"/>
      <c r="L58" s="19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9" ht="12.75" customHeight="1" x14ac:dyDescent="0.2">
      <c r="A59" s="38"/>
      <c r="B59" s="38"/>
      <c r="C59" s="2"/>
      <c r="D59" s="36"/>
      <c r="E59" s="36"/>
      <c r="F59" s="36"/>
      <c r="G59" s="36"/>
      <c r="H59" s="36"/>
      <c r="I59" s="36"/>
      <c r="J59" s="36"/>
      <c r="K59" s="36"/>
      <c r="L59" s="19"/>
      <c r="M59" s="57"/>
      <c r="N59" s="57"/>
      <c r="O59" s="57"/>
      <c r="P59" s="57"/>
      <c r="Q59" s="57"/>
      <c r="R59" s="57"/>
      <c r="S59" s="36"/>
      <c r="T59" s="57"/>
      <c r="U59" s="57"/>
      <c r="V59" s="57"/>
      <c r="W59" s="57"/>
      <c r="X59" s="57"/>
    </row>
    <row r="60" spans="1:29" ht="24.95" customHeight="1" x14ac:dyDescent="0.25">
      <c r="D60" s="48" t="s">
        <v>13</v>
      </c>
      <c r="H60" s="19"/>
      <c r="I60" s="19"/>
      <c r="J60" s="19"/>
      <c r="K60" s="19"/>
      <c r="M60" s="48" t="s">
        <v>11</v>
      </c>
      <c r="N60"/>
      <c r="O60"/>
      <c r="P60"/>
      <c r="Q60"/>
      <c r="R60"/>
      <c r="S60"/>
      <c r="T60"/>
      <c r="U60"/>
      <c r="V60"/>
      <c r="W60"/>
      <c r="X60"/>
    </row>
    <row r="61" spans="1:29" ht="12.75" customHeight="1" x14ac:dyDescent="0.25">
      <c r="D61" s="20">
        <f>D48</f>
        <v>213188</v>
      </c>
      <c r="E61" s="8" t="s">
        <v>65</v>
      </c>
      <c r="F61" s="19"/>
      <c r="G61" s="43"/>
      <c r="H61" s="6"/>
      <c r="I61" s="6"/>
      <c r="M61" s="121">
        <f>M48</f>
        <v>0</v>
      </c>
      <c r="N61"/>
      <c r="O61"/>
      <c r="P61"/>
      <c r="Q61"/>
      <c r="R61"/>
      <c r="S61"/>
      <c r="T61"/>
      <c r="U61"/>
      <c r="V61"/>
      <c r="W61"/>
      <c r="X61"/>
    </row>
    <row r="62" spans="1:29" ht="12.75" customHeight="1" x14ac:dyDescent="0.25">
      <c r="D62" s="39">
        <f>G48/D61</f>
        <v>0.80812709908625247</v>
      </c>
      <c r="E62" s="8" t="s">
        <v>66</v>
      </c>
      <c r="F62" s="39"/>
      <c r="G62" s="39"/>
      <c r="H62" s="6"/>
      <c r="I62" s="8"/>
      <c r="M62" s="39" t="e">
        <f>P48/M61</f>
        <v>#DIV/0!</v>
      </c>
      <c r="N62"/>
      <c r="O62"/>
      <c r="P62"/>
      <c r="Q62"/>
      <c r="R62"/>
      <c r="S62"/>
      <c r="T62"/>
      <c r="U62"/>
      <c r="V62"/>
      <c r="W62"/>
      <c r="X62"/>
    </row>
    <row r="63" spans="1:29" ht="12.75" customHeight="1" x14ac:dyDescent="0.25">
      <c r="D63" s="81">
        <f>F48</f>
        <v>108987</v>
      </c>
      <c r="E63" s="50" t="s">
        <v>67</v>
      </c>
      <c r="F63" s="59"/>
      <c r="G63" s="59"/>
      <c r="H63" s="6"/>
      <c r="I63" s="8"/>
      <c r="M63" s="81">
        <f>O48</f>
        <v>0</v>
      </c>
      <c r="N63"/>
      <c r="O63"/>
      <c r="P63"/>
      <c r="Q63"/>
      <c r="R63"/>
      <c r="S63"/>
      <c r="T63"/>
      <c r="U63"/>
      <c r="V63"/>
      <c r="W63"/>
      <c r="X63"/>
    </row>
    <row r="64" spans="1:29" ht="15" x14ac:dyDescent="0.25">
      <c r="D64" s="39">
        <f>D63/D61</f>
        <v>0.51122483441844757</v>
      </c>
      <c r="E64" s="6" t="s">
        <v>68</v>
      </c>
      <c r="F64" s="39"/>
      <c r="G64" s="39"/>
      <c r="H64" s="6"/>
      <c r="M64" s="83" t="e">
        <f>M63/M61</f>
        <v>#DIV/0!</v>
      </c>
      <c r="N64"/>
      <c r="O64"/>
      <c r="P64"/>
      <c r="Q64"/>
      <c r="R64"/>
      <c r="S64"/>
      <c r="T64"/>
      <c r="U64"/>
      <c r="V64"/>
      <c r="W64"/>
      <c r="X64"/>
    </row>
    <row r="65" spans="1:24" ht="15" x14ac:dyDescent="0.25">
      <c r="D65" s="39">
        <f>H48/G48</f>
        <v>0.62547088221124547</v>
      </c>
      <c r="E65" s="6" t="s">
        <v>69</v>
      </c>
      <c r="F65" s="39"/>
      <c r="G65" s="39"/>
      <c r="H65" s="6"/>
      <c r="M65" s="39">
        <f>Q48/P48</f>
        <v>0.64713266761768906</v>
      </c>
      <c r="N65"/>
      <c r="O65"/>
      <c r="P65"/>
      <c r="Q65"/>
      <c r="R65"/>
      <c r="S65"/>
      <c r="T65"/>
      <c r="U65"/>
      <c r="V65"/>
      <c r="W65"/>
      <c r="X65"/>
    </row>
    <row r="66" spans="1:24" ht="15" x14ac:dyDescent="0.25">
      <c r="D66" s="39">
        <f>I48/H48</f>
        <v>0.88853727797472115</v>
      </c>
      <c r="E66" s="6" t="s">
        <v>70</v>
      </c>
      <c r="F66" s="39"/>
      <c r="G66" s="39"/>
      <c r="H66" s="6"/>
      <c r="M66" s="83">
        <f>R48/Q48</f>
        <v>0.90565205890133149</v>
      </c>
      <c r="N66"/>
      <c r="O66"/>
      <c r="P66"/>
      <c r="Q66"/>
      <c r="R66"/>
      <c r="S66"/>
      <c r="T66"/>
      <c r="U66"/>
      <c r="V66"/>
      <c r="W66"/>
      <c r="X66"/>
    </row>
    <row r="67" spans="1:24" ht="15" x14ac:dyDescent="0.25">
      <c r="D67" s="39">
        <f>J48/H48</f>
        <v>0.11146272202527886</v>
      </c>
      <c r="E67" s="6" t="s">
        <v>71</v>
      </c>
      <c r="F67" s="39"/>
      <c r="G67" s="39"/>
      <c r="H67" s="6"/>
      <c r="M67" s="39">
        <f>S48/Q48</f>
        <v>9.434794109866855E-2</v>
      </c>
      <c r="N67"/>
      <c r="O67"/>
      <c r="P67"/>
      <c r="Q67"/>
      <c r="R67"/>
      <c r="S67"/>
      <c r="T67"/>
      <c r="U67"/>
      <c r="V67"/>
      <c r="W67"/>
      <c r="X67"/>
    </row>
    <row r="68" spans="1:24" ht="15" x14ac:dyDescent="0.25">
      <c r="D68" s="81">
        <f>OcTxHM!E45</f>
        <v>55065</v>
      </c>
      <c r="E68" s="6" t="s">
        <v>75</v>
      </c>
      <c r="F68" s="59"/>
      <c r="G68" s="59"/>
      <c r="H68" s="6"/>
      <c r="M68" s="81">
        <f>OcTxHM!L45</f>
        <v>0</v>
      </c>
      <c r="N68"/>
      <c r="O68"/>
      <c r="P68"/>
      <c r="Q68"/>
      <c r="R68"/>
      <c r="S68"/>
      <c r="T68"/>
      <c r="U68"/>
      <c r="V68"/>
      <c r="W68"/>
      <c r="X68"/>
    </row>
    <row r="69" spans="1:24" ht="15" x14ac:dyDescent="0.25">
      <c r="D69" s="39">
        <f>D68/I48</f>
        <v>0.57510940290557411</v>
      </c>
      <c r="E69" s="6" t="s">
        <v>72</v>
      </c>
      <c r="F69" s="39"/>
      <c r="G69" s="39"/>
      <c r="H69" s="6"/>
      <c r="M69" s="83">
        <f>M68/R48</f>
        <v>0</v>
      </c>
      <c r="N69"/>
      <c r="O69"/>
      <c r="P69"/>
      <c r="Q69"/>
      <c r="R69"/>
      <c r="S69"/>
      <c r="T69"/>
      <c r="U69"/>
      <c r="V69"/>
      <c r="W69"/>
      <c r="X69"/>
    </row>
    <row r="70" spans="1:24" ht="15" x14ac:dyDescent="0.25">
      <c r="D70" s="36"/>
      <c r="E70" s="36"/>
      <c r="F70" s="36"/>
      <c r="G70" s="36"/>
      <c r="H70" s="6"/>
      <c r="M70" s="36"/>
      <c r="N70"/>
      <c r="O70"/>
      <c r="P70"/>
      <c r="Q70"/>
      <c r="R70"/>
      <c r="S70"/>
      <c r="T70"/>
      <c r="U70"/>
      <c r="V70"/>
      <c r="W70"/>
      <c r="X70"/>
    </row>
    <row r="71" spans="1:24" x14ac:dyDescent="0.2">
      <c r="D71" s="36"/>
      <c r="E71" s="36"/>
      <c r="F71" s="36"/>
      <c r="G71" s="36"/>
      <c r="H71" s="6"/>
      <c r="M71" s="36"/>
      <c r="N71" s="36"/>
      <c r="O71" s="153"/>
      <c r="P71" s="36"/>
      <c r="Q71" s="36"/>
    </row>
    <row r="72" spans="1:24" x14ac:dyDescent="0.2">
      <c r="D72" s="36"/>
      <c r="E72" s="36"/>
      <c r="F72" s="36"/>
      <c r="G72" s="36"/>
      <c r="H72" s="6"/>
      <c r="M72" s="36"/>
    </row>
    <row r="73" spans="1:24" x14ac:dyDescent="0.2">
      <c r="D73" s="49"/>
      <c r="E73" s="49"/>
      <c r="F73" s="49"/>
      <c r="G73" s="49"/>
      <c r="H73" s="36"/>
    </row>
    <row r="74" spans="1:24" x14ac:dyDescent="0.2">
      <c r="A74" s="67"/>
      <c r="B74" s="67"/>
    </row>
    <row r="89" spans="1:2" x14ac:dyDescent="0.2">
      <c r="A89" s="18"/>
      <c r="B89" s="18"/>
    </row>
    <row r="104" spans="1:2" ht="15" x14ac:dyDescent="0.25">
      <c r="A104"/>
      <c r="B104"/>
    </row>
    <row r="106" spans="1:2" x14ac:dyDescent="0.2">
      <c r="A106" s="18"/>
      <c r="B106" s="18"/>
    </row>
  </sheetData>
  <mergeCells count="4">
    <mergeCell ref="D7:F7"/>
    <mergeCell ref="M7:O7"/>
    <mergeCell ref="G7:K7"/>
    <mergeCell ref="P7:T7"/>
  </mergeCells>
  <hyperlinks>
    <hyperlink ref="A2" r:id="rId1" xr:uid="{00000000-0004-0000-0000-000000000000}"/>
    <hyperlink ref="A4" r:id="rId2" xr:uid="{00000000-0004-0000-0000-000001000000}"/>
  </hyperlinks>
  <pageMargins left="0.511811024" right="0.511811024" top="0.78740157499999996" bottom="0.78740157499999996" header="0.31496062000000002" footer="0.31496062000000002"/>
  <pageSetup paperSize="9" scale="76" orientation="landscape" r:id="rId3"/>
  <rowBreaks count="1" manualBreakCount="1">
    <brk id="58" max="16383" man="1"/>
  </rowBreaks>
  <colBreaks count="1" manualBreakCount="1">
    <brk id="11" max="1048575" man="1"/>
  </colBreaks>
  <ignoredErrors>
    <ignoredError sqref="C48" evalError="1"/>
  </ignoredErrors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I55"/>
  <sheetViews>
    <sheetView showGridLines="0" zoomScale="85" zoomScaleNormal="85" workbookViewId="0">
      <pane xSplit="2" ySplit="5" topLeftCell="C34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5" width="11.7109375" style="6" customWidth="1"/>
    <col min="6" max="6" width="5.7109375" style="6" customWidth="1"/>
    <col min="7" max="9" width="11.7109375" style="6" customWidth="1"/>
    <col min="10" max="16384" width="9.140625" style="6"/>
  </cols>
  <sheetData>
    <row r="1" spans="1:9" s="1" customFormat="1" ht="30" customHeight="1" x14ac:dyDescent="0.25">
      <c r="A1" s="63" t="s">
        <v>239</v>
      </c>
      <c r="B1" s="63"/>
    </row>
    <row r="2" spans="1:9" ht="12.75" customHeight="1" x14ac:dyDescent="0.2">
      <c r="A2" s="11" t="s">
        <v>80</v>
      </c>
      <c r="B2" s="11"/>
    </row>
    <row r="3" spans="1:9" ht="12.75" customHeight="1" x14ac:dyDescent="0.2">
      <c r="A3" s="11"/>
      <c r="B3" s="11"/>
    </row>
    <row r="4" spans="1:9" ht="12.75" customHeight="1" x14ac:dyDescent="0.2">
      <c r="A4" s="46"/>
      <c r="B4" s="134"/>
      <c r="D4" s="44" t="s">
        <v>132</v>
      </c>
      <c r="E4" s="44"/>
      <c r="G4" s="78" t="s">
        <v>133</v>
      </c>
      <c r="H4" s="78"/>
      <c r="I4" s="70"/>
    </row>
    <row r="5" spans="1:9" ht="30" customHeight="1" x14ac:dyDescent="0.2">
      <c r="A5" s="122" t="s">
        <v>212</v>
      </c>
      <c r="B5" s="122" t="s">
        <v>211</v>
      </c>
      <c r="D5" s="47" t="s">
        <v>13</v>
      </c>
      <c r="E5" s="47" t="s">
        <v>11</v>
      </c>
      <c r="G5" s="79" t="s">
        <v>13</v>
      </c>
      <c r="H5" s="79" t="s">
        <v>11</v>
      </c>
      <c r="I5" s="79" t="s">
        <v>134</v>
      </c>
    </row>
    <row r="6" spans="1:9" ht="12.75" customHeight="1" x14ac:dyDescent="0.2">
      <c r="A6" s="3">
        <v>2012</v>
      </c>
      <c r="B6" s="17" t="s">
        <v>206</v>
      </c>
      <c r="D6" s="19">
        <v>202679</v>
      </c>
      <c r="E6" s="19">
        <v>19286</v>
      </c>
      <c r="G6" s="65">
        <f t="shared" ref="G6:G43" si="0">D6/1000</f>
        <v>202.679</v>
      </c>
      <c r="H6" s="65">
        <f t="shared" ref="H6:H25" si="1">E6/1000</f>
        <v>19.286000000000001</v>
      </c>
      <c r="I6" s="80">
        <f>(H6/G6)*100</f>
        <v>9.5155393504013741</v>
      </c>
    </row>
    <row r="7" spans="1:9" ht="12.75" customHeight="1" x14ac:dyDescent="0.2">
      <c r="A7" s="3"/>
      <c r="B7" s="17" t="s">
        <v>207</v>
      </c>
      <c r="D7" s="19">
        <v>205683</v>
      </c>
      <c r="E7" s="19">
        <v>20005</v>
      </c>
      <c r="G7" s="65">
        <f t="shared" si="0"/>
        <v>205.68299999999999</v>
      </c>
      <c r="H7" s="65">
        <f t="shared" si="1"/>
        <v>20.004999999999999</v>
      </c>
      <c r="I7" s="80">
        <f t="shared" ref="I7:I25" si="2">(H7/G7)*100</f>
        <v>9.7261319603467467</v>
      </c>
    </row>
    <row r="8" spans="1:9" ht="12.75" customHeight="1" x14ac:dyDescent="0.2">
      <c r="A8" s="3"/>
      <c r="B8" s="17" t="s">
        <v>208</v>
      </c>
      <c r="D8" s="19">
        <v>208430</v>
      </c>
      <c r="E8" s="19">
        <v>20327</v>
      </c>
      <c r="G8" s="65">
        <f t="shared" si="0"/>
        <v>208.43</v>
      </c>
      <c r="H8" s="65">
        <f t="shared" si="1"/>
        <v>20.327000000000002</v>
      </c>
      <c r="I8" s="80">
        <f t="shared" si="2"/>
        <v>9.7524348702202186</v>
      </c>
    </row>
    <row r="9" spans="1:9" ht="12.75" customHeight="1" x14ac:dyDescent="0.2">
      <c r="A9" s="3"/>
      <c r="B9" s="17" t="s">
        <v>209</v>
      </c>
      <c r="D9" s="19">
        <v>208521</v>
      </c>
      <c r="E9" s="19">
        <v>19977</v>
      </c>
      <c r="G9" s="65">
        <f t="shared" si="0"/>
        <v>208.52099999999999</v>
      </c>
      <c r="H9" s="65">
        <f t="shared" si="1"/>
        <v>19.977</v>
      </c>
      <c r="I9" s="80">
        <f t="shared" si="2"/>
        <v>9.5803300387011383</v>
      </c>
    </row>
    <row r="10" spans="1:9" ht="12.75" customHeight="1" x14ac:dyDescent="0.2">
      <c r="A10" s="3">
        <v>2013</v>
      </c>
      <c r="B10" s="17" t="s">
        <v>206</v>
      </c>
      <c r="D10" s="19">
        <v>209896</v>
      </c>
      <c r="E10" s="19">
        <v>20028</v>
      </c>
      <c r="G10" s="65">
        <f t="shared" si="0"/>
        <v>209.89599999999999</v>
      </c>
      <c r="H10" s="65">
        <f t="shared" si="1"/>
        <v>20.027999999999999</v>
      </c>
      <c r="I10" s="80">
        <f t="shared" si="2"/>
        <v>9.5418683538514308</v>
      </c>
    </row>
    <row r="11" spans="1:9" ht="12.75" customHeight="1" x14ac:dyDescent="0.2">
      <c r="A11" s="3"/>
      <c r="B11" s="17" t="s">
        <v>207</v>
      </c>
      <c r="D11" s="19">
        <v>215059</v>
      </c>
      <c r="E11" s="19">
        <v>20294</v>
      </c>
      <c r="G11" s="65">
        <f t="shared" si="0"/>
        <v>215.059</v>
      </c>
      <c r="H11" s="65">
        <f t="shared" si="1"/>
        <v>20.294</v>
      </c>
      <c r="I11" s="80">
        <f t="shared" si="2"/>
        <v>9.4364802217066011</v>
      </c>
    </row>
    <row r="12" spans="1:9" ht="12.75" customHeight="1" x14ac:dyDescent="0.2">
      <c r="A12" s="3"/>
      <c r="B12" s="17" t="s">
        <v>208</v>
      </c>
      <c r="D12" s="19">
        <v>219681</v>
      </c>
      <c r="E12" s="19">
        <v>20926</v>
      </c>
      <c r="G12" s="65">
        <f t="shared" si="0"/>
        <v>219.68100000000001</v>
      </c>
      <c r="H12" s="65">
        <f t="shared" si="1"/>
        <v>20.925999999999998</v>
      </c>
      <c r="I12" s="80">
        <f t="shared" si="2"/>
        <v>9.5256303458196196</v>
      </c>
    </row>
    <row r="13" spans="1:9" ht="12.75" customHeight="1" x14ac:dyDescent="0.2">
      <c r="A13" s="3"/>
      <c r="B13" s="17" t="s">
        <v>209</v>
      </c>
      <c r="D13" s="19">
        <v>219334</v>
      </c>
      <c r="E13" s="19">
        <v>21124</v>
      </c>
      <c r="G13" s="65">
        <f t="shared" si="0"/>
        <v>219.334</v>
      </c>
      <c r="H13" s="65">
        <f t="shared" si="1"/>
        <v>21.123999999999999</v>
      </c>
      <c r="I13" s="80">
        <f t="shared" si="2"/>
        <v>9.6309737660371848</v>
      </c>
    </row>
    <row r="14" spans="1:9" ht="12.75" customHeight="1" x14ac:dyDescent="0.2">
      <c r="A14" s="3">
        <v>2014</v>
      </c>
      <c r="B14" s="17" t="s">
        <v>206</v>
      </c>
      <c r="D14" s="19">
        <v>222465</v>
      </c>
      <c r="E14" s="19">
        <v>21235</v>
      </c>
      <c r="G14" s="65">
        <f t="shared" si="0"/>
        <v>222.465</v>
      </c>
      <c r="H14" s="65">
        <f t="shared" si="1"/>
        <v>21.234999999999999</v>
      </c>
      <c r="I14" s="80">
        <f t="shared" si="2"/>
        <v>9.5453217360034159</v>
      </c>
    </row>
    <row r="15" spans="1:9" ht="12.75" customHeight="1" x14ac:dyDescent="0.2">
      <c r="A15" s="3"/>
      <c r="B15" s="17" t="s">
        <v>207</v>
      </c>
      <c r="D15" s="19">
        <v>223217</v>
      </c>
      <c r="E15" s="19">
        <v>21099</v>
      </c>
      <c r="G15" s="65">
        <f t="shared" si="0"/>
        <v>223.21700000000001</v>
      </c>
      <c r="H15" s="65">
        <f t="shared" si="1"/>
        <v>21.099</v>
      </c>
      <c r="I15" s="80">
        <f t="shared" si="2"/>
        <v>9.4522370607973407</v>
      </c>
    </row>
    <row r="16" spans="1:9" ht="12.75" customHeight="1" x14ac:dyDescent="0.2">
      <c r="A16" s="3"/>
      <c r="B16" s="17" t="s">
        <v>208</v>
      </c>
      <c r="D16" s="19">
        <v>225717</v>
      </c>
      <c r="E16" s="19">
        <v>21802</v>
      </c>
      <c r="G16" s="65">
        <f t="shared" si="0"/>
        <v>225.71700000000001</v>
      </c>
      <c r="H16" s="65">
        <f t="shared" si="1"/>
        <v>21.802</v>
      </c>
      <c r="I16" s="80">
        <f t="shared" si="2"/>
        <v>9.6589977715457831</v>
      </c>
    </row>
    <row r="17" spans="1:9" ht="12.75" customHeight="1" x14ac:dyDescent="0.2">
      <c r="A17" s="3"/>
      <c r="B17" s="17" t="s">
        <v>209</v>
      </c>
      <c r="D17" s="19">
        <v>226938</v>
      </c>
      <c r="E17" s="19">
        <v>21569</v>
      </c>
      <c r="G17" s="65">
        <f t="shared" si="0"/>
        <v>226.93799999999999</v>
      </c>
      <c r="H17" s="65">
        <f t="shared" si="1"/>
        <v>21.568999999999999</v>
      </c>
      <c r="I17" s="80">
        <f t="shared" si="2"/>
        <v>9.5043580184896328</v>
      </c>
    </row>
    <row r="18" spans="1:9" ht="12.75" customHeight="1" x14ac:dyDescent="0.2">
      <c r="A18" s="3">
        <v>2015</v>
      </c>
      <c r="B18" s="17" t="s">
        <v>206</v>
      </c>
      <c r="D18" s="55">
        <v>224633</v>
      </c>
      <c r="E18" s="55">
        <v>21206</v>
      </c>
      <c r="G18" s="65">
        <f t="shared" si="0"/>
        <v>224.63300000000001</v>
      </c>
      <c r="H18" s="65">
        <f t="shared" si="1"/>
        <v>21.206</v>
      </c>
      <c r="I18" s="80">
        <f t="shared" si="2"/>
        <v>9.4402870459816679</v>
      </c>
    </row>
    <row r="19" spans="1:9" ht="12.75" customHeight="1" x14ac:dyDescent="0.2">
      <c r="A19" s="3"/>
      <c r="B19" s="17" t="s">
        <v>207</v>
      </c>
      <c r="D19" s="55">
        <v>223930</v>
      </c>
      <c r="E19" s="55">
        <v>21069</v>
      </c>
      <c r="G19" s="65">
        <f t="shared" si="0"/>
        <v>223.93</v>
      </c>
      <c r="H19" s="65">
        <f t="shared" si="1"/>
        <v>21.068999999999999</v>
      </c>
      <c r="I19" s="80">
        <f t="shared" si="2"/>
        <v>9.4087438038672797</v>
      </c>
    </row>
    <row r="20" spans="1:9" ht="12.75" customHeight="1" x14ac:dyDescent="0.2">
      <c r="A20" s="3"/>
      <c r="B20" s="17" t="s">
        <v>208</v>
      </c>
      <c r="D20" s="55">
        <v>221139</v>
      </c>
      <c r="E20" s="55">
        <v>21099</v>
      </c>
      <c r="G20" s="65">
        <f t="shared" si="0"/>
        <v>221.13900000000001</v>
      </c>
      <c r="H20" s="65">
        <f t="shared" si="1"/>
        <v>21.099</v>
      </c>
      <c r="I20" s="80">
        <f t="shared" si="2"/>
        <v>9.5410578866685647</v>
      </c>
    </row>
    <row r="21" spans="1:9" ht="12.75" customHeight="1" x14ac:dyDescent="0.2">
      <c r="A21" s="3"/>
      <c r="B21" s="17" t="s">
        <v>209</v>
      </c>
      <c r="D21" s="55">
        <v>218530</v>
      </c>
      <c r="E21" s="55">
        <v>20744</v>
      </c>
      <c r="G21" s="65">
        <f t="shared" si="0"/>
        <v>218.53</v>
      </c>
      <c r="H21" s="65">
        <f t="shared" si="1"/>
        <v>20.744</v>
      </c>
      <c r="I21" s="80">
        <f t="shared" si="2"/>
        <v>9.4925181897222348</v>
      </c>
    </row>
    <row r="22" spans="1:9" ht="12.75" customHeight="1" x14ac:dyDescent="0.2">
      <c r="A22" s="3">
        <v>2016</v>
      </c>
      <c r="B22" s="17" t="s">
        <v>206</v>
      </c>
      <c r="D22" s="55">
        <v>216087</v>
      </c>
      <c r="E22" s="55">
        <v>20375</v>
      </c>
      <c r="G22" s="65">
        <f t="shared" si="0"/>
        <v>216.08699999999999</v>
      </c>
      <c r="H22" s="65">
        <f t="shared" si="1"/>
        <v>20.375</v>
      </c>
      <c r="I22" s="80">
        <f t="shared" si="2"/>
        <v>9.4290725494823846</v>
      </c>
    </row>
    <row r="23" spans="1:9" ht="12.75" customHeight="1" x14ac:dyDescent="0.2">
      <c r="A23" s="3"/>
      <c r="B23" s="17" t="s">
        <v>207</v>
      </c>
      <c r="D23" s="55">
        <v>213664</v>
      </c>
      <c r="E23" s="55">
        <v>20509</v>
      </c>
      <c r="G23" s="65">
        <f t="shared" si="0"/>
        <v>213.66399999999999</v>
      </c>
      <c r="H23" s="65">
        <f t="shared" si="1"/>
        <v>20.509</v>
      </c>
      <c r="I23" s="80">
        <f t="shared" si="2"/>
        <v>9.5987157406020671</v>
      </c>
    </row>
    <row r="24" spans="1:9" ht="12.75" customHeight="1" x14ac:dyDescent="0.2">
      <c r="A24" s="3"/>
      <c r="B24" s="17" t="s">
        <v>208</v>
      </c>
      <c r="D24" s="55">
        <v>213482</v>
      </c>
      <c r="E24" s="55">
        <v>20150</v>
      </c>
      <c r="G24" s="65">
        <f t="shared" si="0"/>
        <v>213.482</v>
      </c>
      <c r="H24" s="65">
        <f t="shared" si="1"/>
        <v>20.149999999999999</v>
      </c>
      <c r="I24" s="80">
        <f t="shared" si="2"/>
        <v>9.4387348816293635</v>
      </c>
    </row>
    <row r="25" spans="1:9" ht="12.75" customHeight="1" x14ac:dyDescent="0.2">
      <c r="A25" s="3"/>
      <c r="B25" s="17" t="s">
        <v>209</v>
      </c>
      <c r="D25" s="55">
        <v>216222</v>
      </c>
      <c r="E25" s="55">
        <v>20339</v>
      </c>
      <c r="G25" s="65">
        <f t="shared" si="0"/>
        <v>216.22200000000001</v>
      </c>
      <c r="H25" s="65">
        <f t="shared" si="1"/>
        <v>20.338999999999999</v>
      </c>
      <c r="I25" s="80">
        <f t="shared" si="2"/>
        <v>9.4065358751653374</v>
      </c>
    </row>
    <row r="26" spans="1:9" ht="12.75" customHeight="1" x14ac:dyDescent="0.2">
      <c r="A26" s="3">
        <v>2017</v>
      </c>
      <c r="B26" s="17" t="s">
        <v>206</v>
      </c>
      <c r="D26" s="55">
        <v>215437</v>
      </c>
      <c r="E26" s="55">
        <v>19648</v>
      </c>
      <c r="G26" s="65">
        <f t="shared" si="0"/>
        <v>215.43700000000001</v>
      </c>
      <c r="H26" s="65">
        <f t="shared" ref="H26:H29" si="3">E26/1000</f>
        <v>19.648</v>
      </c>
      <c r="I26" s="80">
        <f t="shared" ref="I26:I29" si="4">(H26/G26)*100</f>
        <v>9.1200675835627116</v>
      </c>
    </row>
    <row r="27" spans="1:9" ht="12.75" customHeight="1" x14ac:dyDescent="0.2">
      <c r="A27" s="3"/>
      <c r="B27" s="17" t="s">
        <v>207</v>
      </c>
      <c r="D27" s="55">
        <v>216619</v>
      </c>
      <c r="E27" s="55">
        <v>20363</v>
      </c>
      <c r="G27" s="65">
        <f t="shared" si="0"/>
        <v>216.619</v>
      </c>
      <c r="H27" s="65">
        <f t="shared" si="3"/>
        <v>20.363</v>
      </c>
      <c r="I27" s="80">
        <f t="shared" si="4"/>
        <v>9.4003757749781869</v>
      </c>
    </row>
    <row r="28" spans="1:9" ht="12.75" customHeight="1" x14ac:dyDescent="0.2">
      <c r="A28" s="3"/>
      <c r="B28" s="17" t="s">
        <v>208</v>
      </c>
      <c r="D28" s="55">
        <v>219933</v>
      </c>
      <c r="E28" s="55">
        <v>20836</v>
      </c>
      <c r="G28" s="65">
        <f t="shared" si="0"/>
        <v>219.93299999999999</v>
      </c>
      <c r="H28" s="65">
        <f t="shared" si="3"/>
        <v>20.835999999999999</v>
      </c>
      <c r="I28" s="80">
        <f t="shared" si="4"/>
        <v>9.4737942918979865</v>
      </c>
    </row>
    <row r="29" spans="1:9" ht="12.75" customHeight="1" x14ac:dyDescent="0.2">
      <c r="A29" s="3"/>
      <c r="B29" s="17" t="s">
        <v>209</v>
      </c>
      <c r="D29" s="55">
        <v>223515</v>
      </c>
      <c r="E29" s="55">
        <v>21557</v>
      </c>
      <c r="G29" s="65">
        <f t="shared" si="0"/>
        <v>223.51499999999999</v>
      </c>
      <c r="H29" s="65">
        <f t="shared" si="3"/>
        <v>21.556999999999999</v>
      </c>
      <c r="I29" s="80">
        <f t="shared" si="4"/>
        <v>9.6445428718430524</v>
      </c>
    </row>
    <row r="30" spans="1:9" ht="12.75" customHeight="1" x14ac:dyDescent="0.2">
      <c r="A30" s="3">
        <v>2018</v>
      </c>
      <c r="B30" s="17" t="s">
        <v>206</v>
      </c>
      <c r="D30" s="55">
        <v>221609</v>
      </c>
      <c r="E30" s="55">
        <v>21141</v>
      </c>
      <c r="G30" s="65">
        <f t="shared" si="0"/>
        <v>221.60900000000001</v>
      </c>
      <c r="H30" s="65">
        <f t="shared" ref="H30:H37" si="5">E30/1000</f>
        <v>21.140999999999998</v>
      </c>
      <c r="I30" s="80">
        <f t="shared" ref="I30:I37" si="6">(H30/G30)*100</f>
        <v>9.5397750091377151</v>
      </c>
    </row>
    <row r="31" spans="1:9" ht="12.75" customHeight="1" x14ac:dyDescent="0.2">
      <c r="A31" s="3"/>
      <c r="B31" s="17" t="s">
        <v>207</v>
      </c>
      <c r="D31" s="55">
        <v>224091</v>
      </c>
      <c r="E31" s="55">
        <v>21714</v>
      </c>
      <c r="G31" s="65">
        <f t="shared" si="0"/>
        <v>224.09100000000001</v>
      </c>
      <c r="H31" s="65">
        <f t="shared" si="5"/>
        <v>21.713999999999999</v>
      </c>
      <c r="I31" s="80">
        <f t="shared" si="6"/>
        <v>9.689813513260237</v>
      </c>
    </row>
    <row r="32" spans="1:9" ht="12.75" customHeight="1" x14ac:dyDescent="0.2">
      <c r="A32" s="3"/>
      <c r="B32" s="17" t="s">
        <v>208</v>
      </c>
      <c r="D32" s="55">
        <v>226761</v>
      </c>
      <c r="E32" s="55">
        <v>21763</v>
      </c>
      <c r="G32" s="65">
        <f t="shared" si="0"/>
        <v>226.761</v>
      </c>
      <c r="H32" s="65">
        <f t="shared" si="5"/>
        <v>21.763000000000002</v>
      </c>
      <c r="I32" s="80">
        <f t="shared" si="6"/>
        <v>9.5973293467571601</v>
      </c>
    </row>
    <row r="33" spans="1:9" ht="12.75" customHeight="1" x14ac:dyDescent="0.2">
      <c r="A33" s="3"/>
      <c r="B33" s="17" t="s">
        <v>209</v>
      </c>
      <c r="D33" s="55">
        <v>229641</v>
      </c>
      <c r="E33" s="55">
        <v>21361</v>
      </c>
      <c r="G33" s="65">
        <f t="shared" si="0"/>
        <v>229.64099999999999</v>
      </c>
      <c r="H33" s="65">
        <f t="shared" si="5"/>
        <v>21.361000000000001</v>
      </c>
      <c r="I33" s="80">
        <f t="shared" si="6"/>
        <v>9.3019103731476527</v>
      </c>
    </row>
    <row r="34" spans="1:9" ht="12.75" customHeight="1" x14ac:dyDescent="0.2">
      <c r="A34" s="3">
        <v>2019</v>
      </c>
      <c r="B34" s="17" t="s">
        <v>206</v>
      </c>
      <c r="D34" s="55">
        <v>228762</v>
      </c>
      <c r="E34" s="55">
        <v>20971</v>
      </c>
      <c r="G34" s="65">
        <f t="shared" si="0"/>
        <v>228.762</v>
      </c>
      <c r="H34" s="65">
        <f t="shared" si="5"/>
        <v>20.971</v>
      </c>
      <c r="I34" s="80">
        <f t="shared" si="6"/>
        <v>9.167169372535648</v>
      </c>
    </row>
    <row r="35" spans="1:9" ht="12.75" customHeight="1" x14ac:dyDescent="0.2">
      <c r="A35" s="3"/>
      <c r="B35" s="17" t="s">
        <v>207</v>
      </c>
      <c r="D35" s="55">
        <v>229388</v>
      </c>
      <c r="E35" s="55">
        <v>21674</v>
      </c>
      <c r="G35" s="65">
        <f t="shared" si="0"/>
        <v>229.38800000000001</v>
      </c>
      <c r="H35" s="65">
        <f t="shared" si="5"/>
        <v>21.673999999999999</v>
      </c>
      <c r="I35" s="80">
        <f t="shared" si="6"/>
        <v>9.448619805743979</v>
      </c>
    </row>
    <row r="36" spans="1:9" ht="12.75" customHeight="1" x14ac:dyDescent="0.2">
      <c r="A36" s="3"/>
      <c r="B36" s="17" t="s">
        <v>208</v>
      </c>
      <c r="D36" s="55">
        <v>230894</v>
      </c>
      <c r="E36" s="55">
        <v>21611</v>
      </c>
      <c r="G36" s="65">
        <f t="shared" si="0"/>
        <v>230.89400000000001</v>
      </c>
      <c r="H36" s="65">
        <f t="shared" si="5"/>
        <v>21.611000000000001</v>
      </c>
      <c r="I36" s="80">
        <f t="shared" si="6"/>
        <v>9.3597061855223611</v>
      </c>
    </row>
    <row r="37" spans="1:9" ht="12.75" customHeight="1" x14ac:dyDescent="0.2">
      <c r="A37" s="3"/>
      <c r="B37" s="17" t="s">
        <v>209</v>
      </c>
      <c r="D37" s="55">
        <v>235303</v>
      </c>
      <c r="E37" s="55">
        <v>22097</v>
      </c>
      <c r="G37" s="65">
        <f t="shared" si="0"/>
        <v>235.303</v>
      </c>
      <c r="H37" s="65">
        <f t="shared" si="5"/>
        <v>22.097000000000001</v>
      </c>
      <c r="I37" s="80">
        <f t="shared" si="6"/>
        <v>9.3908704946388291</v>
      </c>
    </row>
    <row r="38" spans="1:9" ht="12.75" customHeight="1" x14ac:dyDescent="0.2">
      <c r="A38" s="3">
        <v>2020</v>
      </c>
      <c r="B38" s="17" t="s">
        <v>206</v>
      </c>
      <c r="D38" s="55">
        <v>232181</v>
      </c>
      <c r="E38" s="55">
        <v>21607</v>
      </c>
      <c r="G38" s="65">
        <f t="shared" ref="G38:G42" si="7">D38/1000</f>
        <v>232.18100000000001</v>
      </c>
      <c r="H38" s="65">
        <f t="shared" ref="H38:H42" si="8">E38/1000</f>
        <v>21.606999999999999</v>
      </c>
      <c r="I38" s="80">
        <f t="shared" ref="I38:I42" si="9">(H38/G38)*100</f>
        <v>9.306101705135216</v>
      </c>
    </row>
    <row r="39" spans="1:9" ht="12.75" customHeight="1" x14ac:dyDescent="0.2">
      <c r="A39" s="3"/>
      <c r="B39" s="17" t="s">
        <v>207</v>
      </c>
      <c r="D39" s="55">
        <v>219268</v>
      </c>
      <c r="E39" s="55">
        <v>20512</v>
      </c>
      <c r="G39" s="65">
        <f t="shared" si="7"/>
        <v>219.268</v>
      </c>
      <c r="H39" s="65">
        <f t="shared" si="8"/>
        <v>20.512</v>
      </c>
      <c r="I39" s="80">
        <f t="shared" si="9"/>
        <v>9.3547622088038374</v>
      </c>
    </row>
    <row r="40" spans="1:9" ht="12.75" customHeight="1" x14ac:dyDescent="0.2">
      <c r="A40" s="3"/>
      <c r="B40" s="17" t="s">
        <v>208</v>
      </c>
      <c r="D40" s="55">
        <v>219450</v>
      </c>
      <c r="E40" s="55">
        <v>20180</v>
      </c>
      <c r="G40" s="65">
        <f t="shared" si="7"/>
        <v>219.45</v>
      </c>
      <c r="H40" s="65">
        <f t="shared" si="8"/>
        <v>20.18</v>
      </c>
      <c r="I40" s="80">
        <f t="shared" si="9"/>
        <v>9.1957165641376175</v>
      </c>
    </row>
    <row r="41" spans="1:9" ht="12.75" customHeight="1" x14ac:dyDescent="0.2">
      <c r="A41" s="3"/>
      <c r="B41" s="17" t="s">
        <v>209</v>
      </c>
      <c r="D41" s="55">
        <v>219914</v>
      </c>
      <c r="E41" s="55">
        <v>20572</v>
      </c>
      <c r="G41" s="65">
        <f t="shared" si="7"/>
        <v>219.91399999999999</v>
      </c>
      <c r="H41" s="65">
        <f t="shared" si="8"/>
        <v>20.571999999999999</v>
      </c>
      <c r="I41" s="80">
        <f t="shared" si="9"/>
        <v>9.3545658757514296</v>
      </c>
    </row>
    <row r="42" spans="1:9" ht="12.75" customHeight="1" x14ac:dyDescent="0.2">
      <c r="A42" s="3">
        <v>2021</v>
      </c>
      <c r="B42" s="17" t="s">
        <v>206</v>
      </c>
      <c r="D42" s="55">
        <v>216689</v>
      </c>
      <c r="E42" s="55">
        <v>20190</v>
      </c>
      <c r="G42" s="65">
        <f t="shared" si="7"/>
        <v>216.68899999999999</v>
      </c>
      <c r="H42" s="65">
        <f t="shared" si="8"/>
        <v>20.190000000000001</v>
      </c>
      <c r="I42" s="80">
        <f t="shared" si="9"/>
        <v>9.3175011191154145</v>
      </c>
    </row>
    <row r="43" spans="1:9" ht="12.75" customHeight="1" x14ac:dyDescent="0.2">
      <c r="A43" s="3"/>
      <c r="B43" s="17" t="s">
        <v>207</v>
      </c>
      <c r="D43" s="55">
        <v>215490</v>
      </c>
      <c r="E43" s="55">
        <v>20298</v>
      </c>
      <c r="G43" s="65">
        <f t="shared" si="0"/>
        <v>215.49</v>
      </c>
      <c r="H43" s="65">
        <f t="shared" ref="H43" si="10">E43/1000</f>
        <v>20.297999999999998</v>
      </c>
      <c r="I43" s="80">
        <f t="shared" ref="I43" si="11">(H43/G43)*100</f>
        <v>9.4194626200751763</v>
      </c>
    </row>
    <row r="44" spans="1:9" ht="12.75" customHeight="1" x14ac:dyDescent="0.2">
      <c r="A44" s="3"/>
      <c r="B44" s="17"/>
      <c r="D44" s="55"/>
      <c r="E44" s="55"/>
      <c r="G44" s="65"/>
      <c r="H44" s="65"/>
      <c r="I44" s="80"/>
    </row>
    <row r="45" spans="1:9" ht="12.75" customHeight="1" x14ac:dyDescent="0.2">
      <c r="A45" s="2" t="s">
        <v>200</v>
      </c>
      <c r="B45" s="2"/>
      <c r="C45" s="2"/>
      <c r="D45" s="36">
        <f>(D43-D42)/D42</f>
        <v>-5.5332758008020712E-3</v>
      </c>
      <c r="E45" s="36">
        <f t="shared" ref="E45:I45" si="12">(E43-E42)/E42</f>
        <v>5.349182763744428E-3</v>
      </c>
      <c r="F45" s="36"/>
      <c r="G45" s="36">
        <f t="shared" si="12"/>
        <v>-5.5332758008019966E-3</v>
      </c>
      <c r="H45" s="36">
        <f t="shared" si="12"/>
        <v>5.349182763744278E-3</v>
      </c>
      <c r="I45" s="36">
        <f t="shared" si="12"/>
        <v>1.0943009252833005E-2</v>
      </c>
    </row>
    <row r="46" spans="1:9" ht="12.75" customHeight="1" x14ac:dyDescent="0.2">
      <c r="A46" s="2" t="s">
        <v>201</v>
      </c>
      <c r="B46" s="2"/>
      <c r="C46" s="2"/>
      <c r="D46" s="36">
        <f>(D43-D39)/D39</f>
        <v>-1.7230056369374466E-2</v>
      </c>
      <c r="E46" s="36">
        <f t="shared" ref="E46:I46" si="13">(E43-E39)/E39</f>
        <v>-1.0432917316692669E-2</v>
      </c>
      <c r="F46" s="36"/>
      <c r="G46" s="36">
        <f t="shared" si="13"/>
        <v>-1.7230056369374427E-2</v>
      </c>
      <c r="H46" s="36">
        <f t="shared" si="13"/>
        <v>-1.0432917316692774E-2</v>
      </c>
      <c r="I46" s="36">
        <f t="shared" si="13"/>
        <v>6.9163074193857024E-3</v>
      </c>
    </row>
    <row r="47" spans="1:9" ht="12.75" customHeight="1" x14ac:dyDescent="0.2">
      <c r="A47" s="2"/>
      <c r="B47" s="2"/>
      <c r="C47" s="2"/>
      <c r="D47" s="36"/>
      <c r="E47" s="36"/>
      <c r="F47" s="36"/>
      <c r="G47" s="36"/>
      <c r="H47" s="36"/>
      <c r="I47" s="36"/>
    </row>
    <row r="48" spans="1:9" ht="12.75" customHeight="1" x14ac:dyDescent="0.2">
      <c r="A48" s="2" t="s">
        <v>202</v>
      </c>
      <c r="B48" s="2"/>
      <c r="C48" s="62"/>
      <c r="D48" s="127">
        <f>D43-D42</f>
        <v>-1199</v>
      </c>
      <c r="E48" s="127">
        <f t="shared" ref="E48:I48" si="14">E43-E42</f>
        <v>108</v>
      </c>
      <c r="F48" s="127"/>
      <c r="G48" s="127">
        <f t="shared" si="14"/>
        <v>-1.1989999999999839</v>
      </c>
      <c r="H48" s="127">
        <f t="shared" si="14"/>
        <v>0.10799999999999699</v>
      </c>
      <c r="I48" s="127">
        <f t="shared" si="14"/>
        <v>0.10196150095976186</v>
      </c>
    </row>
    <row r="49" spans="1:9" ht="12.75" customHeight="1" x14ac:dyDescent="0.2">
      <c r="A49" s="2" t="s">
        <v>203</v>
      </c>
      <c r="B49" s="2"/>
      <c r="C49" s="24"/>
      <c r="D49" s="69">
        <f>D43-D39</f>
        <v>-3778</v>
      </c>
      <c r="E49" s="69">
        <f t="shared" ref="E49:I49" si="15">E43-E39</f>
        <v>-214</v>
      </c>
      <c r="F49" s="69"/>
      <c r="G49" s="69">
        <f t="shared" si="15"/>
        <v>-3.7779999999999916</v>
      </c>
      <c r="H49" s="69">
        <f t="shared" si="15"/>
        <v>-0.21400000000000219</v>
      </c>
      <c r="I49" s="69">
        <f t="shared" si="15"/>
        <v>6.4700411271338965E-2</v>
      </c>
    </row>
    <row r="50" spans="1:9" ht="12.75" customHeight="1" x14ac:dyDescent="0.2">
      <c r="A50" s="38"/>
      <c r="B50" s="38"/>
      <c r="C50" s="24"/>
      <c r="D50" s="33"/>
      <c r="E50" s="33"/>
      <c r="F50" s="33"/>
      <c r="G50" s="33"/>
      <c r="H50" s="33"/>
      <c r="I50" s="33"/>
    </row>
    <row r="51" spans="1:9" ht="12.75" customHeight="1" x14ac:dyDescent="0.2">
      <c r="A51" s="2" t="s">
        <v>204</v>
      </c>
      <c r="B51" s="2"/>
      <c r="C51" s="24"/>
      <c r="D51" s="126">
        <f>MAX(D6:D43)</f>
        <v>235303</v>
      </c>
      <c r="E51" s="126">
        <f>MAX(E6:E43)</f>
        <v>22097</v>
      </c>
      <c r="F51" s="126"/>
      <c r="G51" s="126">
        <f>MAX(G6:G43)</f>
        <v>235.303</v>
      </c>
      <c r="H51" s="126">
        <f>MAX(H6:H43)</f>
        <v>22.097000000000001</v>
      </c>
      <c r="I51" s="126">
        <f>MAX(I6:I43)</f>
        <v>9.7524348702202186</v>
      </c>
    </row>
    <row r="52" spans="1:9" ht="12.75" customHeight="1" x14ac:dyDescent="0.2">
      <c r="A52" s="2" t="s">
        <v>205</v>
      </c>
      <c r="B52" s="2"/>
      <c r="C52" s="24"/>
      <c r="D52" s="125">
        <f>MIN(D6:D43)</f>
        <v>202679</v>
      </c>
      <c r="E52" s="125">
        <f>MIN(E6:E43)</f>
        <v>19286</v>
      </c>
      <c r="F52" s="125"/>
      <c r="G52" s="125">
        <f>MIN(G6:G43)</f>
        <v>202.679</v>
      </c>
      <c r="H52" s="125">
        <f>MIN(H6:H43)</f>
        <v>19.286000000000001</v>
      </c>
      <c r="I52" s="125">
        <f>MIN(I6:I43)</f>
        <v>9.1200675835627116</v>
      </c>
    </row>
    <row r="53" spans="1:9" ht="12.75" customHeight="1" x14ac:dyDescent="0.2">
      <c r="A53" s="2"/>
      <c r="B53" s="2"/>
      <c r="C53" s="62"/>
      <c r="D53" s="36"/>
      <c r="E53" s="36"/>
      <c r="F53" s="36"/>
      <c r="G53" s="36"/>
      <c r="H53" s="36"/>
    </row>
    <row r="54" spans="1:9" ht="12.75" customHeight="1" x14ac:dyDescent="0.2">
      <c r="A54" s="38"/>
      <c r="B54" s="38"/>
      <c r="C54" s="62"/>
      <c r="D54" s="36"/>
      <c r="E54" s="36"/>
      <c r="F54" s="36"/>
      <c r="G54" s="36"/>
      <c r="H54" s="36"/>
    </row>
    <row r="55" spans="1:9" ht="12.75" customHeight="1" x14ac:dyDescent="0.2">
      <c r="A55" s="67" t="s">
        <v>240</v>
      </c>
      <c r="B55" s="67"/>
    </row>
  </sheetData>
  <pageMargins left="0.511811024" right="0.511811024" top="0.78740157499999996" bottom="0.78740157499999996" header="0.31496062000000002" footer="0.31496062000000002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40"/>
  <sheetViews>
    <sheetView showGridLines="0" zoomScale="85" zoomScaleNormal="85" workbookViewId="0">
      <pane ySplit="5" topLeftCell="A6" activePane="bottomLeft" state="frozen"/>
      <selection activeCell="C6" sqref="C6"/>
      <selection pane="bottomLeft" activeCell="A6" sqref="A6"/>
    </sheetView>
  </sheetViews>
  <sheetFormatPr defaultRowHeight="12.75" customHeight="1" x14ac:dyDescent="0.2"/>
  <cols>
    <col min="1" max="1" width="15.7109375" style="6" customWidth="1"/>
    <col min="2" max="4" width="15.7109375" style="17" customWidth="1"/>
    <col min="5" max="5" width="15.7109375" style="6" customWidth="1"/>
    <col min="6" max="16384" width="9.140625" style="6"/>
  </cols>
  <sheetData>
    <row r="1" spans="1:10" s="165" customFormat="1" ht="30" customHeight="1" x14ac:dyDescent="0.2">
      <c r="A1" s="4" t="s">
        <v>150</v>
      </c>
      <c r="B1" s="168"/>
      <c r="C1" s="168"/>
      <c r="D1" s="168"/>
      <c r="E1" s="4"/>
      <c r="F1" s="4"/>
      <c r="G1" s="4"/>
      <c r="H1" s="4"/>
      <c r="I1" s="4"/>
      <c r="J1" s="4"/>
    </row>
    <row r="2" spans="1:10" ht="12.75" customHeight="1" x14ac:dyDescent="0.2">
      <c r="A2" s="11" t="s">
        <v>176</v>
      </c>
    </row>
    <row r="4" spans="1:10" s="8" customFormat="1" ht="12.75" customHeight="1" x14ac:dyDescent="0.25">
      <c r="A4" s="133"/>
      <c r="B4" s="175"/>
      <c r="C4" s="17"/>
      <c r="D4" s="17"/>
    </row>
    <row r="5" spans="1:10" s="1" customFormat="1" ht="30" customHeight="1" x14ac:dyDescent="0.25">
      <c r="A5" s="176" t="s">
        <v>261</v>
      </c>
      <c r="B5" s="177" t="s">
        <v>281</v>
      </c>
      <c r="C5" s="122" t="s">
        <v>252</v>
      </c>
      <c r="D5" s="122" t="s">
        <v>253</v>
      </c>
      <c r="E5" s="122" t="s">
        <v>254</v>
      </c>
    </row>
    <row r="6" spans="1:10" ht="12.75" customHeight="1" x14ac:dyDescent="0.2">
      <c r="A6" s="17">
        <v>12</v>
      </c>
      <c r="B6" s="38" t="s">
        <v>152</v>
      </c>
      <c r="C6" s="178">
        <v>13.2</v>
      </c>
      <c r="D6" s="232"/>
      <c r="E6" s="232"/>
      <c r="F6" s="171"/>
      <c r="G6" s="207" t="s">
        <v>272</v>
      </c>
    </row>
    <row r="7" spans="1:10" ht="12.75" customHeight="1" x14ac:dyDescent="0.2">
      <c r="A7" s="17">
        <v>27</v>
      </c>
      <c r="B7" s="84" t="s">
        <v>163</v>
      </c>
      <c r="C7" s="178">
        <v>14.5</v>
      </c>
      <c r="D7" s="232"/>
      <c r="E7" s="232"/>
      <c r="F7" s="171"/>
    </row>
    <row r="8" spans="1:10" ht="12.75" customHeight="1" x14ac:dyDescent="0.2">
      <c r="A8" s="17">
        <v>16</v>
      </c>
      <c r="B8" s="11" t="s">
        <v>156</v>
      </c>
      <c r="C8" s="178">
        <v>17.5</v>
      </c>
      <c r="D8" s="232"/>
      <c r="E8" s="232"/>
      <c r="F8" s="171"/>
    </row>
    <row r="9" spans="1:10" ht="12.75" customHeight="1" x14ac:dyDescent="0.2">
      <c r="A9" s="17">
        <v>13</v>
      </c>
      <c r="B9" s="38" t="s">
        <v>153</v>
      </c>
      <c r="C9" s="178">
        <v>13.1</v>
      </c>
      <c r="D9" s="232"/>
      <c r="E9" s="232"/>
      <c r="F9" s="171"/>
    </row>
    <row r="10" spans="1:10" ht="12.75" customHeight="1" x14ac:dyDescent="0.2">
      <c r="A10" s="17">
        <v>29</v>
      </c>
      <c r="B10" s="11" t="s">
        <v>165</v>
      </c>
      <c r="C10" s="178">
        <v>17.3</v>
      </c>
      <c r="D10" s="232"/>
      <c r="E10" s="232"/>
      <c r="F10" s="171"/>
    </row>
    <row r="11" spans="1:10" ht="12.75" customHeight="1" x14ac:dyDescent="0.2">
      <c r="A11" s="17">
        <v>23</v>
      </c>
      <c r="B11" s="38" t="s">
        <v>159</v>
      </c>
      <c r="C11" s="178">
        <v>11.1</v>
      </c>
      <c r="D11" s="232"/>
      <c r="E11" s="232"/>
      <c r="F11" s="171"/>
    </row>
    <row r="12" spans="1:10" ht="12.75" customHeight="1" x14ac:dyDescent="0.2">
      <c r="A12" s="17">
        <v>53</v>
      </c>
      <c r="B12" s="38" t="s">
        <v>175</v>
      </c>
      <c r="C12" s="178">
        <v>12.1</v>
      </c>
      <c r="D12" s="232"/>
      <c r="E12" s="232"/>
      <c r="F12" s="171"/>
    </row>
    <row r="13" spans="1:10" ht="12.75" customHeight="1" x14ac:dyDescent="0.2">
      <c r="A13" s="17">
        <v>32</v>
      </c>
      <c r="B13" s="38" t="s">
        <v>166</v>
      </c>
      <c r="C13" s="178">
        <v>9.8000000000000007</v>
      </c>
      <c r="D13" s="232"/>
      <c r="E13" s="232"/>
      <c r="F13" s="171"/>
    </row>
    <row r="14" spans="1:10" ht="12.75" customHeight="1" x14ac:dyDescent="0.2">
      <c r="A14" s="17">
        <v>52</v>
      </c>
      <c r="B14" s="84" t="s">
        <v>174</v>
      </c>
      <c r="C14" s="178">
        <v>8.6999999999999993</v>
      </c>
      <c r="D14" s="232"/>
      <c r="E14" s="232"/>
      <c r="F14" s="171"/>
    </row>
    <row r="15" spans="1:10" ht="12.75" customHeight="1" x14ac:dyDescent="0.2">
      <c r="A15" s="17">
        <v>21</v>
      </c>
      <c r="B15" s="38" t="s">
        <v>157</v>
      </c>
      <c r="C15" s="178">
        <v>13.4</v>
      </c>
      <c r="D15" s="232"/>
      <c r="E15" s="232"/>
      <c r="F15" s="171"/>
    </row>
    <row r="16" spans="1:10" ht="12.75" customHeight="1" x14ac:dyDescent="0.2">
      <c r="A16" s="17">
        <v>51</v>
      </c>
      <c r="B16" s="11" t="s">
        <v>173</v>
      </c>
      <c r="C16" s="178">
        <v>5.9</v>
      </c>
      <c r="D16" s="232"/>
      <c r="E16" s="232"/>
      <c r="F16" s="171"/>
    </row>
    <row r="17" spans="1:6" ht="12.75" customHeight="1" x14ac:dyDescent="0.2">
      <c r="A17" s="17">
        <v>50</v>
      </c>
      <c r="B17" s="38" t="s">
        <v>172</v>
      </c>
      <c r="C17" s="69">
        <v>6.4</v>
      </c>
      <c r="D17" s="232"/>
      <c r="E17" s="232"/>
      <c r="F17" s="171"/>
    </row>
    <row r="18" spans="1:6" ht="12.75" customHeight="1" x14ac:dyDescent="0.2">
      <c r="A18" s="17">
        <v>31</v>
      </c>
      <c r="B18" s="170" t="s">
        <v>11</v>
      </c>
      <c r="C18" s="201">
        <v>9.4</v>
      </c>
      <c r="D18" s="232"/>
      <c r="E18" s="232"/>
      <c r="F18" s="171"/>
    </row>
    <row r="19" spans="1:6" ht="12.75" customHeight="1" x14ac:dyDescent="0.2">
      <c r="A19" s="17">
        <v>15</v>
      </c>
      <c r="B19" s="38" t="s">
        <v>155</v>
      </c>
      <c r="C19" s="178">
        <v>11</v>
      </c>
      <c r="D19" s="232"/>
      <c r="E19" s="232"/>
      <c r="F19" s="171"/>
    </row>
    <row r="20" spans="1:6" ht="12.75" customHeight="1" x14ac:dyDescent="0.2">
      <c r="A20" s="17">
        <v>25</v>
      </c>
      <c r="B20" s="38" t="s">
        <v>161</v>
      </c>
      <c r="C20" s="178">
        <v>13</v>
      </c>
      <c r="D20" s="232"/>
      <c r="E20" s="232"/>
      <c r="F20" s="171"/>
    </row>
    <row r="21" spans="1:6" ht="12.75" customHeight="1" x14ac:dyDescent="0.2">
      <c r="A21" s="17">
        <v>41</v>
      </c>
      <c r="B21" s="38" t="s">
        <v>169</v>
      </c>
      <c r="C21" s="178">
        <v>7</v>
      </c>
      <c r="D21" s="232"/>
      <c r="E21" s="232"/>
      <c r="F21" s="171"/>
    </row>
    <row r="22" spans="1:6" ht="12.75" customHeight="1" x14ac:dyDescent="0.2">
      <c r="A22" s="17">
        <v>26</v>
      </c>
      <c r="B22" s="38" t="s">
        <v>162</v>
      </c>
      <c r="C22" s="178">
        <v>17.100000000000001</v>
      </c>
      <c r="D22" s="232"/>
      <c r="E22" s="232"/>
      <c r="F22" s="171"/>
    </row>
    <row r="23" spans="1:6" ht="12.75" customHeight="1" x14ac:dyDescent="0.2">
      <c r="A23" s="17">
        <v>22</v>
      </c>
      <c r="B23" s="38" t="s">
        <v>158</v>
      </c>
      <c r="C23" s="178">
        <v>11.9</v>
      </c>
      <c r="D23" s="232"/>
      <c r="E23" s="232"/>
      <c r="F23" s="171"/>
    </row>
    <row r="24" spans="1:6" ht="12.75" customHeight="1" x14ac:dyDescent="0.2">
      <c r="A24" s="17">
        <v>33</v>
      </c>
      <c r="B24" s="38" t="s">
        <v>167</v>
      </c>
      <c r="C24" s="178">
        <v>14.2</v>
      </c>
      <c r="D24" s="232"/>
      <c r="E24" s="232"/>
      <c r="F24" s="171"/>
    </row>
    <row r="25" spans="1:6" ht="12.75" customHeight="1" x14ac:dyDescent="0.2">
      <c r="A25" s="17">
        <v>24</v>
      </c>
      <c r="B25" s="38" t="s">
        <v>160</v>
      </c>
      <c r="C25" s="178">
        <v>12.7</v>
      </c>
      <c r="D25" s="232"/>
      <c r="E25" s="232"/>
      <c r="F25" s="171"/>
    </row>
    <row r="26" spans="1:6" ht="12.75" customHeight="1" x14ac:dyDescent="0.2">
      <c r="A26" s="17">
        <v>43</v>
      </c>
      <c r="B26" s="38" t="s">
        <v>171</v>
      </c>
      <c r="C26" s="178">
        <v>8.1</v>
      </c>
      <c r="D26" s="232"/>
      <c r="E26" s="232"/>
      <c r="F26" s="171"/>
    </row>
    <row r="27" spans="1:6" ht="12.75" customHeight="1" x14ac:dyDescent="0.2">
      <c r="A27" s="17">
        <v>11</v>
      </c>
      <c r="B27" s="38" t="s">
        <v>151</v>
      </c>
      <c r="C27" s="178">
        <v>6.8</v>
      </c>
      <c r="D27" s="232"/>
      <c r="E27" s="232"/>
      <c r="F27" s="171"/>
    </row>
    <row r="28" spans="1:6" ht="12.75" customHeight="1" x14ac:dyDescent="0.2">
      <c r="A28" s="17">
        <v>14</v>
      </c>
      <c r="B28" s="84" t="s">
        <v>154</v>
      </c>
      <c r="C28" s="178">
        <v>9.1999999999999993</v>
      </c>
      <c r="D28" s="232"/>
      <c r="E28" s="232"/>
      <c r="F28" s="171"/>
    </row>
    <row r="29" spans="1:6" ht="12.75" customHeight="1" x14ac:dyDescent="0.2">
      <c r="A29" s="17">
        <v>42</v>
      </c>
      <c r="B29" s="84" t="s">
        <v>170</v>
      </c>
      <c r="C29" s="69">
        <v>4.3</v>
      </c>
      <c r="D29" s="232"/>
      <c r="E29" s="232"/>
      <c r="F29" s="171"/>
    </row>
    <row r="30" spans="1:6" ht="12.75" customHeight="1" x14ac:dyDescent="0.2">
      <c r="A30" s="17">
        <v>35</v>
      </c>
      <c r="B30" s="38" t="s">
        <v>168</v>
      </c>
      <c r="C30" s="178">
        <v>11.1</v>
      </c>
      <c r="D30" s="232"/>
      <c r="E30" s="232"/>
      <c r="F30" s="171"/>
    </row>
    <row r="31" spans="1:6" ht="12.75" customHeight="1" x14ac:dyDescent="0.2">
      <c r="A31" s="17">
        <v>28</v>
      </c>
      <c r="B31" s="38" t="s">
        <v>164</v>
      </c>
      <c r="C31" s="178">
        <v>14.5</v>
      </c>
      <c r="D31" s="232"/>
      <c r="E31" s="232"/>
      <c r="F31" s="171"/>
    </row>
    <row r="32" spans="1:6" ht="12.75" customHeight="1" x14ac:dyDescent="0.2">
      <c r="A32" s="17">
        <v>17</v>
      </c>
      <c r="B32" s="38" t="s">
        <v>10</v>
      </c>
      <c r="C32" s="178">
        <v>9.6</v>
      </c>
      <c r="D32" s="232"/>
      <c r="E32" s="232"/>
      <c r="F32" s="171"/>
    </row>
    <row r="33" spans="1:3" ht="12.75" customHeight="1" x14ac:dyDescent="0.2">
      <c r="A33" s="2"/>
      <c r="B33" s="14"/>
    </row>
    <row r="34" spans="1:3" ht="12.75" customHeight="1" x14ac:dyDescent="0.2">
      <c r="A34" s="2"/>
      <c r="B34" s="200" t="s">
        <v>13</v>
      </c>
      <c r="C34" s="18">
        <v>11.1</v>
      </c>
    </row>
    <row r="35" spans="1:3" ht="12.75" customHeight="1" x14ac:dyDescent="0.2">
      <c r="A35" s="2"/>
      <c r="B35" s="36"/>
    </row>
    <row r="36" spans="1:3" ht="12.75" customHeight="1" x14ac:dyDescent="0.2">
      <c r="A36" s="2"/>
      <c r="B36" s="74"/>
    </row>
    <row r="37" spans="1:3" ht="12.75" customHeight="1" x14ac:dyDescent="0.2">
      <c r="A37" s="38"/>
      <c r="B37" s="74"/>
    </row>
    <row r="38" spans="1:3" ht="12.75" customHeight="1" x14ac:dyDescent="0.2">
      <c r="B38" s="169"/>
    </row>
    <row r="39" spans="1:3" ht="12.75" customHeight="1" x14ac:dyDescent="0.2">
      <c r="A39" s="2"/>
      <c r="B39" s="82"/>
    </row>
    <row r="40" spans="1:3" ht="12.75" customHeight="1" x14ac:dyDescent="0.2">
      <c r="A40" s="38"/>
      <c r="B40" s="82"/>
    </row>
  </sheetData>
  <autoFilter ref="A5:E5" xr:uid="{F8E0D44E-58F4-4169-A11C-E20831CD8CEC}">
    <sortState xmlns:xlrd2="http://schemas.microsoft.com/office/spreadsheetml/2017/richdata2" ref="A6:E32">
      <sortCondition ref="B5"/>
    </sortState>
  </autoFilter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Y74"/>
  <sheetViews>
    <sheetView showGridLines="0" zoomScale="85" zoomScaleNormal="85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17" customWidth="1"/>
    <col min="3" max="3" width="3.7109375" style="6" customWidth="1"/>
    <col min="4" max="9" width="11.7109375" style="6" customWidth="1"/>
    <col min="10" max="10" width="3.7109375" style="6" customWidth="1"/>
    <col min="11" max="16" width="11.7109375" style="6" customWidth="1"/>
    <col min="17" max="17" width="3.7109375" style="6" customWidth="1"/>
    <col min="18" max="19" width="11.7109375" style="6" customWidth="1"/>
    <col min="20" max="20" width="3.7109375" style="6" customWidth="1"/>
    <col min="21" max="25" width="15.7109375" style="6" customWidth="1"/>
    <col min="26" max="16384" width="9.140625" style="6"/>
  </cols>
  <sheetData>
    <row r="1" spans="1:25" s="165" customFormat="1" ht="30" customHeight="1" x14ac:dyDescent="0.2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</row>
    <row r="2" spans="1:25" ht="12.75" customHeight="1" x14ac:dyDescent="0.2">
      <c r="A2" s="11" t="s">
        <v>119</v>
      </c>
      <c r="B2" s="3"/>
    </row>
    <row r="3" spans="1:25" ht="12.75" customHeight="1" x14ac:dyDescent="0.2">
      <c r="D3" s="30" t="s">
        <v>13</v>
      </c>
      <c r="E3" s="70"/>
      <c r="F3" s="70"/>
      <c r="G3" s="70"/>
      <c r="H3" s="70"/>
      <c r="I3" s="70"/>
      <c r="K3" s="30" t="s">
        <v>11</v>
      </c>
      <c r="L3" s="70"/>
      <c r="M3" s="70"/>
      <c r="N3" s="70"/>
      <c r="O3" s="70"/>
      <c r="P3" s="70"/>
      <c r="R3" s="85" t="s">
        <v>178</v>
      </c>
      <c r="S3" s="85" t="s">
        <v>179</v>
      </c>
    </row>
    <row r="4" spans="1:25" s="8" customFormat="1" ht="12.75" customHeight="1" thickBot="1" x14ac:dyDescent="0.25">
      <c r="A4" s="48"/>
      <c r="B4" s="48"/>
      <c r="D4" s="255" t="s">
        <v>117</v>
      </c>
      <c r="E4" s="255"/>
      <c r="F4" s="256"/>
      <c r="G4" s="257" t="s">
        <v>118</v>
      </c>
      <c r="H4" s="255"/>
      <c r="I4" s="255"/>
      <c r="K4" s="255" t="s">
        <v>117</v>
      </c>
      <c r="L4" s="255"/>
      <c r="M4" s="256"/>
      <c r="N4" s="257" t="s">
        <v>118</v>
      </c>
      <c r="O4" s="255"/>
      <c r="P4" s="255"/>
      <c r="R4" s="254" t="s">
        <v>118</v>
      </c>
      <c r="S4" s="254"/>
    </row>
    <row r="5" spans="1:25" s="1" customFormat="1" ht="30" customHeight="1" thickBot="1" x14ac:dyDescent="0.3">
      <c r="A5" s="122" t="s">
        <v>212</v>
      </c>
      <c r="B5" s="122" t="s">
        <v>211</v>
      </c>
      <c r="D5" s="68" t="s">
        <v>6</v>
      </c>
      <c r="E5" s="68" t="s">
        <v>25</v>
      </c>
      <c r="F5" s="68" t="s">
        <v>12</v>
      </c>
      <c r="G5" s="68" t="s">
        <v>6</v>
      </c>
      <c r="H5" s="68" t="s">
        <v>25</v>
      </c>
      <c r="I5" s="68" t="s">
        <v>12</v>
      </c>
      <c r="K5" s="68" t="s">
        <v>6</v>
      </c>
      <c r="L5" s="68" t="s">
        <v>25</v>
      </c>
      <c r="M5" s="68" t="s">
        <v>12</v>
      </c>
      <c r="N5" s="68" t="s">
        <v>6</v>
      </c>
      <c r="O5" s="68" t="s">
        <v>25</v>
      </c>
      <c r="P5" s="68" t="s">
        <v>12</v>
      </c>
      <c r="R5" s="68" t="s">
        <v>6</v>
      </c>
      <c r="S5" s="68" t="s">
        <v>6</v>
      </c>
      <c r="U5" s="15" t="s">
        <v>23</v>
      </c>
      <c r="V5" s="27" t="s">
        <v>13</v>
      </c>
      <c r="W5" s="27" t="s">
        <v>11</v>
      </c>
      <c r="X5" s="27" t="s">
        <v>168</v>
      </c>
      <c r="Y5" s="27" t="s">
        <v>167</v>
      </c>
    </row>
    <row r="6" spans="1:25" ht="12.75" customHeight="1" x14ac:dyDescent="0.2">
      <c r="A6" s="3">
        <v>2012</v>
      </c>
      <c r="B6" s="17" t="s">
        <v>206</v>
      </c>
      <c r="D6" s="20">
        <v>88011</v>
      </c>
      <c r="E6" s="19">
        <v>51781</v>
      </c>
      <c r="F6" s="19">
        <v>36230</v>
      </c>
      <c r="G6" s="69">
        <v>8</v>
      </c>
      <c r="H6" s="69">
        <v>6.2</v>
      </c>
      <c r="I6" s="69">
        <v>10.5</v>
      </c>
      <c r="K6" s="20">
        <v>9316</v>
      </c>
      <c r="L6" s="19">
        <v>5449</v>
      </c>
      <c r="M6" s="19">
        <v>3867</v>
      </c>
      <c r="N6" s="152">
        <v>7.9</v>
      </c>
      <c r="O6" s="69">
        <v>5.9</v>
      </c>
      <c r="P6" s="69">
        <v>10.5</v>
      </c>
      <c r="R6" s="69">
        <v>7.8</v>
      </c>
      <c r="S6" s="69">
        <v>8.6</v>
      </c>
      <c r="U6" s="25" t="s">
        <v>14</v>
      </c>
      <c r="V6" s="86">
        <f t="shared" ref="V6:V37" si="0">G6</f>
        <v>8</v>
      </c>
      <c r="W6" s="86">
        <f t="shared" ref="W6:W37" si="1">N6</f>
        <v>7.9</v>
      </c>
      <c r="X6" s="86">
        <f>R6</f>
        <v>7.8</v>
      </c>
      <c r="Y6" s="86">
        <f>S6</f>
        <v>8.6</v>
      </c>
    </row>
    <row r="7" spans="1:25" ht="12.75" customHeight="1" x14ac:dyDescent="0.2">
      <c r="A7" s="3"/>
      <c r="B7" s="17" t="s">
        <v>207</v>
      </c>
      <c r="D7" s="20">
        <v>89647</v>
      </c>
      <c r="E7" s="19">
        <v>52345</v>
      </c>
      <c r="F7" s="19">
        <v>37302</v>
      </c>
      <c r="G7" s="69">
        <v>7.6</v>
      </c>
      <c r="H7" s="69">
        <v>6.1</v>
      </c>
      <c r="I7" s="69">
        <v>9.6</v>
      </c>
      <c r="K7" s="20">
        <v>9690</v>
      </c>
      <c r="L7" s="19">
        <v>5685</v>
      </c>
      <c r="M7" s="19">
        <v>4005</v>
      </c>
      <c r="N7" s="152">
        <v>7.3</v>
      </c>
      <c r="O7" s="69">
        <v>5.4</v>
      </c>
      <c r="P7" s="69">
        <v>9.6999999999999993</v>
      </c>
      <c r="R7" s="69">
        <v>7.5</v>
      </c>
      <c r="S7" s="69">
        <v>7.5</v>
      </c>
      <c r="U7" s="26" t="s">
        <v>15</v>
      </c>
      <c r="V7" s="87">
        <f t="shared" si="0"/>
        <v>7.6</v>
      </c>
      <c r="W7" s="87">
        <f t="shared" si="1"/>
        <v>7.3</v>
      </c>
      <c r="X7" s="87">
        <f t="shared" ref="X7:X25" si="2">R7</f>
        <v>7.5</v>
      </c>
      <c r="Y7" s="87">
        <f t="shared" ref="Y7:Y25" si="3">S7</f>
        <v>7.5</v>
      </c>
    </row>
    <row r="8" spans="1:25" ht="12.75" customHeight="1" x14ac:dyDescent="0.2">
      <c r="A8" s="3"/>
      <c r="B8" s="17" t="s">
        <v>208</v>
      </c>
      <c r="D8" s="20">
        <v>90320</v>
      </c>
      <c r="E8" s="19">
        <v>52605</v>
      </c>
      <c r="F8" s="19">
        <v>37715</v>
      </c>
      <c r="G8" s="69">
        <v>7.1</v>
      </c>
      <c r="H8" s="69">
        <v>5.8</v>
      </c>
      <c r="I8" s="69">
        <v>9</v>
      </c>
      <c r="K8" s="20">
        <v>9744</v>
      </c>
      <c r="L8" s="19">
        <v>5680</v>
      </c>
      <c r="M8" s="19">
        <v>4064</v>
      </c>
      <c r="N8" s="152">
        <v>6.4</v>
      </c>
      <c r="O8" s="69">
        <v>5.0999999999999996</v>
      </c>
      <c r="P8" s="69">
        <v>8.1999999999999993</v>
      </c>
      <c r="R8" s="69">
        <v>7</v>
      </c>
      <c r="S8" s="69">
        <v>7.5</v>
      </c>
      <c r="U8" s="25" t="s">
        <v>16</v>
      </c>
      <c r="V8" s="86">
        <f t="shared" si="0"/>
        <v>7.1</v>
      </c>
      <c r="W8" s="86">
        <f t="shared" si="1"/>
        <v>6.4</v>
      </c>
      <c r="X8" s="86">
        <f t="shared" si="2"/>
        <v>7</v>
      </c>
      <c r="Y8" s="86">
        <f t="shared" si="3"/>
        <v>7.5</v>
      </c>
    </row>
    <row r="9" spans="1:25" ht="12.75" customHeight="1" x14ac:dyDescent="0.2">
      <c r="A9" s="3"/>
      <c r="B9" s="17" t="s">
        <v>209</v>
      </c>
      <c r="D9" s="20">
        <v>90593</v>
      </c>
      <c r="E9" s="19">
        <v>52823</v>
      </c>
      <c r="F9" s="19">
        <v>37770</v>
      </c>
      <c r="G9" s="69">
        <v>6.9</v>
      </c>
      <c r="H9" s="69">
        <v>5.7</v>
      </c>
      <c r="I9" s="69">
        <v>8.5</v>
      </c>
      <c r="K9" s="20">
        <v>9700</v>
      </c>
      <c r="L9" s="19">
        <v>5652</v>
      </c>
      <c r="M9" s="19">
        <v>4049</v>
      </c>
      <c r="N9" s="152">
        <v>6.3</v>
      </c>
      <c r="O9" s="69">
        <v>5.4</v>
      </c>
      <c r="P9" s="69">
        <v>7.6</v>
      </c>
      <c r="R9" s="69">
        <v>6.8</v>
      </c>
      <c r="S9" s="69">
        <v>6.9</v>
      </c>
      <c r="U9" s="26" t="s">
        <v>20</v>
      </c>
      <c r="V9" s="87">
        <f t="shared" si="0"/>
        <v>6.9</v>
      </c>
      <c r="W9" s="87">
        <f t="shared" si="1"/>
        <v>6.3</v>
      </c>
      <c r="X9" s="87">
        <f t="shared" si="2"/>
        <v>6.8</v>
      </c>
      <c r="Y9" s="87">
        <f t="shared" si="3"/>
        <v>6.9</v>
      </c>
    </row>
    <row r="10" spans="1:25" ht="12.75" customHeight="1" x14ac:dyDescent="0.2">
      <c r="A10" s="3">
        <v>2013</v>
      </c>
      <c r="B10" s="17" t="s">
        <v>206</v>
      </c>
      <c r="D10" s="20">
        <v>89688</v>
      </c>
      <c r="E10" s="19">
        <v>52447</v>
      </c>
      <c r="F10" s="19">
        <v>37241</v>
      </c>
      <c r="G10" s="69">
        <v>8.1</v>
      </c>
      <c r="H10" s="69">
        <v>6.5</v>
      </c>
      <c r="I10" s="69">
        <v>10.199999999999999</v>
      </c>
      <c r="K10" s="20">
        <v>9513</v>
      </c>
      <c r="L10" s="19">
        <v>5585</v>
      </c>
      <c r="M10" s="19">
        <v>3928</v>
      </c>
      <c r="N10" s="152">
        <v>7.5</v>
      </c>
      <c r="O10" s="69">
        <v>5.8</v>
      </c>
      <c r="P10" s="69">
        <v>9.9</v>
      </c>
      <c r="R10" s="69">
        <v>7.8</v>
      </c>
      <c r="S10" s="69">
        <v>7.3</v>
      </c>
      <c r="U10" s="25" t="s">
        <v>17</v>
      </c>
      <c r="V10" s="86">
        <f t="shared" si="0"/>
        <v>8.1</v>
      </c>
      <c r="W10" s="86">
        <f t="shared" si="1"/>
        <v>7.5</v>
      </c>
      <c r="X10" s="86">
        <f t="shared" si="2"/>
        <v>7.8</v>
      </c>
      <c r="Y10" s="86">
        <f t="shared" si="3"/>
        <v>7.3</v>
      </c>
    </row>
    <row r="11" spans="1:25" ht="12.75" customHeight="1" x14ac:dyDescent="0.2">
      <c r="A11" s="3"/>
      <c r="B11" s="17" t="s">
        <v>207</v>
      </c>
      <c r="D11" s="20">
        <v>90849</v>
      </c>
      <c r="E11" s="19">
        <v>53017</v>
      </c>
      <c r="F11" s="19">
        <v>37832</v>
      </c>
      <c r="G11" s="69">
        <v>7.5</v>
      </c>
      <c r="H11" s="69">
        <v>6</v>
      </c>
      <c r="I11" s="69">
        <v>9.5</v>
      </c>
      <c r="K11" s="20">
        <v>9807</v>
      </c>
      <c r="L11" s="19">
        <v>5710</v>
      </c>
      <c r="M11" s="19">
        <v>4097</v>
      </c>
      <c r="N11" s="152">
        <v>7</v>
      </c>
      <c r="O11" s="69">
        <v>5.2</v>
      </c>
      <c r="P11" s="69">
        <v>9.4</v>
      </c>
      <c r="R11" s="69">
        <v>7.5</v>
      </c>
      <c r="S11" s="69">
        <v>7</v>
      </c>
      <c r="U11" s="26" t="s">
        <v>18</v>
      </c>
      <c r="V11" s="87">
        <f t="shared" si="0"/>
        <v>7.5</v>
      </c>
      <c r="W11" s="87">
        <f t="shared" si="1"/>
        <v>7</v>
      </c>
      <c r="X11" s="87">
        <f t="shared" si="2"/>
        <v>7.5</v>
      </c>
      <c r="Y11" s="87">
        <f t="shared" si="3"/>
        <v>7</v>
      </c>
    </row>
    <row r="12" spans="1:25" ht="12.75" customHeight="1" x14ac:dyDescent="0.2">
      <c r="A12" s="3"/>
      <c r="B12" s="17" t="s">
        <v>208</v>
      </c>
      <c r="D12" s="20">
        <v>91438</v>
      </c>
      <c r="E12" s="19">
        <v>53297</v>
      </c>
      <c r="F12" s="19">
        <v>38141</v>
      </c>
      <c r="G12" s="69">
        <v>7</v>
      </c>
      <c r="H12" s="69">
        <v>5.7</v>
      </c>
      <c r="I12" s="69">
        <v>8.9</v>
      </c>
      <c r="K12" s="20">
        <v>9839</v>
      </c>
      <c r="L12" s="19">
        <v>5713</v>
      </c>
      <c r="M12" s="19">
        <v>4127</v>
      </c>
      <c r="N12" s="152">
        <v>6.3</v>
      </c>
      <c r="O12" s="69">
        <v>4.9000000000000004</v>
      </c>
      <c r="P12" s="69">
        <v>8.3000000000000007</v>
      </c>
      <c r="R12" s="69">
        <v>7.4</v>
      </c>
      <c r="S12" s="69">
        <v>6.9</v>
      </c>
      <c r="U12" s="25" t="s">
        <v>19</v>
      </c>
      <c r="V12" s="86">
        <f t="shared" si="0"/>
        <v>7</v>
      </c>
      <c r="W12" s="86">
        <f t="shared" si="1"/>
        <v>6.3</v>
      </c>
      <c r="X12" s="86">
        <f t="shared" si="2"/>
        <v>7.4</v>
      </c>
      <c r="Y12" s="86">
        <f t="shared" si="3"/>
        <v>6.9</v>
      </c>
    </row>
    <row r="13" spans="1:25" ht="12.75" customHeight="1" x14ac:dyDescent="0.2">
      <c r="A13" s="3"/>
      <c r="B13" s="17" t="s">
        <v>209</v>
      </c>
      <c r="D13" s="20">
        <v>92170</v>
      </c>
      <c r="E13" s="19">
        <v>53713</v>
      </c>
      <c r="F13" s="19">
        <v>38457</v>
      </c>
      <c r="G13" s="69">
        <v>6.3</v>
      </c>
      <c r="H13" s="69">
        <v>5.0999999999999996</v>
      </c>
      <c r="I13" s="69">
        <v>7.8</v>
      </c>
      <c r="K13" s="20">
        <v>9826</v>
      </c>
      <c r="L13" s="19">
        <v>5698</v>
      </c>
      <c r="M13" s="19">
        <v>4128</v>
      </c>
      <c r="N13" s="152">
        <v>5.8</v>
      </c>
      <c r="O13" s="69">
        <v>4.5999999999999996</v>
      </c>
      <c r="P13" s="69">
        <v>7.4</v>
      </c>
      <c r="R13" s="69">
        <v>6.6</v>
      </c>
      <c r="S13" s="69">
        <v>6.2</v>
      </c>
      <c r="U13" s="26" t="s">
        <v>21</v>
      </c>
      <c r="V13" s="87">
        <f t="shared" si="0"/>
        <v>6.3</v>
      </c>
      <c r="W13" s="87">
        <f t="shared" si="1"/>
        <v>5.8</v>
      </c>
      <c r="X13" s="87">
        <f t="shared" si="2"/>
        <v>6.6</v>
      </c>
      <c r="Y13" s="87">
        <f t="shared" si="3"/>
        <v>6.2</v>
      </c>
    </row>
    <row r="14" spans="1:25" ht="12.75" customHeight="1" x14ac:dyDescent="0.2">
      <c r="A14" s="3">
        <v>2014</v>
      </c>
      <c r="B14" s="17" t="s">
        <v>206</v>
      </c>
      <c r="D14" s="20">
        <v>91456</v>
      </c>
      <c r="E14" s="19">
        <v>53224</v>
      </c>
      <c r="F14" s="19">
        <v>38232</v>
      </c>
      <c r="G14" s="69">
        <v>7.2</v>
      </c>
      <c r="H14" s="69">
        <v>5.9</v>
      </c>
      <c r="I14" s="69">
        <v>9</v>
      </c>
      <c r="K14" s="20">
        <v>9695</v>
      </c>
      <c r="L14" s="19">
        <v>5608</v>
      </c>
      <c r="M14" s="19">
        <v>4086</v>
      </c>
      <c r="N14" s="152">
        <v>7.1</v>
      </c>
      <c r="O14" s="69">
        <v>5.6</v>
      </c>
      <c r="P14" s="69">
        <v>9</v>
      </c>
      <c r="R14" s="69">
        <v>7.3</v>
      </c>
      <c r="S14" s="69">
        <v>6.8</v>
      </c>
      <c r="U14" s="25" t="s">
        <v>0</v>
      </c>
      <c r="V14" s="86">
        <f t="shared" si="0"/>
        <v>7.2</v>
      </c>
      <c r="W14" s="86">
        <f t="shared" si="1"/>
        <v>7.1</v>
      </c>
      <c r="X14" s="86">
        <f t="shared" si="2"/>
        <v>7.3</v>
      </c>
      <c r="Y14" s="86">
        <f t="shared" si="3"/>
        <v>6.8</v>
      </c>
    </row>
    <row r="15" spans="1:25" ht="12.75" customHeight="1" x14ac:dyDescent="0.2">
      <c r="A15" s="3"/>
      <c r="B15" s="17" t="s">
        <v>207</v>
      </c>
      <c r="D15" s="20">
        <v>92118</v>
      </c>
      <c r="E15" s="19">
        <v>53556</v>
      </c>
      <c r="F15" s="19">
        <v>38562</v>
      </c>
      <c r="G15" s="69">
        <v>6.9</v>
      </c>
      <c r="H15" s="69">
        <v>5.8</v>
      </c>
      <c r="I15" s="69">
        <v>8.4</v>
      </c>
      <c r="K15" s="20">
        <v>9760</v>
      </c>
      <c r="L15" s="19">
        <v>5607</v>
      </c>
      <c r="M15" s="19">
        <v>4152</v>
      </c>
      <c r="N15" s="152">
        <v>6.9</v>
      </c>
      <c r="O15" s="69">
        <v>5.6</v>
      </c>
      <c r="P15" s="69">
        <v>8.6</v>
      </c>
      <c r="R15" s="69">
        <v>7.1</v>
      </c>
      <c r="S15" s="69">
        <v>6.5</v>
      </c>
      <c r="U15" s="26" t="s">
        <v>1</v>
      </c>
      <c r="V15" s="87">
        <f t="shared" si="0"/>
        <v>6.9</v>
      </c>
      <c r="W15" s="87">
        <f t="shared" si="1"/>
        <v>6.9</v>
      </c>
      <c r="X15" s="87">
        <f t="shared" si="2"/>
        <v>7.1</v>
      </c>
      <c r="Y15" s="87">
        <f t="shared" si="3"/>
        <v>6.5</v>
      </c>
    </row>
    <row r="16" spans="1:25" ht="12.75" customHeight="1" x14ac:dyDescent="0.2">
      <c r="A16" s="3"/>
      <c r="B16" s="17" t="s">
        <v>208</v>
      </c>
      <c r="D16" s="20">
        <v>92407</v>
      </c>
      <c r="E16" s="19">
        <v>53730</v>
      </c>
      <c r="F16" s="19">
        <v>38677</v>
      </c>
      <c r="G16" s="69">
        <v>6.9</v>
      </c>
      <c r="H16" s="69">
        <v>5.7</v>
      </c>
      <c r="I16" s="69">
        <v>8.5</v>
      </c>
      <c r="K16" s="20">
        <v>9728</v>
      </c>
      <c r="L16" s="19">
        <v>5615</v>
      </c>
      <c r="M16" s="19">
        <v>4112</v>
      </c>
      <c r="N16" s="152">
        <v>6.9</v>
      </c>
      <c r="O16" s="69">
        <v>6.1</v>
      </c>
      <c r="P16" s="69">
        <v>8.1</v>
      </c>
      <c r="R16" s="69">
        <v>7.3</v>
      </c>
      <c r="S16" s="69">
        <v>6.2</v>
      </c>
      <c r="U16" s="25" t="s">
        <v>2</v>
      </c>
      <c r="V16" s="86">
        <f t="shared" si="0"/>
        <v>6.9</v>
      </c>
      <c r="W16" s="86">
        <f t="shared" si="1"/>
        <v>6.9</v>
      </c>
      <c r="X16" s="86">
        <f t="shared" si="2"/>
        <v>7.3</v>
      </c>
      <c r="Y16" s="86">
        <f t="shared" si="3"/>
        <v>6.2</v>
      </c>
    </row>
    <row r="17" spans="1:25" ht="12.75" customHeight="1" x14ac:dyDescent="0.2">
      <c r="A17" s="3"/>
      <c r="B17" s="17" t="s">
        <v>209</v>
      </c>
      <c r="D17" s="20">
        <v>92962</v>
      </c>
      <c r="E17" s="19">
        <v>53878</v>
      </c>
      <c r="F17" s="19">
        <v>39084</v>
      </c>
      <c r="G17" s="69">
        <v>6.6</v>
      </c>
      <c r="H17" s="69">
        <v>5.6</v>
      </c>
      <c r="I17" s="69">
        <v>7.9</v>
      </c>
      <c r="K17" s="20">
        <v>9836</v>
      </c>
      <c r="L17" s="19">
        <v>5659</v>
      </c>
      <c r="M17" s="19">
        <v>4177</v>
      </c>
      <c r="N17" s="152">
        <v>6.3</v>
      </c>
      <c r="O17" s="69">
        <v>5.4</v>
      </c>
      <c r="P17" s="69">
        <v>7.5</v>
      </c>
      <c r="R17" s="69">
        <v>7.2</v>
      </c>
      <c r="S17" s="69">
        <v>5.8</v>
      </c>
      <c r="U17" s="26" t="s">
        <v>22</v>
      </c>
      <c r="V17" s="87">
        <f t="shared" si="0"/>
        <v>6.6</v>
      </c>
      <c r="W17" s="87">
        <f t="shared" si="1"/>
        <v>6.3</v>
      </c>
      <c r="X17" s="87">
        <f t="shared" si="2"/>
        <v>7.2</v>
      </c>
      <c r="Y17" s="87">
        <f t="shared" si="3"/>
        <v>5.8</v>
      </c>
    </row>
    <row r="18" spans="1:25" ht="12.75" customHeight="1" x14ac:dyDescent="0.2">
      <c r="A18" s="3">
        <v>2015</v>
      </c>
      <c r="B18" s="17" t="s">
        <v>206</v>
      </c>
      <c r="D18" s="20">
        <v>91962</v>
      </c>
      <c r="E18" s="19">
        <v>53416</v>
      </c>
      <c r="F18" s="19">
        <v>38545</v>
      </c>
      <c r="G18" s="69">
        <v>8</v>
      </c>
      <c r="H18" s="69">
        <v>6.7</v>
      </c>
      <c r="I18" s="69">
        <v>9.9</v>
      </c>
      <c r="K18" s="20">
        <v>9659</v>
      </c>
      <c r="L18" s="19">
        <v>5530</v>
      </c>
      <c r="M18" s="19">
        <v>4129</v>
      </c>
      <c r="N18" s="152">
        <v>8.3000000000000007</v>
      </c>
      <c r="O18" s="69">
        <v>7.2</v>
      </c>
      <c r="P18" s="69">
        <v>9.8000000000000007</v>
      </c>
      <c r="R18" s="69">
        <v>8.6</v>
      </c>
      <c r="S18" s="69">
        <v>6.6</v>
      </c>
      <c r="U18" s="25" t="s">
        <v>3</v>
      </c>
      <c r="V18" s="86">
        <f t="shared" si="0"/>
        <v>8</v>
      </c>
      <c r="W18" s="86">
        <f t="shared" si="1"/>
        <v>8.3000000000000007</v>
      </c>
      <c r="X18" s="86">
        <f t="shared" si="2"/>
        <v>8.6</v>
      </c>
      <c r="Y18" s="86">
        <f t="shared" si="3"/>
        <v>6.6</v>
      </c>
    </row>
    <row r="19" spans="1:25" ht="12.75" customHeight="1" x14ac:dyDescent="0.2">
      <c r="A19" s="3"/>
      <c r="B19" s="17" t="s">
        <v>207</v>
      </c>
      <c r="D19" s="20">
        <v>92249</v>
      </c>
      <c r="E19" s="19">
        <v>53308</v>
      </c>
      <c r="F19" s="19">
        <v>38941</v>
      </c>
      <c r="G19" s="69">
        <v>8.4</v>
      </c>
      <c r="H19" s="69">
        <v>7.2</v>
      </c>
      <c r="I19" s="69">
        <v>10.1</v>
      </c>
      <c r="K19" s="20">
        <v>9828</v>
      </c>
      <c r="L19" s="19">
        <v>5611</v>
      </c>
      <c r="M19" s="19">
        <v>4217</v>
      </c>
      <c r="N19" s="152">
        <v>8</v>
      </c>
      <c r="O19" s="69">
        <v>7</v>
      </c>
      <c r="P19" s="69">
        <v>9.1999999999999993</v>
      </c>
      <c r="R19" s="69">
        <v>9.1999999999999993</v>
      </c>
      <c r="S19" s="69">
        <v>7.3</v>
      </c>
      <c r="U19" s="26" t="s">
        <v>4</v>
      </c>
      <c r="V19" s="87">
        <f t="shared" si="0"/>
        <v>8.4</v>
      </c>
      <c r="W19" s="87">
        <f t="shared" si="1"/>
        <v>8</v>
      </c>
      <c r="X19" s="87">
        <f t="shared" si="2"/>
        <v>9.1999999999999993</v>
      </c>
      <c r="Y19" s="87">
        <f t="shared" si="3"/>
        <v>7.3</v>
      </c>
    </row>
    <row r="20" spans="1:25" ht="12.75" customHeight="1" x14ac:dyDescent="0.2">
      <c r="A20" s="3"/>
      <c r="B20" s="17" t="s">
        <v>208</v>
      </c>
      <c r="D20" s="20">
        <v>92201</v>
      </c>
      <c r="E20" s="19">
        <v>53230</v>
      </c>
      <c r="F20" s="19">
        <v>38971</v>
      </c>
      <c r="G20" s="69">
        <v>9</v>
      </c>
      <c r="H20" s="69">
        <v>7.8</v>
      </c>
      <c r="I20" s="69">
        <v>10.7</v>
      </c>
      <c r="K20" s="20">
        <v>9891</v>
      </c>
      <c r="L20" s="19">
        <v>5623</v>
      </c>
      <c r="M20" s="19">
        <v>4268</v>
      </c>
      <c r="N20" s="152">
        <v>8.8000000000000007</v>
      </c>
      <c r="O20" s="69">
        <v>7.9</v>
      </c>
      <c r="P20" s="69">
        <v>9.9</v>
      </c>
      <c r="R20" s="69">
        <v>9.8000000000000007</v>
      </c>
      <c r="S20" s="69">
        <v>8.3000000000000007</v>
      </c>
      <c r="U20" s="25" t="s">
        <v>5</v>
      </c>
      <c r="V20" s="86">
        <f t="shared" si="0"/>
        <v>9</v>
      </c>
      <c r="W20" s="86">
        <f t="shared" si="1"/>
        <v>8.8000000000000007</v>
      </c>
      <c r="X20" s="86">
        <f t="shared" si="2"/>
        <v>9.8000000000000007</v>
      </c>
      <c r="Y20" s="86">
        <f t="shared" si="3"/>
        <v>8.3000000000000007</v>
      </c>
    </row>
    <row r="21" spans="1:25" ht="12.75" customHeight="1" x14ac:dyDescent="0.2">
      <c r="A21" s="3"/>
      <c r="B21" s="17" t="s">
        <v>209</v>
      </c>
      <c r="D21" s="20">
        <v>92366</v>
      </c>
      <c r="E21" s="19">
        <v>53524</v>
      </c>
      <c r="F21" s="19">
        <v>38842</v>
      </c>
      <c r="G21" s="69">
        <v>9.1</v>
      </c>
      <c r="H21" s="69">
        <v>7.7</v>
      </c>
      <c r="I21" s="69">
        <v>10.9</v>
      </c>
      <c r="K21" s="20">
        <v>9798</v>
      </c>
      <c r="L21" s="19">
        <v>5589</v>
      </c>
      <c r="M21" s="19">
        <v>4208</v>
      </c>
      <c r="N21" s="152">
        <v>9.4</v>
      </c>
      <c r="O21" s="69">
        <v>8.4</v>
      </c>
      <c r="P21" s="69">
        <v>10.7</v>
      </c>
      <c r="R21" s="69">
        <v>10.3</v>
      </c>
      <c r="S21" s="69">
        <v>8.6999999999999993</v>
      </c>
      <c r="U21" s="26" t="s">
        <v>9</v>
      </c>
      <c r="V21" s="87">
        <f t="shared" si="0"/>
        <v>9.1</v>
      </c>
      <c r="W21" s="87">
        <f t="shared" si="1"/>
        <v>9.4</v>
      </c>
      <c r="X21" s="87">
        <f t="shared" si="2"/>
        <v>10.3</v>
      </c>
      <c r="Y21" s="87">
        <f t="shared" si="3"/>
        <v>8.6999999999999993</v>
      </c>
    </row>
    <row r="22" spans="1:25" ht="12.75" customHeight="1" x14ac:dyDescent="0.2">
      <c r="A22" s="3">
        <v>2016</v>
      </c>
      <c r="B22" s="17" t="s">
        <v>206</v>
      </c>
      <c r="D22" s="20">
        <v>90708</v>
      </c>
      <c r="E22" s="19">
        <v>52743</v>
      </c>
      <c r="F22" s="19">
        <v>37966</v>
      </c>
      <c r="G22" s="69">
        <v>11.1</v>
      </c>
      <c r="H22" s="69">
        <v>9.5</v>
      </c>
      <c r="I22" s="69">
        <v>13.1</v>
      </c>
      <c r="K22" s="20">
        <v>9596</v>
      </c>
      <c r="L22" s="19">
        <v>5566</v>
      </c>
      <c r="M22" s="19">
        <v>4031</v>
      </c>
      <c r="N22" s="152">
        <v>11.3</v>
      </c>
      <c r="O22" s="69">
        <v>9.8000000000000007</v>
      </c>
      <c r="P22" s="69">
        <v>13.3</v>
      </c>
      <c r="R22" s="69">
        <v>12.2</v>
      </c>
      <c r="S22" s="69">
        <v>10.199999999999999</v>
      </c>
      <c r="U22" s="25" t="s">
        <v>7</v>
      </c>
      <c r="V22" s="86">
        <f t="shared" si="0"/>
        <v>11.1</v>
      </c>
      <c r="W22" s="86">
        <f t="shared" si="1"/>
        <v>11.3</v>
      </c>
      <c r="X22" s="86">
        <f t="shared" si="2"/>
        <v>12.2</v>
      </c>
      <c r="Y22" s="86">
        <f t="shared" si="3"/>
        <v>10.199999999999999</v>
      </c>
    </row>
    <row r="23" spans="1:25" ht="12.75" customHeight="1" x14ac:dyDescent="0.2">
      <c r="A23" s="3"/>
      <c r="B23" s="17" t="s">
        <v>207</v>
      </c>
      <c r="D23" s="20">
        <v>90673</v>
      </c>
      <c r="E23" s="19">
        <v>52504</v>
      </c>
      <c r="F23" s="19">
        <v>38169</v>
      </c>
      <c r="G23" s="69">
        <v>11.4</v>
      </c>
      <c r="H23" s="69">
        <v>9.9</v>
      </c>
      <c r="I23" s="69">
        <v>13.5</v>
      </c>
      <c r="K23" s="20">
        <v>9738</v>
      </c>
      <c r="L23" s="19">
        <v>5587</v>
      </c>
      <c r="M23" s="19">
        <v>4151</v>
      </c>
      <c r="N23" s="152">
        <v>11</v>
      </c>
      <c r="O23" s="69">
        <v>9.8000000000000007</v>
      </c>
      <c r="P23" s="69">
        <v>12.7</v>
      </c>
      <c r="R23" s="69">
        <v>12.2</v>
      </c>
      <c r="S23" s="69">
        <v>11.6</v>
      </c>
      <c r="U23" s="34" t="s">
        <v>8</v>
      </c>
      <c r="V23" s="88">
        <f t="shared" si="0"/>
        <v>11.4</v>
      </c>
      <c r="W23" s="88">
        <f t="shared" si="1"/>
        <v>11</v>
      </c>
      <c r="X23" s="88">
        <f t="shared" si="2"/>
        <v>12.2</v>
      </c>
      <c r="Y23" s="88">
        <f t="shared" si="3"/>
        <v>11.6</v>
      </c>
    </row>
    <row r="24" spans="1:25" ht="12.75" customHeight="1" x14ac:dyDescent="0.2">
      <c r="A24" s="3"/>
      <c r="B24" s="17" t="s">
        <v>208</v>
      </c>
      <c r="D24" s="20">
        <v>89821</v>
      </c>
      <c r="E24" s="19">
        <v>51915</v>
      </c>
      <c r="F24" s="19">
        <v>37907</v>
      </c>
      <c r="G24" s="69">
        <v>11.9</v>
      </c>
      <c r="H24" s="69">
        <v>10.5</v>
      </c>
      <c r="I24" s="69">
        <v>13.9</v>
      </c>
      <c r="K24" s="20">
        <v>9714</v>
      </c>
      <c r="L24" s="19">
        <v>5530</v>
      </c>
      <c r="M24" s="19">
        <v>4184</v>
      </c>
      <c r="N24" s="152">
        <v>11.3</v>
      </c>
      <c r="O24" s="69">
        <v>9.9</v>
      </c>
      <c r="P24" s="69">
        <v>13</v>
      </c>
      <c r="R24" s="69">
        <v>12.9</v>
      </c>
      <c r="S24" s="69">
        <v>12.3</v>
      </c>
      <c r="U24" s="53" t="s">
        <v>73</v>
      </c>
      <c r="V24" s="89">
        <f t="shared" si="0"/>
        <v>11.9</v>
      </c>
      <c r="W24" s="89">
        <f t="shared" si="1"/>
        <v>11.3</v>
      </c>
      <c r="X24" s="89">
        <f t="shared" si="2"/>
        <v>12.9</v>
      </c>
      <c r="Y24" s="89">
        <f t="shared" si="3"/>
        <v>12.3</v>
      </c>
    </row>
    <row r="25" spans="1:25" ht="12.75" customHeight="1" x14ac:dyDescent="0.2">
      <c r="A25" s="3"/>
      <c r="B25" s="17" t="s">
        <v>209</v>
      </c>
      <c r="D25" s="20">
        <v>90174</v>
      </c>
      <c r="E25" s="19">
        <v>52006</v>
      </c>
      <c r="F25" s="19">
        <v>38168</v>
      </c>
      <c r="G25" s="69">
        <v>12.2</v>
      </c>
      <c r="H25" s="69">
        <v>10.7</v>
      </c>
      <c r="I25" s="69">
        <v>14.1</v>
      </c>
      <c r="K25" s="20">
        <v>9710</v>
      </c>
      <c r="L25" s="19">
        <v>5511</v>
      </c>
      <c r="M25" s="19">
        <v>4199</v>
      </c>
      <c r="N25" s="152">
        <v>11.2</v>
      </c>
      <c r="O25" s="69">
        <v>10.199999999999999</v>
      </c>
      <c r="P25" s="69">
        <v>12.6</v>
      </c>
      <c r="R25" s="69">
        <v>12.5</v>
      </c>
      <c r="S25" s="69">
        <v>13.6</v>
      </c>
      <c r="U25" s="54" t="s">
        <v>74</v>
      </c>
      <c r="V25" s="90">
        <f t="shared" si="0"/>
        <v>12.2</v>
      </c>
      <c r="W25" s="90">
        <f t="shared" si="1"/>
        <v>11.2</v>
      </c>
      <c r="X25" s="90">
        <f t="shared" si="2"/>
        <v>12.5</v>
      </c>
      <c r="Y25" s="90">
        <f t="shared" si="3"/>
        <v>13.6</v>
      </c>
    </row>
    <row r="26" spans="1:25" ht="12.75" customHeight="1" x14ac:dyDescent="0.2">
      <c r="A26" s="3">
        <v>2017</v>
      </c>
      <c r="B26" s="17" t="s">
        <v>206</v>
      </c>
      <c r="D26" s="20">
        <v>88846</v>
      </c>
      <c r="E26" s="19">
        <v>51294</v>
      </c>
      <c r="F26" s="19">
        <v>37552</v>
      </c>
      <c r="G26" s="69">
        <v>13.9</v>
      </c>
      <c r="H26" s="69">
        <v>12.1</v>
      </c>
      <c r="I26" s="69">
        <v>16.2</v>
      </c>
      <c r="K26" s="20">
        <v>9467</v>
      </c>
      <c r="L26" s="19">
        <v>5431</v>
      </c>
      <c r="M26" s="19">
        <v>4036</v>
      </c>
      <c r="N26" s="152">
        <v>13.8</v>
      </c>
      <c r="O26" s="69">
        <v>11.8</v>
      </c>
      <c r="P26" s="69">
        <v>16.3</v>
      </c>
      <c r="R26" s="69">
        <v>14.4</v>
      </c>
      <c r="S26" s="69">
        <v>14.7</v>
      </c>
      <c r="U26" s="51" t="s">
        <v>76</v>
      </c>
      <c r="V26" s="89">
        <f t="shared" si="0"/>
        <v>13.9</v>
      </c>
      <c r="W26" s="89">
        <f t="shared" si="1"/>
        <v>13.8</v>
      </c>
      <c r="X26" s="89">
        <f t="shared" ref="X26:X31" si="4">R26</f>
        <v>14.4</v>
      </c>
      <c r="Y26" s="89">
        <f t="shared" ref="Y26:Y31" si="5">S26</f>
        <v>14.7</v>
      </c>
    </row>
    <row r="27" spans="1:25" ht="12.75" customHeight="1" x14ac:dyDescent="0.2">
      <c r="A27" s="3"/>
      <c r="B27" s="17" t="s">
        <v>207</v>
      </c>
      <c r="D27" s="20">
        <v>90193</v>
      </c>
      <c r="E27" s="19">
        <v>51790</v>
      </c>
      <c r="F27" s="19">
        <v>38403</v>
      </c>
      <c r="G27" s="69">
        <v>13.1</v>
      </c>
      <c r="H27" s="69">
        <v>11.5</v>
      </c>
      <c r="I27" s="69">
        <v>15.2</v>
      </c>
      <c r="K27" s="20">
        <v>9724</v>
      </c>
      <c r="L27" s="19">
        <v>5519</v>
      </c>
      <c r="M27" s="19">
        <v>4205</v>
      </c>
      <c r="N27" s="152">
        <v>12.2</v>
      </c>
      <c r="O27" s="69">
        <v>10.8</v>
      </c>
      <c r="P27" s="69">
        <v>13.9</v>
      </c>
      <c r="R27" s="69">
        <v>13.6</v>
      </c>
      <c r="S27" s="69">
        <v>15.8</v>
      </c>
      <c r="U27" s="54" t="s">
        <v>77</v>
      </c>
      <c r="V27" s="90">
        <f t="shared" si="0"/>
        <v>13.1</v>
      </c>
      <c r="W27" s="90">
        <f t="shared" si="1"/>
        <v>12.2</v>
      </c>
      <c r="X27" s="90">
        <f t="shared" si="4"/>
        <v>13.6</v>
      </c>
      <c r="Y27" s="90">
        <f t="shared" si="5"/>
        <v>15.8</v>
      </c>
    </row>
    <row r="28" spans="1:25" ht="12.75" customHeight="1" x14ac:dyDescent="0.2">
      <c r="A28" s="3"/>
      <c r="B28" s="17" t="s">
        <v>208</v>
      </c>
      <c r="D28" s="20">
        <v>91268</v>
      </c>
      <c r="E28" s="19">
        <v>52323</v>
      </c>
      <c r="F28" s="19">
        <v>38945</v>
      </c>
      <c r="G28" s="69">
        <v>12.5</v>
      </c>
      <c r="H28" s="69">
        <v>11</v>
      </c>
      <c r="I28" s="69">
        <v>14.5</v>
      </c>
      <c r="K28" s="20">
        <v>9761</v>
      </c>
      <c r="L28" s="19">
        <v>5547</v>
      </c>
      <c r="M28" s="19">
        <v>4213</v>
      </c>
      <c r="N28" s="152">
        <v>12.3</v>
      </c>
      <c r="O28" s="69">
        <v>10.6</v>
      </c>
      <c r="P28" s="69">
        <v>14.4</v>
      </c>
      <c r="R28" s="69">
        <v>13.3</v>
      </c>
      <c r="S28" s="69">
        <v>14.6</v>
      </c>
      <c r="U28" s="51" t="s">
        <v>78</v>
      </c>
      <c r="V28" s="89">
        <f t="shared" si="0"/>
        <v>12.5</v>
      </c>
      <c r="W28" s="89">
        <f t="shared" si="1"/>
        <v>12.3</v>
      </c>
      <c r="X28" s="89">
        <f t="shared" si="4"/>
        <v>13.3</v>
      </c>
      <c r="Y28" s="89">
        <f t="shared" si="5"/>
        <v>14.6</v>
      </c>
    </row>
    <row r="29" spans="1:25" ht="12.75" customHeight="1" x14ac:dyDescent="0.2">
      <c r="A29" s="3"/>
      <c r="B29" s="17" t="s">
        <v>209</v>
      </c>
      <c r="D29" s="20">
        <v>92228</v>
      </c>
      <c r="E29" s="19">
        <v>52815</v>
      </c>
      <c r="F29" s="19">
        <v>39414</v>
      </c>
      <c r="G29" s="69">
        <v>11.9</v>
      </c>
      <c r="H29" s="69">
        <v>10.4</v>
      </c>
      <c r="I29" s="69">
        <v>13.8</v>
      </c>
      <c r="K29" s="20">
        <v>9986</v>
      </c>
      <c r="L29" s="19">
        <v>5686</v>
      </c>
      <c r="M29" s="19">
        <v>4300</v>
      </c>
      <c r="N29" s="152">
        <v>10.7</v>
      </c>
      <c r="O29" s="69">
        <v>9.1999999999999993</v>
      </c>
      <c r="P29" s="69">
        <v>12.6</v>
      </c>
      <c r="R29" s="69">
        <v>12.8</v>
      </c>
      <c r="S29" s="69">
        <v>15.3</v>
      </c>
      <c r="U29" s="54" t="s">
        <v>79</v>
      </c>
      <c r="V29" s="90">
        <f t="shared" si="0"/>
        <v>11.9</v>
      </c>
      <c r="W29" s="90">
        <f t="shared" si="1"/>
        <v>10.7</v>
      </c>
      <c r="X29" s="90">
        <f t="shared" si="4"/>
        <v>12.8</v>
      </c>
      <c r="Y29" s="90">
        <f t="shared" si="5"/>
        <v>15.3</v>
      </c>
    </row>
    <row r="30" spans="1:25" ht="12.75" customHeight="1" x14ac:dyDescent="0.2">
      <c r="A30" s="3">
        <v>2018</v>
      </c>
      <c r="B30" s="17" t="s">
        <v>206</v>
      </c>
      <c r="D30" s="20">
        <v>90879</v>
      </c>
      <c r="E30" s="19">
        <v>52189</v>
      </c>
      <c r="F30" s="19">
        <v>38690</v>
      </c>
      <c r="G30" s="69">
        <v>13.2</v>
      </c>
      <c r="H30" s="69">
        <v>11.6</v>
      </c>
      <c r="I30" s="69">
        <v>15.4</v>
      </c>
      <c r="K30" s="20">
        <v>9780</v>
      </c>
      <c r="L30" s="19">
        <v>5623</v>
      </c>
      <c r="M30" s="19">
        <v>4158</v>
      </c>
      <c r="N30" s="152">
        <v>12.7</v>
      </c>
      <c r="O30" s="69">
        <v>10.6</v>
      </c>
      <c r="P30" s="69">
        <v>15.3</v>
      </c>
      <c r="R30" s="69">
        <v>14.1</v>
      </c>
      <c r="S30" s="69">
        <v>15.1</v>
      </c>
      <c r="U30" s="51" t="s">
        <v>90</v>
      </c>
      <c r="V30" s="89">
        <f t="shared" si="0"/>
        <v>13.2</v>
      </c>
      <c r="W30" s="89">
        <f t="shared" si="1"/>
        <v>12.7</v>
      </c>
      <c r="X30" s="89">
        <f t="shared" si="4"/>
        <v>14.1</v>
      </c>
      <c r="Y30" s="89">
        <f t="shared" si="5"/>
        <v>15.1</v>
      </c>
    </row>
    <row r="31" spans="1:25" ht="12.75" customHeight="1" x14ac:dyDescent="0.2">
      <c r="A31" s="3"/>
      <c r="B31" s="17" t="s">
        <v>207</v>
      </c>
      <c r="D31" s="20">
        <v>91462</v>
      </c>
      <c r="E31" s="19">
        <v>52371</v>
      </c>
      <c r="F31" s="19">
        <v>39090</v>
      </c>
      <c r="G31" s="69">
        <v>12.6</v>
      </c>
      <c r="H31" s="69">
        <v>11</v>
      </c>
      <c r="I31" s="69">
        <v>14.6</v>
      </c>
      <c r="K31" s="20">
        <v>10051</v>
      </c>
      <c r="L31" s="19">
        <v>5716</v>
      </c>
      <c r="M31" s="19">
        <v>4335</v>
      </c>
      <c r="N31" s="152">
        <v>10.9</v>
      </c>
      <c r="O31" s="69">
        <v>9.4</v>
      </c>
      <c r="P31" s="69">
        <v>12.7</v>
      </c>
      <c r="R31" s="69">
        <v>13.8</v>
      </c>
      <c r="S31" s="69">
        <v>15.5</v>
      </c>
      <c r="U31" s="54" t="s">
        <v>99</v>
      </c>
      <c r="V31" s="90">
        <f t="shared" si="0"/>
        <v>12.6</v>
      </c>
      <c r="W31" s="90">
        <f t="shared" si="1"/>
        <v>10.9</v>
      </c>
      <c r="X31" s="90">
        <f t="shared" si="4"/>
        <v>13.8</v>
      </c>
      <c r="Y31" s="90">
        <f t="shared" si="5"/>
        <v>15.5</v>
      </c>
    </row>
    <row r="32" spans="1:25" ht="12.75" customHeight="1" x14ac:dyDescent="0.2">
      <c r="A32" s="3"/>
      <c r="B32" s="17" t="s">
        <v>208</v>
      </c>
      <c r="D32" s="20">
        <v>92930</v>
      </c>
      <c r="E32" s="19">
        <v>53156</v>
      </c>
      <c r="F32" s="19">
        <v>39773</v>
      </c>
      <c r="G32" s="69">
        <v>12</v>
      </c>
      <c r="H32" s="69">
        <v>10.4</v>
      </c>
      <c r="I32" s="69">
        <v>14</v>
      </c>
      <c r="K32" s="20">
        <v>10175</v>
      </c>
      <c r="L32" s="19">
        <v>5749</v>
      </c>
      <c r="M32" s="19">
        <v>4425</v>
      </c>
      <c r="N32" s="152">
        <v>9.8000000000000007</v>
      </c>
      <c r="O32" s="69">
        <v>8.3000000000000007</v>
      </c>
      <c r="P32" s="69">
        <v>11.7</v>
      </c>
      <c r="R32" s="69">
        <v>13.3</v>
      </c>
      <c r="S32" s="69">
        <v>14.7</v>
      </c>
      <c r="U32" s="51" t="s">
        <v>100</v>
      </c>
      <c r="V32" s="89">
        <f t="shared" si="0"/>
        <v>12</v>
      </c>
      <c r="W32" s="89">
        <f t="shared" si="1"/>
        <v>9.8000000000000007</v>
      </c>
      <c r="X32" s="89">
        <f t="shared" ref="X32:X37" si="6">R32</f>
        <v>13.3</v>
      </c>
      <c r="Y32" s="89">
        <f t="shared" ref="Y32:Y37" si="7">S32</f>
        <v>14.7</v>
      </c>
    </row>
    <row r="33" spans="1:25" ht="12.75" customHeight="1" x14ac:dyDescent="0.2">
      <c r="A33" s="3"/>
      <c r="B33" s="17" t="s">
        <v>209</v>
      </c>
      <c r="D33" s="20">
        <v>93534</v>
      </c>
      <c r="E33" s="19">
        <v>53396</v>
      </c>
      <c r="F33" s="19">
        <v>40138</v>
      </c>
      <c r="G33" s="69">
        <v>11.7</v>
      </c>
      <c r="H33" s="69">
        <v>10.1</v>
      </c>
      <c r="I33" s="69">
        <v>13.8</v>
      </c>
      <c r="K33" s="20">
        <v>10131</v>
      </c>
      <c r="L33" s="19">
        <v>5709</v>
      </c>
      <c r="M33" s="19">
        <v>4422</v>
      </c>
      <c r="N33" s="152">
        <v>9.6999999999999993</v>
      </c>
      <c r="O33" s="69">
        <v>8.5</v>
      </c>
      <c r="P33" s="69">
        <v>11.3</v>
      </c>
      <c r="R33" s="69">
        <v>12.6</v>
      </c>
      <c r="S33" s="69">
        <v>15</v>
      </c>
      <c r="U33" s="54" t="s">
        <v>101</v>
      </c>
      <c r="V33" s="90">
        <f t="shared" si="0"/>
        <v>11.7</v>
      </c>
      <c r="W33" s="90">
        <f t="shared" si="1"/>
        <v>9.6999999999999993</v>
      </c>
      <c r="X33" s="90">
        <f t="shared" si="6"/>
        <v>12.6</v>
      </c>
      <c r="Y33" s="90">
        <f t="shared" si="7"/>
        <v>15</v>
      </c>
    </row>
    <row r="34" spans="1:25" ht="12.75" customHeight="1" x14ac:dyDescent="0.2">
      <c r="A34" s="3">
        <v>2019</v>
      </c>
      <c r="B34" s="17" t="s">
        <v>206</v>
      </c>
      <c r="D34" s="20">
        <v>92621</v>
      </c>
      <c r="E34" s="19">
        <v>53060</v>
      </c>
      <c r="F34" s="19">
        <v>39562</v>
      </c>
      <c r="G34" s="69">
        <v>12.8</v>
      </c>
      <c r="H34" s="69">
        <v>10.9</v>
      </c>
      <c r="I34" s="69">
        <v>15.3</v>
      </c>
      <c r="K34" s="20">
        <v>9926</v>
      </c>
      <c r="L34" s="19">
        <v>5684</v>
      </c>
      <c r="M34" s="19">
        <v>4242</v>
      </c>
      <c r="N34" s="152">
        <v>11.2</v>
      </c>
      <c r="O34" s="69">
        <v>9.1999999999999993</v>
      </c>
      <c r="P34" s="69">
        <v>13.9</v>
      </c>
      <c r="R34" s="69">
        <v>13.6</v>
      </c>
      <c r="S34" s="69">
        <v>15.4</v>
      </c>
      <c r="U34" s="51" t="s">
        <v>105</v>
      </c>
      <c r="V34" s="89">
        <f t="shared" si="0"/>
        <v>12.8</v>
      </c>
      <c r="W34" s="89">
        <f t="shared" si="1"/>
        <v>11.2</v>
      </c>
      <c r="X34" s="89">
        <f t="shared" si="6"/>
        <v>13.6</v>
      </c>
      <c r="Y34" s="89">
        <f t="shared" si="7"/>
        <v>15.4</v>
      </c>
    </row>
    <row r="35" spans="1:25" ht="12.75" customHeight="1" x14ac:dyDescent="0.2">
      <c r="A35" s="3"/>
      <c r="B35" s="17" t="s">
        <v>207</v>
      </c>
      <c r="D35" s="20">
        <v>94159</v>
      </c>
      <c r="E35" s="55">
        <v>53650</v>
      </c>
      <c r="F35" s="55">
        <v>40509</v>
      </c>
      <c r="G35" s="69">
        <v>12.1</v>
      </c>
      <c r="H35" s="69">
        <v>10.3</v>
      </c>
      <c r="I35" s="69">
        <v>14.5</v>
      </c>
      <c r="K35" s="20">
        <v>10293</v>
      </c>
      <c r="L35" s="19">
        <v>5788</v>
      </c>
      <c r="M35" s="19">
        <v>4505</v>
      </c>
      <c r="N35" s="152">
        <v>9.6</v>
      </c>
      <c r="O35" s="69">
        <v>8.1999999999999993</v>
      </c>
      <c r="P35" s="69">
        <v>11.4</v>
      </c>
      <c r="R35" s="69">
        <v>12.9</v>
      </c>
      <c r="S35" s="69">
        <v>15.3</v>
      </c>
      <c r="U35" s="54" t="s">
        <v>199</v>
      </c>
      <c r="V35" s="90">
        <f t="shared" si="0"/>
        <v>12.1</v>
      </c>
      <c r="W35" s="90">
        <f t="shared" si="1"/>
        <v>9.6</v>
      </c>
      <c r="X35" s="90">
        <f t="shared" si="6"/>
        <v>12.9</v>
      </c>
      <c r="Y35" s="90">
        <f t="shared" si="7"/>
        <v>15.3</v>
      </c>
    </row>
    <row r="36" spans="1:25" ht="12.75" customHeight="1" x14ac:dyDescent="0.2">
      <c r="A36" s="3"/>
      <c r="B36" s="17" t="s">
        <v>208</v>
      </c>
      <c r="D36" s="20">
        <v>94737</v>
      </c>
      <c r="E36" s="55">
        <v>54040</v>
      </c>
      <c r="F36" s="55">
        <v>40696</v>
      </c>
      <c r="G36" s="69">
        <v>11.9</v>
      </c>
      <c r="H36" s="69">
        <v>10</v>
      </c>
      <c r="I36" s="69">
        <v>14.3</v>
      </c>
      <c r="K36" s="20">
        <v>10334</v>
      </c>
      <c r="L36" s="19">
        <v>5826</v>
      </c>
      <c r="M36" s="19">
        <v>4508</v>
      </c>
      <c r="N36" s="152">
        <v>10</v>
      </c>
      <c r="O36" s="69">
        <v>8.4</v>
      </c>
      <c r="P36" s="69">
        <v>12.1</v>
      </c>
      <c r="R36" s="69">
        <v>12.1</v>
      </c>
      <c r="S36" s="69">
        <v>14.6</v>
      </c>
      <c r="U36" s="51" t="s">
        <v>246</v>
      </c>
      <c r="V36" s="89">
        <f t="shared" si="0"/>
        <v>11.9</v>
      </c>
      <c r="W36" s="89">
        <f t="shared" si="1"/>
        <v>10</v>
      </c>
      <c r="X36" s="89">
        <f t="shared" si="6"/>
        <v>12.1</v>
      </c>
      <c r="Y36" s="89">
        <f t="shared" si="7"/>
        <v>14.6</v>
      </c>
    </row>
    <row r="37" spans="1:25" ht="12.75" customHeight="1" x14ac:dyDescent="0.2">
      <c r="A37" s="3"/>
      <c r="B37" s="17" t="s">
        <v>209</v>
      </c>
      <c r="D37" s="20">
        <v>95515</v>
      </c>
      <c r="E37" s="55">
        <v>54468</v>
      </c>
      <c r="F37" s="55">
        <v>41047</v>
      </c>
      <c r="G37" s="69">
        <v>11.1</v>
      </c>
      <c r="H37" s="69">
        <v>9.1999999999999993</v>
      </c>
      <c r="I37" s="69">
        <v>13.4</v>
      </c>
      <c r="K37" s="20">
        <v>10363</v>
      </c>
      <c r="L37" s="19">
        <v>5897</v>
      </c>
      <c r="M37" s="19">
        <v>4466</v>
      </c>
      <c r="N37" s="152">
        <v>9.6</v>
      </c>
      <c r="O37" s="69">
        <v>7.9</v>
      </c>
      <c r="P37" s="69">
        <v>11.8</v>
      </c>
      <c r="R37" s="69">
        <v>11.6</v>
      </c>
      <c r="S37" s="69">
        <v>13.8</v>
      </c>
      <c r="U37" s="54" t="s">
        <v>255</v>
      </c>
      <c r="V37" s="90">
        <f t="shared" si="0"/>
        <v>11.1</v>
      </c>
      <c r="W37" s="90">
        <f t="shared" si="1"/>
        <v>9.6</v>
      </c>
      <c r="X37" s="90">
        <f t="shared" si="6"/>
        <v>11.6</v>
      </c>
      <c r="Y37" s="90">
        <f t="shared" si="7"/>
        <v>13.8</v>
      </c>
    </row>
    <row r="38" spans="1:25" ht="12.75" customHeight="1" x14ac:dyDescent="0.2">
      <c r="A38" s="3">
        <v>2020</v>
      </c>
      <c r="B38" s="17" t="s">
        <v>206</v>
      </c>
      <c r="D38" s="20">
        <v>93115</v>
      </c>
      <c r="E38" s="55">
        <v>53394</v>
      </c>
      <c r="F38" s="55">
        <v>39721</v>
      </c>
      <c r="G38" s="69">
        <v>12.4</v>
      </c>
      <c r="H38" s="69">
        <v>10.4</v>
      </c>
      <c r="I38" s="69">
        <v>14.9</v>
      </c>
      <c r="K38" s="20">
        <v>9967</v>
      </c>
      <c r="L38" s="230">
        <v>5666</v>
      </c>
      <c r="M38" s="230">
        <v>4301</v>
      </c>
      <c r="N38" s="152">
        <v>11.7</v>
      </c>
      <c r="O38" s="231">
        <v>10</v>
      </c>
      <c r="P38" s="69">
        <v>13.8</v>
      </c>
      <c r="R38" s="69">
        <v>12.3</v>
      </c>
      <c r="S38" s="69">
        <v>14.7</v>
      </c>
      <c r="U38" s="51" t="s">
        <v>260</v>
      </c>
      <c r="V38" s="89">
        <f t="shared" ref="V38:V44" si="8">G38</f>
        <v>12.4</v>
      </c>
      <c r="W38" s="89">
        <f t="shared" ref="W38:W44" si="9">N38</f>
        <v>11.7</v>
      </c>
      <c r="X38" s="89">
        <f t="shared" ref="X38:X44" si="10">R38</f>
        <v>12.3</v>
      </c>
      <c r="Y38" s="89">
        <f t="shared" ref="Y38:Y44" si="11">S38</f>
        <v>14.7</v>
      </c>
    </row>
    <row r="39" spans="1:25" ht="12.75" customHeight="1" x14ac:dyDescent="0.2">
      <c r="A39" s="3"/>
      <c r="B39" s="17" t="s">
        <v>207</v>
      </c>
      <c r="D39" s="20">
        <v>84051</v>
      </c>
      <c r="E39" s="55">
        <v>48870</v>
      </c>
      <c r="F39" s="55">
        <v>35181</v>
      </c>
      <c r="G39" s="69">
        <v>13.6</v>
      </c>
      <c r="H39" s="69">
        <v>12.2</v>
      </c>
      <c r="I39" s="69">
        <v>15.5</v>
      </c>
      <c r="K39" s="20">
        <f>'População,PEA'!R42</f>
        <v>9121</v>
      </c>
      <c r="L39" s="227">
        <v>5070.8310733305507</v>
      </c>
      <c r="M39" s="227">
        <v>3933.3785105341599</v>
      </c>
      <c r="N39" s="152">
        <f>('População,PEA'!S42/'População,PEA'!Q42)*100</f>
        <v>13.181688398210717</v>
      </c>
      <c r="O39" s="226">
        <v>12.105396691987266</v>
      </c>
      <c r="P39" s="226">
        <v>13.990386802007251</v>
      </c>
      <c r="R39" s="228">
        <v>13.6</v>
      </c>
      <c r="S39" s="228">
        <v>16.399999999999999</v>
      </c>
      <c r="U39" s="54" t="s">
        <v>264</v>
      </c>
      <c r="V39" s="90">
        <f t="shared" si="8"/>
        <v>13.6</v>
      </c>
      <c r="W39" s="90">
        <f t="shared" si="9"/>
        <v>13.181688398210717</v>
      </c>
      <c r="X39" s="90">
        <f t="shared" si="10"/>
        <v>13.6</v>
      </c>
      <c r="Y39" s="90">
        <f t="shared" si="11"/>
        <v>16.399999999999999</v>
      </c>
    </row>
    <row r="40" spans="1:25" ht="12.75" customHeight="1" x14ac:dyDescent="0.2">
      <c r="A40" s="3"/>
      <c r="B40" s="17" t="s">
        <v>208</v>
      </c>
      <c r="D40" s="20">
        <v>83439</v>
      </c>
      <c r="E40" s="55">
        <v>49139</v>
      </c>
      <c r="F40" s="55">
        <v>34300</v>
      </c>
      <c r="G40" s="69">
        <v>14.9</v>
      </c>
      <c r="H40" s="69">
        <v>12.9</v>
      </c>
      <c r="I40" s="69">
        <v>17.5</v>
      </c>
      <c r="K40" s="20">
        <f>'População,PEA'!R43</f>
        <v>9162</v>
      </c>
      <c r="L40" s="227">
        <v>5136.9712985604701</v>
      </c>
      <c r="M40" s="227">
        <v>3903.7787581770099</v>
      </c>
      <c r="N40" s="152">
        <f>('População,PEA'!S43/'População,PEA'!Q43)*100</f>
        <v>13.606789250353607</v>
      </c>
      <c r="O40" s="226">
        <v>11.999384944557644</v>
      </c>
      <c r="P40" s="226">
        <v>15.051801742913273</v>
      </c>
      <c r="R40" s="228">
        <v>15.1</v>
      </c>
      <c r="S40" s="228">
        <v>19.100000000000001</v>
      </c>
      <c r="U40" s="51" t="s">
        <v>263</v>
      </c>
      <c r="V40" s="89">
        <f t="shared" si="8"/>
        <v>14.9</v>
      </c>
      <c r="W40" s="89">
        <f t="shared" si="9"/>
        <v>13.606789250353607</v>
      </c>
      <c r="X40" s="89">
        <f t="shared" si="10"/>
        <v>15.1</v>
      </c>
      <c r="Y40" s="89">
        <f t="shared" si="11"/>
        <v>19.100000000000001</v>
      </c>
    </row>
    <row r="41" spans="1:25" ht="12.75" customHeight="1" x14ac:dyDescent="0.2">
      <c r="A41" s="3"/>
      <c r="B41" s="17" t="s">
        <v>209</v>
      </c>
      <c r="D41" s="20">
        <v>87225</v>
      </c>
      <c r="E41" s="55">
        <v>50947</v>
      </c>
      <c r="F41" s="55">
        <v>36279</v>
      </c>
      <c r="G41" s="69">
        <v>14.2</v>
      </c>
      <c r="H41" s="69">
        <v>11.9</v>
      </c>
      <c r="I41" s="69">
        <v>17.2</v>
      </c>
      <c r="K41" s="20">
        <f>'População,PEA'!R44</f>
        <v>9440</v>
      </c>
      <c r="L41" s="227">
        <v>5206.0209852520602</v>
      </c>
      <c r="M41" s="227">
        <v>4097.1581070131797</v>
      </c>
      <c r="N41" s="152">
        <f>('População,PEA'!S44/'População,PEA'!Q44)*100</f>
        <v>12.461752433936022</v>
      </c>
      <c r="O41" s="226">
        <v>10.947790855047321</v>
      </c>
      <c r="P41" s="226">
        <v>13.798347266543875</v>
      </c>
      <c r="R41" s="228">
        <v>14.578344287085654</v>
      </c>
      <c r="S41" s="228">
        <v>19.364087176080467</v>
      </c>
      <c r="U41" s="54" t="s">
        <v>265</v>
      </c>
      <c r="V41" s="90">
        <f t="shared" si="8"/>
        <v>14.2</v>
      </c>
      <c r="W41" s="90">
        <f t="shared" si="9"/>
        <v>12.461752433936022</v>
      </c>
      <c r="X41" s="90">
        <f t="shared" si="10"/>
        <v>14.578344287085654</v>
      </c>
      <c r="Y41" s="90">
        <f t="shared" si="11"/>
        <v>19.364087176080467</v>
      </c>
    </row>
    <row r="42" spans="1:25" ht="12.75" customHeight="1" x14ac:dyDescent="0.2">
      <c r="A42" s="3">
        <v>2021</v>
      </c>
      <c r="B42" s="17" t="s">
        <v>206</v>
      </c>
      <c r="D42" s="20">
        <v>87082</v>
      </c>
      <c r="E42" s="55">
        <v>51097</v>
      </c>
      <c r="F42" s="55">
        <v>35985</v>
      </c>
      <c r="G42" s="69">
        <v>14.9</v>
      </c>
      <c r="H42" s="69">
        <v>12.2</v>
      </c>
      <c r="I42" s="69">
        <v>18.5</v>
      </c>
      <c r="K42" s="20">
        <f>'População,PEA'!R45</f>
        <v>9418</v>
      </c>
      <c r="L42" s="227">
        <v>5201.0708370677594</v>
      </c>
      <c r="M42" s="227">
        <v>4039.9784144087898</v>
      </c>
      <c r="N42" s="152">
        <f>('População,PEA'!S45/'População,PEA'!Q45)*100</f>
        <v>13.918844818131968</v>
      </c>
      <c r="O42" s="226">
        <v>11.324330235380458</v>
      </c>
      <c r="P42" s="226">
        <v>16.840252103712942</v>
      </c>
      <c r="R42" s="228">
        <v>14.577101973817735</v>
      </c>
      <c r="S42" s="228">
        <v>19.443230354842012</v>
      </c>
      <c r="U42" s="51" t="s">
        <v>267</v>
      </c>
      <c r="V42" s="89">
        <f t="shared" si="8"/>
        <v>14.9</v>
      </c>
      <c r="W42" s="89">
        <f t="shared" si="9"/>
        <v>13.918844818131968</v>
      </c>
      <c r="X42" s="89">
        <f t="shared" si="10"/>
        <v>14.577101973817735</v>
      </c>
      <c r="Y42" s="89">
        <f t="shared" si="11"/>
        <v>19.443230354842012</v>
      </c>
    </row>
    <row r="43" spans="1:25" ht="12.75" customHeight="1" x14ac:dyDescent="0.2">
      <c r="A43" s="3"/>
      <c r="B43" s="17" t="s">
        <v>207</v>
      </c>
      <c r="D43" s="20">
        <v>89384</v>
      </c>
      <c r="E43" s="55">
        <v>52256</v>
      </c>
      <c r="F43" s="55">
        <v>37128</v>
      </c>
      <c r="G43" s="69">
        <v>14.2</v>
      </c>
      <c r="H43" s="69">
        <v>11.6</v>
      </c>
      <c r="I43" s="69">
        <v>17.7</v>
      </c>
      <c r="K43" s="20">
        <f>'População,PEA'!R46</f>
        <v>9644</v>
      </c>
      <c r="L43" s="227">
        <v>5311.1399974741098</v>
      </c>
      <c r="M43" s="227">
        <v>4144.72969400477</v>
      </c>
      <c r="N43" s="152">
        <f>('População,PEA'!S46/'População,PEA'!Q46)*100</f>
        <v>12.621183292561383</v>
      </c>
      <c r="O43" s="226">
        <v>10.4441234996921</v>
      </c>
      <c r="P43" s="226">
        <v>15.017283380561274</v>
      </c>
      <c r="R43" s="228">
        <v>14.42156176347093</v>
      </c>
      <c r="S43" s="228">
        <v>17.992895437675081</v>
      </c>
      <c r="U43" s="54" t="s">
        <v>271</v>
      </c>
      <c r="V43" s="90">
        <f t="shared" si="8"/>
        <v>14.2</v>
      </c>
      <c r="W43" s="90">
        <f t="shared" si="9"/>
        <v>12.621183292561383</v>
      </c>
      <c r="X43" s="90">
        <f t="shared" si="10"/>
        <v>14.42156176347093</v>
      </c>
      <c r="Y43" s="90">
        <f t="shared" si="11"/>
        <v>17.992895437675081</v>
      </c>
    </row>
    <row r="44" spans="1:25" ht="12.75" customHeight="1" x14ac:dyDescent="0.2">
      <c r="A44" s="3"/>
      <c r="B44" s="17" t="s">
        <v>208</v>
      </c>
      <c r="D44" s="20">
        <v>92976</v>
      </c>
      <c r="E44" s="55">
        <v>53951</v>
      </c>
      <c r="F44" s="55">
        <v>39026</v>
      </c>
      <c r="G44" s="69">
        <v>12.6</v>
      </c>
      <c r="H44" s="69">
        <v>10.1</v>
      </c>
      <c r="I44" s="69">
        <v>15.9</v>
      </c>
      <c r="K44" s="20">
        <f>'População,PEA'!R47</f>
        <v>10104</v>
      </c>
      <c r="L44" s="229"/>
      <c r="M44" s="229"/>
      <c r="N44" s="152">
        <f>('População,PEA'!S47/'População,PEA'!Q47)*100</f>
        <v>10.694714512992752</v>
      </c>
      <c r="O44" s="232"/>
      <c r="P44" s="234"/>
      <c r="R44" s="236">
        <v>13.375497774654486</v>
      </c>
      <c r="S44" s="236">
        <v>15.904261268314507</v>
      </c>
      <c r="U44" s="242" t="s">
        <v>278</v>
      </c>
      <c r="V44" s="243">
        <f t="shared" si="8"/>
        <v>12.6</v>
      </c>
      <c r="W44" s="243">
        <f t="shared" si="9"/>
        <v>10.694714512992752</v>
      </c>
      <c r="X44" s="243">
        <f t="shared" si="10"/>
        <v>13.375497774654486</v>
      </c>
      <c r="Y44" s="243">
        <f t="shared" si="11"/>
        <v>15.904261268314507</v>
      </c>
    </row>
    <row r="45" spans="1:25" ht="12.75" customHeight="1" x14ac:dyDescent="0.2">
      <c r="A45" s="3"/>
      <c r="B45" s="17" t="s">
        <v>209</v>
      </c>
      <c r="D45" s="81">
        <v>95747</v>
      </c>
      <c r="E45" s="55">
        <v>55065</v>
      </c>
      <c r="F45" s="55">
        <v>40682</v>
      </c>
      <c r="G45" s="195">
        <v>11.1</v>
      </c>
      <c r="H45" s="195">
        <v>9</v>
      </c>
      <c r="I45" s="195">
        <v>13.9</v>
      </c>
      <c r="K45" s="20">
        <f>'População,PEA'!R48</f>
        <v>10271</v>
      </c>
      <c r="L45" s="229"/>
      <c r="M45" s="229"/>
      <c r="N45" s="152">
        <f>('População,PEA'!S48/'População,PEA'!Q48)*100</f>
        <v>9.4347941098668553</v>
      </c>
      <c r="O45" s="232"/>
      <c r="P45" s="234"/>
      <c r="R45" s="236">
        <v>11.1</v>
      </c>
      <c r="S45" s="236">
        <v>14.2</v>
      </c>
      <c r="U45" s="244" t="s">
        <v>281</v>
      </c>
      <c r="V45" s="245">
        <f t="shared" ref="V45" si="12">G45</f>
        <v>11.1</v>
      </c>
      <c r="W45" s="245">
        <f t="shared" ref="W45" si="13">N45</f>
        <v>9.4347941098668553</v>
      </c>
      <c r="X45" s="245">
        <f t="shared" ref="X45" si="14">R45</f>
        <v>11.1</v>
      </c>
      <c r="Y45" s="245">
        <f t="shared" ref="Y45" si="15">S45</f>
        <v>14.2</v>
      </c>
    </row>
    <row r="46" spans="1:25" ht="12.75" customHeight="1" x14ac:dyDescent="0.2">
      <c r="U46" s="28"/>
      <c r="V46" s="35"/>
      <c r="W46" s="35"/>
      <c r="X46" s="35"/>
    </row>
    <row r="47" spans="1:25" ht="12.75" customHeight="1" x14ac:dyDescent="0.2">
      <c r="A47" s="2" t="s">
        <v>200</v>
      </c>
      <c r="B47" s="2"/>
      <c r="C47" s="2"/>
      <c r="D47" s="36">
        <f t="shared" ref="D47:I47" si="16">(D45-D44)/D44</f>
        <v>2.9803390122182069E-2</v>
      </c>
      <c r="E47" s="36">
        <f t="shared" si="16"/>
        <v>2.0648366109988693E-2</v>
      </c>
      <c r="F47" s="36">
        <f t="shared" si="16"/>
        <v>4.2433249628452824E-2</v>
      </c>
      <c r="G47" s="36">
        <f t="shared" si="16"/>
        <v>-0.11904761904761905</v>
      </c>
      <c r="H47" s="36">
        <f t="shared" si="16"/>
        <v>-0.10891089108910888</v>
      </c>
      <c r="I47" s="36">
        <f t="shared" si="16"/>
        <v>-0.12578616352201258</v>
      </c>
      <c r="K47" s="36">
        <f t="shared" ref="K47:P47" si="17">(K45-K44)/K44</f>
        <v>1.6528107680126681E-2</v>
      </c>
      <c r="L47" s="36" t="e">
        <f t="shared" si="17"/>
        <v>#DIV/0!</v>
      </c>
      <c r="M47" s="36" t="e">
        <f t="shared" si="17"/>
        <v>#DIV/0!</v>
      </c>
      <c r="N47" s="36">
        <f t="shared" si="17"/>
        <v>-0.11780776397492887</v>
      </c>
      <c r="O47" s="36" t="e">
        <f t="shared" si="17"/>
        <v>#DIV/0!</v>
      </c>
      <c r="P47" s="36" t="e">
        <f t="shared" si="17"/>
        <v>#DIV/0!</v>
      </c>
      <c r="R47" s="36">
        <f>(R45-R44)/R44</f>
        <v>-0.17012434325744311</v>
      </c>
      <c r="S47" s="36">
        <f>(S45-S44)/S44</f>
        <v>-0.10715752461322088</v>
      </c>
      <c r="U47" s="2"/>
      <c r="V47" s="36">
        <f>(V45-V44)/V44</f>
        <v>-0.11904761904761905</v>
      </c>
      <c r="W47" s="36">
        <f>(W45-W44)/W44</f>
        <v>-0.11780776397492887</v>
      </c>
      <c r="X47" s="36">
        <f>(X45-X44)/X44</f>
        <v>-0.17012434325744311</v>
      </c>
      <c r="Y47" s="36">
        <f>(Y45-Y44)/Y44</f>
        <v>-0.10715752461322088</v>
      </c>
    </row>
    <row r="48" spans="1:25" ht="12.75" customHeight="1" x14ac:dyDescent="0.2">
      <c r="A48" s="2" t="s">
        <v>201</v>
      </c>
      <c r="B48" s="2"/>
      <c r="C48" s="2"/>
      <c r="D48" s="36">
        <f t="shared" ref="D48:I48" si="18">(D45-D41)/D41</f>
        <v>9.7701347090856983E-2</v>
      </c>
      <c r="E48" s="36">
        <f t="shared" si="18"/>
        <v>8.0829096904626377E-2</v>
      </c>
      <c r="F48" s="36">
        <f t="shared" si="18"/>
        <v>0.1213649769839301</v>
      </c>
      <c r="G48" s="36">
        <f t="shared" si="18"/>
        <v>-0.21830985915492956</v>
      </c>
      <c r="H48" s="36">
        <f t="shared" si="18"/>
        <v>-0.24369747899159666</v>
      </c>
      <c r="I48" s="36">
        <f t="shared" si="18"/>
        <v>-0.19186046511627902</v>
      </c>
      <c r="K48" s="36">
        <f t="shared" ref="K48:P48" si="19">(K45-K41)/K41</f>
        <v>8.8029661016949159E-2</v>
      </c>
      <c r="L48" s="36">
        <f t="shared" si="19"/>
        <v>-1</v>
      </c>
      <c r="M48" s="36">
        <f t="shared" si="19"/>
        <v>-1</v>
      </c>
      <c r="N48" s="36">
        <f t="shared" si="19"/>
        <v>-0.24289989229974676</v>
      </c>
      <c r="O48" s="36">
        <f t="shared" si="19"/>
        <v>-1</v>
      </c>
      <c r="P48" s="36">
        <f t="shared" si="19"/>
        <v>-1</v>
      </c>
      <c r="R48" s="36">
        <f>(R45-R41)/R41</f>
        <v>-0.23859666218522321</v>
      </c>
      <c r="S48" s="36">
        <f>(S45-S41)/S41</f>
        <v>-0.26668373929133199</v>
      </c>
      <c r="U48" s="38"/>
      <c r="V48" s="36">
        <f>(V45-V41)/V41</f>
        <v>-0.21830985915492956</v>
      </c>
      <c r="W48" s="36">
        <f>(W45-W41)/W41</f>
        <v>-0.24289989229974676</v>
      </c>
      <c r="X48" s="36">
        <f>(X45-X41)/X41</f>
        <v>-0.23859666218522321</v>
      </c>
      <c r="Y48" s="36">
        <f>(Y45-Y41)/Y41</f>
        <v>-0.26668373929133199</v>
      </c>
    </row>
    <row r="49" spans="1:25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K49" s="36"/>
      <c r="L49" s="36"/>
      <c r="M49" s="36"/>
      <c r="N49" s="36"/>
      <c r="O49" s="36"/>
      <c r="P49" s="36"/>
      <c r="R49" s="36"/>
      <c r="S49" s="36"/>
      <c r="U49" s="38"/>
      <c r="V49" s="36"/>
      <c r="W49" s="36"/>
      <c r="X49" s="36"/>
      <c r="Y49" s="36"/>
    </row>
    <row r="50" spans="1:25" ht="12.75" customHeight="1" x14ac:dyDescent="0.2">
      <c r="A50" s="2" t="s">
        <v>202</v>
      </c>
      <c r="B50" s="2"/>
      <c r="C50" s="62"/>
      <c r="D50" s="127">
        <f t="shared" ref="D50:I50" si="20">D45-D44</f>
        <v>2771</v>
      </c>
      <c r="E50" s="127">
        <f t="shared" si="20"/>
        <v>1114</v>
      </c>
      <c r="F50" s="127">
        <f t="shared" si="20"/>
        <v>1656</v>
      </c>
      <c r="G50" s="127">
        <f t="shared" si="20"/>
        <v>-1.5</v>
      </c>
      <c r="H50" s="127">
        <f t="shared" si="20"/>
        <v>-1.0999999999999996</v>
      </c>
      <c r="I50" s="127">
        <f t="shared" si="20"/>
        <v>-2</v>
      </c>
      <c r="K50" s="127">
        <f t="shared" ref="K50:P50" si="21">K45-K44</f>
        <v>167</v>
      </c>
      <c r="L50" s="127">
        <f t="shared" si="21"/>
        <v>0</v>
      </c>
      <c r="M50" s="127">
        <f t="shared" si="21"/>
        <v>0</v>
      </c>
      <c r="N50" s="127">
        <f t="shared" si="21"/>
        <v>-1.2599204031258964</v>
      </c>
      <c r="O50" s="127">
        <f t="shared" si="21"/>
        <v>0</v>
      </c>
      <c r="P50" s="127">
        <f t="shared" si="21"/>
        <v>0</v>
      </c>
      <c r="R50" s="127">
        <f>R45-R44</f>
        <v>-2.275497774654486</v>
      </c>
      <c r="S50" s="127">
        <f>S45-S44</f>
        <v>-1.7042612683145073</v>
      </c>
      <c r="U50" s="38"/>
      <c r="V50" s="127">
        <f>V45-V44</f>
        <v>-1.5</v>
      </c>
      <c r="W50" s="127">
        <f>W45-W44</f>
        <v>-1.2599204031258964</v>
      </c>
      <c r="X50" s="127">
        <f>X45-X44</f>
        <v>-2.275497774654486</v>
      </c>
      <c r="Y50" s="127">
        <f>Y45-Y44</f>
        <v>-1.7042612683145073</v>
      </c>
    </row>
    <row r="51" spans="1:25" ht="12.75" customHeight="1" x14ac:dyDescent="0.2">
      <c r="A51" s="2" t="s">
        <v>203</v>
      </c>
      <c r="B51" s="2"/>
      <c r="C51" s="24"/>
      <c r="D51" s="69">
        <f t="shared" ref="D51:I51" si="22">D45-D41</f>
        <v>8522</v>
      </c>
      <c r="E51" s="69">
        <f t="shared" si="22"/>
        <v>4118</v>
      </c>
      <c r="F51" s="69">
        <f t="shared" si="22"/>
        <v>4403</v>
      </c>
      <c r="G51" s="69">
        <f t="shared" si="22"/>
        <v>-3.0999999999999996</v>
      </c>
      <c r="H51" s="69">
        <f t="shared" si="22"/>
        <v>-2.9000000000000004</v>
      </c>
      <c r="I51" s="69">
        <f t="shared" si="22"/>
        <v>-3.2999999999999989</v>
      </c>
      <c r="K51" s="69">
        <f t="shared" ref="K51:P51" si="23">K45-K41</f>
        <v>831</v>
      </c>
      <c r="L51" s="69">
        <f t="shared" si="23"/>
        <v>-5206.0209852520602</v>
      </c>
      <c r="M51" s="69">
        <f t="shared" si="23"/>
        <v>-4097.1581070131797</v>
      </c>
      <c r="N51" s="69">
        <f t="shared" si="23"/>
        <v>-3.0269583240691667</v>
      </c>
      <c r="O51" s="69">
        <f t="shared" si="23"/>
        <v>-10.947790855047321</v>
      </c>
      <c r="P51" s="69">
        <f t="shared" si="23"/>
        <v>-13.798347266543875</v>
      </c>
      <c r="R51" s="69">
        <f>R45-R41</f>
        <v>-3.4783442870856547</v>
      </c>
      <c r="S51" s="69">
        <f>S45-S41</f>
        <v>-5.1640871760804679</v>
      </c>
      <c r="V51" s="69">
        <f>V45-V41</f>
        <v>-3.0999999999999996</v>
      </c>
      <c r="W51" s="69">
        <f>W45-W41</f>
        <v>-3.0269583240691667</v>
      </c>
      <c r="X51" s="69">
        <f>X45-X41</f>
        <v>-3.4783442870856547</v>
      </c>
      <c r="Y51" s="69">
        <f>Y45-Y41</f>
        <v>-5.1640871760804679</v>
      </c>
    </row>
    <row r="52" spans="1:25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K52" s="33"/>
      <c r="L52" s="33"/>
      <c r="M52" s="33"/>
      <c r="N52" s="33"/>
      <c r="O52" s="33"/>
      <c r="P52" s="33"/>
      <c r="R52" s="33"/>
      <c r="S52" s="33"/>
      <c r="V52" s="33"/>
      <c r="W52" s="33"/>
      <c r="X52" s="33"/>
      <c r="Y52" s="33"/>
    </row>
    <row r="53" spans="1:25" ht="12.75" customHeight="1" x14ac:dyDescent="0.2">
      <c r="A53" s="2" t="s">
        <v>204</v>
      </c>
      <c r="B53" s="2"/>
      <c r="C53" s="24"/>
      <c r="D53" s="126">
        <f t="shared" ref="D53:I53" si="24">MAX(D6:D45)</f>
        <v>95747</v>
      </c>
      <c r="E53" s="126">
        <f t="shared" si="24"/>
        <v>55065</v>
      </c>
      <c r="F53" s="126">
        <f t="shared" si="24"/>
        <v>41047</v>
      </c>
      <c r="G53" s="126">
        <f t="shared" si="24"/>
        <v>14.9</v>
      </c>
      <c r="H53" s="126">
        <f t="shared" si="24"/>
        <v>12.9</v>
      </c>
      <c r="I53" s="126">
        <f t="shared" si="24"/>
        <v>18.5</v>
      </c>
      <c r="K53" s="126">
        <f t="shared" ref="K53:P53" si="25">MAX(K6:K45)</f>
        <v>10363</v>
      </c>
      <c r="L53" s="126">
        <f t="shared" si="25"/>
        <v>5897</v>
      </c>
      <c r="M53" s="126">
        <f t="shared" si="25"/>
        <v>4508</v>
      </c>
      <c r="N53" s="126">
        <f t="shared" si="25"/>
        <v>13.918844818131968</v>
      </c>
      <c r="O53" s="126">
        <f t="shared" si="25"/>
        <v>12.105396691987266</v>
      </c>
      <c r="P53" s="126">
        <f t="shared" si="25"/>
        <v>16.840252103712942</v>
      </c>
      <c r="Q53" s="120"/>
      <c r="R53" s="126">
        <f>MAX(R6:R45)</f>
        <v>15.1</v>
      </c>
      <c r="S53" s="126">
        <f>MAX(S6:S45)</f>
        <v>19.443230354842012</v>
      </c>
      <c r="V53" s="126">
        <f>MAX(V6:V45)</f>
        <v>14.9</v>
      </c>
      <c r="W53" s="126">
        <f>MAX(W6:W45)</f>
        <v>13.918844818131968</v>
      </c>
      <c r="X53" s="126">
        <f>MAX(X6:X45)</f>
        <v>15.1</v>
      </c>
      <c r="Y53" s="126">
        <f>MAX(Y6:Y45)</f>
        <v>19.443230354842012</v>
      </c>
    </row>
    <row r="54" spans="1:25" ht="12.75" customHeight="1" x14ac:dyDescent="0.2">
      <c r="A54" s="2" t="s">
        <v>205</v>
      </c>
      <c r="B54" s="2"/>
      <c r="C54" s="24"/>
      <c r="D54" s="125">
        <f t="shared" ref="D54:I54" si="26">MIN(D6:D45)</f>
        <v>83439</v>
      </c>
      <c r="E54" s="125">
        <f t="shared" si="26"/>
        <v>48870</v>
      </c>
      <c r="F54" s="125">
        <f t="shared" si="26"/>
        <v>34300</v>
      </c>
      <c r="G54" s="125">
        <f t="shared" si="26"/>
        <v>6.3</v>
      </c>
      <c r="H54" s="125">
        <f t="shared" si="26"/>
        <v>5.0999999999999996</v>
      </c>
      <c r="I54" s="125">
        <f t="shared" si="26"/>
        <v>7.8</v>
      </c>
      <c r="K54" s="125">
        <f t="shared" ref="K54:P54" si="27">MIN(K6:K45)</f>
        <v>9121</v>
      </c>
      <c r="L54" s="125">
        <f t="shared" si="27"/>
        <v>5070.8310733305507</v>
      </c>
      <c r="M54" s="125">
        <f t="shared" si="27"/>
        <v>3867</v>
      </c>
      <c r="N54" s="125">
        <f t="shared" si="27"/>
        <v>5.8</v>
      </c>
      <c r="O54" s="125">
        <f t="shared" si="27"/>
        <v>4.5999999999999996</v>
      </c>
      <c r="P54" s="125">
        <f t="shared" si="27"/>
        <v>7.4</v>
      </c>
      <c r="Q54" s="120"/>
      <c r="R54" s="125">
        <f>MIN(R6:R45)</f>
        <v>6.6</v>
      </c>
      <c r="S54" s="125">
        <f>MIN(S6:S45)</f>
        <v>5.8</v>
      </c>
      <c r="V54" s="125">
        <f>MIN(V6:V45)</f>
        <v>6.3</v>
      </c>
      <c r="W54" s="125">
        <f>MIN(W6:W45)</f>
        <v>5.8</v>
      </c>
      <c r="X54" s="125">
        <f>MIN(X6:X45)</f>
        <v>6.6</v>
      </c>
      <c r="Y54" s="125">
        <f>MIN(Y6:Y45)</f>
        <v>5.8</v>
      </c>
    </row>
    <row r="55" spans="1:25" ht="12.75" customHeight="1" x14ac:dyDescent="0.2">
      <c r="A55" s="2"/>
      <c r="B55" s="2"/>
    </row>
    <row r="56" spans="1:25" ht="12.75" customHeight="1" x14ac:dyDescent="0.2">
      <c r="A56" s="2"/>
      <c r="B56" s="2"/>
    </row>
    <row r="57" spans="1:25" ht="12.75" customHeight="1" x14ac:dyDescent="0.2">
      <c r="A57" s="67" t="s">
        <v>104</v>
      </c>
      <c r="B57" s="131"/>
    </row>
    <row r="72" spans="1:2" ht="12.75" customHeight="1" x14ac:dyDescent="0.2">
      <c r="B72" s="130"/>
    </row>
    <row r="73" spans="1:2" ht="12.75" customHeight="1" x14ac:dyDescent="0.25">
      <c r="A73"/>
    </row>
    <row r="74" spans="1:2" ht="12.75" customHeight="1" x14ac:dyDescent="0.2">
      <c r="A74" s="67"/>
    </row>
  </sheetData>
  <mergeCells count="5">
    <mergeCell ref="R4:S4"/>
    <mergeCell ref="D4:F4"/>
    <mergeCell ref="G4:I4"/>
    <mergeCell ref="K4:M4"/>
    <mergeCell ref="N4:P4"/>
  </mergeCells>
  <pageMargins left="0.511811024" right="0.511811024" top="0.78740157499999996" bottom="0.78740157499999996" header="0.31496062000000002" footer="0.31496062000000002"/>
  <pageSetup paperSize="9" scale="93" orientation="landscape" r:id="rId1"/>
  <colBreaks count="1" manualBreakCount="1">
    <brk id="10" max="3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69"/>
  <sheetViews>
    <sheetView showGridLines="0" zoomScale="85" zoomScaleNormal="85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3" width="5.7109375" style="6" customWidth="1"/>
    <col min="4" max="9" width="9.140625" style="6" customWidth="1"/>
    <col min="10" max="10" width="5.7109375" style="6" customWidth="1"/>
    <col min="11" max="11" width="9.140625" style="6" customWidth="1"/>
    <col min="12" max="16384" width="9.140625" style="6"/>
  </cols>
  <sheetData>
    <row r="1" spans="1:22" s="165" customFormat="1" ht="30" customHeight="1" x14ac:dyDescent="0.2">
      <c r="A1" s="4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2.75" customHeight="1" x14ac:dyDescent="0.2">
      <c r="A2" s="11" t="s">
        <v>120</v>
      </c>
      <c r="B2" s="11"/>
      <c r="C2" s="11"/>
      <c r="D2" s="11"/>
      <c r="E2" s="11"/>
      <c r="F2" s="11"/>
      <c r="G2" s="11"/>
      <c r="H2" s="11"/>
      <c r="I2" s="11"/>
    </row>
    <row r="3" spans="1:22" ht="12.75" customHeight="1" x14ac:dyDescent="0.2">
      <c r="D3" s="66" t="s">
        <v>13</v>
      </c>
      <c r="K3" s="66" t="s">
        <v>11</v>
      </c>
    </row>
    <row r="4" spans="1:22" s="8" customFormat="1" ht="12.75" customHeight="1" x14ac:dyDescent="0.2">
      <c r="A4" s="48"/>
      <c r="B4" s="130"/>
      <c r="C4" s="130"/>
      <c r="D4" s="29" t="s">
        <v>118</v>
      </c>
      <c r="E4" s="31"/>
      <c r="F4" s="31"/>
      <c r="G4" s="31"/>
      <c r="H4" s="31"/>
      <c r="I4" s="31"/>
      <c r="K4" s="29" t="s">
        <v>118</v>
      </c>
      <c r="L4" s="31"/>
      <c r="M4" s="31"/>
      <c r="N4" s="31"/>
      <c r="O4" s="31"/>
      <c r="P4" s="31"/>
    </row>
    <row r="5" spans="1:22" s="1" customFormat="1" ht="30" customHeight="1" x14ac:dyDescent="0.25">
      <c r="A5" s="122" t="s">
        <v>212</v>
      </c>
      <c r="B5" s="122" t="s">
        <v>211</v>
      </c>
      <c r="C5" s="7"/>
      <c r="D5" s="32" t="s">
        <v>6</v>
      </c>
      <c r="E5" s="32" t="s">
        <v>26</v>
      </c>
      <c r="F5" s="32" t="s">
        <v>27</v>
      </c>
      <c r="G5" s="32" t="s">
        <v>28</v>
      </c>
      <c r="H5" s="32" t="s">
        <v>29</v>
      </c>
      <c r="I5" s="32" t="s">
        <v>30</v>
      </c>
      <c r="K5" s="32" t="s">
        <v>6</v>
      </c>
      <c r="L5" s="32" t="s">
        <v>26</v>
      </c>
      <c r="M5" s="32" t="s">
        <v>27</v>
      </c>
      <c r="N5" s="32" t="s">
        <v>28</v>
      </c>
      <c r="O5" s="32" t="s">
        <v>29</v>
      </c>
      <c r="P5" s="32" t="s">
        <v>30</v>
      </c>
    </row>
    <row r="6" spans="1:22" ht="12.75" customHeight="1" x14ac:dyDescent="0.2">
      <c r="A6" s="3">
        <v>2012</v>
      </c>
      <c r="B6" s="17" t="s">
        <v>206</v>
      </c>
      <c r="C6" s="17"/>
      <c r="D6" s="14">
        <v>8</v>
      </c>
      <c r="E6" s="14">
        <v>24.8</v>
      </c>
      <c r="F6" s="14">
        <v>16.100000000000001</v>
      </c>
      <c r="G6" s="14">
        <v>7.1</v>
      </c>
      <c r="H6" s="14">
        <v>4</v>
      </c>
      <c r="I6" s="14">
        <v>2.1</v>
      </c>
      <c r="J6" s="120"/>
      <c r="K6" s="14">
        <v>7.9</v>
      </c>
      <c r="L6" s="69">
        <v>24.6</v>
      </c>
      <c r="M6" s="69">
        <v>15.7</v>
      </c>
      <c r="N6" s="69">
        <v>7.1</v>
      </c>
      <c r="O6" s="69">
        <v>3.7</v>
      </c>
      <c r="P6" s="69">
        <v>2.5</v>
      </c>
    </row>
    <row r="7" spans="1:22" ht="12.75" customHeight="1" x14ac:dyDescent="0.2">
      <c r="A7" s="3"/>
      <c r="B7" s="17" t="s">
        <v>207</v>
      </c>
      <c r="C7" s="17"/>
      <c r="D7" s="14">
        <v>7.6</v>
      </c>
      <c r="E7" s="14">
        <v>22.1</v>
      </c>
      <c r="F7" s="14">
        <v>15.3</v>
      </c>
      <c r="G7" s="14">
        <v>7</v>
      </c>
      <c r="H7" s="14">
        <v>3.6</v>
      </c>
      <c r="I7" s="14">
        <v>2.2000000000000002</v>
      </c>
      <c r="J7" s="120"/>
      <c r="K7" s="14">
        <v>7.3</v>
      </c>
      <c r="L7" s="69">
        <v>21.5</v>
      </c>
      <c r="M7" s="69">
        <v>14.7</v>
      </c>
      <c r="N7" s="69">
        <v>6.7</v>
      </c>
      <c r="O7" s="69">
        <v>3.2</v>
      </c>
      <c r="P7" s="69">
        <v>1.7</v>
      </c>
    </row>
    <row r="8" spans="1:22" ht="12.75" customHeight="1" x14ac:dyDescent="0.2">
      <c r="A8" s="3"/>
      <c r="B8" s="17" t="s">
        <v>208</v>
      </c>
      <c r="C8" s="17"/>
      <c r="D8" s="14">
        <v>7.1</v>
      </c>
      <c r="E8" s="14">
        <v>20.399999999999999</v>
      </c>
      <c r="F8" s="14">
        <v>14.1</v>
      </c>
      <c r="G8" s="14">
        <v>6.6</v>
      </c>
      <c r="H8" s="14">
        <v>3.6</v>
      </c>
      <c r="I8" s="14">
        <v>1.7</v>
      </c>
      <c r="J8" s="120"/>
      <c r="K8" s="14">
        <v>6.4</v>
      </c>
      <c r="L8" s="69">
        <v>21.6</v>
      </c>
      <c r="M8" s="69">
        <v>12.2</v>
      </c>
      <c r="N8" s="69">
        <v>5.6</v>
      </c>
      <c r="O8" s="69">
        <v>3.5</v>
      </c>
      <c r="P8" s="69">
        <v>1.6</v>
      </c>
    </row>
    <row r="9" spans="1:22" ht="12.75" customHeight="1" x14ac:dyDescent="0.2">
      <c r="A9" s="3"/>
      <c r="B9" s="17" t="s">
        <v>209</v>
      </c>
      <c r="C9" s="17"/>
      <c r="D9" s="14">
        <v>6.9</v>
      </c>
      <c r="E9" s="14">
        <v>19.600000000000001</v>
      </c>
      <c r="F9" s="14">
        <v>13.8</v>
      </c>
      <c r="G9" s="14">
        <v>6.5</v>
      </c>
      <c r="H9" s="14">
        <v>3.4</v>
      </c>
      <c r="I9" s="14">
        <v>2</v>
      </c>
      <c r="J9" s="120"/>
      <c r="K9" s="14">
        <v>6.3</v>
      </c>
      <c r="L9" s="69">
        <v>22.5</v>
      </c>
      <c r="M9" s="69">
        <v>12.3</v>
      </c>
      <c r="N9" s="69">
        <v>5.3</v>
      </c>
      <c r="O9" s="69">
        <v>3.1</v>
      </c>
      <c r="P9" s="69">
        <v>2.2999999999999998</v>
      </c>
    </row>
    <row r="10" spans="1:22" ht="12.75" customHeight="1" x14ac:dyDescent="0.2">
      <c r="A10" s="3">
        <v>2013</v>
      </c>
      <c r="B10" s="17" t="s">
        <v>206</v>
      </c>
      <c r="C10" s="17"/>
      <c r="D10" s="14">
        <v>8.1</v>
      </c>
      <c r="E10" s="14">
        <v>24.8</v>
      </c>
      <c r="F10" s="14">
        <v>16</v>
      </c>
      <c r="G10" s="14">
        <v>7.5</v>
      </c>
      <c r="H10" s="14">
        <v>4</v>
      </c>
      <c r="I10" s="14">
        <v>2.1</v>
      </c>
      <c r="J10" s="120"/>
      <c r="K10" s="14">
        <v>7.5</v>
      </c>
      <c r="L10" s="69">
        <v>26.6</v>
      </c>
      <c r="M10" s="69">
        <v>13.7</v>
      </c>
      <c r="N10" s="69">
        <v>6.5</v>
      </c>
      <c r="O10" s="69">
        <v>4.2</v>
      </c>
      <c r="P10" s="69">
        <v>2.2000000000000002</v>
      </c>
    </row>
    <row r="11" spans="1:22" ht="12.75" customHeight="1" x14ac:dyDescent="0.2">
      <c r="A11" s="3"/>
      <c r="B11" s="17" t="s">
        <v>207</v>
      </c>
      <c r="C11" s="17"/>
      <c r="D11" s="14">
        <v>7.5</v>
      </c>
      <c r="E11" s="14">
        <v>22.8</v>
      </c>
      <c r="F11" s="14">
        <v>15.1</v>
      </c>
      <c r="G11" s="14">
        <v>7.1</v>
      </c>
      <c r="H11" s="14">
        <v>3.8</v>
      </c>
      <c r="I11" s="14">
        <v>1.8</v>
      </c>
      <c r="J11" s="120"/>
      <c r="K11" s="14">
        <v>7</v>
      </c>
      <c r="L11" s="69">
        <v>24.8</v>
      </c>
      <c r="M11" s="69">
        <v>13.1</v>
      </c>
      <c r="N11" s="69">
        <v>6.1</v>
      </c>
      <c r="O11" s="69">
        <v>3.7</v>
      </c>
      <c r="P11" s="69">
        <v>2.2999999999999998</v>
      </c>
    </row>
    <row r="12" spans="1:22" ht="12.75" customHeight="1" x14ac:dyDescent="0.2">
      <c r="A12" s="3"/>
      <c r="B12" s="17" t="s">
        <v>208</v>
      </c>
      <c r="C12" s="17"/>
      <c r="D12" s="14">
        <v>7</v>
      </c>
      <c r="E12" s="14">
        <v>20.8</v>
      </c>
      <c r="F12" s="14">
        <v>14.7</v>
      </c>
      <c r="G12" s="14">
        <v>6.5</v>
      </c>
      <c r="H12" s="14">
        <v>3.4</v>
      </c>
      <c r="I12" s="14">
        <v>1.9</v>
      </c>
      <c r="J12" s="120"/>
      <c r="K12" s="14">
        <v>6.3</v>
      </c>
      <c r="L12" s="69">
        <v>23.8</v>
      </c>
      <c r="M12" s="69">
        <v>13.9</v>
      </c>
      <c r="N12" s="69">
        <v>5.2</v>
      </c>
      <c r="O12" s="69">
        <v>2.8</v>
      </c>
      <c r="P12" s="69">
        <v>1.5</v>
      </c>
    </row>
    <row r="13" spans="1:22" ht="12.75" customHeight="1" x14ac:dyDescent="0.2">
      <c r="A13" s="3"/>
      <c r="B13" s="17" t="s">
        <v>209</v>
      </c>
      <c r="C13" s="17"/>
      <c r="D13" s="14">
        <v>6.3</v>
      </c>
      <c r="E13" s="14">
        <v>18.600000000000001</v>
      </c>
      <c r="F13" s="14">
        <v>12.8</v>
      </c>
      <c r="G13" s="14">
        <v>5.9</v>
      </c>
      <c r="H13" s="14">
        <v>3.2</v>
      </c>
      <c r="I13" s="14">
        <v>1.6</v>
      </c>
      <c r="J13" s="120"/>
      <c r="K13" s="14">
        <v>5.8</v>
      </c>
      <c r="L13" s="69">
        <v>22.1</v>
      </c>
      <c r="M13" s="69">
        <v>11.4</v>
      </c>
      <c r="N13" s="69">
        <v>5.2</v>
      </c>
      <c r="O13" s="69">
        <v>2.8</v>
      </c>
      <c r="P13" s="69">
        <v>1.6</v>
      </c>
    </row>
    <row r="14" spans="1:22" ht="12.75" customHeight="1" x14ac:dyDescent="0.2">
      <c r="A14" s="3">
        <v>2014</v>
      </c>
      <c r="B14" s="17" t="s">
        <v>206</v>
      </c>
      <c r="C14" s="17"/>
      <c r="D14" s="14">
        <v>7.2</v>
      </c>
      <c r="E14" s="14">
        <v>22.2</v>
      </c>
      <c r="F14" s="14">
        <v>15.3</v>
      </c>
      <c r="G14" s="14">
        <v>6.5</v>
      </c>
      <c r="H14" s="14">
        <v>3.7</v>
      </c>
      <c r="I14" s="14">
        <v>2.1</v>
      </c>
      <c r="J14" s="120"/>
      <c r="K14" s="14">
        <v>7.1</v>
      </c>
      <c r="L14" s="69">
        <v>26.7</v>
      </c>
      <c r="M14" s="69">
        <v>14.4</v>
      </c>
      <c r="N14" s="69">
        <v>6</v>
      </c>
      <c r="O14" s="69">
        <v>3.7</v>
      </c>
      <c r="P14" s="69">
        <v>2.6</v>
      </c>
    </row>
    <row r="15" spans="1:22" ht="12.75" customHeight="1" x14ac:dyDescent="0.2">
      <c r="A15" s="3"/>
      <c r="B15" s="17" t="s">
        <v>207</v>
      </c>
      <c r="C15" s="17"/>
      <c r="D15" s="14">
        <v>6.9</v>
      </c>
      <c r="E15" s="14">
        <v>20.9</v>
      </c>
      <c r="F15" s="14">
        <v>14.9</v>
      </c>
      <c r="G15" s="14">
        <v>6.2</v>
      </c>
      <c r="H15" s="14">
        <v>3.5</v>
      </c>
      <c r="I15" s="14">
        <v>1.9</v>
      </c>
      <c r="J15" s="120"/>
      <c r="K15" s="14">
        <v>6.9</v>
      </c>
      <c r="L15" s="69">
        <v>26.2</v>
      </c>
      <c r="M15" s="69">
        <v>14.5</v>
      </c>
      <c r="N15" s="69">
        <v>5.7</v>
      </c>
      <c r="O15" s="69">
        <v>3.6</v>
      </c>
      <c r="P15" s="69">
        <v>2.2000000000000002</v>
      </c>
    </row>
    <row r="16" spans="1:22" ht="12.75" customHeight="1" x14ac:dyDescent="0.2">
      <c r="A16" s="3"/>
      <c r="B16" s="17" t="s">
        <v>208</v>
      </c>
      <c r="C16" s="17"/>
      <c r="D16" s="14">
        <v>6.9</v>
      </c>
      <c r="E16" s="14">
        <v>20.9</v>
      </c>
      <c r="F16" s="14">
        <v>14.9</v>
      </c>
      <c r="G16" s="14">
        <v>6.3</v>
      </c>
      <c r="H16" s="14">
        <v>3.3</v>
      </c>
      <c r="I16" s="14">
        <v>1.9</v>
      </c>
      <c r="J16" s="120"/>
      <c r="K16" s="14">
        <v>6.9</v>
      </c>
      <c r="L16" s="69">
        <v>24.5</v>
      </c>
      <c r="M16" s="69">
        <v>15.1</v>
      </c>
      <c r="N16" s="69">
        <v>5.8</v>
      </c>
      <c r="O16" s="69">
        <v>3.4</v>
      </c>
      <c r="P16" s="69">
        <v>2.2000000000000002</v>
      </c>
    </row>
    <row r="17" spans="1:16" ht="12.75" customHeight="1" x14ac:dyDescent="0.2">
      <c r="A17" s="3"/>
      <c r="B17" s="17" t="s">
        <v>209</v>
      </c>
      <c r="C17" s="17"/>
      <c r="D17" s="14">
        <v>6.6</v>
      </c>
      <c r="E17" s="14">
        <v>21.1</v>
      </c>
      <c r="F17" s="14">
        <v>13.8</v>
      </c>
      <c r="G17" s="14">
        <v>6.2</v>
      </c>
      <c r="H17" s="14">
        <v>3.3</v>
      </c>
      <c r="I17" s="14">
        <v>2.1</v>
      </c>
      <c r="J17" s="120"/>
      <c r="K17" s="14">
        <v>6.3</v>
      </c>
      <c r="L17" s="69">
        <v>27.3</v>
      </c>
      <c r="M17" s="69">
        <v>11.8</v>
      </c>
      <c r="N17" s="69">
        <v>5.5</v>
      </c>
      <c r="O17" s="69">
        <v>3.4</v>
      </c>
      <c r="P17" s="69">
        <v>2.4</v>
      </c>
    </row>
    <row r="18" spans="1:16" ht="12.75" customHeight="1" x14ac:dyDescent="0.2">
      <c r="A18" s="3">
        <v>2015</v>
      </c>
      <c r="B18" s="17" t="s">
        <v>206</v>
      </c>
      <c r="C18" s="17"/>
      <c r="D18" s="14">
        <v>8</v>
      </c>
      <c r="E18" s="14">
        <v>26.3</v>
      </c>
      <c r="F18" s="14">
        <v>17.100000000000001</v>
      </c>
      <c r="G18" s="14">
        <v>7.4</v>
      </c>
      <c r="H18" s="14">
        <v>4</v>
      </c>
      <c r="I18" s="14">
        <v>2.1</v>
      </c>
      <c r="J18" s="120"/>
      <c r="K18" s="14">
        <v>8.3000000000000007</v>
      </c>
      <c r="L18" s="69">
        <v>30.4</v>
      </c>
      <c r="M18" s="69">
        <v>16.8</v>
      </c>
      <c r="N18" s="69">
        <v>7.1</v>
      </c>
      <c r="O18" s="69">
        <v>4.5</v>
      </c>
      <c r="P18" s="69">
        <v>2.5</v>
      </c>
    </row>
    <row r="19" spans="1:16" ht="12.75" customHeight="1" x14ac:dyDescent="0.2">
      <c r="A19" s="3"/>
      <c r="B19" s="17" t="s">
        <v>207</v>
      </c>
      <c r="C19" s="17"/>
      <c r="D19" s="14">
        <v>8.4</v>
      </c>
      <c r="E19" s="14">
        <v>24.3</v>
      </c>
      <c r="F19" s="14">
        <v>18.100000000000001</v>
      </c>
      <c r="G19" s="14">
        <v>7.8</v>
      </c>
      <c r="H19" s="14">
        <v>4.4000000000000004</v>
      </c>
      <c r="I19" s="14">
        <v>2.6</v>
      </c>
      <c r="J19" s="120"/>
      <c r="K19" s="14">
        <v>8</v>
      </c>
      <c r="L19" s="69">
        <v>28</v>
      </c>
      <c r="M19" s="69">
        <v>16.100000000000001</v>
      </c>
      <c r="N19" s="69">
        <v>7</v>
      </c>
      <c r="O19" s="69">
        <v>4.2</v>
      </c>
      <c r="P19" s="69">
        <v>2.6</v>
      </c>
    </row>
    <row r="20" spans="1:16" ht="12.75" customHeight="1" x14ac:dyDescent="0.2">
      <c r="A20" s="3"/>
      <c r="B20" s="17" t="s">
        <v>208</v>
      </c>
      <c r="C20" s="17"/>
      <c r="D20" s="14">
        <v>9</v>
      </c>
      <c r="E20" s="14">
        <v>26.6</v>
      </c>
      <c r="F20" s="14">
        <v>19.2</v>
      </c>
      <c r="G20" s="14">
        <v>8.5</v>
      </c>
      <c r="H20" s="14">
        <v>4.5999999999999996</v>
      </c>
      <c r="I20" s="14">
        <v>2.8</v>
      </c>
      <c r="J20" s="120"/>
      <c r="K20" s="14">
        <v>8.8000000000000007</v>
      </c>
      <c r="L20" s="69">
        <v>30.7</v>
      </c>
      <c r="M20" s="69">
        <v>17.899999999999999</v>
      </c>
      <c r="N20" s="69">
        <v>8</v>
      </c>
      <c r="O20" s="69">
        <v>4.4000000000000004</v>
      </c>
      <c r="P20" s="69">
        <v>3.2</v>
      </c>
    </row>
    <row r="21" spans="1:16" ht="12.75" customHeight="1" x14ac:dyDescent="0.2">
      <c r="A21" s="3"/>
      <c r="B21" s="17" t="s">
        <v>209</v>
      </c>
      <c r="C21" s="17"/>
      <c r="D21" s="14">
        <v>9.1</v>
      </c>
      <c r="E21" s="14">
        <v>29</v>
      </c>
      <c r="F21" s="14">
        <v>18.899999999999999</v>
      </c>
      <c r="G21" s="14">
        <v>8.4</v>
      </c>
      <c r="H21" s="14">
        <v>4.9000000000000004</v>
      </c>
      <c r="I21" s="14">
        <v>2.6</v>
      </c>
      <c r="J21" s="120"/>
      <c r="K21" s="14">
        <v>9.4</v>
      </c>
      <c r="L21" s="69">
        <v>30.2</v>
      </c>
      <c r="M21" s="69">
        <v>19.3</v>
      </c>
      <c r="N21" s="69">
        <v>8</v>
      </c>
      <c r="O21" s="69">
        <v>5.6</v>
      </c>
      <c r="P21" s="69">
        <v>3.4</v>
      </c>
    </row>
    <row r="22" spans="1:16" ht="12.75" customHeight="1" x14ac:dyDescent="0.2">
      <c r="A22" s="3">
        <v>2016</v>
      </c>
      <c r="B22" s="17" t="s">
        <v>206</v>
      </c>
      <c r="C22" s="17"/>
      <c r="D22" s="14">
        <v>11.1</v>
      </c>
      <c r="E22" s="14">
        <v>38.1</v>
      </c>
      <c r="F22" s="14">
        <v>23.6</v>
      </c>
      <c r="G22" s="14">
        <v>9.8000000000000007</v>
      </c>
      <c r="H22" s="14">
        <v>5.9</v>
      </c>
      <c r="I22" s="14">
        <v>3.4</v>
      </c>
      <c r="J22" s="120"/>
      <c r="K22" s="14">
        <v>11.3</v>
      </c>
      <c r="L22" s="69">
        <v>42.3</v>
      </c>
      <c r="M22" s="69">
        <v>23</v>
      </c>
      <c r="N22" s="69">
        <v>9.9</v>
      </c>
      <c r="O22" s="69">
        <v>6.1</v>
      </c>
      <c r="P22" s="69">
        <v>4</v>
      </c>
    </row>
    <row r="23" spans="1:16" ht="12.75" customHeight="1" x14ac:dyDescent="0.2">
      <c r="A23" s="3"/>
      <c r="B23" s="17" t="s">
        <v>207</v>
      </c>
      <c r="C23" s="17"/>
      <c r="D23" s="14">
        <v>11.4</v>
      </c>
      <c r="E23" s="14">
        <v>38.799999999999997</v>
      </c>
      <c r="F23" s="14">
        <v>23.9</v>
      </c>
      <c r="G23" s="14">
        <v>10.199999999999999</v>
      </c>
      <c r="H23" s="14">
        <v>6.3</v>
      </c>
      <c r="I23" s="14">
        <v>3.8</v>
      </c>
      <c r="J23" s="120"/>
      <c r="K23" s="14">
        <v>11</v>
      </c>
      <c r="L23" s="69">
        <v>40.799999999999997</v>
      </c>
      <c r="M23" s="69">
        <v>22</v>
      </c>
      <c r="N23" s="69">
        <v>9.5</v>
      </c>
      <c r="O23" s="69">
        <v>6.2</v>
      </c>
      <c r="P23" s="69">
        <v>3.6</v>
      </c>
    </row>
    <row r="24" spans="1:16" ht="12.75" customHeight="1" x14ac:dyDescent="0.2">
      <c r="A24" s="3"/>
      <c r="B24" s="17" t="s">
        <v>208</v>
      </c>
      <c r="C24" s="17"/>
      <c r="D24" s="14">
        <v>11.9</v>
      </c>
      <c r="E24" s="14">
        <v>39.799999999999997</v>
      </c>
      <c r="F24" s="14">
        <v>25.1</v>
      </c>
      <c r="G24" s="14">
        <v>10.7</v>
      </c>
      <c r="H24" s="14">
        <v>6.7</v>
      </c>
      <c r="I24" s="14">
        <v>3.7</v>
      </c>
      <c r="J24" s="120"/>
      <c r="K24" s="14">
        <v>11.3</v>
      </c>
      <c r="L24" s="69">
        <v>42.3</v>
      </c>
      <c r="M24" s="69">
        <v>22.2</v>
      </c>
      <c r="N24" s="69">
        <v>9.6999999999999993</v>
      </c>
      <c r="O24" s="69">
        <v>6.7</v>
      </c>
      <c r="P24" s="69">
        <v>4.2</v>
      </c>
    </row>
    <row r="25" spans="1:16" ht="12.75" customHeight="1" x14ac:dyDescent="0.2">
      <c r="A25" s="3"/>
      <c r="B25" s="17" t="s">
        <v>209</v>
      </c>
      <c r="C25" s="17"/>
      <c r="D25" s="14">
        <v>12.2</v>
      </c>
      <c r="E25" s="14">
        <v>39.799999999999997</v>
      </c>
      <c r="F25" s="14">
        <v>25.3</v>
      </c>
      <c r="G25" s="14">
        <v>11.1</v>
      </c>
      <c r="H25" s="14">
        <v>6.9</v>
      </c>
      <c r="I25" s="14">
        <v>3.4</v>
      </c>
      <c r="J25" s="120"/>
      <c r="K25" s="14">
        <v>11.2</v>
      </c>
      <c r="L25" s="69">
        <v>38.5</v>
      </c>
      <c r="M25" s="69">
        <v>22.4</v>
      </c>
      <c r="N25" s="69">
        <v>9.6999999999999993</v>
      </c>
      <c r="O25" s="69">
        <v>6.7</v>
      </c>
      <c r="P25" s="69">
        <v>4.5999999999999996</v>
      </c>
    </row>
    <row r="26" spans="1:16" ht="12.75" customHeight="1" x14ac:dyDescent="0.2">
      <c r="A26" s="3">
        <v>2017</v>
      </c>
      <c r="B26" s="17" t="s">
        <v>206</v>
      </c>
      <c r="C26" s="17"/>
      <c r="D26" s="14">
        <v>13.9</v>
      </c>
      <c r="E26" s="14">
        <v>45.3</v>
      </c>
      <c r="F26" s="14">
        <v>28.1</v>
      </c>
      <c r="G26" s="14">
        <v>12.7</v>
      </c>
      <c r="H26" s="14">
        <v>7.9</v>
      </c>
      <c r="I26" s="14">
        <v>4.5999999999999996</v>
      </c>
      <c r="J26" s="120"/>
      <c r="K26" s="14">
        <v>13.8</v>
      </c>
      <c r="L26" s="69">
        <v>43.3</v>
      </c>
      <c r="M26" s="69">
        <v>26.4</v>
      </c>
      <c r="N26" s="69">
        <v>12</v>
      </c>
      <c r="O26" s="69">
        <v>8.1999999999999993</v>
      </c>
      <c r="P26" s="69">
        <v>6.7</v>
      </c>
    </row>
    <row r="27" spans="1:16" ht="12.75" customHeight="1" x14ac:dyDescent="0.2">
      <c r="A27" s="3"/>
      <c r="B27" s="17" t="s">
        <v>207</v>
      </c>
      <c r="C27" s="17"/>
      <c r="D27" s="14">
        <v>13.1</v>
      </c>
      <c r="E27" s="14">
        <v>43.1</v>
      </c>
      <c r="F27" s="14">
        <v>26.7</v>
      </c>
      <c r="G27" s="14">
        <v>11.9</v>
      </c>
      <c r="H27" s="14">
        <v>7.6</v>
      </c>
      <c r="I27" s="14">
        <v>4.5999999999999996</v>
      </c>
      <c r="J27" s="120"/>
      <c r="K27" s="14">
        <v>12.2</v>
      </c>
      <c r="L27" s="69">
        <v>45.9</v>
      </c>
      <c r="M27" s="69">
        <v>24.8</v>
      </c>
      <c r="N27" s="69">
        <v>9.8000000000000007</v>
      </c>
      <c r="O27" s="69">
        <v>7.1</v>
      </c>
      <c r="P27" s="69">
        <v>5.6</v>
      </c>
    </row>
    <row r="28" spans="1:16" ht="12.75" customHeight="1" x14ac:dyDescent="0.2">
      <c r="A28" s="3"/>
      <c r="B28" s="17" t="s">
        <v>208</v>
      </c>
      <c r="C28" s="17"/>
      <c r="D28" s="14">
        <v>12.5</v>
      </c>
      <c r="E28" s="14">
        <v>41.9</v>
      </c>
      <c r="F28" s="14">
        <v>25.9</v>
      </c>
      <c r="G28" s="14">
        <v>11.1</v>
      </c>
      <c r="H28" s="14">
        <v>7.4</v>
      </c>
      <c r="I28" s="14">
        <v>4.3</v>
      </c>
      <c r="J28" s="120"/>
      <c r="K28" s="14">
        <v>12.3</v>
      </c>
      <c r="L28" s="69">
        <v>44.9</v>
      </c>
      <c r="M28" s="69">
        <v>25.1</v>
      </c>
      <c r="N28" s="69">
        <v>10</v>
      </c>
      <c r="O28" s="69">
        <v>7.4</v>
      </c>
      <c r="P28" s="69">
        <v>5.5</v>
      </c>
    </row>
    <row r="29" spans="1:16" ht="12.75" customHeight="1" x14ac:dyDescent="0.2">
      <c r="A29" s="3"/>
      <c r="B29" s="17" t="s">
        <v>209</v>
      </c>
      <c r="C29" s="17"/>
      <c r="D29" s="14">
        <v>11.9</v>
      </c>
      <c r="E29" s="14">
        <v>39.200000000000003</v>
      </c>
      <c r="F29" s="14">
        <v>24.9</v>
      </c>
      <c r="G29" s="14">
        <v>10.7</v>
      </c>
      <c r="H29" s="14">
        <v>6.9</v>
      </c>
      <c r="I29" s="14">
        <v>4.2</v>
      </c>
      <c r="J29" s="120"/>
      <c r="K29" s="14">
        <v>10.7</v>
      </c>
      <c r="L29" s="69">
        <v>37.799999999999997</v>
      </c>
      <c r="M29" s="69">
        <v>22.3</v>
      </c>
      <c r="N29" s="69">
        <v>8.6999999999999993</v>
      </c>
      <c r="O29" s="69">
        <v>6.2</v>
      </c>
      <c r="P29" s="69">
        <v>4.9000000000000004</v>
      </c>
    </row>
    <row r="30" spans="1:16" ht="12.75" customHeight="1" x14ac:dyDescent="0.2">
      <c r="A30" s="3">
        <v>2018</v>
      </c>
      <c r="B30" s="17" t="s">
        <v>206</v>
      </c>
      <c r="C30" s="17"/>
      <c r="D30" s="14">
        <v>13.2</v>
      </c>
      <c r="E30" s="14">
        <v>43.8</v>
      </c>
      <c r="F30" s="14">
        <v>27.5</v>
      </c>
      <c r="G30" s="14">
        <v>11.8</v>
      </c>
      <c r="H30" s="14">
        <v>7.8</v>
      </c>
      <c r="I30" s="14">
        <v>4.5999999999999996</v>
      </c>
      <c r="J30" s="120"/>
      <c r="K30" s="14">
        <v>12.7</v>
      </c>
      <c r="L30" s="69">
        <v>39.4</v>
      </c>
      <c r="M30" s="69">
        <v>26.4</v>
      </c>
      <c r="N30" s="69">
        <v>10.5</v>
      </c>
      <c r="O30" s="69">
        <v>7.7</v>
      </c>
      <c r="P30" s="69">
        <v>5.0999999999999996</v>
      </c>
    </row>
    <row r="31" spans="1:16" ht="12.75" customHeight="1" x14ac:dyDescent="0.2">
      <c r="A31" s="3"/>
      <c r="B31" s="17" t="s">
        <v>207</v>
      </c>
      <c r="C31" s="17"/>
      <c r="D31" s="14">
        <v>12.6</v>
      </c>
      <c r="E31" s="14">
        <v>42.9</v>
      </c>
      <c r="F31" s="14">
        <v>26.1</v>
      </c>
      <c r="G31" s="14">
        <v>11.3</v>
      </c>
      <c r="H31" s="14">
        <v>7.5</v>
      </c>
      <c r="I31" s="14">
        <v>4.5</v>
      </c>
      <c r="J31" s="120"/>
      <c r="K31" s="14">
        <v>10.9</v>
      </c>
      <c r="L31" s="69">
        <v>41.9</v>
      </c>
      <c r="M31" s="69">
        <v>22.7</v>
      </c>
      <c r="N31" s="69">
        <v>8.6999999999999993</v>
      </c>
      <c r="O31" s="69">
        <v>6.9</v>
      </c>
      <c r="P31" s="69">
        <v>3.9</v>
      </c>
    </row>
    <row r="32" spans="1:16" ht="12.75" customHeight="1" x14ac:dyDescent="0.2">
      <c r="A32" s="3"/>
      <c r="B32" s="17" t="s">
        <v>208</v>
      </c>
      <c r="C32" s="17"/>
      <c r="D32" s="14">
        <v>12</v>
      </c>
      <c r="E32" s="14">
        <v>40.1</v>
      </c>
      <c r="F32" s="14">
        <v>25.3</v>
      </c>
      <c r="G32" s="14">
        <v>10.9</v>
      </c>
      <c r="H32" s="14">
        <v>6.9</v>
      </c>
      <c r="I32" s="14">
        <v>4.5</v>
      </c>
      <c r="J32" s="120"/>
      <c r="K32" s="14">
        <v>9.8000000000000007</v>
      </c>
      <c r="L32" s="69">
        <v>38.299999999999997</v>
      </c>
      <c r="M32" s="69">
        <v>20</v>
      </c>
      <c r="N32" s="69">
        <v>7.9</v>
      </c>
      <c r="O32" s="69">
        <v>6.2</v>
      </c>
      <c r="P32" s="69">
        <v>4.0999999999999996</v>
      </c>
    </row>
    <row r="33" spans="1:16" ht="12.75" customHeight="1" x14ac:dyDescent="0.2">
      <c r="A33" s="3"/>
      <c r="B33" s="17" t="s">
        <v>209</v>
      </c>
      <c r="C33" s="17"/>
      <c r="D33" s="14">
        <v>11.7</v>
      </c>
      <c r="E33" s="14">
        <v>40.4</v>
      </c>
      <c r="F33" s="14">
        <v>24.6</v>
      </c>
      <c r="G33" s="14">
        <v>10.6</v>
      </c>
      <c r="H33" s="14">
        <v>6.9</v>
      </c>
      <c r="I33" s="14">
        <v>4</v>
      </c>
      <c r="J33" s="120"/>
      <c r="K33" s="14">
        <v>9.6999999999999993</v>
      </c>
      <c r="L33" s="69">
        <v>35.700000000000003</v>
      </c>
      <c r="M33" s="69">
        <v>21.1</v>
      </c>
      <c r="N33" s="69">
        <v>8</v>
      </c>
      <c r="O33" s="69">
        <v>6</v>
      </c>
      <c r="P33" s="69">
        <v>3.4</v>
      </c>
    </row>
    <row r="34" spans="1:16" ht="12.75" customHeight="1" x14ac:dyDescent="0.2">
      <c r="A34" s="3">
        <v>2019</v>
      </c>
      <c r="B34" s="17" t="s">
        <v>206</v>
      </c>
      <c r="C34" s="17"/>
      <c r="D34" s="14">
        <v>12.8</v>
      </c>
      <c r="E34" s="14">
        <v>44.5</v>
      </c>
      <c r="F34" s="14">
        <v>26.6</v>
      </c>
      <c r="G34" s="14">
        <v>11.7</v>
      </c>
      <c r="H34" s="14">
        <v>7.5</v>
      </c>
      <c r="I34" s="14">
        <v>4.5</v>
      </c>
      <c r="J34" s="120"/>
      <c r="K34" s="14">
        <v>11.2</v>
      </c>
      <c r="L34" s="69">
        <v>39.700000000000003</v>
      </c>
      <c r="M34" s="69">
        <v>22.5</v>
      </c>
      <c r="N34" s="69">
        <v>9.6</v>
      </c>
      <c r="O34" s="69">
        <v>7</v>
      </c>
      <c r="P34" s="69">
        <v>5</v>
      </c>
    </row>
    <row r="35" spans="1:16" ht="12.75" customHeight="1" x14ac:dyDescent="0.2">
      <c r="A35" s="3"/>
      <c r="B35" s="17" t="s">
        <v>207</v>
      </c>
      <c r="C35" s="17"/>
      <c r="D35" s="14">
        <v>12.1</v>
      </c>
      <c r="E35" s="14">
        <v>42.3</v>
      </c>
      <c r="F35" s="14">
        <v>25.1</v>
      </c>
      <c r="G35" s="14">
        <v>10.9</v>
      </c>
      <c r="H35" s="14">
        <v>7.2</v>
      </c>
      <c r="I35" s="14">
        <v>4.9000000000000004</v>
      </c>
      <c r="J35" s="120"/>
      <c r="K35" s="14">
        <v>9.6</v>
      </c>
      <c r="L35" s="69">
        <v>35.9</v>
      </c>
      <c r="M35" s="69">
        <v>19.7</v>
      </c>
      <c r="N35" s="69">
        <v>8</v>
      </c>
      <c r="O35" s="69">
        <v>6</v>
      </c>
      <c r="P35" s="69">
        <v>4</v>
      </c>
    </row>
    <row r="36" spans="1:16" ht="12.75" customHeight="1" x14ac:dyDescent="0.2">
      <c r="A36" s="3"/>
      <c r="B36" s="17" t="s">
        <v>208</v>
      </c>
      <c r="C36" s="17"/>
      <c r="D36" s="14">
        <v>11.9</v>
      </c>
      <c r="E36" s="14">
        <v>40.700000000000003</v>
      </c>
      <c r="F36" s="14">
        <v>25.1</v>
      </c>
      <c r="G36" s="14">
        <v>10.6</v>
      </c>
      <c r="H36" s="14">
        <v>7.1</v>
      </c>
      <c r="I36" s="14">
        <v>4.5999999999999996</v>
      </c>
      <c r="J36" s="120"/>
      <c r="K36" s="14">
        <v>10</v>
      </c>
      <c r="L36" s="69">
        <v>36.799999999999997</v>
      </c>
      <c r="M36" s="69">
        <v>21.1</v>
      </c>
      <c r="N36" s="69">
        <v>8.1999999999999993</v>
      </c>
      <c r="O36" s="69">
        <v>6.2</v>
      </c>
      <c r="P36" s="69">
        <v>4</v>
      </c>
    </row>
    <row r="37" spans="1:16" ht="12.75" customHeight="1" x14ac:dyDescent="0.2">
      <c r="A37" s="3"/>
      <c r="B37" s="17" t="s">
        <v>209</v>
      </c>
      <c r="C37" s="17"/>
      <c r="D37" s="14">
        <v>11.1</v>
      </c>
      <c r="E37" s="14">
        <v>39.299999999999997</v>
      </c>
      <c r="F37" s="14">
        <v>23.2</v>
      </c>
      <c r="G37" s="14">
        <v>10.1</v>
      </c>
      <c r="H37" s="14">
        <v>6.5</v>
      </c>
      <c r="I37" s="14">
        <v>4.2</v>
      </c>
      <c r="J37" s="120"/>
      <c r="K37" s="14">
        <v>9.6</v>
      </c>
      <c r="L37" s="69">
        <v>34.9</v>
      </c>
      <c r="M37" s="69">
        <v>19.7</v>
      </c>
      <c r="N37" s="69">
        <v>8.3000000000000007</v>
      </c>
      <c r="O37" s="69">
        <v>5.9</v>
      </c>
      <c r="P37" s="69">
        <v>4</v>
      </c>
    </row>
    <row r="38" spans="1:16" ht="12.75" customHeight="1" x14ac:dyDescent="0.2">
      <c r="A38" s="3">
        <v>2020</v>
      </c>
      <c r="B38" s="17" t="s">
        <v>206</v>
      </c>
      <c r="C38" s="17"/>
      <c r="D38" s="14">
        <v>12.4</v>
      </c>
      <c r="E38" s="14">
        <v>43.9</v>
      </c>
      <c r="F38" s="14">
        <v>26.3</v>
      </c>
      <c r="G38" s="14">
        <v>11</v>
      </c>
      <c r="H38" s="14">
        <v>7.5</v>
      </c>
      <c r="I38" s="14">
        <v>4.4000000000000004</v>
      </c>
      <c r="J38" s="120"/>
      <c r="K38" s="14">
        <v>11.7</v>
      </c>
      <c r="L38" s="69">
        <v>44.2</v>
      </c>
      <c r="M38" s="69">
        <v>23.7</v>
      </c>
      <c r="N38" s="69">
        <v>10.4</v>
      </c>
      <c r="O38" s="69">
        <v>7.1</v>
      </c>
      <c r="P38" s="69">
        <v>4.4000000000000004</v>
      </c>
    </row>
    <row r="39" spans="1:16" ht="12.75" customHeight="1" x14ac:dyDescent="0.2">
      <c r="A39" s="3"/>
      <c r="B39" s="17" t="s">
        <v>207</v>
      </c>
      <c r="C39" s="17"/>
      <c r="D39" s="14">
        <v>13.6</v>
      </c>
      <c r="E39" s="14">
        <v>43.1</v>
      </c>
      <c r="F39" s="14">
        <v>28.8</v>
      </c>
      <c r="G39" s="14">
        <v>12.7</v>
      </c>
      <c r="H39" s="14">
        <v>8.6999999999999993</v>
      </c>
      <c r="I39" s="14">
        <v>4.8</v>
      </c>
      <c r="J39" s="120"/>
      <c r="K39" s="14">
        <v>13.606789250353607</v>
      </c>
      <c r="L39" s="69">
        <v>43.841194646031454</v>
      </c>
      <c r="M39" s="69">
        <v>26.588451330267798</v>
      </c>
      <c r="N39" s="69">
        <v>12.606381831465749</v>
      </c>
      <c r="O39" s="69">
        <v>8.6973087190019758</v>
      </c>
      <c r="P39" s="69">
        <v>4.1380962918181048</v>
      </c>
    </row>
    <row r="40" spans="1:16" ht="12.75" customHeight="1" x14ac:dyDescent="0.2">
      <c r="A40" s="3"/>
      <c r="B40" s="17" t="s">
        <v>208</v>
      </c>
      <c r="C40" s="17"/>
      <c r="D40" s="14">
        <v>14.9</v>
      </c>
      <c r="E40" s="14">
        <v>44.3</v>
      </c>
      <c r="F40" s="14">
        <v>30.6</v>
      </c>
      <c r="G40" s="14">
        <v>13.9</v>
      </c>
      <c r="H40" s="14">
        <v>9.9</v>
      </c>
      <c r="I40" s="14">
        <v>5.3</v>
      </c>
      <c r="J40" s="120"/>
      <c r="K40" s="14">
        <f>OcTxHM!N40</f>
        <v>13.606789250353607</v>
      </c>
      <c r="L40" s="228">
        <v>43.873777084243514</v>
      </c>
      <c r="M40" s="228">
        <v>26.949395561747075</v>
      </c>
      <c r="N40" s="228">
        <v>13.032072942238415</v>
      </c>
      <c r="O40" s="228">
        <v>8.914003770504296</v>
      </c>
      <c r="P40" s="228">
        <v>6.0112331285610807</v>
      </c>
    </row>
    <row r="41" spans="1:16" ht="12.75" customHeight="1" x14ac:dyDescent="0.2">
      <c r="A41" s="3"/>
      <c r="B41" s="17" t="s">
        <v>209</v>
      </c>
      <c r="C41" s="17"/>
      <c r="D41" s="14">
        <v>14.2</v>
      </c>
      <c r="E41" s="14">
        <v>42.8</v>
      </c>
      <c r="F41" s="14">
        <v>29</v>
      </c>
      <c r="G41" s="14">
        <v>13.4</v>
      </c>
      <c r="H41" s="14">
        <v>8.9</v>
      </c>
      <c r="I41" s="14">
        <v>5.2</v>
      </c>
      <c r="J41" s="120"/>
      <c r="K41" s="14">
        <f>OcTxHM!N41</f>
        <v>12.461752433936022</v>
      </c>
      <c r="L41" s="228" t="s">
        <v>262</v>
      </c>
      <c r="M41" s="228" t="s">
        <v>262</v>
      </c>
      <c r="N41" s="228" t="s">
        <v>262</v>
      </c>
      <c r="O41" s="228" t="s">
        <v>262</v>
      </c>
      <c r="P41" s="228" t="s">
        <v>262</v>
      </c>
    </row>
    <row r="42" spans="1:16" ht="12.75" customHeight="1" x14ac:dyDescent="0.2">
      <c r="A42" s="3">
        <v>2021</v>
      </c>
      <c r="B42" s="17" t="s">
        <v>206</v>
      </c>
      <c r="C42" s="17"/>
      <c r="D42" s="14">
        <v>14.9</v>
      </c>
      <c r="E42" s="14">
        <v>46.6</v>
      </c>
      <c r="F42" s="14">
        <v>30</v>
      </c>
      <c r="G42" s="14">
        <v>14.1</v>
      </c>
      <c r="H42" s="14">
        <v>9.6</v>
      </c>
      <c r="I42" s="14">
        <v>5.9</v>
      </c>
      <c r="J42" s="120"/>
      <c r="K42" s="14">
        <f>OcTxHM!N42</f>
        <v>13.918844818131968</v>
      </c>
      <c r="L42" s="228">
        <v>53.083471359850989</v>
      </c>
      <c r="M42" s="228">
        <v>27.513900443827648</v>
      </c>
      <c r="N42" s="228">
        <v>12.355026075048583</v>
      </c>
      <c r="O42" s="228">
        <v>9.8470808016471381</v>
      </c>
      <c r="P42" s="228">
        <v>6.0697342536460104</v>
      </c>
    </row>
    <row r="43" spans="1:16" ht="12.75" customHeight="1" x14ac:dyDescent="0.2">
      <c r="A43" s="3"/>
      <c r="B43" s="17" t="s">
        <v>207</v>
      </c>
      <c r="C43" s="17"/>
      <c r="D43" s="14">
        <v>14.2</v>
      </c>
      <c r="E43" s="14">
        <v>43.3</v>
      </c>
      <c r="F43" s="14">
        <v>28.5</v>
      </c>
      <c r="G43" s="14">
        <v>13.2</v>
      </c>
      <c r="H43" s="14">
        <v>9.5</v>
      </c>
      <c r="I43" s="14">
        <v>5.6</v>
      </c>
      <c r="J43" s="120"/>
      <c r="K43" s="14">
        <f>OcTxHM!N43</f>
        <v>12.621183292561383</v>
      </c>
      <c r="L43" s="228">
        <v>50.915275331084331</v>
      </c>
      <c r="M43" s="228">
        <v>27.185402855093908</v>
      </c>
      <c r="N43" s="228">
        <v>10.335544963992458</v>
      </c>
      <c r="O43" s="228">
        <v>8.5034886246973116</v>
      </c>
      <c r="P43" s="228">
        <v>5.8378081685040559</v>
      </c>
    </row>
    <row r="44" spans="1:16" ht="12.75" customHeight="1" x14ac:dyDescent="0.2">
      <c r="A44" s="3"/>
      <c r="B44" s="17" t="s">
        <v>208</v>
      </c>
      <c r="C44" s="17"/>
      <c r="D44" s="14">
        <v>12.6</v>
      </c>
      <c r="E44" s="14">
        <v>40.4</v>
      </c>
      <c r="F44" s="14">
        <v>25.7</v>
      </c>
      <c r="G44" s="14">
        <v>11.5</v>
      </c>
      <c r="H44" s="14">
        <v>8.1999999999999993</v>
      </c>
      <c r="I44" s="14">
        <v>5.4</v>
      </c>
      <c r="J44" s="120"/>
      <c r="K44" s="14">
        <f>OcTxHM!N44</f>
        <v>10.694714512992752</v>
      </c>
      <c r="L44" s="233"/>
      <c r="M44" s="233"/>
      <c r="N44" s="233"/>
      <c r="O44" s="233"/>
      <c r="P44" s="233"/>
    </row>
    <row r="45" spans="1:16" ht="12.75" customHeight="1" x14ac:dyDescent="0.2">
      <c r="A45" s="3"/>
      <c r="B45" s="17" t="s">
        <v>209</v>
      </c>
      <c r="C45" s="17"/>
      <c r="D45" s="82">
        <v>11.1</v>
      </c>
      <c r="E45" s="82">
        <v>37.200000000000003</v>
      </c>
      <c r="F45" s="82">
        <v>22.8</v>
      </c>
      <c r="G45" s="82">
        <v>10.1</v>
      </c>
      <c r="H45" s="82">
        <v>7.2</v>
      </c>
      <c r="I45" s="82">
        <v>4.4000000000000004</v>
      </c>
      <c r="J45" s="120"/>
      <c r="K45" s="14">
        <f>OcTxHM!N45</f>
        <v>9.4347941098668553</v>
      </c>
      <c r="L45" s="233"/>
      <c r="M45" s="233"/>
      <c r="N45" s="233"/>
      <c r="O45" s="233"/>
      <c r="P45" s="233"/>
    </row>
    <row r="46" spans="1:16" ht="12.75" customHeight="1" x14ac:dyDescent="0.2">
      <c r="M46" s="14"/>
      <c r="N46" s="14"/>
      <c r="O46" s="14"/>
      <c r="P46" s="14"/>
    </row>
    <row r="47" spans="1:16" ht="12.75" customHeight="1" x14ac:dyDescent="0.2">
      <c r="A47" s="2" t="s">
        <v>200</v>
      </c>
      <c r="B47" s="2"/>
      <c r="C47" s="2"/>
      <c r="D47" s="36">
        <f>(D45-D44)/D44</f>
        <v>-0.11904761904761905</v>
      </c>
      <c r="E47" s="36">
        <f t="shared" ref="E47:P47" si="0">(E45-E44)/E44</f>
        <v>-7.9207920792079112E-2</v>
      </c>
      <c r="F47" s="36">
        <f t="shared" si="0"/>
        <v>-0.11284046692606998</v>
      </c>
      <c r="G47" s="36">
        <f t="shared" si="0"/>
        <v>-0.12173913043478264</v>
      </c>
      <c r="H47" s="36">
        <f t="shared" si="0"/>
        <v>-0.12195121951219502</v>
      </c>
      <c r="I47" s="36">
        <f t="shared" si="0"/>
        <v>-0.18518518518518517</v>
      </c>
      <c r="J47" s="36"/>
      <c r="K47" s="36">
        <f t="shared" si="0"/>
        <v>-0.11780776397492887</v>
      </c>
      <c r="L47" s="36" t="e">
        <f t="shared" si="0"/>
        <v>#DIV/0!</v>
      </c>
      <c r="M47" s="36" t="e">
        <f t="shared" si="0"/>
        <v>#DIV/0!</v>
      </c>
      <c r="N47" s="36" t="e">
        <f t="shared" si="0"/>
        <v>#DIV/0!</v>
      </c>
      <c r="O47" s="36" t="e">
        <f t="shared" si="0"/>
        <v>#DIV/0!</v>
      </c>
      <c r="P47" s="36" t="e">
        <f t="shared" si="0"/>
        <v>#DIV/0!</v>
      </c>
    </row>
    <row r="48" spans="1:16" ht="12.75" customHeight="1" x14ac:dyDescent="0.2">
      <c r="A48" s="2" t="s">
        <v>201</v>
      </c>
      <c r="B48" s="2"/>
      <c r="C48" s="2"/>
      <c r="D48" s="36">
        <f>(D45-D41)/D41</f>
        <v>-0.21830985915492956</v>
      </c>
      <c r="E48" s="36">
        <f t="shared" ref="E48:P48" si="1">(E45-E41)/E41</f>
        <v>-0.13084112149532698</v>
      </c>
      <c r="F48" s="36">
        <f t="shared" si="1"/>
        <v>-0.21379310344827585</v>
      </c>
      <c r="G48" s="36">
        <f t="shared" si="1"/>
        <v>-0.24626865671641796</v>
      </c>
      <c r="H48" s="36">
        <f t="shared" si="1"/>
        <v>-0.1910112359550562</v>
      </c>
      <c r="I48" s="36">
        <f t="shared" si="1"/>
        <v>-0.1538461538461538</v>
      </c>
      <c r="J48" s="36"/>
      <c r="K48" s="36">
        <f t="shared" si="1"/>
        <v>-0.24289989229974676</v>
      </c>
      <c r="L48" s="36" t="e">
        <f t="shared" si="1"/>
        <v>#VALUE!</v>
      </c>
      <c r="M48" s="36" t="e">
        <f t="shared" si="1"/>
        <v>#VALUE!</v>
      </c>
      <c r="N48" s="36" t="e">
        <f t="shared" si="1"/>
        <v>#VALUE!</v>
      </c>
      <c r="O48" s="36" t="e">
        <f t="shared" si="1"/>
        <v>#VALUE!</v>
      </c>
      <c r="P48" s="36" t="e">
        <f t="shared" si="1"/>
        <v>#VALUE!</v>
      </c>
    </row>
    <row r="49" spans="1:16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ht="12.75" customHeight="1" x14ac:dyDescent="0.2">
      <c r="A50" s="2" t="s">
        <v>202</v>
      </c>
      <c r="B50" s="2"/>
      <c r="C50" s="62"/>
      <c r="D50" s="127">
        <f>D45-D44</f>
        <v>-1.5</v>
      </c>
      <c r="E50" s="127">
        <f t="shared" ref="E50:P50" si="2">E45-E44</f>
        <v>-3.1999999999999957</v>
      </c>
      <c r="F50" s="127">
        <f t="shared" si="2"/>
        <v>-2.8999999999999986</v>
      </c>
      <c r="G50" s="127">
        <f t="shared" si="2"/>
        <v>-1.4000000000000004</v>
      </c>
      <c r="H50" s="127">
        <f t="shared" si="2"/>
        <v>-0.99999999999999911</v>
      </c>
      <c r="I50" s="127">
        <f t="shared" si="2"/>
        <v>-1</v>
      </c>
      <c r="J50" s="127"/>
      <c r="K50" s="127">
        <f t="shared" si="2"/>
        <v>-1.2599204031258964</v>
      </c>
      <c r="L50" s="127">
        <f t="shared" si="2"/>
        <v>0</v>
      </c>
      <c r="M50" s="127">
        <f t="shared" si="2"/>
        <v>0</v>
      </c>
      <c r="N50" s="127">
        <f t="shared" si="2"/>
        <v>0</v>
      </c>
      <c r="O50" s="127">
        <f t="shared" si="2"/>
        <v>0</v>
      </c>
      <c r="P50" s="127">
        <f t="shared" si="2"/>
        <v>0</v>
      </c>
    </row>
    <row r="51" spans="1:16" ht="12.75" customHeight="1" x14ac:dyDescent="0.2">
      <c r="A51" s="2" t="s">
        <v>203</v>
      </c>
      <c r="B51" s="2"/>
      <c r="C51" s="24"/>
      <c r="D51" s="69">
        <f>D45-D41</f>
        <v>-3.0999999999999996</v>
      </c>
      <c r="E51" s="69">
        <f t="shared" ref="E51:P51" si="3">E45-E41</f>
        <v>-5.5999999999999943</v>
      </c>
      <c r="F51" s="69">
        <f t="shared" si="3"/>
        <v>-6.1999999999999993</v>
      </c>
      <c r="G51" s="69">
        <f t="shared" si="3"/>
        <v>-3.3000000000000007</v>
      </c>
      <c r="H51" s="69">
        <f t="shared" si="3"/>
        <v>-1.7000000000000002</v>
      </c>
      <c r="I51" s="69">
        <f t="shared" si="3"/>
        <v>-0.79999999999999982</v>
      </c>
      <c r="J51" s="69"/>
      <c r="K51" s="69">
        <f t="shared" si="3"/>
        <v>-3.0269583240691667</v>
      </c>
      <c r="L51" s="69" t="e">
        <f t="shared" si="3"/>
        <v>#VALUE!</v>
      </c>
      <c r="M51" s="69" t="e">
        <f t="shared" si="3"/>
        <v>#VALUE!</v>
      </c>
      <c r="N51" s="69" t="e">
        <f t="shared" si="3"/>
        <v>#VALUE!</v>
      </c>
      <c r="O51" s="69" t="e">
        <f t="shared" si="3"/>
        <v>#VALUE!</v>
      </c>
      <c r="P51" s="69" t="e">
        <f t="shared" si="3"/>
        <v>#VALUE!</v>
      </c>
    </row>
    <row r="52" spans="1:16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2.75" customHeight="1" x14ac:dyDescent="0.2">
      <c r="A53" s="2" t="s">
        <v>204</v>
      </c>
      <c r="B53" s="2"/>
      <c r="C53" s="24"/>
      <c r="D53" s="126">
        <f t="shared" ref="D53:P53" si="4">MAX(D6:D45)</f>
        <v>14.9</v>
      </c>
      <c r="E53" s="126">
        <f t="shared" si="4"/>
        <v>46.6</v>
      </c>
      <c r="F53" s="126">
        <f t="shared" si="4"/>
        <v>30.6</v>
      </c>
      <c r="G53" s="126">
        <f t="shared" si="4"/>
        <v>14.1</v>
      </c>
      <c r="H53" s="126">
        <f t="shared" si="4"/>
        <v>9.9</v>
      </c>
      <c r="I53" s="126">
        <f t="shared" si="4"/>
        <v>5.9</v>
      </c>
      <c r="J53" s="126"/>
      <c r="K53" s="126">
        <f t="shared" si="4"/>
        <v>13.918844818131968</v>
      </c>
      <c r="L53" s="126">
        <f t="shared" si="4"/>
        <v>53.083471359850989</v>
      </c>
      <c r="M53" s="126">
        <f t="shared" si="4"/>
        <v>27.513900443827648</v>
      </c>
      <c r="N53" s="126">
        <f t="shared" si="4"/>
        <v>13.032072942238415</v>
      </c>
      <c r="O53" s="126">
        <f t="shared" si="4"/>
        <v>9.8470808016471381</v>
      </c>
      <c r="P53" s="126">
        <f t="shared" si="4"/>
        <v>6.7</v>
      </c>
    </row>
    <row r="54" spans="1:16" ht="12.75" customHeight="1" x14ac:dyDescent="0.2">
      <c r="A54" s="2" t="s">
        <v>205</v>
      </c>
      <c r="B54" s="2"/>
      <c r="C54" s="24"/>
      <c r="D54" s="125">
        <f>MIN(D6:D45)</f>
        <v>6.3</v>
      </c>
      <c r="E54" s="125">
        <f t="shared" ref="E54:P54" si="5">MIN(E6:E45)</f>
        <v>18.600000000000001</v>
      </c>
      <c r="F54" s="125">
        <f t="shared" si="5"/>
        <v>12.8</v>
      </c>
      <c r="G54" s="125">
        <f t="shared" si="5"/>
        <v>5.9</v>
      </c>
      <c r="H54" s="125">
        <f t="shared" si="5"/>
        <v>3.2</v>
      </c>
      <c r="I54" s="125">
        <f t="shared" si="5"/>
        <v>1.6</v>
      </c>
      <c r="J54" s="125"/>
      <c r="K54" s="125">
        <f t="shared" si="5"/>
        <v>5.8</v>
      </c>
      <c r="L54" s="125">
        <f t="shared" si="5"/>
        <v>21.5</v>
      </c>
      <c r="M54" s="125">
        <f t="shared" si="5"/>
        <v>11.4</v>
      </c>
      <c r="N54" s="125">
        <f t="shared" si="5"/>
        <v>5.2</v>
      </c>
      <c r="O54" s="125">
        <f t="shared" si="5"/>
        <v>2.8</v>
      </c>
      <c r="P54" s="125">
        <f t="shared" si="5"/>
        <v>1.5</v>
      </c>
    </row>
    <row r="69" spans="1:9" ht="12.75" customHeight="1" x14ac:dyDescent="0.2">
      <c r="A69" s="66"/>
      <c r="B69" s="66"/>
      <c r="C69" s="66"/>
      <c r="D69" s="66"/>
      <c r="E69" s="66"/>
      <c r="F69" s="66"/>
      <c r="G69" s="66"/>
      <c r="H69" s="66"/>
      <c r="I69" s="66"/>
    </row>
  </sheetData>
  <pageMargins left="0.511811024" right="0.511811024" top="0.78740157499999996" bottom="0.78740157499999996" header="0.31496062000000002" footer="0.31496062000000002"/>
  <pageSetup paperSize="9" scale="93" orientation="landscape" r:id="rId1"/>
  <rowBreaks count="1" manualBreakCount="1">
    <brk id="5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S93"/>
  <sheetViews>
    <sheetView showGridLines="0" zoomScale="85" zoomScaleNormal="85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0" width="8.7109375" style="6" customWidth="1"/>
    <col min="11" max="11" width="3.7109375" style="6" customWidth="1"/>
    <col min="12" max="18" width="8.7109375" style="6" customWidth="1"/>
    <col min="19" max="19" width="3.7109375" style="6" customWidth="1"/>
    <col min="20" max="26" width="8.7109375" style="6" customWidth="1"/>
    <col min="27" max="27" width="3.7109375" style="6" customWidth="1"/>
    <col min="28" max="34" width="8.7109375" style="6" customWidth="1"/>
    <col min="35" max="35" width="3.7109375" style="6" customWidth="1"/>
    <col min="36" max="43" width="8.7109375" style="6" customWidth="1"/>
    <col min="44" max="44" width="3.7109375" style="6" customWidth="1"/>
    <col min="45" max="52" width="8.7109375" style="6" customWidth="1"/>
    <col min="53" max="53" width="3.7109375" style="6" customWidth="1"/>
    <col min="54" max="58" width="8.7109375" style="6" customWidth="1"/>
    <col min="59" max="59" width="3.7109375" style="6" customWidth="1"/>
    <col min="60" max="64" width="8.7109375" style="6" customWidth="1"/>
    <col min="65" max="16384" width="9.140625" style="6"/>
  </cols>
  <sheetData>
    <row r="1" spans="1:71" s="165" customFormat="1" ht="30" customHeight="1" x14ac:dyDescent="0.2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12.75" customHeight="1" x14ac:dyDescent="0.2">
      <c r="A2" s="11" t="s">
        <v>235</v>
      </c>
      <c r="B2" s="11"/>
    </row>
    <row r="3" spans="1:71" ht="12.75" customHeight="1" x14ac:dyDescent="0.2">
      <c r="D3" s="85" t="s">
        <v>13</v>
      </c>
      <c r="L3" s="85" t="s">
        <v>11</v>
      </c>
      <c r="T3" s="85" t="s">
        <v>13</v>
      </c>
      <c r="AB3" s="85" t="s">
        <v>11</v>
      </c>
      <c r="AJ3" s="85" t="s">
        <v>13</v>
      </c>
      <c r="AK3" s="85"/>
      <c r="AS3" s="85" t="s">
        <v>11</v>
      </c>
      <c r="AT3" s="85"/>
      <c r="BB3" s="85" t="s">
        <v>13</v>
      </c>
      <c r="BC3" s="85"/>
      <c r="BH3" s="85" t="s">
        <v>11</v>
      </c>
      <c r="BI3" s="85"/>
    </row>
    <row r="4" spans="1:71" s="8" customFormat="1" ht="12.75" customHeight="1" x14ac:dyDescent="0.2">
      <c r="A4" s="48"/>
      <c r="B4" s="130"/>
      <c r="D4" s="29" t="s">
        <v>273</v>
      </c>
      <c r="E4" s="31"/>
      <c r="F4" s="31"/>
      <c r="G4" s="31"/>
      <c r="H4" s="31"/>
      <c r="I4" s="31"/>
      <c r="J4" s="31"/>
      <c r="L4" s="29" t="s">
        <v>273</v>
      </c>
      <c r="M4" s="29"/>
      <c r="N4" s="29"/>
      <c r="O4" s="31"/>
      <c r="P4" s="31"/>
      <c r="Q4" s="31"/>
      <c r="R4" s="31"/>
      <c r="T4" s="29" t="s">
        <v>256</v>
      </c>
      <c r="U4" s="29"/>
      <c r="V4" s="29"/>
      <c r="W4" s="31"/>
      <c r="X4" s="31"/>
      <c r="Y4" s="31"/>
      <c r="Z4" s="31"/>
      <c r="AB4" s="29" t="s">
        <v>256</v>
      </c>
      <c r="AC4" s="29"/>
      <c r="AD4" s="29"/>
      <c r="AE4" s="31"/>
      <c r="AF4" s="31"/>
      <c r="AG4" s="31"/>
      <c r="AH4" s="31"/>
      <c r="AJ4" s="29" t="s">
        <v>118</v>
      </c>
      <c r="AK4" s="29"/>
      <c r="AL4" s="29"/>
      <c r="AM4" s="29"/>
      <c r="AN4" s="31"/>
      <c r="AO4" s="31"/>
      <c r="AP4" s="31"/>
      <c r="AQ4" s="31"/>
      <c r="AS4" s="29" t="s">
        <v>118</v>
      </c>
      <c r="AT4" s="29"/>
      <c r="AU4" s="29"/>
      <c r="AV4" s="29"/>
      <c r="AW4" s="31"/>
      <c r="AX4" s="31"/>
      <c r="AY4" s="31"/>
      <c r="AZ4" s="31"/>
      <c r="BB4" s="29" t="s">
        <v>118</v>
      </c>
      <c r="BC4" s="29"/>
      <c r="BH4" s="29" t="s">
        <v>118</v>
      </c>
      <c r="BI4" s="29"/>
    </row>
    <row r="5" spans="1:71" s="1" customFormat="1" ht="75" customHeight="1" x14ac:dyDescent="0.25">
      <c r="A5" s="122" t="s">
        <v>212</v>
      </c>
      <c r="B5" s="122" t="s">
        <v>211</v>
      </c>
      <c r="D5" s="179" t="s">
        <v>31</v>
      </c>
      <c r="E5" s="179" t="s">
        <v>35</v>
      </c>
      <c r="F5" s="180" t="s">
        <v>34</v>
      </c>
      <c r="G5" s="180" t="s">
        <v>122</v>
      </c>
      <c r="H5" s="181" t="s">
        <v>33</v>
      </c>
      <c r="I5" s="181" t="s">
        <v>123</v>
      </c>
      <c r="J5" s="174" t="s">
        <v>32</v>
      </c>
      <c r="L5" s="179" t="s">
        <v>31</v>
      </c>
      <c r="M5" s="179" t="s">
        <v>35</v>
      </c>
      <c r="N5" s="180" t="s">
        <v>34</v>
      </c>
      <c r="O5" s="180" t="s">
        <v>122</v>
      </c>
      <c r="P5" s="181" t="s">
        <v>33</v>
      </c>
      <c r="Q5" s="181" t="s">
        <v>123</v>
      </c>
      <c r="R5" s="174" t="s">
        <v>32</v>
      </c>
      <c r="T5" s="179" t="s">
        <v>31</v>
      </c>
      <c r="U5" s="179" t="s">
        <v>35</v>
      </c>
      <c r="V5" s="180" t="s">
        <v>34</v>
      </c>
      <c r="W5" s="180" t="s">
        <v>122</v>
      </c>
      <c r="X5" s="181" t="s">
        <v>33</v>
      </c>
      <c r="Y5" s="181" t="s">
        <v>123</v>
      </c>
      <c r="Z5" s="174" t="s">
        <v>32</v>
      </c>
      <c r="AB5" s="179" t="s">
        <v>31</v>
      </c>
      <c r="AC5" s="179" t="s">
        <v>35</v>
      </c>
      <c r="AD5" s="180" t="s">
        <v>34</v>
      </c>
      <c r="AE5" s="180" t="s">
        <v>122</v>
      </c>
      <c r="AF5" s="181" t="s">
        <v>33</v>
      </c>
      <c r="AG5" s="181" t="s">
        <v>123</v>
      </c>
      <c r="AH5" s="174" t="s">
        <v>32</v>
      </c>
      <c r="AJ5" s="182" t="s">
        <v>6</v>
      </c>
      <c r="AK5" s="179" t="s">
        <v>31</v>
      </c>
      <c r="AL5" s="179" t="s">
        <v>35</v>
      </c>
      <c r="AM5" s="180" t="s">
        <v>34</v>
      </c>
      <c r="AN5" s="180" t="s">
        <v>122</v>
      </c>
      <c r="AO5" s="181" t="s">
        <v>33</v>
      </c>
      <c r="AP5" s="181" t="s">
        <v>123</v>
      </c>
      <c r="AQ5" s="174" t="s">
        <v>32</v>
      </c>
      <c r="AS5" s="182" t="s">
        <v>6</v>
      </c>
      <c r="AT5" s="179" t="s">
        <v>31</v>
      </c>
      <c r="AU5" s="179" t="s">
        <v>35</v>
      </c>
      <c r="AV5" s="180" t="s">
        <v>34</v>
      </c>
      <c r="AW5" s="180" t="s">
        <v>122</v>
      </c>
      <c r="AX5" s="181" t="s">
        <v>33</v>
      </c>
      <c r="AY5" s="181" t="s">
        <v>123</v>
      </c>
      <c r="AZ5" s="174" t="s">
        <v>32</v>
      </c>
      <c r="BB5" s="182" t="s">
        <v>6</v>
      </c>
      <c r="BC5" s="183" t="s">
        <v>213</v>
      </c>
      <c r="BD5" s="184" t="s">
        <v>214</v>
      </c>
      <c r="BE5" s="185" t="s">
        <v>215</v>
      </c>
      <c r="BF5" s="75" t="s">
        <v>32</v>
      </c>
      <c r="BH5" s="182" t="s">
        <v>6</v>
      </c>
      <c r="BI5" s="183" t="s">
        <v>213</v>
      </c>
      <c r="BJ5" s="184" t="s">
        <v>214</v>
      </c>
      <c r="BK5" s="185" t="s">
        <v>215</v>
      </c>
      <c r="BL5" s="75" t="s">
        <v>32</v>
      </c>
    </row>
    <row r="6" spans="1:71" ht="12.75" customHeight="1" x14ac:dyDescent="0.2">
      <c r="A6" s="3">
        <v>2012</v>
      </c>
      <c r="B6" s="17" t="s">
        <v>206</v>
      </c>
      <c r="D6" s="125">
        <v>3524</v>
      </c>
      <c r="E6" s="125">
        <v>27739</v>
      </c>
      <c r="F6" s="125">
        <v>10545</v>
      </c>
      <c r="G6" s="125">
        <v>6752</v>
      </c>
      <c r="H6" s="125">
        <v>29175</v>
      </c>
      <c r="I6" s="125">
        <v>5011</v>
      </c>
      <c r="J6" s="125">
        <v>12919</v>
      </c>
      <c r="L6" s="125">
        <v>262</v>
      </c>
      <c r="M6" s="125">
        <v>3448</v>
      </c>
      <c r="N6" s="125">
        <v>1150</v>
      </c>
      <c r="O6" s="125">
        <v>712</v>
      </c>
      <c r="P6" s="125">
        <v>2853</v>
      </c>
      <c r="Q6" s="125">
        <v>439</v>
      </c>
      <c r="R6" s="125">
        <v>1249</v>
      </c>
      <c r="T6" s="125">
        <v>166</v>
      </c>
      <c r="U6" s="125">
        <v>1924</v>
      </c>
      <c r="V6" s="125">
        <v>920</v>
      </c>
      <c r="W6" s="125">
        <v>908</v>
      </c>
      <c r="X6" s="125">
        <v>2774</v>
      </c>
      <c r="Y6" s="125">
        <v>409</v>
      </c>
      <c r="Z6" s="125">
        <v>552</v>
      </c>
      <c r="AB6" s="125">
        <v>16</v>
      </c>
      <c r="AC6" s="125">
        <v>232</v>
      </c>
      <c r="AD6" s="125">
        <v>108</v>
      </c>
      <c r="AE6" s="125">
        <v>96</v>
      </c>
      <c r="AF6" s="125">
        <v>249</v>
      </c>
      <c r="AG6" s="125">
        <v>35</v>
      </c>
      <c r="AH6" s="125">
        <v>63</v>
      </c>
      <c r="AJ6" s="3">
        <v>8</v>
      </c>
      <c r="AK6" s="3">
        <v>4.7</v>
      </c>
      <c r="AL6" s="3">
        <v>6.9</v>
      </c>
      <c r="AM6" s="3">
        <v>8.6999999999999993</v>
      </c>
      <c r="AN6" s="3">
        <v>13.4</v>
      </c>
      <c r="AO6" s="3">
        <v>9.5</v>
      </c>
      <c r="AP6" s="3">
        <v>8.1999999999999993</v>
      </c>
      <c r="AQ6" s="3">
        <v>4.3</v>
      </c>
      <c r="AS6" s="3">
        <v>7.9</v>
      </c>
      <c r="AT6" s="69">
        <v>6</v>
      </c>
      <c r="AU6" s="69">
        <v>6.7</v>
      </c>
      <c r="AV6" s="69">
        <v>9.4</v>
      </c>
      <c r="AW6" s="69">
        <v>13.5</v>
      </c>
      <c r="AX6" s="69">
        <v>8.6999999999999993</v>
      </c>
      <c r="AY6" s="69">
        <v>7.9</v>
      </c>
      <c r="AZ6" s="69">
        <v>5.0999999999999996</v>
      </c>
      <c r="BB6" s="13">
        <f>AJ6</f>
        <v>8</v>
      </c>
      <c r="BC6" s="13">
        <f>(SUM(T6:U6)/SUM(D6:E6))*100</f>
        <v>6.6852189489172504</v>
      </c>
      <c r="BD6" s="13">
        <f>(SUM(V6:W6)/SUM(F6:G6))*100</f>
        <v>10.568306642770423</v>
      </c>
      <c r="BE6" s="13">
        <f>(SUM(X6:Y6)/SUM(H6:I6))*100</f>
        <v>9.3108289943251634</v>
      </c>
      <c r="BF6" s="13">
        <f>(Z6/J6)*100</f>
        <v>4.27277653069123</v>
      </c>
      <c r="BG6" s="120"/>
      <c r="BH6" s="13">
        <f>AS6</f>
        <v>7.9</v>
      </c>
      <c r="BI6" s="13">
        <f>(SUM(AB6:AC6)/SUM(L6:M6))*100</f>
        <v>6.6846361185983829</v>
      </c>
      <c r="BJ6" s="13">
        <f t="shared" ref="BJ6:BJ25" si="0">(SUM(AD6:AE6)/SUM(N6:O6))*100</f>
        <v>10.955961331901182</v>
      </c>
      <c r="BK6" s="13">
        <f t="shared" ref="BK6:BK25" si="1">(SUM(AF6:AG6)/SUM(P6:Q6))*100</f>
        <v>8.626974483596598</v>
      </c>
      <c r="BL6" s="13">
        <f t="shared" ref="BL6:BL25" si="2">(AH6/R6)*100</f>
        <v>5.0440352281825458</v>
      </c>
    </row>
    <row r="7" spans="1:71" ht="12.75" customHeight="1" x14ac:dyDescent="0.2">
      <c r="A7" s="3"/>
      <c r="B7" s="17" t="s">
        <v>207</v>
      </c>
      <c r="D7" s="125">
        <v>3292</v>
      </c>
      <c r="E7" s="125">
        <v>28298</v>
      </c>
      <c r="F7" s="125">
        <v>10634</v>
      </c>
      <c r="G7" s="125">
        <v>6878</v>
      </c>
      <c r="H7" s="125">
        <v>29671</v>
      </c>
      <c r="I7" s="125">
        <v>5090</v>
      </c>
      <c r="J7" s="125">
        <v>13147</v>
      </c>
      <c r="L7" s="125">
        <v>264</v>
      </c>
      <c r="M7" s="125">
        <v>3609</v>
      </c>
      <c r="N7" s="125">
        <v>1119</v>
      </c>
      <c r="O7" s="125">
        <v>744</v>
      </c>
      <c r="P7" s="125">
        <v>2937</v>
      </c>
      <c r="Q7" s="125">
        <v>485</v>
      </c>
      <c r="R7" s="125">
        <v>1290</v>
      </c>
      <c r="T7" s="125">
        <v>155</v>
      </c>
      <c r="U7" s="125">
        <v>1883</v>
      </c>
      <c r="V7" s="125">
        <v>888</v>
      </c>
      <c r="W7" s="125">
        <v>877</v>
      </c>
      <c r="X7" s="125">
        <v>2660</v>
      </c>
      <c r="Y7" s="125">
        <v>402</v>
      </c>
      <c r="Z7" s="125">
        <v>499</v>
      </c>
      <c r="AB7" s="125">
        <v>11</v>
      </c>
      <c r="AC7" s="125">
        <v>228</v>
      </c>
      <c r="AD7" s="125">
        <v>86</v>
      </c>
      <c r="AE7" s="125">
        <v>86</v>
      </c>
      <c r="AF7" s="125">
        <v>251</v>
      </c>
      <c r="AG7" s="125">
        <v>40</v>
      </c>
      <c r="AH7" s="125">
        <v>57</v>
      </c>
      <c r="AJ7" s="3">
        <v>7.6</v>
      </c>
      <c r="AK7" s="3">
        <v>4.7</v>
      </c>
      <c r="AL7" s="3">
        <v>6.7</v>
      </c>
      <c r="AM7" s="3">
        <v>8.4</v>
      </c>
      <c r="AN7" s="3">
        <v>12.7</v>
      </c>
      <c r="AO7" s="3">
        <v>9</v>
      </c>
      <c r="AP7" s="3">
        <v>7.9</v>
      </c>
      <c r="AQ7" s="3">
        <v>3.8</v>
      </c>
      <c r="AS7" s="3">
        <v>7.3</v>
      </c>
      <c r="AT7" s="69">
        <v>4</v>
      </c>
      <c r="AU7" s="69">
        <v>6.3</v>
      </c>
      <c r="AV7" s="69">
        <v>7.7</v>
      </c>
      <c r="AW7" s="69">
        <v>11.5</v>
      </c>
      <c r="AX7" s="69">
        <v>8.5</v>
      </c>
      <c r="AY7" s="69">
        <v>8.1999999999999993</v>
      </c>
      <c r="AZ7" s="69">
        <v>4.4000000000000004</v>
      </c>
      <c r="BB7" s="13">
        <f t="shared" ref="BB7:BB29" si="3">AJ7</f>
        <v>7.6</v>
      </c>
      <c r="BC7" s="13">
        <f t="shared" ref="BC7:BC29" si="4">(SUM(T7:U7)/SUM(D7:E7))*100</f>
        <v>6.4514086736308958</v>
      </c>
      <c r="BD7" s="13">
        <f t="shared" ref="BD7:BD29" si="5">(SUM(V7:W7)/SUM(F7:G7))*100</f>
        <v>10.078803106441297</v>
      </c>
      <c r="BE7" s="13">
        <f t="shared" ref="BE7:BE29" si="6">(SUM(X7:Y7)/SUM(H7:I7))*100</f>
        <v>8.8087224188026809</v>
      </c>
      <c r="BF7" s="13">
        <f t="shared" ref="BF7:BF29" si="7">(Z7/J7)*100</f>
        <v>3.7955427093633531</v>
      </c>
      <c r="BG7" s="120"/>
      <c r="BH7" s="13">
        <f t="shared" ref="BH7:BH29" si="8">AS7</f>
        <v>7.3</v>
      </c>
      <c r="BI7" s="13">
        <f t="shared" ref="BI7:BI25" si="9">(SUM(AB7:AC7)/SUM(L7:M7))*100</f>
        <v>6.1709269300284015</v>
      </c>
      <c r="BJ7" s="13">
        <f t="shared" si="0"/>
        <v>9.2324208266237253</v>
      </c>
      <c r="BK7" s="13">
        <f t="shared" si="1"/>
        <v>8.5037989479836362</v>
      </c>
      <c r="BL7" s="13">
        <f t="shared" si="2"/>
        <v>4.4186046511627906</v>
      </c>
    </row>
    <row r="8" spans="1:71" ht="12.75" customHeight="1" x14ac:dyDescent="0.2">
      <c r="A8" s="3"/>
      <c r="B8" s="17" t="s">
        <v>208</v>
      </c>
      <c r="D8" s="125">
        <v>3116</v>
      </c>
      <c r="E8" s="125">
        <v>28198</v>
      </c>
      <c r="F8" s="125">
        <v>10727</v>
      </c>
      <c r="G8" s="125">
        <v>6833</v>
      </c>
      <c r="H8" s="125">
        <v>29881</v>
      </c>
      <c r="I8" s="125">
        <v>5168</v>
      </c>
      <c r="J8" s="125">
        <v>13339</v>
      </c>
      <c r="L8" s="125">
        <v>222</v>
      </c>
      <c r="M8" s="125">
        <v>3581</v>
      </c>
      <c r="N8" s="125">
        <v>1138</v>
      </c>
      <c r="O8" s="125">
        <v>751</v>
      </c>
      <c r="P8" s="125">
        <v>2926</v>
      </c>
      <c r="Q8" s="125">
        <v>498</v>
      </c>
      <c r="R8" s="125">
        <v>1300</v>
      </c>
      <c r="T8" s="125">
        <v>147</v>
      </c>
      <c r="U8" s="125">
        <v>1793</v>
      </c>
      <c r="V8" s="125">
        <v>829</v>
      </c>
      <c r="W8" s="125">
        <v>844</v>
      </c>
      <c r="X8" s="125">
        <v>2488</v>
      </c>
      <c r="Y8" s="125">
        <v>374</v>
      </c>
      <c r="Z8" s="125">
        <v>467</v>
      </c>
      <c r="AB8" s="125">
        <v>9</v>
      </c>
      <c r="AC8" s="125">
        <v>197</v>
      </c>
      <c r="AD8" s="125">
        <v>88</v>
      </c>
      <c r="AE8" s="125">
        <v>95</v>
      </c>
      <c r="AF8" s="125">
        <v>204</v>
      </c>
      <c r="AG8" s="125">
        <v>29</v>
      </c>
      <c r="AH8" s="125">
        <v>47</v>
      </c>
      <c r="AJ8" s="3">
        <v>7.1</v>
      </c>
      <c r="AK8" s="3">
        <v>4.7</v>
      </c>
      <c r="AL8" s="3">
        <v>6.4</v>
      </c>
      <c r="AM8" s="3">
        <v>7.7</v>
      </c>
      <c r="AN8" s="3">
        <v>12.3</v>
      </c>
      <c r="AO8" s="3">
        <v>8.3000000000000007</v>
      </c>
      <c r="AP8" s="3">
        <v>7.2</v>
      </c>
      <c r="AQ8" s="3">
        <v>3.5</v>
      </c>
      <c r="AS8" s="3">
        <v>6.4</v>
      </c>
      <c r="AT8" s="69">
        <v>4.0999999999999996</v>
      </c>
      <c r="AU8" s="69">
        <v>5.5</v>
      </c>
      <c r="AV8" s="69">
        <v>7.8</v>
      </c>
      <c r="AW8" s="69">
        <v>12.6</v>
      </c>
      <c r="AX8" s="69">
        <v>7</v>
      </c>
      <c r="AY8" s="69">
        <v>5.9</v>
      </c>
      <c r="AZ8" s="69">
        <v>3.6</v>
      </c>
      <c r="BB8" s="13">
        <f t="shared" si="3"/>
        <v>7.1</v>
      </c>
      <c r="BC8" s="13">
        <f t="shared" si="4"/>
        <v>6.1953120010219065</v>
      </c>
      <c r="BD8" s="13">
        <f t="shared" si="5"/>
        <v>9.5273348519362191</v>
      </c>
      <c r="BE8" s="13">
        <f t="shared" si="6"/>
        <v>8.1657108619361463</v>
      </c>
      <c r="BF8" s="13">
        <f t="shared" si="7"/>
        <v>3.5010120698703053</v>
      </c>
      <c r="BG8" s="120"/>
      <c r="BH8" s="13">
        <f t="shared" si="8"/>
        <v>6.4</v>
      </c>
      <c r="BI8" s="13">
        <f t="shared" si="9"/>
        <v>5.4167762292926636</v>
      </c>
      <c r="BJ8" s="13">
        <f t="shared" si="0"/>
        <v>9.6876654314452093</v>
      </c>
      <c r="BK8" s="13">
        <f t="shared" si="1"/>
        <v>6.8049065420560746</v>
      </c>
      <c r="BL8" s="13">
        <f t="shared" si="2"/>
        <v>3.6153846153846154</v>
      </c>
    </row>
    <row r="9" spans="1:71" ht="12.75" customHeight="1" x14ac:dyDescent="0.2">
      <c r="A9" s="3"/>
      <c r="B9" s="17" t="s">
        <v>209</v>
      </c>
      <c r="D9" s="125">
        <v>3023</v>
      </c>
      <c r="E9" s="125">
        <v>28303</v>
      </c>
      <c r="F9" s="125">
        <v>10678</v>
      </c>
      <c r="G9" s="125">
        <v>6670</v>
      </c>
      <c r="H9" s="125">
        <v>30142</v>
      </c>
      <c r="I9" s="125">
        <v>5014</v>
      </c>
      <c r="J9" s="125">
        <v>13493</v>
      </c>
      <c r="L9" s="125">
        <v>206</v>
      </c>
      <c r="M9" s="125">
        <v>3519</v>
      </c>
      <c r="N9" s="125">
        <v>1166</v>
      </c>
      <c r="O9" s="125">
        <v>726</v>
      </c>
      <c r="P9" s="125">
        <v>2945</v>
      </c>
      <c r="Q9" s="125">
        <v>503</v>
      </c>
      <c r="R9" s="125">
        <v>1288</v>
      </c>
      <c r="T9" s="125">
        <v>148</v>
      </c>
      <c r="U9" s="125">
        <v>1784</v>
      </c>
      <c r="V9" s="125">
        <v>809</v>
      </c>
      <c r="W9" s="125">
        <v>788</v>
      </c>
      <c r="X9" s="125">
        <v>2379</v>
      </c>
      <c r="Y9" s="125">
        <v>357</v>
      </c>
      <c r="Z9" s="125">
        <v>463</v>
      </c>
      <c r="AB9" s="125">
        <v>8</v>
      </c>
      <c r="AC9" s="125">
        <v>213</v>
      </c>
      <c r="AD9" s="125">
        <v>84</v>
      </c>
      <c r="AE9" s="125">
        <v>79</v>
      </c>
      <c r="AF9" s="125">
        <v>185</v>
      </c>
      <c r="AG9" s="125">
        <v>36</v>
      </c>
      <c r="AH9" s="125">
        <v>47</v>
      </c>
      <c r="AJ9" s="3">
        <v>6.9</v>
      </c>
      <c r="AK9" s="3">
        <v>4.9000000000000004</v>
      </c>
      <c r="AL9" s="3">
        <v>6.3</v>
      </c>
      <c r="AM9" s="3">
        <v>7.6</v>
      </c>
      <c r="AN9" s="3">
        <v>11.8</v>
      </c>
      <c r="AO9" s="3">
        <v>7.9</v>
      </c>
      <c r="AP9" s="3">
        <v>7.1</v>
      </c>
      <c r="AQ9" s="3">
        <v>3.4</v>
      </c>
      <c r="AS9" s="3">
        <v>6.3</v>
      </c>
      <c r="AT9" s="69">
        <v>3.8</v>
      </c>
      <c r="AU9" s="69">
        <v>6.1</v>
      </c>
      <c r="AV9" s="69">
        <v>7.2</v>
      </c>
      <c r="AW9" s="69">
        <v>10.8</v>
      </c>
      <c r="AX9" s="69">
        <v>6.3</v>
      </c>
      <c r="AY9" s="69">
        <v>7.2</v>
      </c>
      <c r="AZ9" s="69">
        <v>3.7</v>
      </c>
      <c r="BB9" s="13">
        <f t="shared" si="3"/>
        <v>6.9</v>
      </c>
      <c r="BC9" s="13">
        <f t="shared" si="4"/>
        <v>6.1674008810572687</v>
      </c>
      <c r="BD9" s="13">
        <f t="shared" si="5"/>
        <v>9.2056721235877337</v>
      </c>
      <c r="BE9" s="13">
        <f t="shared" si="6"/>
        <v>7.7824553419046536</v>
      </c>
      <c r="BF9" s="13">
        <f t="shared" si="7"/>
        <v>3.431408878677833</v>
      </c>
      <c r="BG9" s="120"/>
      <c r="BH9" s="13">
        <f t="shared" si="8"/>
        <v>6.3</v>
      </c>
      <c r="BI9" s="13">
        <f t="shared" si="9"/>
        <v>5.9328859060402683</v>
      </c>
      <c r="BJ9" s="13">
        <f t="shared" si="0"/>
        <v>8.6152219873150102</v>
      </c>
      <c r="BK9" s="13">
        <f t="shared" si="1"/>
        <v>6.4095127610208813</v>
      </c>
      <c r="BL9" s="13">
        <f t="shared" si="2"/>
        <v>3.6490683229813663</v>
      </c>
    </row>
    <row r="10" spans="1:71" ht="12.75" customHeight="1" x14ac:dyDescent="0.2">
      <c r="A10" s="3">
        <v>2013</v>
      </c>
      <c r="B10" s="17" t="s">
        <v>206</v>
      </c>
      <c r="D10" s="125">
        <v>2944</v>
      </c>
      <c r="E10" s="125">
        <v>27566</v>
      </c>
      <c r="F10" s="125">
        <v>10654</v>
      </c>
      <c r="G10" s="125">
        <v>6538</v>
      </c>
      <c r="H10" s="125">
        <v>30896</v>
      </c>
      <c r="I10" s="125">
        <v>5217</v>
      </c>
      <c r="J10" s="125">
        <v>13738</v>
      </c>
      <c r="L10" s="125">
        <v>185</v>
      </c>
      <c r="M10" s="125">
        <v>3434</v>
      </c>
      <c r="N10" s="125">
        <v>1145</v>
      </c>
      <c r="O10" s="125">
        <v>716</v>
      </c>
      <c r="P10" s="125">
        <v>3032</v>
      </c>
      <c r="Q10" s="125">
        <v>500</v>
      </c>
      <c r="R10" s="125">
        <v>1275</v>
      </c>
      <c r="T10" s="125">
        <v>180</v>
      </c>
      <c r="U10" s="125">
        <v>1941</v>
      </c>
      <c r="V10" s="125">
        <v>882</v>
      </c>
      <c r="W10" s="125">
        <v>894</v>
      </c>
      <c r="X10" s="125">
        <v>2908</v>
      </c>
      <c r="Y10" s="125">
        <v>445</v>
      </c>
      <c r="Z10" s="125">
        <v>615</v>
      </c>
      <c r="AB10" s="125">
        <v>11</v>
      </c>
      <c r="AC10" s="125">
        <v>234</v>
      </c>
      <c r="AD10" s="125">
        <v>105</v>
      </c>
      <c r="AE10" s="125">
        <v>82</v>
      </c>
      <c r="AF10" s="125">
        <v>254</v>
      </c>
      <c r="AG10" s="125">
        <v>36</v>
      </c>
      <c r="AH10" s="125">
        <v>53</v>
      </c>
      <c r="AJ10" s="3">
        <v>8.1</v>
      </c>
      <c r="AK10" s="3">
        <v>6.1</v>
      </c>
      <c r="AL10" s="3">
        <v>7</v>
      </c>
      <c r="AM10" s="3">
        <v>8.3000000000000007</v>
      </c>
      <c r="AN10" s="3">
        <v>13.7</v>
      </c>
      <c r="AO10" s="3">
        <v>9.4</v>
      </c>
      <c r="AP10" s="3">
        <v>8.5</v>
      </c>
      <c r="AQ10" s="3">
        <v>4.5</v>
      </c>
      <c r="AS10" s="3">
        <v>7.5</v>
      </c>
      <c r="AT10" s="69">
        <v>6.2</v>
      </c>
      <c r="AU10" s="69">
        <v>6.8</v>
      </c>
      <c r="AV10" s="69">
        <v>9.1</v>
      </c>
      <c r="AW10" s="69">
        <v>11.5</v>
      </c>
      <c r="AX10" s="69">
        <v>8.4</v>
      </c>
      <c r="AY10" s="69">
        <v>7.2</v>
      </c>
      <c r="AZ10" s="69">
        <v>4.0999999999999996</v>
      </c>
      <c r="BB10" s="13">
        <f t="shared" si="3"/>
        <v>8.1</v>
      </c>
      <c r="BC10" s="13">
        <f t="shared" si="4"/>
        <v>6.9518190757128808</v>
      </c>
      <c r="BD10" s="13">
        <f t="shared" si="5"/>
        <v>10.330386226151699</v>
      </c>
      <c r="BE10" s="13">
        <f t="shared" si="6"/>
        <v>9.2847451056406278</v>
      </c>
      <c r="BF10" s="13">
        <f t="shared" si="7"/>
        <v>4.4766341534430047</v>
      </c>
      <c r="BG10" s="120"/>
      <c r="BH10" s="13">
        <f t="shared" si="8"/>
        <v>7.5</v>
      </c>
      <c r="BI10" s="13">
        <f t="shared" si="9"/>
        <v>6.7698259187620886</v>
      </c>
      <c r="BJ10" s="13">
        <f t="shared" si="0"/>
        <v>10.048361096184847</v>
      </c>
      <c r="BK10" s="13">
        <f t="shared" si="1"/>
        <v>8.210645526613817</v>
      </c>
      <c r="BL10" s="13">
        <f t="shared" si="2"/>
        <v>4.1568627450980387</v>
      </c>
    </row>
    <row r="11" spans="1:71" ht="12.75" customHeight="1" x14ac:dyDescent="0.2">
      <c r="A11" s="3"/>
      <c r="B11" s="17" t="s">
        <v>207</v>
      </c>
      <c r="D11" s="125">
        <v>2970</v>
      </c>
      <c r="E11" s="125">
        <v>27732</v>
      </c>
      <c r="F11" s="125">
        <v>10608</v>
      </c>
      <c r="G11" s="125">
        <v>6782</v>
      </c>
      <c r="H11" s="125">
        <v>31119</v>
      </c>
      <c r="I11" s="125">
        <v>5211</v>
      </c>
      <c r="J11" s="125">
        <v>13820</v>
      </c>
      <c r="L11" s="125">
        <v>207</v>
      </c>
      <c r="M11" s="125">
        <v>3618</v>
      </c>
      <c r="N11" s="125">
        <v>1149</v>
      </c>
      <c r="O11" s="125">
        <v>764</v>
      </c>
      <c r="P11" s="125">
        <v>3045</v>
      </c>
      <c r="Q11" s="125">
        <v>515</v>
      </c>
      <c r="R11" s="125">
        <v>1251</v>
      </c>
      <c r="T11" s="125">
        <v>154</v>
      </c>
      <c r="U11" s="125">
        <v>1843</v>
      </c>
      <c r="V11" s="125">
        <v>874</v>
      </c>
      <c r="W11" s="125">
        <v>855</v>
      </c>
      <c r="X11" s="125">
        <v>2705</v>
      </c>
      <c r="Y11" s="125">
        <v>403</v>
      </c>
      <c r="Z11" s="125">
        <v>558</v>
      </c>
      <c r="AB11" s="125">
        <v>9</v>
      </c>
      <c r="AC11" s="125">
        <v>219</v>
      </c>
      <c r="AD11" s="125">
        <v>96</v>
      </c>
      <c r="AE11" s="125">
        <v>94</v>
      </c>
      <c r="AF11" s="125">
        <v>242</v>
      </c>
      <c r="AG11" s="125">
        <v>35</v>
      </c>
      <c r="AH11" s="125">
        <v>46</v>
      </c>
      <c r="AJ11" s="3">
        <v>7.5</v>
      </c>
      <c r="AK11" s="3">
        <v>5.2</v>
      </c>
      <c r="AL11" s="3">
        <v>6.6</v>
      </c>
      <c r="AM11" s="3">
        <v>8.1999999999999993</v>
      </c>
      <c r="AN11" s="3">
        <v>12.6</v>
      </c>
      <c r="AO11" s="3">
        <v>8.6999999999999993</v>
      </c>
      <c r="AP11" s="3">
        <v>7.7</v>
      </c>
      <c r="AQ11" s="3">
        <v>4</v>
      </c>
      <c r="AS11" s="3">
        <v>7</v>
      </c>
      <c r="AT11" s="69">
        <v>4.4000000000000004</v>
      </c>
      <c r="AU11" s="69">
        <v>6.1</v>
      </c>
      <c r="AV11" s="69">
        <v>8.4</v>
      </c>
      <c r="AW11" s="69">
        <v>12.3</v>
      </c>
      <c r="AX11" s="69">
        <v>8</v>
      </c>
      <c r="AY11" s="69">
        <v>6.8</v>
      </c>
      <c r="AZ11" s="69">
        <v>3.7</v>
      </c>
      <c r="BB11" s="13">
        <f t="shared" si="3"/>
        <v>7.5</v>
      </c>
      <c r="BC11" s="13">
        <f t="shared" si="4"/>
        <v>6.5044622500162852</v>
      </c>
      <c r="BD11" s="13">
        <f t="shared" si="5"/>
        <v>9.9424956871765371</v>
      </c>
      <c r="BE11" s="13">
        <f t="shared" si="6"/>
        <v>8.5549132947976876</v>
      </c>
      <c r="BF11" s="13">
        <f t="shared" si="7"/>
        <v>4.0376266280752535</v>
      </c>
      <c r="BG11" s="120"/>
      <c r="BH11" s="13">
        <f t="shared" si="8"/>
        <v>7</v>
      </c>
      <c r="BI11" s="13">
        <f t="shared" si="9"/>
        <v>5.9607843137254903</v>
      </c>
      <c r="BJ11" s="13">
        <f t="shared" si="0"/>
        <v>9.9320439100888649</v>
      </c>
      <c r="BK11" s="13">
        <f t="shared" si="1"/>
        <v>7.7808988764044944</v>
      </c>
      <c r="BL11" s="13">
        <f t="shared" si="2"/>
        <v>3.6770583533173458</v>
      </c>
    </row>
    <row r="12" spans="1:71" ht="12.75" customHeight="1" x14ac:dyDescent="0.2">
      <c r="A12" s="3"/>
      <c r="B12" s="17" t="s">
        <v>208</v>
      </c>
      <c r="D12" s="125">
        <v>3022</v>
      </c>
      <c r="E12" s="125">
        <v>27372</v>
      </c>
      <c r="F12" s="125">
        <v>10880</v>
      </c>
      <c r="G12" s="125">
        <v>6839</v>
      </c>
      <c r="H12" s="125">
        <v>31120</v>
      </c>
      <c r="I12" s="125">
        <v>5172</v>
      </c>
      <c r="J12" s="125">
        <v>13949</v>
      </c>
      <c r="L12" s="125">
        <v>214</v>
      </c>
      <c r="M12" s="125">
        <v>3592</v>
      </c>
      <c r="N12" s="125">
        <v>1177</v>
      </c>
      <c r="O12" s="125">
        <v>750</v>
      </c>
      <c r="P12" s="125">
        <v>3027</v>
      </c>
      <c r="Q12" s="125">
        <v>475</v>
      </c>
      <c r="R12" s="125">
        <v>1270</v>
      </c>
      <c r="T12" s="125">
        <v>139</v>
      </c>
      <c r="U12" s="125">
        <v>1640</v>
      </c>
      <c r="V12" s="125">
        <v>827</v>
      </c>
      <c r="W12" s="125">
        <v>835</v>
      </c>
      <c r="X12" s="125">
        <v>2557</v>
      </c>
      <c r="Y12" s="125">
        <v>401</v>
      </c>
      <c r="Z12" s="125">
        <v>516</v>
      </c>
      <c r="AB12" s="125">
        <v>10</v>
      </c>
      <c r="AC12" s="125">
        <v>200</v>
      </c>
      <c r="AD12" s="125">
        <v>83</v>
      </c>
      <c r="AE12" s="125">
        <v>99</v>
      </c>
      <c r="AF12" s="125">
        <v>198</v>
      </c>
      <c r="AG12" s="125">
        <v>35</v>
      </c>
      <c r="AH12" s="125">
        <v>41</v>
      </c>
      <c r="AJ12" s="3">
        <v>7</v>
      </c>
      <c r="AK12" s="3">
        <v>4.5999999999999996</v>
      </c>
      <c r="AL12" s="3">
        <v>6</v>
      </c>
      <c r="AM12" s="3">
        <v>7.6</v>
      </c>
      <c r="AN12" s="3">
        <v>12.2</v>
      </c>
      <c r="AO12" s="3">
        <v>8.1999999999999993</v>
      </c>
      <c r="AP12" s="3">
        <v>7.7</v>
      </c>
      <c r="AQ12" s="3">
        <v>3.7</v>
      </c>
      <c r="AS12" s="3">
        <v>6.3</v>
      </c>
      <c r="AT12" s="69">
        <v>4.7</v>
      </c>
      <c r="AU12" s="69">
        <v>5.6</v>
      </c>
      <c r="AV12" s="69">
        <v>7.1</v>
      </c>
      <c r="AW12" s="69">
        <v>13.2</v>
      </c>
      <c r="AX12" s="69">
        <v>6.5</v>
      </c>
      <c r="AY12" s="69">
        <v>7.4</v>
      </c>
      <c r="AZ12" s="69">
        <v>3.2</v>
      </c>
      <c r="BB12" s="13">
        <f t="shared" si="3"/>
        <v>7</v>
      </c>
      <c r="BC12" s="13">
        <f t="shared" si="4"/>
        <v>5.853128907021123</v>
      </c>
      <c r="BD12" s="13">
        <f t="shared" si="5"/>
        <v>9.3797618375754848</v>
      </c>
      <c r="BE12" s="13">
        <f t="shared" si="6"/>
        <v>8.150556596495095</v>
      </c>
      <c r="BF12" s="13">
        <f t="shared" si="7"/>
        <v>3.6991899060864579</v>
      </c>
      <c r="BG12" s="120"/>
      <c r="BH12" s="13">
        <f t="shared" si="8"/>
        <v>6.3</v>
      </c>
      <c r="BI12" s="13">
        <f t="shared" si="9"/>
        <v>5.5176037834997373</v>
      </c>
      <c r="BJ12" s="13">
        <f t="shared" si="0"/>
        <v>9.4447327451997918</v>
      </c>
      <c r="BK12" s="13">
        <f t="shared" si="1"/>
        <v>6.6533409480296974</v>
      </c>
      <c r="BL12" s="13">
        <f t="shared" si="2"/>
        <v>3.2283464566929134</v>
      </c>
    </row>
    <row r="13" spans="1:71" ht="12.75" customHeight="1" x14ac:dyDescent="0.2">
      <c r="A13" s="3"/>
      <c r="B13" s="17" t="s">
        <v>209</v>
      </c>
      <c r="D13" s="125">
        <v>3028</v>
      </c>
      <c r="E13" s="125">
        <v>27273</v>
      </c>
      <c r="F13" s="125">
        <v>10948</v>
      </c>
      <c r="G13" s="125">
        <v>6756</v>
      </c>
      <c r="H13" s="125">
        <v>31215</v>
      </c>
      <c r="I13" s="125">
        <v>5112</v>
      </c>
      <c r="J13" s="125">
        <v>13988</v>
      </c>
      <c r="L13" s="125">
        <v>207</v>
      </c>
      <c r="M13" s="125">
        <v>3461</v>
      </c>
      <c r="N13" s="125">
        <v>1163</v>
      </c>
      <c r="O13" s="125">
        <v>752</v>
      </c>
      <c r="P13" s="125">
        <v>3038</v>
      </c>
      <c r="Q13" s="125">
        <v>487</v>
      </c>
      <c r="R13" s="125">
        <v>1321</v>
      </c>
      <c r="T13" s="125">
        <v>116</v>
      </c>
      <c r="U13" s="125">
        <v>1512</v>
      </c>
      <c r="V13" s="125">
        <v>730</v>
      </c>
      <c r="W13" s="125">
        <v>719</v>
      </c>
      <c r="X13" s="125">
        <v>2265</v>
      </c>
      <c r="Y13" s="125">
        <v>334</v>
      </c>
      <c r="Z13" s="125">
        <v>474</v>
      </c>
      <c r="AB13" s="125">
        <v>5</v>
      </c>
      <c r="AC13" s="125">
        <v>186</v>
      </c>
      <c r="AD13" s="125">
        <v>74</v>
      </c>
      <c r="AE13" s="125">
        <v>83</v>
      </c>
      <c r="AF13" s="125">
        <v>174</v>
      </c>
      <c r="AG13" s="125">
        <v>40</v>
      </c>
      <c r="AH13" s="125">
        <v>41</v>
      </c>
      <c r="AJ13" s="3">
        <v>6.3</v>
      </c>
      <c r="AK13" s="3">
        <v>3.8</v>
      </c>
      <c r="AL13" s="3">
        <v>5.5</v>
      </c>
      <c r="AM13" s="3">
        <v>6.7</v>
      </c>
      <c r="AN13" s="3">
        <v>10.6</v>
      </c>
      <c r="AO13" s="3">
        <v>7.3</v>
      </c>
      <c r="AP13" s="3">
        <v>6.5</v>
      </c>
      <c r="AQ13" s="3">
        <v>3.4</v>
      </c>
      <c r="AS13" s="3">
        <v>5.8</v>
      </c>
      <c r="AT13" s="69">
        <v>2.5</v>
      </c>
      <c r="AU13" s="69">
        <v>5.4</v>
      </c>
      <c r="AV13" s="69">
        <v>6.3</v>
      </c>
      <c r="AW13" s="69">
        <v>11</v>
      </c>
      <c r="AX13" s="69">
        <v>5.7</v>
      </c>
      <c r="AY13" s="69">
        <v>8.1999999999999993</v>
      </c>
      <c r="AZ13" s="69">
        <v>3.1</v>
      </c>
      <c r="BB13" s="13">
        <f t="shared" si="3"/>
        <v>6.3</v>
      </c>
      <c r="BC13" s="13">
        <f t="shared" si="4"/>
        <v>5.3727599749183197</v>
      </c>
      <c r="BD13" s="13">
        <f t="shared" si="5"/>
        <v>8.1845910528694077</v>
      </c>
      <c r="BE13" s="13">
        <f t="shared" si="6"/>
        <v>7.1544581165524272</v>
      </c>
      <c r="BF13" s="13">
        <f t="shared" si="7"/>
        <v>3.3886188161281097</v>
      </c>
      <c r="BG13" s="120"/>
      <c r="BH13" s="13">
        <f t="shared" si="8"/>
        <v>5.8</v>
      </c>
      <c r="BI13" s="13">
        <f t="shared" si="9"/>
        <v>5.2071973827699018</v>
      </c>
      <c r="BJ13" s="13">
        <f t="shared" si="0"/>
        <v>8.198433420365534</v>
      </c>
      <c r="BK13" s="13">
        <f t="shared" si="1"/>
        <v>6.0709219858156027</v>
      </c>
      <c r="BL13" s="13">
        <f t="shared" si="2"/>
        <v>3.1037093111279335</v>
      </c>
    </row>
    <row r="14" spans="1:71" ht="12.75" customHeight="1" x14ac:dyDescent="0.2">
      <c r="A14" s="3">
        <v>2014</v>
      </c>
      <c r="B14" s="17" t="s">
        <v>206</v>
      </c>
      <c r="D14" s="125">
        <v>2846</v>
      </c>
      <c r="E14" s="125">
        <v>26500</v>
      </c>
      <c r="F14" s="125">
        <v>10875</v>
      </c>
      <c r="G14" s="125">
        <v>6839</v>
      </c>
      <c r="H14" s="125">
        <v>31818</v>
      </c>
      <c r="I14" s="125">
        <v>5243</v>
      </c>
      <c r="J14" s="125">
        <v>14476</v>
      </c>
      <c r="L14" s="125">
        <v>195</v>
      </c>
      <c r="M14" s="125">
        <v>3291</v>
      </c>
      <c r="N14" s="125">
        <v>1110</v>
      </c>
      <c r="O14" s="125">
        <v>770</v>
      </c>
      <c r="P14" s="125">
        <v>3179</v>
      </c>
      <c r="Q14" s="125">
        <v>476</v>
      </c>
      <c r="R14" s="125">
        <v>1414</v>
      </c>
      <c r="T14" s="125">
        <v>116</v>
      </c>
      <c r="U14" s="125">
        <v>1677</v>
      </c>
      <c r="V14" s="125">
        <v>852</v>
      </c>
      <c r="W14" s="125">
        <v>835</v>
      </c>
      <c r="X14" s="125">
        <v>2661</v>
      </c>
      <c r="Y14" s="125">
        <v>404</v>
      </c>
      <c r="Z14" s="125">
        <v>597</v>
      </c>
      <c r="AB14" s="125">
        <v>11</v>
      </c>
      <c r="AC14" s="125">
        <v>204</v>
      </c>
      <c r="AD14" s="125">
        <v>95</v>
      </c>
      <c r="AE14" s="125">
        <v>96</v>
      </c>
      <c r="AF14" s="125">
        <v>234</v>
      </c>
      <c r="AG14" s="125">
        <v>34</v>
      </c>
      <c r="AH14" s="125">
        <v>66</v>
      </c>
      <c r="AJ14" s="3">
        <v>7.2</v>
      </c>
      <c r="AK14" s="3">
        <v>4.0999999999999996</v>
      </c>
      <c r="AL14" s="3">
        <v>6.3</v>
      </c>
      <c r="AM14" s="3">
        <v>7.8</v>
      </c>
      <c r="AN14" s="3">
        <v>12.2</v>
      </c>
      <c r="AO14" s="3">
        <v>8.4</v>
      </c>
      <c r="AP14" s="3">
        <v>7.7</v>
      </c>
      <c r="AQ14" s="3">
        <v>4.0999999999999996</v>
      </c>
      <c r="AS14" s="3">
        <v>7.1</v>
      </c>
      <c r="AT14" s="69">
        <v>5.5</v>
      </c>
      <c r="AU14" s="69">
        <v>6.2</v>
      </c>
      <c r="AV14" s="69">
        <v>8.6</v>
      </c>
      <c r="AW14" s="69">
        <v>12.5</v>
      </c>
      <c r="AX14" s="69">
        <v>7.4</v>
      </c>
      <c r="AY14" s="69">
        <v>7.2</v>
      </c>
      <c r="AZ14" s="69">
        <v>4.7</v>
      </c>
      <c r="BB14" s="13">
        <f t="shared" si="3"/>
        <v>7.2</v>
      </c>
      <c r="BC14" s="13">
        <f t="shared" si="4"/>
        <v>6.1098616506508554</v>
      </c>
      <c r="BD14" s="13">
        <f t="shared" si="5"/>
        <v>9.5235407022693916</v>
      </c>
      <c r="BE14" s="13">
        <f t="shared" si="6"/>
        <v>8.2701492134588932</v>
      </c>
      <c r="BF14" s="13">
        <f t="shared" si="7"/>
        <v>4.1240674219397624</v>
      </c>
      <c r="BG14" s="120"/>
      <c r="BH14" s="13">
        <f t="shared" si="8"/>
        <v>7.1</v>
      </c>
      <c r="BI14" s="13">
        <f t="shared" si="9"/>
        <v>6.1675272518646009</v>
      </c>
      <c r="BJ14" s="13">
        <f t="shared" si="0"/>
        <v>10.159574468085106</v>
      </c>
      <c r="BK14" s="13">
        <f t="shared" si="1"/>
        <v>7.3324213406292751</v>
      </c>
      <c r="BL14" s="13">
        <f t="shared" si="2"/>
        <v>4.6676096181046676</v>
      </c>
    </row>
    <row r="15" spans="1:71" ht="12.75" customHeight="1" x14ac:dyDescent="0.2">
      <c r="A15" s="3"/>
      <c r="B15" s="17" t="s">
        <v>207</v>
      </c>
      <c r="D15" s="125">
        <v>2839</v>
      </c>
      <c r="E15" s="125">
        <v>26337</v>
      </c>
      <c r="F15" s="125">
        <v>10940</v>
      </c>
      <c r="G15" s="125">
        <v>6834</v>
      </c>
      <c r="H15" s="125">
        <v>32154</v>
      </c>
      <c r="I15" s="125">
        <v>5302</v>
      </c>
      <c r="J15" s="125">
        <v>14574</v>
      </c>
      <c r="L15" s="125">
        <v>192</v>
      </c>
      <c r="M15" s="125">
        <v>3267</v>
      </c>
      <c r="N15" s="125">
        <v>1179</v>
      </c>
      <c r="O15" s="125">
        <v>741</v>
      </c>
      <c r="P15" s="125">
        <v>3177</v>
      </c>
      <c r="Q15" s="125">
        <v>503</v>
      </c>
      <c r="R15" s="125">
        <v>1427</v>
      </c>
      <c r="T15" s="125">
        <v>108</v>
      </c>
      <c r="U15" s="125">
        <v>1611</v>
      </c>
      <c r="V15" s="125">
        <v>837</v>
      </c>
      <c r="W15" s="125">
        <v>832</v>
      </c>
      <c r="X15" s="125">
        <v>2559</v>
      </c>
      <c r="Y15" s="125">
        <v>411</v>
      </c>
      <c r="Z15" s="125">
        <v>504</v>
      </c>
      <c r="AB15" s="125">
        <v>6</v>
      </c>
      <c r="AC15" s="125">
        <v>198</v>
      </c>
      <c r="AD15" s="125">
        <v>95</v>
      </c>
      <c r="AE15" s="125">
        <v>100</v>
      </c>
      <c r="AF15" s="125">
        <v>242</v>
      </c>
      <c r="AG15" s="125">
        <v>37</v>
      </c>
      <c r="AH15" s="125">
        <v>50</v>
      </c>
      <c r="AJ15" s="3">
        <v>6.9</v>
      </c>
      <c r="AK15" s="3">
        <v>3.8</v>
      </c>
      <c r="AL15" s="3">
        <v>6.1</v>
      </c>
      <c r="AM15" s="3">
        <v>7.6</v>
      </c>
      <c r="AN15" s="3">
        <v>12.2</v>
      </c>
      <c r="AO15" s="3">
        <v>8</v>
      </c>
      <c r="AP15" s="3">
        <v>7.8</v>
      </c>
      <c r="AQ15" s="3">
        <v>3.5</v>
      </c>
      <c r="AS15" s="3">
        <v>6.9</v>
      </c>
      <c r="AT15" s="69">
        <v>3</v>
      </c>
      <c r="AU15" s="69">
        <v>6</v>
      </c>
      <c r="AV15" s="69">
        <v>8</v>
      </c>
      <c r="AW15" s="69">
        <v>13.4</v>
      </c>
      <c r="AX15" s="69">
        <v>7.6</v>
      </c>
      <c r="AY15" s="69">
        <v>7.3</v>
      </c>
      <c r="AZ15" s="69">
        <v>3.5</v>
      </c>
      <c r="BB15" s="13">
        <f t="shared" si="3"/>
        <v>6.9</v>
      </c>
      <c r="BC15" s="13">
        <f t="shared" si="4"/>
        <v>5.8918289004661366</v>
      </c>
      <c r="BD15" s="13">
        <f t="shared" si="5"/>
        <v>9.3901204005851238</v>
      </c>
      <c r="BE15" s="13">
        <f t="shared" si="6"/>
        <v>7.9293037163605291</v>
      </c>
      <c r="BF15" s="13">
        <f t="shared" si="7"/>
        <v>3.4582132564841501</v>
      </c>
      <c r="BG15" s="120"/>
      <c r="BH15" s="13">
        <f t="shared" si="8"/>
        <v>6.9</v>
      </c>
      <c r="BI15" s="13">
        <f t="shared" si="9"/>
        <v>5.8976582827406769</v>
      </c>
      <c r="BJ15" s="13">
        <f t="shared" si="0"/>
        <v>10.15625</v>
      </c>
      <c r="BK15" s="13">
        <f t="shared" si="1"/>
        <v>7.5815217391304355</v>
      </c>
      <c r="BL15" s="13">
        <f t="shared" si="2"/>
        <v>3.5038542396636299</v>
      </c>
    </row>
    <row r="16" spans="1:71" ht="12.75" customHeight="1" x14ac:dyDescent="0.2">
      <c r="A16" s="3"/>
      <c r="B16" s="17" t="s">
        <v>208</v>
      </c>
      <c r="D16" s="125">
        <v>2779</v>
      </c>
      <c r="E16" s="125">
        <v>26507</v>
      </c>
      <c r="F16" s="125">
        <v>10912</v>
      </c>
      <c r="G16" s="125">
        <v>6947</v>
      </c>
      <c r="H16" s="125">
        <v>31917</v>
      </c>
      <c r="I16" s="125">
        <v>5466</v>
      </c>
      <c r="J16" s="125">
        <v>14692</v>
      </c>
      <c r="L16" s="125">
        <v>164</v>
      </c>
      <c r="M16" s="125">
        <v>3269</v>
      </c>
      <c r="N16" s="125">
        <v>1131</v>
      </c>
      <c r="O16" s="125">
        <v>752</v>
      </c>
      <c r="P16" s="125">
        <v>3180</v>
      </c>
      <c r="Q16" s="125">
        <v>527</v>
      </c>
      <c r="R16" s="125">
        <v>1430</v>
      </c>
      <c r="T16" s="125">
        <v>122</v>
      </c>
      <c r="U16" s="125">
        <v>1604</v>
      </c>
      <c r="V16" s="125">
        <v>823</v>
      </c>
      <c r="W16" s="125">
        <v>815</v>
      </c>
      <c r="X16" s="125">
        <v>2514</v>
      </c>
      <c r="Y16" s="125">
        <v>408</v>
      </c>
      <c r="Z16" s="125">
        <v>527</v>
      </c>
      <c r="AB16" s="125">
        <v>7</v>
      </c>
      <c r="AC16" s="125">
        <v>203</v>
      </c>
      <c r="AD16" s="125">
        <v>108</v>
      </c>
      <c r="AE16" s="125">
        <v>83</v>
      </c>
      <c r="AF16" s="125">
        <v>234</v>
      </c>
      <c r="AG16" s="125">
        <v>35</v>
      </c>
      <c r="AH16" s="125">
        <v>56</v>
      </c>
      <c r="AJ16" s="3">
        <v>6.9</v>
      </c>
      <c r="AK16" s="3">
        <v>4.4000000000000004</v>
      </c>
      <c r="AL16" s="3">
        <v>6.1</v>
      </c>
      <c r="AM16" s="3">
        <v>7.5</v>
      </c>
      <c r="AN16" s="3">
        <v>11.7</v>
      </c>
      <c r="AO16" s="3">
        <v>7.9</v>
      </c>
      <c r="AP16" s="3">
        <v>7.5</v>
      </c>
      <c r="AQ16" s="3">
        <v>3.6</v>
      </c>
      <c r="AS16" s="3">
        <v>6.9</v>
      </c>
      <c r="AT16" s="69">
        <v>4.3</v>
      </c>
      <c r="AU16" s="69">
        <v>6.2</v>
      </c>
      <c r="AV16" s="69">
        <v>9.5</v>
      </c>
      <c r="AW16" s="69">
        <v>11</v>
      </c>
      <c r="AX16" s="69">
        <v>7.4</v>
      </c>
      <c r="AY16" s="69">
        <v>6.7</v>
      </c>
      <c r="AZ16" s="69">
        <v>3.9</v>
      </c>
      <c r="BB16" s="13">
        <f t="shared" si="3"/>
        <v>6.9</v>
      </c>
      <c r="BC16" s="13">
        <f t="shared" si="4"/>
        <v>5.8936010380386534</v>
      </c>
      <c r="BD16" s="13">
        <f t="shared" si="5"/>
        <v>9.1718461280026879</v>
      </c>
      <c r="BE16" s="13">
        <f t="shared" si="6"/>
        <v>7.8163871278388575</v>
      </c>
      <c r="BF16" s="13">
        <f t="shared" si="7"/>
        <v>3.5869861148924582</v>
      </c>
      <c r="BG16" s="120"/>
      <c r="BH16" s="13">
        <f t="shared" si="8"/>
        <v>6.9</v>
      </c>
      <c r="BI16" s="13">
        <f t="shared" si="9"/>
        <v>6.1170987474512089</v>
      </c>
      <c r="BJ16" s="13">
        <f t="shared" si="0"/>
        <v>10.143388210302708</v>
      </c>
      <c r="BK16" s="13">
        <f t="shared" si="1"/>
        <v>7.2565416779066627</v>
      </c>
      <c r="BL16" s="13">
        <f t="shared" si="2"/>
        <v>3.9160839160839163</v>
      </c>
    </row>
    <row r="17" spans="1:64" ht="12.75" customHeight="1" x14ac:dyDescent="0.2">
      <c r="A17" s="3"/>
      <c r="B17" s="17" t="s">
        <v>209</v>
      </c>
      <c r="D17" s="125">
        <v>2735</v>
      </c>
      <c r="E17" s="125">
        <v>26593</v>
      </c>
      <c r="F17" s="125">
        <v>10920</v>
      </c>
      <c r="G17" s="125">
        <v>6870</v>
      </c>
      <c r="H17" s="125">
        <v>31912</v>
      </c>
      <c r="I17" s="125">
        <v>5453</v>
      </c>
      <c r="J17" s="125">
        <v>15033</v>
      </c>
      <c r="L17" s="125">
        <v>195</v>
      </c>
      <c r="M17" s="125">
        <v>3223</v>
      </c>
      <c r="N17" s="125">
        <v>1137</v>
      </c>
      <c r="O17" s="125">
        <v>743</v>
      </c>
      <c r="P17" s="125">
        <v>3209</v>
      </c>
      <c r="Q17" s="125">
        <v>536</v>
      </c>
      <c r="R17" s="125">
        <v>1458</v>
      </c>
      <c r="T17" s="125">
        <v>110</v>
      </c>
      <c r="U17" s="125">
        <v>1605</v>
      </c>
      <c r="V17" s="125">
        <v>772</v>
      </c>
      <c r="W17" s="125">
        <v>788</v>
      </c>
      <c r="X17" s="125">
        <v>2388</v>
      </c>
      <c r="Y17" s="125">
        <v>373</v>
      </c>
      <c r="Z17" s="125">
        <v>519</v>
      </c>
      <c r="AB17" s="125">
        <v>12</v>
      </c>
      <c r="AC17" s="125">
        <v>197</v>
      </c>
      <c r="AD17" s="125">
        <v>83</v>
      </c>
      <c r="AE17" s="125">
        <v>86</v>
      </c>
      <c r="AF17" s="125">
        <v>207</v>
      </c>
      <c r="AG17" s="125">
        <v>32</v>
      </c>
      <c r="AH17" s="125">
        <v>49</v>
      </c>
      <c r="AJ17" s="3">
        <v>6.6</v>
      </c>
      <c r="AK17" s="3">
        <v>4</v>
      </c>
      <c r="AL17" s="3">
        <v>6</v>
      </c>
      <c r="AM17" s="3">
        <v>7.1</v>
      </c>
      <c r="AN17" s="3">
        <v>11.5</v>
      </c>
      <c r="AO17" s="3">
        <v>7.5</v>
      </c>
      <c r="AP17" s="3">
        <v>6.8</v>
      </c>
      <c r="AQ17" s="3">
        <v>3.5</v>
      </c>
      <c r="AS17" s="3">
        <v>6.3</v>
      </c>
      <c r="AT17" s="69">
        <v>6.1</v>
      </c>
      <c r="AU17" s="69">
        <v>6.1</v>
      </c>
      <c r="AV17" s="69">
        <v>7.3</v>
      </c>
      <c r="AW17" s="69">
        <v>11.5</v>
      </c>
      <c r="AX17" s="69">
        <v>6.4</v>
      </c>
      <c r="AY17" s="69">
        <v>6</v>
      </c>
      <c r="AZ17" s="69">
        <v>3.3</v>
      </c>
      <c r="BB17" s="13">
        <f t="shared" si="3"/>
        <v>6.6</v>
      </c>
      <c r="BC17" s="13">
        <f t="shared" si="4"/>
        <v>5.8476541189307145</v>
      </c>
      <c r="BD17" s="13">
        <f t="shared" si="5"/>
        <v>8.768971332209107</v>
      </c>
      <c r="BE17" s="13">
        <f t="shared" si="6"/>
        <v>7.3892680315803565</v>
      </c>
      <c r="BF17" s="13">
        <f t="shared" si="7"/>
        <v>3.4524047096387949</v>
      </c>
      <c r="BG17" s="120"/>
      <c r="BH17" s="13">
        <f t="shared" si="8"/>
        <v>6.3</v>
      </c>
      <c r="BI17" s="13">
        <f t="shared" si="9"/>
        <v>6.1146869514335869</v>
      </c>
      <c r="BJ17" s="13">
        <f t="shared" si="0"/>
        <v>8.9893617021276597</v>
      </c>
      <c r="BK17" s="13">
        <f t="shared" si="1"/>
        <v>6.3818424566088119</v>
      </c>
      <c r="BL17" s="13">
        <f t="shared" si="2"/>
        <v>3.3607681755829906</v>
      </c>
    </row>
    <row r="18" spans="1:64" ht="12.75" customHeight="1" x14ac:dyDescent="0.2">
      <c r="A18" s="3">
        <v>2015</v>
      </c>
      <c r="B18" s="17" t="s">
        <v>206</v>
      </c>
      <c r="D18" s="125">
        <v>2628</v>
      </c>
      <c r="E18" s="125">
        <v>26232</v>
      </c>
      <c r="F18" s="125">
        <v>10865</v>
      </c>
      <c r="G18" s="125">
        <v>6749</v>
      </c>
      <c r="H18" s="125">
        <v>32226</v>
      </c>
      <c r="I18" s="125">
        <v>5724</v>
      </c>
      <c r="J18" s="125">
        <v>15582</v>
      </c>
      <c r="L18" s="125">
        <v>182</v>
      </c>
      <c r="M18" s="125">
        <v>3152</v>
      </c>
      <c r="N18" s="125">
        <v>1150</v>
      </c>
      <c r="O18" s="125">
        <v>735</v>
      </c>
      <c r="P18" s="125">
        <v>3259</v>
      </c>
      <c r="Q18" s="125">
        <v>554</v>
      </c>
      <c r="R18" s="125">
        <v>1505</v>
      </c>
      <c r="T18" s="125">
        <v>113</v>
      </c>
      <c r="U18" s="125">
        <v>1807</v>
      </c>
      <c r="V18" s="125">
        <v>917</v>
      </c>
      <c r="W18" s="125">
        <v>944</v>
      </c>
      <c r="X18" s="125">
        <v>3026</v>
      </c>
      <c r="Y18" s="125">
        <v>512</v>
      </c>
      <c r="Z18" s="125">
        <v>725</v>
      </c>
      <c r="AB18" s="125">
        <v>8</v>
      </c>
      <c r="AC18" s="125">
        <v>233</v>
      </c>
      <c r="AD18" s="125">
        <v>119</v>
      </c>
      <c r="AE18" s="125">
        <v>111</v>
      </c>
      <c r="AF18" s="125">
        <v>276</v>
      </c>
      <c r="AG18" s="125">
        <v>55</v>
      </c>
      <c r="AH18" s="125">
        <v>76</v>
      </c>
      <c r="AJ18" s="3">
        <v>8</v>
      </c>
      <c r="AK18" s="3">
        <v>4.3</v>
      </c>
      <c r="AL18" s="3">
        <v>6.9</v>
      </c>
      <c r="AM18" s="3">
        <v>8.4</v>
      </c>
      <c r="AN18" s="3">
        <v>14</v>
      </c>
      <c r="AO18" s="3">
        <v>9.4</v>
      </c>
      <c r="AP18" s="3">
        <v>9</v>
      </c>
      <c r="AQ18" s="3">
        <v>4.7</v>
      </c>
      <c r="AS18" s="3">
        <v>8.3000000000000007</v>
      </c>
      <c r="AT18" s="69">
        <v>4.5999999999999996</v>
      </c>
      <c r="AU18" s="69">
        <v>7.4</v>
      </c>
      <c r="AV18" s="69">
        <v>10.3</v>
      </c>
      <c r="AW18" s="69">
        <v>15</v>
      </c>
      <c r="AX18" s="69">
        <v>8.5</v>
      </c>
      <c r="AY18" s="69">
        <v>9.9</v>
      </c>
      <c r="AZ18" s="69">
        <v>5.0999999999999996</v>
      </c>
      <c r="BB18" s="13">
        <f t="shared" si="3"/>
        <v>8</v>
      </c>
      <c r="BC18" s="13">
        <f t="shared" si="4"/>
        <v>6.6528066528066532</v>
      </c>
      <c r="BD18" s="13">
        <f t="shared" si="5"/>
        <v>10.565459293743613</v>
      </c>
      <c r="BE18" s="13">
        <f t="shared" si="6"/>
        <v>9.3227931488801055</v>
      </c>
      <c r="BF18" s="13">
        <f t="shared" si="7"/>
        <v>4.6528045180336282</v>
      </c>
      <c r="BG18" s="120"/>
      <c r="BH18" s="13">
        <f t="shared" si="8"/>
        <v>8.3000000000000007</v>
      </c>
      <c r="BI18" s="13">
        <f t="shared" si="9"/>
        <v>7.2285542891421724</v>
      </c>
      <c r="BJ18" s="13">
        <f t="shared" si="0"/>
        <v>12.201591511936339</v>
      </c>
      <c r="BK18" s="13">
        <f t="shared" si="1"/>
        <v>8.6808287437713094</v>
      </c>
      <c r="BL18" s="13">
        <f t="shared" si="2"/>
        <v>5.0498338870431896</v>
      </c>
    </row>
    <row r="19" spans="1:64" ht="12.75" customHeight="1" x14ac:dyDescent="0.2">
      <c r="A19" s="3"/>
      <c r="B19" s="17" t="s">
        <v>207</v>
      </c>
      <c r="D19" s="125">
        <v>2615</v>
      </c>
      <c r="E19" s="125">
        <v>26247</v>
      </c>
      <c r="F19" s="125">
        <v>10836</v>
      </c>
      <c r="G19" s="125">
        <v>7049</v>
      </c>
      <c r="H19" s="125">
        <v>32355</v>
      </c>
      <c r="I19" s="125">
        <v>5817</v>
      </c>
      <c r="J19" s="125">
        <v>15828</v>
      </c>
      <c r="L19" s="125">
        <v>165</v>
      </c>
      <c r="M19" s="125">
        <v>3320</v>
      </c>
      <c r="N19" s="125">
        <v>1139</v>
      </c>
      <c r="O19" s="125">
        <v>787</v>
      </c>
      <c r="P19" s="125">
        <v>3163</v>
      </c>
      <c r="Q19" s="125">
        <v>579</v>
      </c>
      <c r="R19" s="125">
        <v>1525</v>
      </c>
      <c r="T19" s="125">
        <v>146</v>
      </c>
      <c r="U19" s="125">
        <v>1966</v>
      </c>
      <c r="V19" s="125">
        <v>996</v>
      </c>
      <c r="W19" s="125">
        <v>975</v>
      </c>
      <c r="X19" s="125">
        <v>3200</v>
      </c>
      <c r="Y19" s="125">
        <v>559</v>
      </c>
      <c r="Z19" s="125">
        <v>656</v>
      </c>
      <c r="AB19" s="125">
        <v>5</v>
      </c>
      <c r="AC19" s="125">
        <v>239</v>
      </c>
      <c r="AD19" s="125">
        <v>117</v>
      </c>
      <c r="AE19" s="125">
        <v>110</v>
      </c>
      <c r="AF19" s="125">
        <v>264</v>
      </c>
      <c r="AG19" s="125">
        <v>53</v>
      </c>
      <c r="AH19" s="125">
        <v>62</v>
      </c>
      <c r="AJ19" s="3">
        <v>8.4</v>
      </c>
      <c r="AK19" s="3">
        <v>5.6</v>
      </c>
      <c r="AL19" s="3">
        <v>7.5</v>
      </c>
      <c r="AM19" s="3">
        <v>9.1999999999999993</v>
      </c>
      <c r="AN19" s="3">
        <v>13.8</v>
      </c>
      <c r="AO19" s="3">
        <v>9.9</v>
      </c>
      <c r="AP19" s="3">
        <v>9.6</v>
      </c>
      <c r="AQ19" s="3">
        <v>4.0999999999999996</v>
      </c>
      <c r="AS19" s="3">
        <v>8</v>
      </c>
      <c r="AT19" s="69">
        <v>3.1</v>
      </c>
      <c r="AU19" s="69">
        <v>7.2</v>
      </c>
      <c r="AV19" s="69">
        <v>10.199999999999999</v>
      </c>
      <c r="AW19" s="69">
        <v>14</v>
      </c>
      <c r="AX19" s="69">
        <v>8.3000000000000007</v>
      </c>
      <c r="AY19" s="69">
        <v>9.1999999999999993</v>
      </c>
      <c r="AZ19" s="69">
        <v>4.0999999999999996</v>
      </c>
      <c r="BB19" s="13">
        <f t="shared" si="3"/>
        <v>8.4</v>
      </c>
      <c r="BC19" s="13">
        <f t="shared" si="4"/>
        <v>7.317580209271707</v>
      </c>
      <c r="BD19" s="13">
        <f t="shared" si="5"/>
        <v>11.020408163265307</v>
      </c>
      <c r="BE19" s="13">
        <f t="shared" si="6"/>
        <v>9.8475322225715178</v>
      </c>
      <c r="BF19" s="13">
        <f t="shared" si="7"/>
        <v>4.1445539550164261</v>
      </c>
      <c r="BG19" s="120"/>
      <c r="BH19" s="13">
        <f t="shared" si="8"/>
        <v>8</v>
      </c>
      <c r="BI19" s="13">
        <f t="shared" si="9"/>
        <v>7.0014347202295548</v>
      </c>
      <c r="BJ19" s="13">
        <f t="shared" si="0"/>
        <v>11.786085150571132</v>
      </c>
      <c r="BK19" s="13">
        <f t="shared" si="1"/>
        <v>8.471405665419562</v>
      </c>
      <c r="BL19" s="13">
        <f t="shared" si="2"/>
        <v>4.0655737704918034</v>
      </c>
    </row>
    <row r="20" spans="1:64" ht="12.75" customHeight="1" x14ac:dyDescent="0.2">
      <c r="A20" s="3"/>
      <c r="B20" s="17" t="s">
        <v>208</v>
      </c>
      <c r="D20" s="125">
        <v>2623</v>
      </c>
      <c r="E20" s="125">
        <v>26205</v>
      </c>
      <c r="F20" s="125">
        <v>10769</v>
      </c>
      <c r="G20" s="125">
        <v>6999</v>
      </c>
      <c r="H20" s="125">
        <v>32580</v>
      </c>
      <c r="I20" s="125">
        <v>5925</v>
      </c>
      <c r="J20" s="125">
        <v>16253</v>
      </c>
      <c r="L20" s="125">
        <v>169</v>
      </c>
      <c r="M20" s="125">
        <v>3314</v>
      </c>
      <c r="N20" s="125">
        <v>1205</v>
      </c>
      <c r="O20" s="125">
        <v>778</v>
      </c>
      <c r="P20" s="125">
        <v>3195</v>
      </c>
      <c r="Q20" s="125">
        <v>619</v>
      </c>
      <c r="R20" s="125">
        <v>1566</v>
      </c>
      <c r="T20" s="125">
        <v>148</v>
      </c>
      <c r="U20" s="125">
        <v>2194</v>
      </c>
      <c r="V20" s="125">
        <v>1059</v>
      </c>
      <c r="W20" s="125">
        <v>1069</v>
      </c>
      <c r="X20" s="125">
        <v>3304</v>
      </c>
      <c r="Y20" s="125">
        <v>598</v>
      </c>
      <c r="Z20" s="125">
        <v>779</v>
      </c>
      <c r="AB20" s="125">
        <v>6</v>
      </c>
      <c r="AC20" s="125">
        <v>271</v>
      </c>
      <c r="AD20" s="125">
        <v>140</v>
      </c>
      <c r="AE20" s="125">
        <v>125</v>
      </c>
      <c r="AF20" s="125">
        <v>257</v>
      </c>
      <c r="AG20" s="125">
        <v>68</v>
      </c>
      <c r="AH20" s="125">
        <v>87</v>
      </c>
      <c r="AJ20" s="3">
        <v>9</v>
      </c>
      <c r="AK20" s="3">
        <v>5.6</v>
      </c>
      <c r="AL20" s="3">
        <v>8.4</v>
      </c>
      <c r="AM20" s="3">
        <v>9.8000000000000007</v>
      </c>
      <c r="AN20" s="3">
        <v>15.3</v>
      </c>
      <c r="AO20" s="3">
        <v>10.1</v>
      </c>
      <c r="AP20" s="3">
        <v>10.1</v>
      </c>
      <c r="AQ20" s="3">
        <v>4.8</v>
      </c>
      <c r="AS20" s="3">
        <v>8.8000000000000007</v>
      </c>
      <c r="AT20" s="69">
        <v>3.8</v>
      </c>
      <c r="AU20" s="69">
        <v>8.1999999999999993</v>
      </c>
      <c r="AV20" s="69">
        <v>11.6</v>
      </c>
      <c r="AW20" s="69">
        <v>16</v>
      </c>
      <c r="AX20" s="69">
        <v>8</v>
      </c>
      <c r="AY20" s="69">
        <v>11</v>
      </c>
      <c r="AZ20" s="69">
        <v>5.6</v>
      </c>
      <c r="BB20" s="13">
        <f t="shared" si="3"/>
        <v>9</v>
      </c>
      <c r="BC20" s="13">
        <f t="shared" si="4"/>
        <v>8.1240460663244072</v>
      </c>
      <c r="BD20" s="13">
        <f t="shared" si="5"/>
        <v>11.976587122917605</v>
      </c>
      <c r="BE20" s="13">
        <f t="shared" si="6"/>
        <v>10.133748863783925</v>
      </c>
      <c r="BF20" s="13">
        <f t="shared" si="7"/>
        <v>4.7929612994524087</v>
      </c>
      <c r="BG20" s="120"/>
      <c r="BH20" s="13">
        <f t="shared" si="8"/>
        <v>8.8000000000000007</v>
      </c>
      <c r="BI20" s="13">
        <f t="shared" si="9"/>
        <v>7.9529141544645423</v>
      </c>
      <c r="BJ20" s="13">
        <f t="shared" si="0"/>
        <v>13.363590519415029</v>
      </c>
      <c r="BK20" s="13">
        <f t="shared" si="1"/>
        <v>8.5212375458835865</v>
      </c>
      <c r="BL20" s="13">
        <f t="shared" si="2"/>
        <v>5.5555555555555554</v>
      </c>
    </row>
    <row r="21" spans="1:64" ht="12.75" customHeight="1" x14ac:dyDescent="0.2">
      <c r="A21" s="3"/>
      <c r="B21" s="17" t="s">
        <v>209</v>
      </c>
      <c r="D21" s="125">
        <v>2915</v>
      </c>
      <c r="E21" s="125">
        <v>26022</v>
      </c>
      <c r="F21" s="125">
        <v>10047</v>
      </c>
      <c r="G21" s="125">
        <v>7078</v>
      </c>
      <c r="H21" s="125">
        <v>33444</v>
      </c>
      <c r="I21" s="125">
        <v>5560</v>
      </c>
      <c r="J21" s="125">
        <v>16521</v>
      </c>
      <c r="L21" s="125">
        <v>165</v>
      </c>
      <c r="M21" s="125">
        <v>3193</v>
      </c>
      <c r="N21" s="125">
        <v>1149</v>
      </c>
      <c r="O21" s="125">
        <v>797</v>
      </c>
      <c r="P21" s="125">
        <v>3289</v>
      </c>
      <c r="Q21" s="125">
        <v>588</v>
      </c>
      <c r="R21" s="125">
        <v>1632</v>
      </c>
      <c r="T21" s="125">
        <v>175</v>
      </c>
      <c r="U21" s="125">
        <v>2162</v>
      </c>
      <c r="V21" s="125">
        <v>988</v>
      </c>
      <c r="W21" s="125">
        <v>1117</v>
      </c>
      <c r="X21" s="125">
        <v>3394</v>
      </c>
      <c r="Y21" s="125">
        <v>586</v>
      </c>
      <c r="Z21" s="125">
        <v>800</v>
      </c>
      <c r="AB21" s="125">
        <v>10</v>
      </c>
      <c r="AC21" s="125">
        <v>293</v>
      </c>
      <c r="AD21" s="125">
        <v>132</v>
      </c>
      <c r="AE21" s="125">
        <v>125</v>
      </c>
      <c r="AF21" s="125">
        <v>300</v>
      </c>
      <c r="AG21" s="125">
        <v>71</v>
      </c>
      <c r="AH21" s="125">
        <v>85</v>
      </c>
      <c r="AJ21" s="3">
        <v>9.1</v>
      </c>
      <c r="AK21" s="3">
        <v>6</v>
      </c>
      <c r="AL21" s="3">
        <v>8.3000000000000007</v>
      </c>
      <c r="AM21" s="3">
        <v>9.8000000000000007</v>
      </c>
      <c r="AN21" s="3">
        <v>15.8</v>
      </c>
      <c r="AO21" s="3">
        <v>10.1</v>
      </c>
      <c r="AP21" s="3">
        <v>10.5</v>
      </c>
      <c r="AQ21" s="3">
        <v>4.8</v>
      </c>
      <c r="AS21" s="3">
        <v>9.4</v>
      </c>
      <c r="AT21" s="69">
        <v>6.1</v>
      </c>
      <c r="AU21" s="69">
        <v>9.1999999999999993</v>
      </c>
      <c r="AV21" s="69">
        <v>11.5</v>
      </c>
      <c r="AW21" s="69">
        <v>15.7</v>
      </c>
      <c r="AX21" s="69">
        <v>9.1</v>
      </c>
      <c r="AY21" s="69">
        <v>12</v>
      </c>
      <c r="AZ21" s="69">
        <v>5.2</v>
      </c>
      <c r="BB21" s="13">
        <f t="shared" si="3"/>
        <v>9.1</v>
      </c>
      <c r="BC21" s="13">
        <f t="shared" si="4"/>
        <v>8.0761654629021677</v>
      </c>
      <c r="BD21" s="13">
        <f t="shared" si="5"/>
        <v>12.291970802919709</v>
      </c>
      <c r="BE21" s="13">
        <f t="shared" si="6"/>
        <v>10.204081632653061</v>
      </c>
      <c r="BF21" s="13">
        <f t="shared" si="7"/>
        <v>4.8423218933478607</v>
      </c>
      <c r="BG21" s="120"/>
      <c r="BH21" s="13">
        <f t="shared" si="8"/>
        <v>9.4</v>
      </c>
      <c r="BI21" s="13">
        <f t="shared" si="9"/>
        <v>9.0232281119714113</v>
      </c>
      <c r="BJ21" s="13">
        <f t="shared" si="0"/>
        <v>13.206577595066804</v>
      </c>
      <c r="BK21" s="13">
        <f t="shared" si="1"/>
        <v>9.5692545782821767</v>
      </c>
      <c r="BL21" s="13">
        <f t="shared" si="2"/>
        <v>5.2083333333333339</v>
      </c>
    </row>
    <row r="22" spans="1:64" ht="12.75" customHeight="1" x14ac:dyDescent="0.2">
      <c r="A22" s="3">
        <v>2016</v>
      </c>
      <c r="B22" s="17" t="s">
        <v>206</v>
      </c>
      <c r="D22" s="125">
        <v>2778</v>
      </c>
      <c r="E22" s="125">
        <v>25317</v>
      </c>
      <c r="F22" s="125">
        <v>10110</v>
      </c>
      <c r="G22" s="125">
        <v>7090</v>
      </c>
      <c r="H22" s="125">
        <v>33931</v>
      </c>
      <c r="I22" s="125">
        <v>5729</v>
      </c>
      <c r="J22" s="125">
        <v>17035</v>
      </c>
      <c r="L22" s="125">
        <v>153</v>
      </c>
      <c r="M22" s="125">
        <v>3077</v>
      </c>
      <c r="N22" s="125">
        <v>1182</v>
      </c>
      <c r="O22" s="125">
        <v>761</v>
      </c>
      <c r="P22" s="125">
        <v>3345</v>
      </c>
      <c r="Q22" s="125">
        <v>637</v>
      </c>
      <c r="R22" s="125">
        <v>1664</v>
      </c>
      <c r="T22" s="125">
        <v>221</v>
      </c>
      <c r="U22" s="125">
        <v>2393</v>
      </c>
      <c r="V22" s="125">
        <v>1197</v>
      </c>
      <c r="W22" s="125">
        <v>1390</v>
      </c>
      <c r="X22" s="125">
        <v>4310</v>
      </c>
      <c r="Y22" s="125">
        <v>754</v>
      </c>
      <c r="Z22" s="125">
        <v>1017</v>
      </c>
      <c r="AB22" s="125">
        <v>13</v>
      </c>
      <c r="AC22" s="125">
        <v>293</v>
      </c>
      <c r="AD22" s="125">
        <v>157</v>
      </c>
      <c r="AE22" s="125">
        <v>146</v>
      </c>
      <c r="AF22" s="125">
        <v>420</v>
      </c>
      <c r="AG22" s="125">
        <v>80</v>
      </c>
      <c r="AH22" s="125">
        <v>115</v>
      </c>
      <c r="AJ22" s="3">
        <v>11.1</v>
      </c>
      <c r="AK22" s="3">
        <v>7.9</v>
      </c>
      <c r="AL22" s="3">
        <v>9.5</v>
      </c>
      <c r="AM22" s="3">
        <v>11.8</v>
      </c>
      <c r="AN22" s="3">
        <v>19.600000000000001</v>
      </c>
      <c r="AO22" s="3">
        <v>12.7</v>
      </c>
      <c r="AP22" s="3">
        <v>13.2</v>
      </c>
      <c r="AQ22" s="3">
        <v>6</v>
      </c>
      <c r="AS22" s="3">
        <v>11.3</v>
      </c>
      <c r="AT22" s="69">
        <v>8.4</v>
      </c>
      <c r="AU22" s="69">
        <v>9.5</v>
      </c>
      <c r="AV22" s="69">
        <v>13.3</v>
      </c>
      <c r="AW22" s="69">
        <v>19.2</v>
      </c>
      <c r="AX22" s="69">
        <v>12.6</v>
      </c>
      <c r="AY22" s="69">
        <v>12.5</v>
      </c>
      <c r="AZ22" s="69">
        <v>6.9</v>
      </c>
      <c r="BB22" s="13">
        <f t="shared" si="3"/>
        <v>11.1</v>
      </c>
      <c r="BC22" s="13">
        <f t="shared" si="4"/>
        <v>9.3041466453105528</v>
      </c>
      <c r="BD22" s="13">
        <f t="shared" si="5"/>
        <v>15.040697674418604</v>
      </c>
      <c r="BE22" s="13">
        <f t="shared" si="6"/>
        <v>12.768532526475038</v>
      </c>
      <c r="BF22" s="13">
        <f t="shared" si="7"/>
        <v>5.9700616378045206</v>
      </c>
      <c r="BG22" s="120"/>
      <c r="BH22" s="13">
        <f t="shared" si="8"/>
        <v>11.3</v>
      </c>
      <c r="BI22" s="13">
        <f t="shared" si="9"/>
        <v>9.4736842105263168</v>
      </c>
      <c r="BJ22" s="13">
        <f t="shared" si="0"/>
        <v>15.59444158517756</v>
      </c>
      <c r="BK22" s="13">
        <f t="shared" si="1"/>
        <v>12.556504269211452</v>
      </c>
      <c r="BL22" s="13">
        <f t="shared" si="2"/>
        <v>6.9110576923076925</v>
      </c>
    </row>
    <row r="23" spans="1:64" ht="12.75" customHeight="1" x14ac:dyDescent="0.2">
      <c r="A23" s="3"/>
      <c r="B23" s="17" t="s">
        <v>207</v>
      </c>
      <c r="D23" s="125">
        <v>2958</v>
      </c>
      <c r="E23" s="125">
        <v>25405</v>
      </c>
      <c r="F23" s="125">
        <v>10016</v>
      </c>
      <c r="G23" s="125">
        <v>7231</v>
      </c>
      <c r="H23" s="125">
        <v>33884</v>
      </c>
      <c r="I23" s="125">
        <v>5890</v>
      </c>
      <c r="J23" s="125">
        <v>17006</v>
      </c>
      <c r="L23" s="125">
        <v>172</v>
      </c>
      <c r="M23" s="125">
        <v>3112</v>
      </c>
      <c r="N23" s="125">
        <v>1163</v>
      </c>
      <c r="O23" s="125">
        <v>819</v>
      </c>
      <c r="P23" s="125">
        <v>3327</v>
      </c>
      <c r="Q23" s="125">
        <v>675</v>
      </c>
      <c r="R23" s="125">
        <v>1679</v>
      </c>
      <c r="T23" s="125">
        <v>243</v>
      </c>
      <c r="U23" s="125">
        <v>2594</v>
      </c>
      <c r="V23" s="125">
        <v>1304</v>
      </c>
      <c r="W23" s="125">
        <v>1441</v>
      </c>
      <c r="X23" s="125">
        <v>4341</v>
      </c>
      <c r="Y23" s="125">
        <v>768</v>
      </c>
      <c r="Z23" s="125">
        <v>1025</v>
      </c>
      <c r="AB23" s="125">
        <v>14</v>
      </c>
      <c r="AC23" s="125">
        <v>297</v>
      </c>
      <c r="AD23" s="125">
        <v>165</v>
      </c>
      <c r="AE23" s="125">
        <v>172</v>
      </c>
      <c r="AF23" s="125">
        <v>387</v>
      </c>
      <c r="AG23" s="125">
        <v>70</v>
      </c>
      <c r="AH23" s="125">
        <v>103</v>
      </c>
      <c r="AJ23" s="3">
        <v>11.4</v>
      </c>
      <c r="AK23" s="3">
        <v>8.1999999999999993</v>
      </c>
      <c r="AL23" s="3">
        <v>10.199999999999999</v>
      </c>
      <c r="AM23" s="3">
        <v>13</v>
      </c>
      <c r="AN23" s="3">
        <v>19.899999999999999</v>
      </c>
      <c r="AO23" s="3">
        <v>12.8</v>
      </c>
      <c r="AP23" s="3">
        <v>13</v>
      </c>
      <c r="AQ23" s="3">
        <v>6</v>
      </c>
      <c r="AS23" s="3">
        <v>11</v>
      </c>
      <c r="AT23" s="69">
        <v>8.1999999999999993</v>
      </c>
      <c r="AU23" s="69">
        <v>9.5</v>
      </c>
      <c r="AV23" s="69">
        <v>14.2</v>
      </c>
      <c r="AW23" s="69">
        <v>21</v>
      </c>
      <c r="AX23" s="69">
        <v>11.6</v>
      </c>
      <c r="AY23" s="69">
        <v>10.3</v>
      </c>
      <c r="AZ23" s="69">
        <v>6.1</v>
      </c>
      <c r="BB23" s="13">
        <f t="shared" si="3"/>
        <v>11.4</v>
      </c>
      <c r="BC23" s="13">
        <f t="shared" si="4"/>
        <v>10.002468004089836</v>
      </c>
      <c r="BD23" s="13">
        <f t="shared" si="5"/>
        <v>15.915811445468778</v>
      </c>
      <c r="BE23" s="13">
        <f t="shared" si="6"/>
        <v>12.845074671896214</v>
      </c>
      <c r="BF23" s="13">
        <f t="shared" si="7"/>
        <v>6.0272844878278251</v>
      </c>
      <c r="BG23" s="120"/>
      <c r="BH23" s="13">
        <f t="shared" si="8"/>
        <v>11</v>
      </c>
      <c r="BI23" s="13">
        <f t="shared" si="9"/>
        <v>9.4701583434835559</v>
      </c>
      <c r="BJ23" s="13">
        <f t="shared" si="0"/>
        <v>17.003027245206862</v>
      </c>
      <c r="BK23" s="13">
        <f t="shared" si="1"/>
        <v>11.419290354822589</v>
      </c>
      <c r="BL23" s="13">
        <f t="shared" si="2"/>
        <v>6.1346039309112568</v>
      </c>
    </row>
    <row r="24" spans="1:64" ht="12.75" customHeight="1" x14ac:dyDescent="0.2">
      <c r="A24" s="3"/>
      <c r="B24" s="17" t="s">
        <v>208</v>
      </c>
      <c r="D24" s="125">
        <v>2695</v>
      </c>
      <c r="E24" s="125">
        <v>24948</v>
      </c>
      <c r="F24" s="125">
        <v>9590</v>
      </c>
      <c r="G24" s="125">
        <v>7419</v>
      </c>
      <c r="H24" s="125">
        <v>34382</v>
      </c>
      <c r="I24" s="125">
        <v>5742</v>
      </c>
      <c r="J24" s="125">
        <v>17201</v>
      </c>
      <c r="L24" s="125">
        <v>154</v>
      </c>
      <c r="M24" s="125">
        <v>3099</v>
      </c>
      <c r="N24" s="125">
        <v>1101</v>
      </c>
      <c r="O24" s="125">
        <v>841</v>
      </c>
      <c r="P24" s="125">
        <v>3449</v>
      </c>
      <c r="Q24" s="125">
        <v>646</v>
      </c>
      <c r="R24" s="125">
        <v>1660</v>
      </c>
      <c r="T24" s="125">
        <v>213</v>
      </c>
      <c r="U24" s="125">
        <v>2761</v>
      </c>
      <c r="V24" s="125">
        <v>1292</v>
      </c>
      <c r="W24" s="125">
        <v>1553</v>
      </c>
      <c r="X24" s="125">
        <v>4531</v>
      </c>
      <c r="Y24" s="125">
        <v>817</v>
      </c>
      <c r="Z24" s="125">
        <v>988</v>
      </c>
      <c r="AB24" s="125">
        <v>14</v>
      </c>
      <c r="AC24" s="125">
        <v>337</v>
      </c>
      <c r="AD24" s="125">
        <v>150</v>
      </c>
      <c r="AE24" s="125">
        <v>175</v>
      </c>
      <c r="AF24" s="125">
        <v>388</v>
      </c>
      <c r="AG24" s="125">
        <v>83</v>
      </c>
      <c r="AH24" s="125">
        <v>88</v>
      </c>
      <c r="AJ24" s="3">
        <v>11.9</v>
      </c>
      <c r="AK24" s="3">
        <v>7.9</v>
      </c>
      <c r="AL24" s="3">
        <v>11.1</v>
      </c>
      <c r="AM24" s="3">
        <v>13.5</v>
      </c>
      <c r="AN24" s="3">
        <v>20.9</v>
      </c>
      <c r="AO24" s="3">
        <v>13.2</v>
      </c>
      <c r="AP24" s="3">
        <v>14.2</v>
      </c>
      <c r="AQ24" s="3">
        <v>5.7</v>
      </c>
      <c r="AS24" s="3">
        <v>11.3</v>
      </c>
      <c r="AT24" s="69">
        <v>9.3000000000000007</v>
      </c>
      <c r="AU24" s="69">
        <v>10.9</v>
      </c>
      <c r="AV24" s="69">
        <v>13.7</v>
      </c>
      <c r="AW24" s="69">
        <v>20.8</v>
      </c>
      <c r="AX24" s="69">
        <v>11.2</v>
      </c>
      <c r="AY24" s="69">
        <v>12.9</v>
      </c>
      <c r="AZ24" s="69">
        <v>5.3</v>
      </c>
      <c r="BB24" s="13">
        <f t="shared" si="3"/>
        <v>11.9</v>
      </c>
      <c r="BC24" s="13">
        <f t="shared" si="4"/>
        <v>10.758600730745577</v>
      </c>
      <c r="BD24" s="13">
        <f t="shared" si="5"/>
        <v>16.726438944088422</v>
      </c>
      <c r="BE24" s="13">
        <f t="shared" si="6"/>
        <v>13.32868108862526</v>
      </c>
      <c r="BF24" s="13">
        <f t="shared" si="7"/>
        <v>5.7438521016219992</v>
      </c>
      <c r="BG24" s="120"/>
      <c r="BH24" s="13">
        <f t="shared" si="8"/>
        <v>11.3</v>
      </c>
      <c r="BI24" s="13">
        <f t="shared" si="9"/>
        <v>10.790039963110974</v>
      </c>
      <c r="BJ24" s="13">
        <f t="shared" si="0"/>
        <v>16.735324407826983</v>
      </c>
      <c r="BK24" s="13">
        <f t="shared" si="1"/>
        <v>11.501831501831502</v>
      </c>
      <c r="BL24" s="13">
        <f t="shared" si="2"/>
        <v>5.3012048192771086</v>
      </c>
    </row>
    <row r="25" spans="1:64" ht="12.75" customHeight="1" x14ac:dyDescent="0.2">
      <c r="A25" s="3"/>
      <c r="B25" s="17" t="s">
        <v>209</v>
      </c>
      <c r="D25" s="125">
        <v>2636</v>
      </c>
      <c r="E25" s="125">
        <v>24991</v>
      </c>
      <c r="F25" s="125">
        <v>9669</v>
      </c>
      <c r="G25" s="125">
        <v>7568</v>
      </c>
      <c r="H25" s="125">
        <v>34558</v>
      </c>
      <c r="I25" s="125">
        <v>5737</v>
      </c>
      <c r="J25" s="125">
        <v>17491</v>
      </c>
      <c r="L25" s="125">
        <v>125</v>
      </c>
      <c r="M25" s="125">
        <v>3088</v>
      </c>
      <c r="N25" s="125">
        <v>1121</v>
      </c>
      <c r="O25" s="125">
        <v>831</v>
      </c>
      <c r="P25" s="125">
        <v>3458</v>
      </c>
      <c r="Q25" s="125">
        <v>632</v>
      </c>
      <c r="R25" s="125">
        <v>1681</v>
      </c>
      <c r="T25" s="125">
        <v>248</v>
      </c>
      <c r="U25" s="125">
        <v>2939</v>
      </c>
      <c r="V25" s="125">
        <v>1306</v>
      </c>
      <c r="W25" s="125">
        <v>1612</v>
      </c>
      <c r="X25" s="125">
        <v>4596</v>
      </c>
      <c r="Y25" s="125">
        <v>770</v>
      </c>
      <c r="Z25" s="125">
        <v>1005</v>
      </c>
      <c r="AB25" s="125">
        <v>6</v>
      </c>
      <c r="AC25" s="125">
        <v>358</v>
      </c>
      <c r="AD25" s="125">
        <v>156</v>
      </c>
      <c r="AE25" s="125">
        <v>167</v>
      </c>
      <c r="AF25" s="125">
        <v>380</v>
      </c>
      <c r="AG25" s="125">
        <v>66</v>
      </c>
      <c r="AH25" s="125">
        <v>93</v>
      </c>
      <c r="AJ25" s="3">
        <v>12.2</v>
      </c>
      <c r="AK25" s="3">
        <v>9.4</v>
      </c>
      <c r="AL25" s="3">
        <v>11.8</v>
      </c>
      <c r="AM25" s="3">
        <v>13.5</v>
      </c>
      <c r="AN25" s="3">
        <v>21.3</v>
      </c>
      <c r="AO25" s="3">
        <v>13.3</v>
      </c>
      <c r="AP25" s="3">
        <v>13.4</v>
      </c>
      <c r="AQ25" s="3">
        <v>5.7</v>
      </c>
      <c r="AS25" s="3">
        <v>11.2</v>
      </c>
      <c r="AT25" s="69">
        <v>5.0999999999999996</v>
      </c>
      <c r="AU25" s="69">
        <v>11.6</v>
      </c>
      <c r="AV25" s="69">
        <v>13.9</v>
      </c>
      <c r="AW25" s="69">
        <v>20.100000000000001</v>
      </c>
      <c r="AX25" s="69">
        <v>11</v>
      </c>
      <c r="AY25" s="69">
        <v>10.4</v>
      </c>
      <c r="AZ25" s="69">
        <v>5.5</v>
      </c>
      <c r="BB25" s="13">
        <f t="shared" si="3"/>
        <v>12.2</v>
      </c>
      <c r="BC25" s="13">
        <f t="shared" si="4"/>
        <v>11.535816411481521</v>
      </c>
      <c r="BD25" s="13">
        <f t="shared" si="5"/>
        <v>16.928699889772002</v>
      </c>
      <c r="BE25" s="13">
        <f t="shared" si="6"/>
        <v>13.316788683459485</v>
      </c>
      <c r="BF25" s="13">
        <f t="shared" si="7"/>
        <v>5.745812131953576</v>
      </c>
      <c r="BG25" s="120"/>
      <c r="BH25" s="13">
        <f t="shared" si="8"/>
        <v>11.2</v>
      </c>
      <c r="BI25" s="13">
        <f t="shared" si="9"/>
        <v>11.328976034858387</v>
      </c>
      <c r="BJ25" s="13">
        <f t="shared" si="0"/>
        <v>16.547131147540984</v>
      </c>
      <c r="BK25" s="13">
        <f t="shared" si="1"/>
        <v>10.904645476772616</v>
      </c>
      <c r="BL25" s="13">
        <f t="shared" si="2"/>
        <v>5.5324211778703152</v>
      </c>
    </row>
    <row r="26" spans="1:64" ht="12.75" customHeight="1" x14ac:dyDescent="0.2">
      <c r="A26" s="3">
        <v>2017</v>
      </c>
      <c r="B26" s="17" t="s">
        <v>206</v>
      </c>
      <c r="D26" s="125">
        <v>2536</v>
      </c>
      <c r="E26" s="125">
        <v>24689</v>
      </c>
      <c r="F26" s="125">
        <v>9742</v>
      </c>
      <c r="G26" s="125">
        <v>7331</v>
      </c>
      <c r="H26" s="125">
        <v>35139</v>
      </c>
      <c r="I26" s="125">
        <v>5906</v>
      </c>
      <c r="J26" s="125">
        <v>17809</v>
      </c>
      <c r="L26" s="125">
        <v>125</v>
      </c>
      <c r="M26" s="125">
        <v>3055</v>
      </c>
      <c r="N26" s="125">
        <v>1152</v>
      </c>
      <c r="O26" s="125">
        <v>794</v>
      </c>
      <c r="P26" s="125">
        <v>3627</v>
      </c>
      <c r="Q26" s="125">
        <v>621</v>
      </c>
      <c r="R26" s="125">
        <v>1604</v>
      </c>
      <c r="T26" s="125">
        <v>251</v>
      </c>
      <c r="U26" s="125">
        <v>3173</v>
      </c>
      <c r="V26" s="125">
        <v>1497</v>
      </c>
      <c r="W26" s="125">
        <v>1742</v>
      </c>
      <c r="X26" s="125">
        <v>5458</v>
      </c>
      <c r="Y26" s="125">
        <v>928</v>
      </c>
      <c r="Z26" s="125">
        <v>1257</v>
      </c>
      <c r="AB26" s="125">
        <v>18</v>
      </c>
      <c r="AC26" s="125">
        <v>388</v>
      </c>
      <c r="AD26" s="125">
        <v>190</v>
      </c>
      <c r="AE26" s="125">
        <v>191</v>
      </c>
      <c r="AF26" s="125">
        <v>513</v>
      </c>
      <c r="AG26" s="125">
        <v>95</v>
      </c>
      <c r="AH26" s="125">
        <v>117</v>
      </c>
      <c r="AJ26" s="3">
        <v>13.9</v>
      </c>
      <c r="AK26" s="3">
        <v>9.9</v>
      </c>
      <c r="AL26" s="3">
        <v>12.9</v>
      </c>
      <c r="AM26" s="3">
        <v>15.4</v>
      </c>
      <c r="AN26" s="3">
        <v>23.8</v>
      </c>
      <c r="AO26" s="3">
        <v>15.5</v>
      </c>
      <c r="AP26" s="3">
        <v>15.7</v>
      </c>
      <c r="AQ26" s="3">
        <v>7.1</v>
      </c>
      <c r="AS26" s="3">
        <v>13.8</v>
      </c>
      <c r="AT26" s="69">
        <v>14</v>
      </c>
      <c r="AU26" s="69">
        <v>12.7</v>
      </c>
      <c r="AV26" s="69">
        <v>16.5</v>
      </c>
      <c r="AW26" s="69">
        <v>24.1</v>
      </c>
      <c r="AX26" s="69">
        <v>14.1</v>
      </c>
      <c r="AY26" s="69">
        <v>15.3</v>
      </c>
      <c r="AZ26" s="69">
        <v>7.3</v>
      </c>
      <c r="BB26" s="13">
        <f t="shared" si="3"/>
        <v>13.9</v>
      </c>
      <c r="BC26" s="13">
        <f t="shared" si="4"/>
        <v>12.576675849403122</v>
      </c>
      <c r="BD26" s="13">
        <f t="shared" si="5"/>
        <v>18.971475429040005</v>
      </c>
      <c r="BE26" s="13">
        <f t="shared" si="6"/>
        <v>15.558533317090998</v>
      </c>
      <c r="BF26" s="13">
        <f t="shared" si="7"/>
        <v>7.0582289853444893</v>
      </c>
      <c r="BG26" s="120"/>
      <c r="BH26" s="13">
        <f t="shared" si="8"/>
        <v>13.8</v>
      </c>
      <c r="BI26" s="13">
        <f>(SUM(AB26:AC26)/SUM(L26:M26))*100</f>
        <v>12.767295597484276</v>
      </c>
      <c r="BJ26" s="13">
        <f>(SUM(AD26:AE26)/SUM(N26:O26))*100</f>
        <v>19.578622816032887</v>
      </c>
      <c r="BK26" s="13">
        <f>(SUM(AF26:AG26)/SUM(P26:Q26))*100</f>
        <v>14.312617702448211</v>
      </c>
      <c r="BL26" s="13">
        <f>(AH26/R26)*100</f>
        <v>7.2942643391521189</v>
      </c>
    </row>
    <row r="27" spans="1:64" ht="12.75" customHeight="1" x14ac:dyDescent="0.2">
      <c r="A27" s="3"/>
      <c r="B27" s="17" t="s">
        <v>207</v>
      </c>
      <c r="D27" s="125">
        <v>2508</v>
      </c>
      <c r="E27" s="125">
        <v>25084</v>
      </c>
      <c r="F27" s="125">
        <v>9321</v>
      </c>
      <c r="G27" s="125">
        <v>7869</v>
      </c>
      <c r="H27" s="125">
        <v>35103</v>
      </c>
      <c r="I27" s="125">
        <v>6187</v>
      </c>
      <c r="J27" s="125">
        <v>17719</v>
      </c>
      <c r="L27" s="125">
        <v>117</v>
      </c>
      <c r="M27" s="125">
        <v>3142</v>
      </c>
      <c r="N27" s="125">
        <v>1126</v>
      </c>
      <c r="O27" s="125">
        <v>846</v>
      </c>
      <c r="P27" s="125">
        <v>3578</v>
      </c>
      <c r="Q27" s="125">
        <v>661</v>
      </c>
      <c r="R27" s="125">
        <v>1606</v>
      </c>
      <c r="T27" s="125">
        <v>257</v>
      </c>
      <c r="U27" s="125">
        <v>3142</v>
      </c>
      <c r="V27" s="125">
        <v>1417</v>
      </c>
      <c r="W27" s="125">
        <v>1691</v>
      </c>
      <c r="X27" s="125">
        <v>5104</v>
      </c>
      <c r="Y27" s="125">
        <v>857</v>
      </c>
      <c r="Z27" s="125">
        <v>1131</v>
      </c>
      <c r="AB27" s="125">
        <v>8</v>
      </c>
      <c r="AC27" s="125">
        <v>346</v>
      </c>
      <c r="AD27" s="125">
        <v>181</v>
      </c>
      <c r="AE27" s="125">
        <v>166</v>
      </c>
      <c r="AF27" s="125">
        <v>456</v>
      </c>
      <c r="AG27" s="125">
        <v>92</v>
      </c>
      <c r="AH27" s="125">
        <v>103</v>
      </c>
      <c r="AJ27" s="3">
        <v>13.1</v>
      </c>
      <c r="AK27" s="3">
        <v>10.199999999999999</v>
      </c>
      <c r="AL27" s="3">
        <v>12.5</v>
      </c>
      <c r="AM27" s="3">
        <v>15.2</v>
      </c>
      <c r="AN27" s="3">
        <v>21.5</v>
      </c>
      <c r="AO27" s="3">
        <v>14.5</v>
      </c>
      <c r="AP27" s="3">
        <v>13.9</v>
      </c>
      <c r="AQ27" s="3">
        <v>6.4</v>
      </c>
      <c r="AS27" s="3">
        <v>12.2</v>
      </c>
      <c r="AT27" s="69">
        <v>6.6</v>
      </c>
      <c r="AU27" s="69">
        <v>11</v>
      </c>
      <c r="AV27" s="69">
        <v>16</v>
      </c>
      <c r="AW27" s="69">
        <v>19.600000000000001</v>
      </c>
      <c r="AX27" s="69">
        <v>12.7</v>
      </c>
      <c r="AY27" s="69">
        <v>13.9</v>
      </c>
      <c r="AZ27" s="69">
        <v>6.4</v>
      </c>
      <c r="BB27" s="13">
        <f t="shared" si="3"/>
        <v>13.1</v>
      </c>
      <c r="BC27" s="13">
        <f t="shared" si="4"/>
        <v>12.318788054508554</v>
      </c>
      <c r="BD27" s="13">
        <f t="shared" si="5"/>
        <v>18.080279232111693</v>
      </c>
      <c r="BE27" s="13">
        <f t="shared" si="6"/>
        <v>14.436909663356746</v>
      </c>
      <c r="BF27" s="13">
        <f t="shared" si="7"/>
        <v>6.3829787234042552</v>
      </c>
      <c r="BG27" s="120"/>
      <c r="BH27" s="13">
        <f t="shared" si="8"/>
        <v>12.2</v>
      </c>
      <c r="BI27" s="13">
        <f>(SUM(AB27:AC27)/SUM(L27:M27))*100</f>
        <v>10.862227677201595</v>
      </c>
      <c r="BJ27" s="13">
        <f>(SUM(AD27:AE27)/SUM(N27:O27))*100</f>
        <v>17.596348884381339</v>
      </c>
      <c r="BK27" s="13">
        <f>(SUM(AF27:AG27)/SUM(P27:Q27))*100</f>
        <v>12.927577258787451</v>
      </c>
      <c r="BL27" s="13">
        <f>(AH27/R27)*100</f>
        <v>6.4134495641344964</v>
      </c>
    </row>
    <row r="28" spans="1:64" ht="12.75" customHeight="1" x14ac:dyDescent="0.2">
      <c r="A28" s="3"/>
      <c r="B28" s="17" t="s">
        <v>208</v>
      </c>
      <c r="D28" s="125">
        <v>2392</v>
      </c>
      <c r="E28" s="125">
        <v>24987</v>
      </c>
      <c r="F28" s="125">
        <v>9403</v>
      </c>
      <c r="G28" s="125">
        <v>7982</v>
      </c>
      <c r="H28" s="125">
        <v>35095</v>
      </c>
      <c r="I28" s="125">
        <v>6382</v>
      </c>
      <c r="J28" s="125">
        <v>18095</v>
      </c>
      <c r="L28" s="125">
        <v>128</v>
      </c>
      <c r="M28" s="125">
        <v>3106</v>
      </c>
      <c r="N28" s="125">
        <v>1106</v>
      </c>
      <c r="O28" s="125">
        <v>881</v>
      </c>
      <c r="P28" s="125">
        <v>3557</v>
      </c>
      <c r="Q28" s="125">
        <v>613</v>
      </c>
      <c r="R28" s="125">
        <v>1737</v>
      </c>
      <c r="T28" s="125">
        <v>223</v>
      </c>
      <c r="U28" s="125">
        <v>2988</v>
      </c>
      <c r="V28" s="125">
        <v>1401</v>
      </c>
      <c r="W28" s="125">
        <v>1652</v>
      </c>
      <c r="X28" s="125">
        <v>4884</v>
      </c>
      <c r="Y28" s="125">
        <v>850</v>
      </c>
      <c r="Z28" s="125">
        <v>1070</v>
      </c>
      <c r="AB28" s="125">
        <v>9</v>
      </c>
      <c r="AC28" s="125">
        <v>365</v>
      </c>
      <c r="AD28" s="125">
        <v>182</v>
      </c>
      <c r="AE28" s="125">
        <v>176</v>
      </c>
      <c r="AF28" s="125">
        <v>447</v>
      </c>
      <c r="AG28" s="125">
        <v>78</v>
      </c>
      <c r="AH28" s="125">
        <v>111</v>
      </c>
      <c r="AJ28" s="3">
        <v>12.5</v>
      </c>
      <c r="AK28" s="3">
        <v>9.3000000000000007</v>
      </c>
      <c r="AL28" s="3">
        <v>12</v>
      </c>
      <c r="AM28" s="3">
        <v>14.9</v>
      </c>
      <c r="AN28" s="3">
        <v>20.7</v>
      </c>
      <c r="AO28" s="3">
        <v>13.9</v>
      </c>
      <c r="AP28" s="3">
        <v>13.3</v>
      </c>
      <c r="AQ28" s="3">
        <v>5.9</v>
      </c>
      <c r="AS28" s="3">
        <v>12.3</v>
      </c>
      <c r="AT28" s="69">
        <v>7.3</v>
      </c>
      <c r="AU28" s="69">
        <v>11.7</v>
      </c>
      <c r="AV28" s="69">
        <v>16.399999999999999</v>
      </c>
      <c r="AW28" s="69">
        <v>20</v>
      </c>
      <c r="AX28" s="69">
        <v>12.6</v>
      </c>
      <c r="AY28" s="69">
        <v>12.7</v>
      </c>
      <c r="AZ28" s="69">
        <v>6.4</v>
      </c>
      <c r="BB28" s="13">
        <f t="shared" si="3"/>
        <v>12.5</v>
      </c>
      <c r="BC28" s="13">
        <f t="shared" si="4"/>
        <v>11.72796668979875</v>
      </c>
      <c r="BD28" s="13">
        <f t="shared" si="5"/>
        <v>17.561115904515386</v>
      </c>
      <c r="BE28" s="13">
        <f t="shared" si="6"/>
        <v>13.824529257178678</v>
      </c>
      <c r="BF28" s="13">
        <f t="shared" si="7"/>
        <v>5.9132357004697429</v>
      </c>
      <c r="BG28" s="120"/>
      <c r="BH28" s="13">
        <f t="shared" si="8"/>
        <v>12.3</v>
      </c>
      <c r="BI28" s="13">
        <f>(SUM(AB28:AC28)/SUM(L28:M28))*100</f>
        <v>11.564625850340136</v>
      </c>
      <c r="BJ28" s="13">
        <f>(SUM(AD28:AE28)/SUM(N28:O28))*100</f>
        <v>18.017111222949168</v>
      </c>
      <c r="BK28" s="13">
        <f>(SUM(AF28:AG28)/SUM(P28:Q28))*100</f>
        <v>12.589928057553957</v>
      </c>
      <c r="BL28" s="13">
        <f>(AH28/R28)*100</f>
        <v>6.390328151986183</v>
      </c>
    </row>
    <row r="29" spans="1:64" ht="12.75" customHeight="1" x14ac:dyDescent="0.2">
      <c r="A29" s="3"/>
      <c r="B29" s="17" t="s">
        <v>209</v>
      </c>
      <c r="D29" s="125">
        <v>2377</v>
      </c>
      <c r="E29" s="125">
        <v>25107</v>
      </c>
      <c r="F29" s="125">
        <v>9316</v>
      </c>
      <c r="G29" s="125">
        <v>7974</v>
      </c>
      <c r="H29" s="125">
        <v>35274</v>
      </c>
      <c r="I29" s="125">
        <v>6371</v>
      </c>
      <c r="J29" s="125">
        <v>18261</v>
      </c>
      <c r="L29" s="125">
        <v>121</v>
      </c>
      <c r="M29" s="125">
        <v>3090</v>
      </c>
      <c r="N29" s="125">
        <v>1095</v>
      </c>
      <c r="O29" s="125">
        <v>870</v>
      </c>
      <c r="P29" s="125">
        <v>3608</v>
      </c>
      <c r="Q29" s="125">
        <v>648</v>
      </c>
      <c r="R29" s="125">
        <v>1747</v>
      </c>
      <c r="T29" s="125">
        <v>216</v>
      </c>
      <c r="U29" s="125">
        <v>2858</v>
      </c>
      <c r="V29" s="125">
        <v>1285</v>
      </c>
      <c r="W29" s="125">
        <v>1606</v>
      </c>
      <c r="X29" s="125">
        <v>4571</v>
      </c>
      <c r="Y29" s="125">
        <v>784</v>
      </c>
      <c r="Z29" s="125">
        <v>1134</v>
      </c>
      <c r="AB29" s="125">
        <v>10</v>
      </c>
      <c r="AC29" s="125">
        <v>321</v>
      </c>
      <c r="AD29" s="125">
        <v>141</v>
      </c>
      <c r="AE29" s="125">
        <v>164</v>
      </c>
      <c r="AF29" s="125">
        <v>382</v>
      </c>
      <c r="AG29" s="125">
        <v>79</v>
      </c>
      <c r="AH29" s="125">
        <v>96</v>
      </c>
      <c r="AJ29" s="3">
        <v>11.9</v>
      </c>
      <c r="AK29" s="3">
        <v>9.1</v>
      </c>
      <c r="AL29" s="3">
        <v>11.4</v>
      </c>
      <c r="AM29" s="3">
        <v>13.8</v>
      </c>
      <c r="AN29" s="3">
        <v>20.100000000000001</v>
      </c>
      <c r="AO29" s="3">
        <v>13</v>
      </c>
      <c r="AP29" s="3">
        <v>12.3</v>
      </c>
      <c r="AQ29" s="3">
        <v>6.2</v>
      </c>
      <c r="AS29" s="3">
        <v>10.7</v>
      </c>
      <c r="AT29" s="69">
        <v>8.1</v>
      </c>
      <c r="AU29" s="69">
        <v>10.4</v>
      </c>
      <c r="AV29" s="69">
        <v>12.9</v>
      </c>
      <c r="AW29" s="69">
        <v>18.8</v>
      </c>
      <c r="AX29" s="69">
        <v>10.6</v>
      </c>
      <c r="AY29" s="69">
        <v>12.1</v>
      </c>
      <c r="AZ29" s="69">
        <v>5.5</v>
      </c>
      <c r="BB29" s="13">
        <f t="shared" si="3"/>
        <v>11.9</v>
      </c>
      <c r="BC29" s="13">
        <f t="shared" si="4"/>
        <v>11.184689273759279</v>
      </c>
      <c r="BD29" s="13">
        <f t="shared" si="5"/>
        <v>16.720647773279353</v>
      </c>
      <c r="BE29" s="13">
        <f t="shared" si="6"/>
        <v>12.858686516988834</v>
      </c>
      <c r="BF29" s="13">
        <f t="shared" si="7"/>
        <v>6.209955643173978</v>
      </c>
      <c r="BG29" s="120"/>
      <c r="BH29" s="13">
        <f t="shared" si="8"/>
        <v>10.7</v>
      </c>
      <c r="BI29" s="13">
        <f>(SUM(AB29:AC29)/SUM(L29:M29))*100</f>
        <v>10.308315166614761</v>
      </c>
      <c r="BJ29" s="13">
        <f>(SUM(AD29:AE29)/SUM(N29:O29))*100</f>
        <v>15.521628498727736</v>
      </c>
      <c r="BK29" s="13">
        <f>(SUM(AF29:AG29)/SUM(P29:Q29))*100</f>
        <v>10.831766917293233</v>
      </c>
      <c r="BL29" s="13">
        <f>(AH29/R29)*100</f>
        <v>5.4951345163136809</v>
      </c>
    </row>
    <row r="30" spans="1:64" ht="12.75" customHeight="1" x14ac:dyDescent="0.2">
      <c r="A30" s="3">
        <v>2018</v>
      </c>
      <c r="B30" s="17" t="s">
        <v>206</v>
      </c>
      <c r="D30" s="125">
        <v>2285</v>
      </c>
      <c r="E30" s="125">
        <v>24663</v>
      </c>
      <c r="F30" s="125">
        <v>9017</v>
      </c>
      <c r="G30" s="125">
        <v>7770</v>
      </c>
      <c r="H30" s="125">
        <v>35712</v>
      </c>
      <c r="I30" s="125">
        <v>6565</v>
      </c>
      <c r="J30" s="125">
        <v>18739</v>
      </c>
      <c r="L30" s="125">
        <v>128</v>
      </c>
      <c r="M30" s="125">
        <v>3036</v>
      </c>
      <c r="N30" s="125">
        <v>1078</v>
      </c>
      <c r="O30" s="125">
        <v>885</v>
      </c>
      <c r="P30" s="125">
        <v>3648</v>
      </c>
      <c r="Q30" s="125">
        <v>614</v>
      </c>
      <c r="R30" s="125">
        <v>1809</v>
      </c>
      <c r="T30" s="125">
        <v>242</v>
      </c>
      <c r="U30" s="125">
        <v>3089</v>
      </c>
      <c r="V30" s="125">
        <v>1359</v>
      </c>
      <c r="W30" s="125">
        <v>1698</v>
      </c>
      <c r="X30" s="125">
        <v>5288</v>
      </c>
      <c r="Y30" s="125">
        <v>973</v>
      </c>
      <c r="Z30" s="125">
        <v>1224</v>
      </c>
      <c r="AB30" s="125">
        <v>12</v>
      </c>
      <c r="AC30" s="125">
        <v>362</v>
      </c>
      <c r="AD30" s="125">
        <v>177</v>
      </c>
      <c r="AE30" s="125">
        <v>169</v>
      </c>
      <c r="AF30" s="125">
        <v>475</v>
      </c>
      <c r="AG30" s="125">
        <v>88</v>
      </c>
      <c r="AH30" s="125">
        <v>137</v>
      </c>
      <c r="AJ30" s="3">
        <v>13.2</v>
      </c>
      <c r="AK30" s="3">
        <v>10.6</v>
      </c>
      <c r="AL30" s="3">
        <v>12.5</v>
      </c>
      <c r="AM30" s="3">
        <v>15.1</v>
      </c>
      <c r="AN30" s="3">
        <v>21.8</v>
      </c>
      <c r="AO30" s="3">
        <v>14.8</v>
      </c>
      <c r="AP30" s="3">
        <v>14.8</v>
      </c>
      <c r="AQ30" s="3">
        <v>6.5</v>
      </c>
      <c r="AS30" s="3">
        <v>12.7</v>
      </c>
      <c r="AT30" s="69">
        <v>9.1</v>
      </c>
      <c r="AU30" s="69">
        <v>11.9</v>
      </c>
      <c r="AV30" s="69">
        <v>16.399999999999999</v>
      </c>
      <c r="AW30" s="69">
        <v>19.100000000000001</v>
      </c>
      <c r="AX30" s="69">
        <v>13</v>
      </c>
      <c r="AY30" s="69">
        <v>14.3</v>
      </c>
      <c r="AZ30" s="69">
        <v>7.5</v>
      </c>
      <c r="BB30" s="13">
        <f t="shared" ref="BB30:BB33" si="10">AJ30</f>
        <v>13.2</v>
      </c>
      <c r="BC30" s="13">
        <f t="shared" ref="BC30:BC33" si="11">(SUM(T30:U30)/SUM(D30:E30))*100</f>
        <v>12.360843105239722</v>
      </c>
      <c r="BD30" s="13">
        <f t="shared" ref="BD30:BD33" si="12">(SUM(V30:W30)/SUM(F30:G30))*100</f>
        <v>18.210520045273128</v>
      </c>
      <c r="BE30" s="13">
        <f t="shared" ref="BE30:BE33" si="13">(SUM(X30:Y30)/SUM(H30:I30))*100</f>
        <v>14.809470870686189</v>
      </c>
      <c r="BF30" s="13">
        <f t="shared" ref="BF30:BF33" si="14">(Z30/J30)*100</f>
        <v>6.5318320081114249</v>
      </c>
      <c r="BG30" s="120"/>
      <c r="BH30" s="13">
        <f t="shared" ref="BH30:BH33" si="15">AS30</f>
        <v>12.7</v>
      </c>
      <c r="BI30" s="13">
        <f t="shared" ref="BI30:BI33" si="16">(SUM(AB30:AC30)/SUM(L30:M30))*100</f>
        <v>11.820480404551201</v>
      </c>
      <c r="BJ30" s="13">
        <f t="shared" ref="BJ30:BJ33" si="17">(SUM(AD30:AE30)/SUM(N30:O30))*100</f>
        <v>17.626082526744781</v>
      </c>
      <c r="BK30" s="13">
        <f t="shared" ref="BK30:BK33" si="18">(SUM(AF30:AG30)/SUM(P30:Q30))*100</f>
        <v>13.209760675739091</v>
      </c>
      <c r="BL30" s="13">
        <f t="shared" ref="BL30:BL33" si="19">(AH30/R30)*100</f>
        <v>7.5732448866777231</v>
      </c>
    </row>
    <row r="31" spans="1:64" ht="12.75" customHeight="1" x14ac:dyDescent="0.2">
      <c r="A31" s="3"/>
      <c r="B31" s="17" t="s">
        <v>207</v>
      </c>
      <c r="D31" s="125">
        <v>2274</v>
      </c>
      <c r="E31" s="125">
        <v>24331</v>
      </c>
      <c r="F31" s="125">
        <v>8957</v>
      </c>
      <c r="G31" s="125">
        <v>7862</v>
      </c>
      <c r="H31" s="125">
        <v>35483</v>
      </c>
      <c r="I31" s="125">
        <v>6803</v>
      </c>
      <c r="J31" s="125">
        <v>18900</v>
      </c>
      <c r="L31" s="125">
        <v>137</v>
      </c>
      <c r="M31" s="125">
        <v>3124</v>
      </c>
      <c r="N31" s="125">
        <v>1069</v>
      </c>
      <c r="O31" s="125">
        <v>858</v>
      </c>
      <c r="P31" s="125">
        <v>3610</v>
      </c>
      <c r="Q31" s="125">
        <v>645</v>
      </c>
      <c r="R31" s="125">
        <v>1834</v>
      </c>
      <c r="T31" s="125">
        <v>215</v>
      </c>
      <c r="U31" s="125">
        <v>2918</v>
      </c>
      <c r="V31" s="125">
        <v>1247</v>
      </c>
      <c r="W31" s="125">
        <v>1645</v>
      </c>
      <c r="X31" s="125">
        <v>4970</v>
      </c>
      <c r="Y31" s="125">
        <v>966</v>
      </c>
      <c r="Z31" s="125">
        <v>1187</v>
      </c>
      <c r="AB31" s="125">
        <v>12</v>
      </c>
      <c r="AC31" s="125">
        <v>324</v>
      </c>
      <c r="AD31" s="125">
        <v>143</v>
      </c>
      <c r="AE31" s="125">
        <v>166</v>
      </c>
      <c r="AF31" s="125">
        <v>389</v>
      </c>
      <c r="AG31" s="125">
        <v>85</v>
      </c>
      <c r="AH31" s="125">
        <v>107</v>
      </c>
      <c r="AJ31" s="3">
        <v>12.6</v>
      </c>
      <c r="AK31" s="3">
        <v>9.5</v>
      </c>
      <c r="AL31" s="3">
        <v>12</v>
      </c>
      <c r="AM31" s="3">
        <v>13.9</v>
      </c>
      <c r="AN31" s="3">
        <v>20.9</v>
      </c>
      <c r="AO31" s="3">
        <v>14</v>
      </c>
      <c r="AP31" s="3">
        <v>14.2</v>
      </c>
      <c r="AQ31" s="3">
        <v>6.3</v>
      </c>
      <c r="AS31" s="3">
        <v>10.9</v>
      </c>
      <c r="AT31" s="69">
        <v>9</v>
      </c>
      <c r="AU31" s="69">
        <v>10.4</v>
      </c>
      <c r="AV31" s="69">
        <v>13.4</v>
      </c>
      <c r="AW31" s="69">
        <v>19.399999999999999</v>
      </c>
      <c r="AX31" s="69">
        <v>10.8</v>
      </c>
      <c r="AY31" s="69">
        <v>13.2</v>
      </c>
      <c r="AZ31" s="69">
        <v>5.8</v>
      </c>
      <c r="BB31" s="13">
        <f t="shared" si="10"/>
        <v>12.6</v>
      </c>
      <c r="BC31" s="13">
        <f t="shared" si="11"/>
        <v>11.775981958278519</v>
      </c>
      <c r="BD31" s="13">
        <f t="shared" si="12"/>
        <v>17.194839169986327</v>
      </c>
      <c r="BE31" s="13">
        <f t="shared" si="13"/>
        <v>14.037742988223053</v>
      </c>
      <c r="BF31" s="13">
        <f t="shared" si="14"/>
        <v>6.2804232804232809</v>
      </c>
      <c r="BG31" s="120"/>
      <c r="BH31" s="13">
        <f t="shared" si="15"/>
        <v>10.9</v>
      </c>
      <c r="BI31" s="13">
        <f t="shared" si="16"/>
        <v>10.303587856485741</v>
      </c>
      <c r="BJ31" s="13">
        <f t="shared" si="17"/>
        <v>16.035288012454593</v>
      </c>
      <c r="BK31" s="13">
        <f t="shared" si="18"/>
        <v>11.139835487661575</v>
      </c>
      <c r="BL31" s="13">
        <f t="shared" si="19"/>
        <v>5.834242093784078</v>
      </c>
    </row>
    <row r="32" spans="1:64" ht="12.75" customHeight="1" x14ac:dyDescent="0.2">
      <c r="A32" s="3"/>
      <c r="B32" s="17" t="s">
        <v>208</v>
      </c>
      <c r="D32" s="125">
        <v>2108</v>
      </c>
      <c r="E32" s="125">
        <v>24435</v>
      </c>
      <c r="F32" s="125">
        <v>8944</v>
      </c>
      <c r="G32" s="125">
        <v>8111</v>
      </c>
      <c r="H32" s="125">
        <v>35942</v>
      </c>
      <c r="I32" s="125">
        <v>6831</v>
      </c>
      <c r="J32" s="125">
        <v>19253</v>
      </c>
      <c r="L32" s="125">
        <v>124</v>
      </c>
      <c r="M32" s="125">
        <v>3108</v>
      </c>
      <c r="N32" s="125">
        <v>1023</v>
      </c>
      <c r="O32" s="125">
        <v>912</v>
      </c>
      <c r="P32" s="125">
        <v>3599</v>
      </c>
      <c r="Q32" s="125">
        <v>653</v>
      </c>
      <c r="R32" s="125">
        <v>1860</v>
      </c>
      <c r="T32" s="125">
        <v>215</v>
      </c>
      <c r="U32" s="125">
        <v>2774</v>
      </c>
      <c r="V32" s="125">
        <v>1230</v>
      </c>
      <c r="W32" s="125">
        <v>1686</v>
      </c>
      <c r="X32" s="125">
        <v>4768</v>
      </c>
      <c r="Y32" s="125">
        <v>893</v>
      </c>
      <c r="Z32" s="125">
        <v>1129</v>
      </c>
      <c r="AB32" s="125">
        <v>10</v>
      </c>
      <c r="AC32" s="125">
        <v>276</v>
      </c>
      <c r="AD32" s="125">
        <v>123</v>
      </c>
      <c r="AE32" s="125">
        <v>171</v>
      </c>
      <c r="AF32" s="125">
        <v>348</v>
      </c>
      <c r="AG32" s="125">
        <v>81</v>
      </c>
      <c r="AH32" s="125">
        <v>95</v>
      </c>
      <c r="AJ32" s="3">
        <v>12</v>
      </c>
      <c r="AK32" s="3">
        <v>10.199999999999999</v>
      </c>
      <c r="AL32" s="3">
        <v>11.4</v>
      </c>
      <c r="AM32" s="3">
        <v>13.7</v>
      </c>
      <c r="AN32" s="3">
        <v>20.8</v>
      </c>
      <c r="AO32" s="3">
        <v>13.3</v>
      </c>
      <c r="AP32" s="3">
        <v>13.1</v>
      </c>
      <c r="AQ32" s="3">
        <v>5.9</v>
      </c>
      <c r="AS32" s="3">
        <v>9.8000000000000007</v>
      </c>
      <c r="AT32" s="69">
        <v>8.4</v>
      </c>
      <c r="AU32" s="69">
        <v>8.9</v>
      </c>
      <c r="AV32" s="69">
        <v>12</v>
      </c>
      <c r="AW32" s="69">
        <v>18.8</v>
      </c>
      <c r="AX32" s="69">
        <v>9.6999999999999993</v>
      </c>
      <c r="AY32" s="69">
        <v>12.4</v>
      </c>
      <c r="AZ32" s="69">
        <v>5.0999999999999996</v>
      </c>
      <c r="BB32" s="13">
        <f t="shared" si="10"/>
        <v>12</v>
      </c>
      <c r="BC32" s="13">
        <f t="shared" si="11"/>
        <v>11.260972761179971</v>
      </c>
      <c r="BD32" s="13">
        <f t="shared" si="12"/>
        <v>17.097625329815301</v>
      </c>
      <c r="BE32" s="13">
        <f t="shared" si="13"/>
        <v>13.234984686601361</v>
      </c>
      <c r="BF32" s="13">
        <f t="shared" si="14"/>
        <v>5.8640211915026237</v>
      </c>
      <c r="BG32" s="120"/>
      <c r="BH32" s="13">
        <f t="shared" si="15"/>
        <v>9.8000000000000007</v>
      </c>
      <c r="BI32" s="13">
        <f t="shared" si="16"/>
        <v>8.8490099009900991</v>
      </c>
      <c r="BJ32" s="13">
        <f t="shared" si="17"/>
        <v>15.193798449612403</v>
      </c>
      <c r="BK32" s="13">
        <f t="shared" si="18"/>
        <v>10.08936970837253</v>
      </c>
      <c r="BL32" s="13">
        <f t="shared" si="19"/>
        <v>5.10752688172043</v>
      </c>
    </row>
    <row r="33" spans="1:64" ht="12.75" customHeight="1" x14ac:dyDescent="0.2">
      <c r="A33" s="3"/>
      <c r="B33" s="17" t="s">
        <v>209</v>
      </c>
      <c r="D33" s="125">
        <v>1955</v>
      </c>
      <c r="E33" s="125">
        <v>24281</v>
      </c>
      <c r="F33" s="125">
        <v>8856</v>
      </c>
      <c r="G33" s="125">
        <v>8027</v>
      </c>
      <c r="H33" s="125">
        <v>36293</v>
      </c>
      <c r="I33" s="125">
        <v>6786</v>
      </c>
      <c r="J33" s="125">
        <v>19749</v>
      </c>
      <c r="L33" s="125">
        <v>138</v>
      </c>
      <c r="M33" s="125">
        <v>3057</v>
      </c>
      <c r="N33" s="125">
        <v>1009</v>
      </c>
      <c r="O33" s="125">
        <v>881</v>
      </c>
      <c r="P33" s="125">
        <v>3617</v>
      </c>
      <c r="Q33" s="125">
        <v>662</v>
      </c>
      <c r="R33" s="125">
        <v>1861</v>
      </c>
      <c r="T33" s="125">
        <v>194</v>
      </c>
      <c r="U33" s="125">
        <v>2776</v>
      </c>
      <c r="V33" s="125">
        <v>1221</v>
      </c>
      <c r="W33" s="125">
        <v>1568</v>
      </c>
      <c r="X33" s="125">
        <v>4653</v>
      </c>
      <c r="Y33" s="125">
        <v>847</v>
      </c>
      <c r="Z33" s="125">
        <v>1154</v>
      </c>
      <c r="AB33" s="125">
        <v>9</v>
      </c>
      <c r="AC33" s="125">
        <v>280</v>
      </c>
      <c r="AD33" s="125">
        <v>123</v>
      </c>
      <c r="AE33" s="125">
        <v>149</v>
      </c>
      <c r="AF33" s="125">
        <v>358</v>
      </c>
      <c r="AG33" s="125">
        <v>75</v>
      </c>
      <c r="AH33" s="125">
        <v>98</v>
      </c>
      <c r="AJ33" s="3">
        <v>11.7</v>
      </c>
      <c r="AK33" s="3">
        <v>9.9</v>
      </c>
      <c r="AL33" s="3">
        <v>11.4</v>
      </c>
      <c r="AM33" s="3">
        <v>13.8</v>
      </c>
      <c r="AN33" s="3">
        <v>19.5</v>
      </c>
      <c r="AO33" s="3">
        <v>12.8</v>
      </c>
      <c r="AP33" s="3">
        <v>12.5</v>
      </c>
      <c r="AQ33" s="3">
        <v>5.8</v>
      </c>
      <c r="AS33" s="3">
        <v>9.6999999999999993</v>
      </c>
      <c r="AT33" s="69">
        <v>6.6</v>
      </c>
      <c r="AU33" s="69">
        <v>9.1999999999999993</v>
      </c>
      <c r="AV33" s="69">
        <v>12.2</v>
      </c>
      <c r="AW33" s="69">
        <v>16.899999999999999</v>
      </c>
      <c r="AX33" s="69">
        <v>9.9</v>
      </c>
      <c r="AY33" s="69">
        <v>11.3</v>
      </c>
      <c r="AZ33" s="69">
        <v>5.2</v>
      </c>
      <c r="BB33" s="13">
        <f t="shared" si="10"/>
        <v>11.7</v>
      </c>
      <c r="BC33" s="13">
        <f t="shared" si="11"/>
        <v>11.320323220003049</v>
      </c>
      <c r="BD33" s="13">
        <f t="shared" si="12"/>
        <v>16.519575904756266</v>
      </c>
      <c r="BE33" s="13">
        <f t="shared" si="13"/>
        <v>12.76724157942385</v>
      </c>
      <c r="BF33" s="13">
        <f t="shared" si="14"/>
        <v>5.8433338396880856</v>
      </c>
      <c r="BG33" s="120"/>
      <c r="BH33" s="13">
        <f t="shared" si="15"/>
        <v>9.6999999999999993</v>
      </c>
      <c r="BI33" s="13">
        <f t="shared" si="16"/>
        <v>9.0453834115805947</v>
      </c>
      <c r="BJ33" s="13">
        <f t="shared" si="17"/>
        <v>14.391534391534391</v>
      </c>
      <c r="BK33" s="13">
        <f t="shared" si="18"/>
        <v>10.119186725870529</v>
      </c>
      <c r="BL33" s="13">
        <f t="shared" si="19"/>
        <v>5.2659860290166574</v>
      </c>
    </row>
    <row r="34" spans="1:64" ht="12.75" customHeight="1" x14ac:dyDescent="0.2">
      <c r="A34" s="3">
        <v>2019</v>
      </c>
      <c r="B34" s="17" t="s">
        <v>206</v>
      </c>
      <c r="D34" s="125">
        <v>2055</v>
      </c>
      <c r="E34" s="125">
        <v>23424</v>
      </c>
      <c r="F34" s="125">
        <v>8838</v>
      </c>
      <c r="G34" s="125">
        <v>7920</v>
      </c>
      <c r="H34" s="125">
        <v>36864</v>
      </c>
      <c r="I34" s="125">
        <v>6913</v>
      </c>
      <c r="J34" s="125">
        <v>20258</v>
      </c>
      <c r="L34" s="125">
        <v>130</v>
      </c>
      <c r="M34" s="125">
        <v>2918</v>
      </c>
      <c r="N34" s="125">
        <v>1079</v>
      </c>
      <c r="O34" s="125">
        <v>847</v>
      </c>
      <c r="P34" s="125">
        <v>3681</v>
      </c>
      <c r="Q34" s="125">
        <v>678</v>
      </c>
      <c r="R34" s="125">
        <v>1849</v>
      </c>
      <c r="T34" s="125">
        <v>215</v>
      </c>
      <c r="U34" s="125">
        <v>2753</v>
      </c>
      <c r="V34" s="125">
        <v>1250</v>
      </c>
      <c r="W34" s="125">
        <v>1732</v>
      </c>
      <c r="X34" s="125">
        <v>5355</v>
      </c>
      <c r="Y34" s="125">
        <v>962</v>
      </c>
      <c r="Z34" s="125">
        <v>1385</v>
      </c>
      <c r="AB34" s="125">
        <v>11</v>
      </c>
      <c r="AC34" s="125">
        <v>293</v>
      </c>
      <c r="AD34" s="125">
        <v>164</v>
      </c>
      <c r="AE34" s="125">
        <v>162</v>
      </c>
      <c r="AF34" s="125">
        <v>427</v>
      </c>
      <c r="AG34" s="125">
        <v>86</v>
      </c>
      <c r="AH34" s="125">
        <v>113</v>
      </c>
      <c r="AJ34" s="3">
        <v>12.8</v>
      </c>
      <c r="AK34" s="3">
        <v>10.4</v>
      </c>
      <c r="AL34" s="3">
        <v>11.8</v>
      </c>
      <c r="AM34" s="3">
        <v>14.1</v>
      </c>
      <c r="AN34" s="3">
        <v>21.9</v>
      </c>
      <c r="AO34" s="3">
        <v>14.5</v>
      </c>
      <c r="AP34" s="3">
        <v>13.9</v>
      </c>
      <c r="AQ34" s="3">
        <v>6.8</v>
      </c>
      <c r="AS34" s="3">
        <v>11.2</v>
      </c>
      <c r="AT34" s="69">
        <v>8.4</v>
      </c>
      <c r="AU34" s="69">
        <v>10.1</v>
      </c>
      <c r="AV34" s="69">
        <v>15.2</v>
      </c>
      <c r="AW34" s="69">
        <v>19.100000000000001</v>
      </c>
      <c r="AX34" s="69">
        <v>11.6</v>
      </c>
      <c r="AY34" s="69">
        <v>12.7</v>
      </c>
      <c r="AZ34" s="69">
        <v>6.1</v>
      </c>
      <c r="BB34" s="13">
        <f t="shared" ref="BB34:BB37" si="20">AJ34</f>
        <v>12.8</v>
      </c>
      <c r="BC34" s="13">
        <f t="shared" ref="BC34:BC37" si="21">(SUM(T34:U34)/SUM(D34:E34))*100</f>
        <v>11.648808822952235</v>
      </c>
      <c r="BD34" s="13">
        <f t="shared" ref="BD34:BD37" si="22">(SUM(V34:W34)/SUM(F34:G34))*100</f>
        <v>17.794486215538846</v>
      </c>
      <c r="BE34" s="13">
        <f t="shared" ref="BE34:BE37" si="23">(SUM(X34:Y34)/SUM(H34:I34))*100</f>
        <v>14.429951801174132</v>
      </c>
      <c r="BF34" s="13">
        <f t="shared" ref="BF34:BF37" si="24">(Z34/J34)*100</f>
        <v>6.8368052127554551</v>
      </c>
      <c r="BG34" s="120"/>
      <c r="BH34" s="13">
        <f t="shared" ref="BH34:BH37" si="25">AS34</f>
        <v>11.2</v>
      </c>
      <c r="BI34" s="13">
        <f t="shared" ref="BI34:BI37" si="26">(SUM(AB34:AC34)/SUM(L34:M34))*100</f>
        <v>9.9737532808398957</v>
      </c>
      <c r="BJ34" s="13">
        <f t="shared" ref="BJ34:BJ36" si="27">(SUM(AD34:AE34)/SUM(N34:O34))*100</f>
        <v>16.926272066458985</v>
      </c>
      <c r="BK34" s="13">
        <f t="shared" ref="BK34:BK36" si="28">(SUM(AF34:AG34)/SUM(P34:Q34))*100</f>
        <v>11.768754301445286</v>
      </c>
      <c r="BL34" s="13">
        <f t="shared" ref="BL34:BL37" si="29">(AH34/R34)*100</f>
        <v>6.1114115738236885</v>
      </c>
    </row>
    <row r="35" spans="1:64" ht="12.75" customHeight="1" x14ac:dyDescent="0.2">
      <c r="A35" s="3"/>
      <c r="B35" s="17" t="s">
        <v>207</v>
      </c>
      <c r="D35" s="125">
        <v>2066</v>
      </c>
      <c r="E35" s="125">
        <v>23741</v>
      </c>
      <c r="F35" s="125">
        <v>8835</v>
      </c>
      <c r="G35" s="125">
        <v>8094</v>
      </c>
      <c r="H35" s="125">
        <v>37017</v>
      </c>
      <c r="I35" s="125">
        <v>7108</v>
      </c>
      <c r="J35" s="125">
        <v>20308</v>
      </c>
      <c r="L35" s="125">
        <v>139</v>
      </c>
      <c r="M35" s="125">
        <v>3053</v>
      </c>
      <c r="N35" s="125">
        <v>1051</v>
      </c>
      <c r="O35" s="125">
        <v>885</v>
      </c>
      <c r="P35" s="125">
        <v>3675</v>
      </c>
      <c r="Q35" s="125">
        <v>708</v>
      </c>
      <c r="R35" s="125">
        <v>1877</v>
      </c>
      <c r="T35" s="125">
        <v>183</v>
      </c>
      <c r="U35" s="125">
        <v>2716</v>
      </c>
      <c r="V35" s="125">
        <v>1245</v>
      </c>
      <c r="W35" s="125">
        <v>1634</v>
      </c>
      <c r="X35" s="125">
        <v>5023</v>
      </c>
      <c r="Y35" s="125">
        <v>988</v>
      </c>
      <c r="Z35" s="125">
        <v>1221</v>
      </c>
      <c r="AB35" s="125">
        <v>12</v>
      </c>
      <c r="AC35" s="125">
        <v>262</v>
      </c>
      <c r="AD35" s="125">
        <v>145</v>
      </c>
      <c r="AE35" s="125">
        <v>146</v>
      </c>
      <c r="AF35" s="125">
        <v>360</v>
      </c>
      <c r="AG35" s="125">
        <v>74</v>
      </c>
      <c r="AH35" s="125">
        <v>96</v>
      </c>
      <c r="AJ35" s="3">
        <v>12.1</v>
      </c>
      <c r="AK35" s="3">
        <v>8.9</v>
      </c>
      <c r="AL35" s="3">
        <v>11.4</v>
      </c>
      <c r="AM35" s="3">
        <v>14.1</v>
      </c>
      <c r="AN35" s="3">
        <v>20.2</v>
      </c>
      <c r="AO35" s="3">
        <v>13.6</v>
      </c>
      <c r="AP35" s="3">
        <v>13.9</v>
      </c>
      <c r="AQ35" s="3">
        <v>6</v>
      </c>
      <c r="AS35" s="3">
        <v>9.6</v>
      </c>
      <c r="AT35" s="69">
        <v>8.8000000000000007</v>
      </c>
      <c r="AU35" s="69">
        <v>8.6</v>
      </c>
      <c r="AV35" s="69">
        <v>13.8</v>
      </c>
      <c r="AW35" s="69">
        <v>16.5</v>
      </c>
      <c r="AX35" s="69">
        <v>9.8000000000000007</v>
      </c>
      <c r="AY35" s="69">
        <v>10.4</v>
      </c>
      <c r="AZ35" s="69">
        <v>5.0999999999999996</v>
      </c>
      <c r="BB35" s="13">
        <f t="shared" si="20"/>
        <v>12.1</v>
      </c>
      <c r="BC35" s="13">
        <f t="shared" si="21"/>
        <v>11.233386290541327</v>
      </c>
      <c r="BD35" s="13">
        <f t="shared" si="22"/>
        <v>17.006320515092447</v>
      </c>
      <c r="BE35" s="13">
        <f t="shared" si="23"/>
        <v>13.622662889518415</v>
      </c>
      <c r="BF35" s="13">
        <f t="shared" si="24"/>
        <v>6.0124089028954106</v>
      </c>
      <c r="BG35" s="120"/>
      <c r="BH35" s="13">
        <f t="shared" si="25"/>
        <v>9.6</v>
      </c>
      <c r="BI35" s="13">
        <f t="shared" si="26"/>
        <v>8.5839598997493738</v>
      </c>
      <c r="BJ35" s="13">
        <f t="shared" si="27"/>
        <v>15.030991735537192</v>
      </c>
      <c r="BK35" s="13">
        <f t="shared" si="28"/>
        <v>9.9018936801277651</v>
      </c>
      <c r="BL35" s="13">
        <f t="shared" si="29"/>
        <v>5.1145444858817255</v>
      </c>
    </row>
    <row r="36" spans="1:64" ht="12.75" customHeight="1" x14ac:dyDescent="0.2">
      <c r="A36" s="3"/>
      <c r="B36" s="17" t="s">
        <v>208</v>
      </c>
      <c r="D36" s="125">
        <v>2043</v>
      </c>
      <c r="E36" s="125">
        <v>23836</v>
      </c>
      <c r="F36" s="125">
        <v>8777</v>
      </c>
      <c r="G36" s="125">
        <v>8301</v>
      </c>
      <c r="H36" s="125">
        <v>37212</v>
      </c>
      <c r="I36" s="125">
        <v>6922</v>
      </c>
      <c r="J36" s="125">
        <v>20444</v>
      </c>
      <c r="L36" s="125">
        <v>115</v>
      </c>
      <c r="M36" s="125">
        <v>3042</v>
      </c>
      <c r="N36" s="125">
        <v>1046</v>
      </c>
      <c r="O36" s="125">
        <v>951</v>
      </c>
      <c r="P36" s="125">
        <v>3704</v>
      </c>
      <c r="Q36" s="125">
        <v>725</v>
      </c>
      <c r="R36" s="125">
        <v>1900</v>
      </c>
      <c r="T36" s="125">
        <v>176</v>
      </c>
      <c r="U36" s="125">
        <v>2786</v>
      </c>
      <c r="V36" s="125">
        <v>1228</v>
      </c>
      <c r="W36" s="125">
        <v>1699</v>
      </c>
      <c r="X36" s="125">
        <v>4814</v>
      </c>
      <c r="Y36" s="125">
        <v>899</v>
      </c>
      <c r="Z36" s="125">
        <v>1196</v>
      </c>
      <c r="AB36" s="125">
        <v>12</v>
      </c>
      <c r="AC36" s="125">
        <v>276</v>
      </c>
      <c r="AD36" s="125">
        <v>150</v>
      </c>
      <c r="AE36" s="125">
        <v>178</v>
      </c>
      <c r="AF36" s="125">
        <v>372</v>
      </c>
      <c r="AG36" s="125">
        <v>64</v>
      </c>
      <c r="AH36" s="125">
        <v>98</v>
      </c>
      <c r="AJ36" s="3">
        <v>11.9</v>
      </c>
      <c r="AK36" s="3">
        <v>8.6</v>
      </c>
      <c r="AL36" s="3">
        <v>11.7</v>
      </c>
      <c r="AM36" s="3">
        <v>14</v>
      </c>
      <c r="AN36" s="3">
        <v>20.5</v>
      </c>
      <c r="AO36" s="3">
        <v>12.9</v>
      </c>
      <c r="AP36" s="3">
        <v>13</v>
      </c>
      <c r="AQ36" s="3">
        <v>5.9</v>
      </c>
      <c r="AS36" s="3">
        <v>10</v>
      </c>
      <c r="AT36" s="69">
        <v>10.1</v>
      </c>
      <c r="AU36" s="69">
        <v>9.1</v>
      </c>
      <c r="AV36" s="69">
        <v>14.3</v>
      </c>
      <c r="AW36" s="69">
        <v>18.7</v>
      </c>
      <c r="AX36" s="69">
        <v>10</v>
      </c>
      <c r="AY36" s="69">
        <v>8.8000000000000007</v>
      </c>
      <c r="AZ36" s="69">
        <v>5.2</v>
      </c>
      <c r="BB36" s="13">
        <f t="shared" si="20"/>
        <v>11.9</v>
      </c>
      <c r="BC36" s="13">
        <f t="shared" si="21"/>
        <v>11.445573631129486</v>
      </c>
      <c r="BD36" s="13">
        <f t="shared" si="22"/>
        <v>17.139009251668814</v>
      </c>
      <c r="BE36" s="13">
        <f t="shared" si="23"/>
        <v>12.944668509539131</v>
      </c>
      <c r="BF36" s="13">
        <f t="shared" si="24"/>
        <v>5.8501271766777538</v>
      </c>
      <c r="BG36" s="120"/>
      <c r="BH36" s="13">
        <f t="shared" si="25"/>
        <v>10</v>
      </c>
      <c r="BI36" s="13">
        <f t="shared" si="26"/>
        <v>9.1225847323408296</v>
      </c>
      <c r="BJ36" s="13">
        <f t="shared" si="27"/>
        <v>16.424636955433151</v>
      </c>
      <c r="BK36" s="13">
        <f t="shared" si="28"/>
        <v>9.8442086249717775</v>
      </c>
      <c r="BL36" s="13">
        <f t="shared" si="29"/>
        <v>5.1578947368421053</v>
      </c>
    </row>
    <row r="37" spans="1:64" ht="12.75" customHeight="1" x14ac:dyDescent="0.2">
      <c r="A37" s="3"/>
      <c r="B37" s="17" t="s">
        <v>209</v>
      </c>
      <c r="D37" s="125">
        <v>1935</v>
      </c>
      <c r="E37" s="125">
        <v>23313</v>
      </c>
      <c r="F37" s="125">
        <v>8736</v>
      </c>
      <c r="G37" s="125">
        <v>8050</v>
      </c>
      <c r="H37" s="125">
        <v>37647</v>
      </c>
      <c r="I37" s="125">
        <v>6995</v>
      </c>
      <c r="J37" s="125">
        <v>20741</v>
      </c>
      <c r="L37" s="125">
        <v>102</v>
      </c>
      <c r="M37" s="125">
        <v>2928</v>
      </c>
      <c r="N37" s="125">
        <v>1082</v>
      </c>
      <c r="O37" s="125">
        <v>877</v>
      </c>
      <c r="P37" s="125">
        <v>3862</v>
      </c>
      <c r="Q37" s="125">
        <v>719</v>
      </c>
      <c r="R37" s="125">
        <v>1892</v>
      </c>
      <c r="T37" s="125">
        <v>174</v>
      </c>
      <c r="U37" s="125">
        <v>2511</v>
      </c>
      <c r="V37" s="125">
        <v>1095</v>
      </c>
      <c r="W37" s="125">
        <v>1479</v>
      </c>
      <c r="X37" s="125">
        <v>4607</v>
      </c>
      <c r="Y37" s="125">
        <v>868</v>
      </c>
      <c r="Z37" s="125">
        <v>1168</v>
      </c>
      <c r="AB37" s="125">
        <v>12</v>
      </c>
      <c r="AC37" s="125">
        <v>269</v>
      </c>
      <c r="AD37" s="125">
        <v>132</v>
      </c>
      <c r="AE37" s="125">
        <v>155</v>
      </c>
      <c r="AF37" s="125">
        <v>387</v>
      </c>
      <c r="AG37" s="125">
        <v>68</v>
      </c>
      <c r="AH37" s="125">
        <v>76</v>
      </c>
      <c r="AJ37" s="3">
        <v>11.1</v>
      </c>
      <c r="AK37" s="3">
        <v>9</v>
      </c>
      <c r="AL37" s="3">
        <v>10.8</v>
      </c>
      <c r="AM37" s="3">
        <v>12.5</v>
      </c>
      <c r="AN37" s="3">
        <v>18.399999999999999</v>
      </c>
      <c r="AO37" s="3">
        <v>12.2</v>
      </c>
      <c r="AP37" s="3">
        <v>12.4</v>
      </c>
      <c r="AQ37" s="3">
        <v>5.6</v>
      </c>
      <c r="AS37" s="3">
        <v>9.6</v>
      </c>
      <c r="AT37" s="69">
        <v>11.5</v>
      </c>
      <c r="AU37" s="69">
        <v>9.1999999999999993</v>
      </c>
      <c r="AV37" s="69">
        <v>12.2</v>
      </c>
      <c r="AW37" s="69">
        <v>17.600000000000001</v>
      </c>
      <c r="AX37" s="69">
        <v>10</v>
      </c>
      <c r="AY37" s="69">
        <v>9.5</v>
      </c>
      <c r="AZ37" s="69">
        <v>4</v>
      </c>
      <c r="BB37" s="13">
        <f t="shared" si="20"/>
        <v>11.1</v>
      </c>
      <c r="BC37" s="13">
        <f t="shared" si="21"/>
        <v>10.634505703422054</v>
      </c>
      <c r="BD37" s="13">
        <f t="shared" si="22"/>
        <v>15.334207077326342</v>
      </c>
      <c r="BE37" s="13">
        <f t="shared" si="23"/>
        <v>12.264235473321088</v>
      </c>
      <c r="BF37" s="13">
        <f t="shared" si="24"/>
        <v>5.6313581794513281</v>
      </c>
      <c r="BG37" s="120"/>
      <c r="BH37" s="13">
        <f t="shared" si="25"/>
        <v>9.6</v>
      </c>
      <c r="BI37" s="13">
        <f t="shared" si="26"/>
        <v>9.2739273927392745</v>
      </c>
      <c r="BJ37" s="13">
        <f t="shared" ref="BJ37" si="30">(SUM(AD37:AE37)/SUM(N37:O37))*100</f>
        <v>14.650331801939764</v>
      </c>
      <c r="BK37" s="13">
        <f t="shared" ref="BK37" si="31">(SUM(AF37:AG37)/SUM(P37:Q37))*100</f>
        <v>9.9323291857672995</v>
      </c>
      <c r="BL37" s="13">
        <f t="shared" si="29"/>
        <v>4.0169133192388999</v>
      </c>
    </row>
    <row r="38" spans="1:64" ht="12.75" customHeight="1" x14ac:dyDescent="0.2">
      <c r="A38" s="3">
        <v>2020</v>
      </c>
      <c r="B38" s="17" t="s">
        <v>206</v>
      </c>
      <c r="D38" s="125">
        <v>1844</v>
      </c>
      <c r="E38" s="125">
        <v>22174</v>
      </c>
      <c r="F38" s="125">
        <v>8407</v>
      </c>
      <c r="G38" s="125">
        <v>7660</v>
      </c>
      <c r="H38" s="125">
        <v>37753</v>
      </c>
      <c r="I38" s="125">
        <v>7127</v>
      </c>
      <c r="J38" s="125">
        <v>21298</v>
      </c>
      <c r="L38" s="125">
        <v>83</v>
      </c>
      <c r="M38" s="125">
        <v>2834</v>
      </c>
      <c r="N38" s="125">
        <v>992</v>
      </c>
      <c r="O38" s="125">
        <v>842</v>
      </c>
      <c r="P38" s="125">
        <v>3885</v>
      </c>
      <c r="Q38" s="125">
        <v>701</v>
      </c>
      <c r="R38" s="125">
        <v>1949</v>
      </c>
      <c r="T38" s="125">
        <v>181</v>
      </c>
      <c r="U38" s="125">
        <v>2583</v>
      </c>
      <c r="V38" s="125">
        <v>1178</v>
      </c>
      <c r="W38" s="125">
        <v>1555</v>
      </c>
      <c r="X38" s="125">
        <v>5330</v>
      </c>
      <c r="Y38" s="125">
        <v>979</v>
      </c>
      <c r="Z38" s="125">
        <v>1341</v>
      </c>
      <c r="AB38" s="125">
        <v>7</v>
      </c>
      <c r="AC38" s="125">
        <v>317</v>
      </c>
      <c r="AD38" s="125">
        <v>133</v>
      </c>
      <c r="AE38" s="125">
        <v>174</v>
      </c>
      <c r="AF38" s="125">
        <v>481</v>
      </c>
      <c r="AG38" s="125">
        <v>83</v>
      </c>
      <c r="AH38" s="125">
        <v>124</v>
      </c>
      <c r="AJ38" s="3">
        <v>12.4</v>
      </c>
      <c r="AK38" s="3">
        <v>9.8000000000000007</v>
      </c>
      <c r="AL38" s="3">
        <v>11.7</v>
      </c>
      <c r="AM38" s="3">
        <v>14</v>
      </c>
      <c r="AN38" s="3">
        <v>20.3</v>
      </c>
      <c r="AO38" s="3">
        <v>14.1</v>
      </c>
      <c r="AP38" s="3">
        <v>13.7</v>
      </c>
      <c r="AQ38" s="3">
        <v>6.3</v>
      </c>
      <c r="AS38" s="3">
        <v>11.7</v>
      </c>
      <c r="AT38" s="69">
        <v>8.1</v>
      </c>
      <c r="AU38" s="69">
        <v>11.2</v>
      </c>
      <c r="AV38" s="69">
        <v>13.4</v>
      </c>
      <c r="AW38" s="69">
        <v>20.7</v>
      </c>
      <c r="AX38" s="69">
        <v>12.4</v>
      </c>
      <c r="AY38" s="69">
        <v>11.9</v>
      </c>
      <c r="AZ38" s="69">
        <v>6.4</v>
      </c>
      <c r="BB38" s="13">
        <f t="shared" ref="BB38:BB44" si="32">AJ38</f>
        <v>12.4</v>
      </c>
      <c r="BC38" s="13">
        <f t="shared" ref="BC38:BC44" si="33">(SUM(T38:U38)/SUM(D38:E38))*100</f>
        <v>11.508035639936715</v>
      </c>
      <c r="BD38" s="13">
        <f t="shared" ref="BD38:BD44" si="34">(SUM(V38:W38)/SUM(F38:G38))*100</f>
        <v>17.010020538992968</v>
      </c>
      <c r="BE38" s="13">
        <f t="shared" ref="BE38:BE44" si="35">(SUM(X38:Y38)/SUM(H38:I38))*100</f>
        <v>14.057486631016042</v>
      </c>
      <c r="BF38" s="13">
        <f t="shared" ref="BF38:BF44" si="36">(Z38/J38)*100</f>
        <v>6.2963658559489151</v>
      </c>
      <c r="BG38" s="120"/>
      <c r="BH38" s="13">
        <f t="shared" ref="BH38" si="37">AS38</f>
        <v>11.7</v>
      </c>
      <c r="BI38" s="13">
        <f t="shared" ref="BI38:BI44" si="38">(SUM(AB38:AC38)/SUM(L38:M38))*100</f>
        <v>11.107302022625985</v>
      </c>
      <c r="BJ38" s="13">
        <f t="shared" ref="BJ38:BJ43" si="39">(SUM(AD38:AE38)/SUM(N38:O38))*100</f>
        <v>16.739367502726282</v>
      </c>
      <c r="BK38" s="13">
        <f t="shared" ref="BK38:BK44" si="40">(SUM(AF38:AG38)/SUM(P38:Q38))*100</f>
        <v>12.298299171391189</v>
      </c>
      <c r="BL38" s="13">
        <f t="shared" ref="BL38:BL44" si="41">(AH38/R38)*100</f>
        <v>6.3622370446382766</v>
      </c>
    </row>
    <row r="39" spans="1:64" ht="12.75" customHeight="1" x14ac:dyDescent="0.2">
      <c r="A39" s="3"/>
      <c r="B39" s="17" t="s">
        <v>207</v>
      </c>
      <c r="D39" s="125">
        <v>1434</v>
      </c>
      <c r="E39" s="125">
        <v>19076</v>
      </c>
      <c r="F39" s="125">
        <v>7470</v>
      </c>
      <c r="G39" s="125">
        <v>6767</v>
      </c>
      <c r="H39" s="125">
        <v>34578</v>
      </c>
      <c r="I39" s="125">
        <v>6736</v>
      </c>
      <c r="J39" s="125">
        <v>21218</v>
      </c>
      <c r="L39" s="246" t="s">
        <v>262</v>
      </c>
      <c r="M39" s="246" t="s">
        <v>262</v>
      </c>
      <c r="N39" s="246" t="s">
        <v>262</v>
      </c>
      <c r="O39" s="246" t="s">
        <v>262</v>
      </c>
      <c r="P39" s="246" t="s">
        <v>262</v>
      </c>
      <c r="Q39" s="246" t="s">
        <v>262</v>
      </c>
      <c r="R39" s="246" t="s">
        <v>262</v>
      </c>
      <c r="T39" s="125">
        <v>196</v>
      </c>
      <c r="U39" s="125">
        <v>2578</v>
      </c>
      <c r="V39" s="125">
        <v>1227</v>
      </c>
      <c r="W39" s="125">
        <v>1512</v>
      </c>
      <c r="X39" s="125">
        <v>5314</v>
      </c>
      <c r="Y39" s="125">
        <v>1043</v>
      </c>
      <c r="Z39" s="125">
        <v>1359</v>
      </c>
      <c r="AB39" s="246" t="s">
        <v>262</v>
      </c>
      <c r="AC39" s="246" t="s">
        <v>262</v>
      </c>
      <c r="AD39" s="246" t="s">
        <v>262</v>
      </c>
      <c r="AE39" s="246" t="s">
        <v>262</v>
      </c>
      <c r="AF39" s="246" t="s">
        <v>262</v>
      </c>
      <c r="AG39" s="246" t="s">
        <v>262</v>
      </c>
      <c r="AH39" s="246" t="s">
        <v>262</v>
      </c>
      <c r="AJ39" s="3">
        <v>13.6</v>
      </c>
      <c r="AK39" s="3">
        <v>13.7</v>
      </c>
      <c r="AL39" s="3">
        <v>13.5</v>
      </c>
      <c r="AM39" s="3">
        <v>16.399999999999999</v>
      </c>
      <c r="AN39" s="3">
        <v>22.3</v>
      </c>
      <c r="AO39" s="3">
        <v>15.4</v>
      </c>
      <c r="AP39" s="3">
        <v>15.5</v>
      </c>
      <c r="AQ39" s="3">
        <v>6.4</v>
      </c>
      <c r="AS39" s="246" t="s">
        <v>262</v>
      </c>
      <c r="AT39" s="246" t="s">
        <v>262</v>
      </c>
      <c r="AU39" s="246" t="s">
        <v>262</v>
      </c>
      <c r="AV39" s="246" t="s">
        <v>262</v>
      </c>
      <c r="AW39" s="246" t="s">
        <v>262</v>
      </c>
      <c r="AX39" s="246" t="s">
        <v>262</v>
      </c>
      <c r="AY39" s="246" t="s">
        <v>262</v>
      </c>
      <c r="AZ39" s="246" t="s">
        <v>262</v>
      </c>
      <c r="BB39" s="13">
        <f t="shared" si="32"/>
        <v>13.6</v>
      </c>
      <c r="BC39" s="13">
        <f t="shared" si="33"/>
        <v>13.525109702584107</v>
      </c>
      <c r="BD39" s="13">
        <f t="shared" si="34"/>
        <v>19.238603638406968</v>
      </c>
      <c r="BE39" s="13">
        <f t="shared" si="35"/>
        <v>15.387035871617369</v>
      </c>
      <c r="BF39" s="13">
        <f t="shared" si="36"/>
        <v>6.4049392025638614</v>
      </c>
      <c r="BG39" s="120"/>
      <c r="BH39" s="13">
        <f>OcTxHM!N39</f>
        <v>13.181688398210717</v>
      </c>
      <c r="BI39" s="13" t="e">
        <f t="shared" si="38"/>
        <v>#DIV/0!</v>
      </c>
      <c r="BJ39" s="13" t="e">
        <f t="shared" si="39"/>
        <v>#DIV/0!</v>
      </c>
      <c r="BK39" s="13" t="e">
        <f t="shared" si="40"/>
        <v>#DIV/0!</v>
      </c>
      <c r="BL39" s="13" t="e">
        <f t="shared" si="41"/>
        <v>#VALUE!</v>
      </c>
    </row>
    <row r="40" spans="1:64" ht="12.75" customHeight="1" x14ac:dyDescent="0.2">
      <c r="A40" s="3"/>
      <c r="B40" s="17" t="s">
        <v>208</v>
      </c>
      <c r="D40" s="125">
        <v>1454</v>
      </c>
      <c r="E40" s="125">
        <v>18989</v>
      </c>
      <c r="F40" s="125">
        <v>7519</v>
      </c>
      <c r="G40" s="125">
        <v>6882</v>
      </c>
      <c r="H40" s="125">
        <v>35094</v>
      </c>
      <c r="I40" s="125">
        <v>6758</v>
      </c>
      <c r="J40" s="125">
        <v>21341</v>
      </c>
      <c r="L40" s="246" t="s">
        <v>262</v>
      </c>
      <c r="M40" s="246" t="s">
        <v>262</v>
      </c>
      <c r="N40" s="246" t="s">
        <v>262</v>
      </c>
      <c r="O40" s="246" t="s">
        <v>262</v>
      </c>
      <c r="P40" s="246" t="s">
        <v>262</v>
      </c>
      <c r="Q40" s="246" t="s">
        <v>262</v>
      </c>
      <c r="R40" s="246" t="s">
        <v>262</v>
      </c>
      <c r="T40" s="125">
        <v>188</v>
      </c>
      <c r="U40" s="125">
        <v>2821</v>
      </c>
      <c r="V40" s="125">
        <v>1301</v>
      </c>
      <c r="W40" s="125">
        <v>1660</v>
      </c>
      <c r="X40" s="125">
        <v>6009</v>
      </c>
      <c r="Y40" s="125">
        <v>1127</v>
      </c>
      <c r="Z40" s="125">
        <v>1492</v>
      </c>
      <c r="AB40" s="246" t="s">
        <v>262</v>
      </c>
      <c r="AC40" s="246" t="s">
        <v>262</v>
      </c>
      <c r="AD40" s="246" t="s">
        <v>262</v>
      </c>
      <c r="AE40" s="246" t="s">
        <v>262</v>
      </c>
      <c r="AF40" s="246" t="s">
        <v>262</v>
      </c>
      <c r="AG40" s="246" t="s">
        <v>262</v>
      </c>
      <c r="AH40" s="246" t="s">
        <v>262</v>
      </c>
      <c r="AJ40" s="3">
        <v>14.9</v>
      </c>
      <c r="AK40" s="3">
        <v>12.9</v>
      </c>
      <c r="AL40" s="3">
        <v>14.9</v>
      </c>
      <c r="AM40" s="3">
        <v>17.3</v>
      </c>
      <c r="AN40" s="3">
        <v>24.1</v>
      </c>
      <c r="AO40" s="3">
        <v>17.100000000000001</v>
      </c>
      <c r="AP40" s="3">
        <v>16.7</v>
      </c>
      <c r="AQ40" s="3">
        <v>7</v>
      </c>
      <c r="AS40" s="246" t="s">
        <v>262</v>
      </c>
      <c r="AT40" s="246" t="s">
        <v>262</v>
      </c>
      <c r="AU40" s="246" t="s">
        <v>262</v>
      </c>
      <c r="AV40" s="246" t="s">
        <v>262</v>
      </c>
      <c r="AW40" s="246" t="s">
        <v>262</v>
      </c>
      <c r="AX40" s="246" t="s">
        <v>262</v>
      </c>
      <c r="AY40" s="246" t="s">
        <v>262</v>
      </c>
      <c r="AZ40" s="246" t="s">
        <v>262</v>
      </c>
      <c r="BB40" s="13">
        <f t="shared" si="32"/>
        <v>14.9</v>
      </c>
      <c r="BC40" s="13">
        <f t="shared" si="33"/>
        <v>14.718974710169741</v>
      </c>
      <c r="BD40" s="13">
        <f t="shared" si="34"/>
        <v>20.561072147767518</v>
      </c>
      <c r="BE40" s="13">
        <f t="shared" si="35"/>
        <v>17.050559113065088</v>
      </c>
      <c r="BF40" s="13">
        <f t="shared" si="36"/>
        <v>6.9912375240148066</v>
      </c>
      <c r="BG40" s="120"/>
      <c r="BH40" s="13">
        <f>OcTxHM!N40</f>
        <v>13.606789250353607</v>
      </c>
      <c r="BI40" s="13" t="e">
        <f t="shared" si="38"/>
        <v>#DIV/0!</v>
      </c>
      <c r="BJ40" s="13" t="e">
        <f t="shared" si="39"/>
        <v>#DIV/0!</v>
      </c>
      <c r="BK40" s="13" t="e">
        <f t="shared" si="40"/>
        <v>#DIV/0!</v>
      </c>
      <c r="BL40" s="13" t="e">
        <f t="shared" si="41"/>
        <v>#VALUE!</v>
      </c>
    </row>
    <row r="41" spans="1:64" ht="12.75" customHeight="1" x14ac:dyDescent="0.2">
      <c r="A41" s="3"/>
      <c r="B41" s="17" t="s">
        <v>209</v>
      </c>
      <c r="D41" s="125">
        <v>1556</v>
      </c>
      <c r="E41" s="125">
        <v>19241</v>
      </c>
      <c r="F41" s="125">
        <v>7809</v>
      </c>
      <c r="G41" s="125">
        <v>7346</v>
      </c>
      <c r="H41" s="125">
        <v>36104</v>
      </c>
      <c r="I41" s="125">
        <v>7109</v>
      </c>
      <c r="J41" s="125">
        <v>22472</v>
      </c>
      <c r="L41" s="246" t="s">
        <v>262</v>
      </c>
      <c r="M41" s="246" t="s">
        <v>262</v>
      </c>
      <c r="N41" s="246" t="s">
        <v>262</v>
      </c>
      <c r="O41" s="246" t="s">
        <v>262</v>
      </c>
      <c r="P41" s="246" t="s">
        <v>262</v>
      </c>
      <c r="Q41" s="246" t="s">
        <v>262</v>
      </c>
      <c r="R41" s="246" t="s">
        <v>262</v>
      </c>
      <c r="T41" s="125">
        <v>175</v>
      </c>
      <c r="U41" s="125">
        <v>2679</v>
      </c>
      <c r="V41" s="125">
        <v>1302</v>
      </c>
      <c r="W41" s="125">
        <v>1723</v>
      </c>
      <c r="X41" s="125">
        <v>5816</v>
      </c>
      <c r="Y41" s="125">
        <v>1175</v>
      </c>
      <c r="Z41" s="125">
        <v>1542</v>
      </c>
      <c r="AB41" s="246" t="s">
        <v>262</v>
      </c>
      <c r="AC41" s="246" t="s">
        <v>262</v>
      </c>
      <c r="AD41" s="246" t="s">
        <v>262</v>
      </c>
      <c r="AE41" s="246" t="s">
        <v>262</v>
      </c>
      <c r="AF41" s="246" t="s">
        <v>262</v>
      </c>
      <c r="AG41" s="246" t="s">
        <v>262</v>
      </c>
      <c r="AH41" s="246" t="s">
        <v>262</v>
      </c>
      <c r="AJ41" s="3">
        <v>14.2</v>
      </c>
      <c r="AK41" s="3">
        <v>11.3</v>
      </c>
      <c r="AL41" s="3">
        <v>13.9</v>
      </c>
      <c r="AM41" s="3">
        <v>16.7</v>
      </c>
      <c r="AN41" s="3">
        <v>23.5</v>
      </c>
      <c r="AO41" s="3">
        <v>16.100000000000001</v>
      </c>
      <c r="AP41" s="3">
        <v>16.5</v>
      </c>
      <c r="AQ41" s="3">
        <v>6.9</v>
      </c>
      <c r="AS41" s="246" t="s">
        <v>262</v>
      </c>
      <c r="AT41" s="246" t="s">
        <v>262</v>
      </c>
      <c r="AU41" s="246" t="s">
        <v>262</v>
      </c>
      <c r="AV41" s="246" t="s">
        <v>262</v>
      </c>
      <c r="AW41" s="246" t="s">
        <v>262</v>
      </c>
      <c r="AX41" s="246" t="s">
        <v>262</v>
      </c>
      <c r="AY41" s="246" t="s">
        <v>262</v>
      </c>
      <c r="AZ41" s="246" t="s">
        <v>262</v>
      </c>
      <c r="BB41" s="13">
        <f t="shared" si="32"/>
        <v>14.2</v>
      </c>
      <c r="BC41" s="13">
        <f t="shared" si="33"/>
        <v>13.723133144203493</v>
      </c>
      <c r="BD41" s="13">
        <f t="shared" si="34"/>
        <v>19.96040910590564</v>
      </c>
      <c r="BE41" s="13">
        <f t="shared" si="35"/>
        <v>16.178001990141855</v>
      </c>
      <c r="BF41" s="13">
        <f t="shared" si="36"/>
        <v>6.8618725525097899</v>
      </c>
      <c r="BG41" s="120"/>
      <c r="BH41" s="13">
        <f>OcTxHM!N41</f>
        <v>12.461752433936022</v>
      </c>
      <c r="BI41" s="13" t="e">
        <f t="shared" si="38"/>
        <v>#DIV/0!</v>
      </c>
      <c r="BJ41" s="13" t="e">
        <f t="shared" si="39"/>
        <v>#DIV/0!</v>
      </c>
      <c r="BK41" s="13" t="e">
        <f t="shared" si="40"/>
        <v>#DIV/0!</v>
      </c>
      <c r="BL41" s="13" t="e">
        <f t="shared" si="41"/>
        <v>#VALUE!</v>
      </c>
    </row>
    <row r="42" spans="1:64" ht="12.75" customHeight="1" x14ac:dyDescent="0.2">
      <c r="A42" s="3">
        <v>2021</v>
      </c>
      <c r="B42" s="17" t="s">
        <v>206</v>
      </c>
      <c r="D42" s="125">
        <v>1617</v>
      </c>
      <c r="E42" s="125">
        <v>18882</v>
      </c>
      <c r="F42" s="125">
        <v>7938</v>
      </c>
      <c r="G42" s="125">
        <v>7473</v>
      </c>
      <c r="H42" s="125">
        <v>36440</v>
      </c>
      <c r="I42" s="125">
        <v>7125</v>
      </c>
      <c r="J42" s="125">
        <v>22863</v>
      </c>
      <c r="L42" s="246" t="s">
        <v>262</v>
      </c>
      <c r="M42" s="246" t="s">
        <v>262</v>
      </c>
      <c r="N42" s="246" t="s">
        <v>262</v>
      </c>
      <c r="O42" s="246" t="s">
        <v>262</v>
      </c>
      <c r="P42" s="246" t="s">
        <v>262</v>
      </c>
      <c r="Q42" s="246" t="s">
        <v>262</v>
      </c>
      <c r="R42" s="246" t="s">
        <v>262</v>
      </c>
      <c r="T42" s="125">
        <v>168</v>
      </c>
      <c r="U42" s="125">
        <v>2701</v>
      </c>
      <c r="V42" s="125">
        <v>1254</v>
      </c>
      <c r="W42" s="125">
        <v>1807</v>
      </c>
      <c r="X42" s="125">
        <v>6230</v>
      </c>
      <c r="Y42" s="125">
        <v>1216</v>
      </c>
      <c r="Z42" s="125">
        <v>1881</v>
      </c>
      <c r="AB42" s="246" t="s">
        <v>262</v>
      </c>
      <c r="AC42" s="246" t="s">
        <v>262</v>
      </c>
      <c r="AD42" s="246" t="s">
        <v>262</v>
      </c>
      <c r="AE42" s="246" t="s">
        <v>262</v>
      </c>
      <c r="AF42" s="246" t="s">
        <v>262</v>
      </c>
      <c r="AG42" s="246" t="s">
        <v>262</v>
      </c>
      <c r="AH42" s="246" t="s">
        <v>262</v>
      </c>
      <c r="AJ42" s="3">
        <v>14.9</v>
      </c>
      <c r="AK42" s="3">
        <v>10.4</v>
      </c>
      <c r="AL42" s="3">
        <v>14.3</v>
      </c>
      <c r="AM42" s="3">
        <v>15.8</v>
      </c>
      <c r="AN42" s="3">
        <v>24.2</v>
      </c>
      <c r="AO42" s="3">
        <v>17.100000000000001</v>
      </c>
      <c r="AP42" s="3">
        <v>17.100000000000001</v>
      </c>
      <c r="AQ42" s="3">
        <v>8.1999999999999993</v>
      </c>
      <c r="AS42" s="246" t="s">
        <v>262</v>
      </c>
      <c r="AT42" s="246" t="s">
        <v>262</v>
      </c>
      <c r="AU42" s="246" t="s">
        <v>262</v>
      </c>
      <c r="AV42" s="246" t="s">
        <v>262</v>
      </c>
      <c r="AW42" s="246" t="s">
        <v>262</v>
      </c>
      <c r="AX42" s="246" t="s">
        <v>262</v>
      </c>
      <c r="AY42" s="246" t="s">
        <v>262</v>
      </c>
      <c r="AZ42" s="246" t="s">
        <v>262</v>
      </c>
      <c r="BB42" s="13">
        <f t="shared" si="32"/>
        <v>14.9</v>
      </c>
      <c r="BC42" s="13">
        <f t="shared" si="33"/>
        <v>13.995804673398702</v>
      </c>
      <c r="BD42" s="13">
        <f t="shared" si="34"/>
        <v>19.862435922393097</v>
      </c>
      <c r="BE42" s="13">
        <f t="shared" si="35"/>
        <v>17.09170205440147</v>
      </c>
      <c r="BF42" s="13">
        <f t="shared" si="36"/>
        <v>8.2272667628920093</v>
      </c>
      <c r="BG42" s="120"/>
      <c r="BH42" s="13">
        <f>OcTxHM!N42</f>
        <v>13.918844818131968</v>
      </c>
      <c r="BI42" s="13" t="e">
        <f t="shared" si="38"/>
        <v>#DIV/0!</v>
      </c>
      <c r="BJ42" s="13" t="e">
        <f t="shared" si="39"/>
        <v>#DIV/0!</v>
      </c>
      <c r="BK42" s="13" t="e">
        <f t="shared" si="40"/>
        <v>#DIV/0!</v>
      </c>
      <c r="BL42" s="13" t="e">
        <f t="shared" si="41"/>
        <v>#VALUE!</v>
      </c>
    </row>
    <row r="43" spans="1:64" ht="12.75" customHeight="1" x14ac:dyDescent="0.2">
      <c r="A43" s="3"/>
      <c r="B43" s="17" t="s">
        <v>207</v>
      </c>
      <c r="D43" s="125">
        <v>1764</v>
      </c>
      <c r="E43" s="125">
        <v>19552</v>
      </c>
      <c r="F43" s="125">
        <v>7902</v>
      </c>
      <c r="G43" s="125">
        <v>7875</v>
      </c>
      <c r="H43" s="125">
        <v>37424</v>
      </c>
      <c r="I43" s="125">
        <v>6923</v>
      </c>
      <c r="J43" s="125">
        <v>22776</v>
      </c>
      <c r="L43" s="246" t="s">
        <v>262</v>
      </c>
      <c r="M43" s="246" t="s">
        <v>262</v>
      </c>
      <c r="N43" s="246" t="s">
        <v>262</v>
      </c>
      <c r="O43" s="246" t="s">
        <v>262</v>
      </c>
      <c r="P43" s="246" t="s">
        <v>262</v>
      </c>
      <c r="Q43" s="246" t="s">
        <v>262</v>
      </c>
      <c r="R43" s="246" t="s">
        <v>262</v>
      </c>
      <c r="T43" s="125">
        <v>215</v>
      </c>
      <c r="U43" s="125">
        <v>2724</v>
      </c>
      <c r="V43" s="125">
        <v>1239</v>
      </c>
      <c r="W43" s="125">
        <v>1789</v>
      </c>
      <c r="X43" s="125">
        <v>6077</v>
      </c>
      <c r="Y43" s="125">
        <v>1099</v>
      </c>
      <c r="Z43" s="125">
        <v>1690</v>
      </c>
      <c r="AB43" s="246" t="s">
        <v>262</v>
      </c>
      <c r="AC43" s="246" t="s">
        <v>262</v>
      </c>
      <c r="AD43" s="246" t="s">
        <v>262</v>
      </c>
      <c r="AE43" s="246" t="s">
        <v>262</v>
      </c>
      <c r="AF43" s="246" t="s">
        <v>262</v>
      </c>
      <c r="AG43" s="246" t="s">
        <v>262</v>
      </c>
      <c r="AH43" s="246" t="s">
        <v>262</v>
      </c>
      <c r="AJ43" s="3">
        <v>14.2</v>
      </c>
      <c r="AK43" s="3">
        <v>12.2</v>
      </c>
      <c r="AL43" s="3">
        <v>13.9</v>
      </c>
      <c r="AM43" s="3">
        <v>15.7</v>
      </c>
      <c r="AN43" s="3">
        <v>22.7</v>
      </c>
      <c r="AO43" s="3">
        <v>16.2</v>
      </c>
      <c r="AP43" s="3">
        <v>15.9</v>
      </c>
      <c r="AQ43" s="3">
        <v>7.4</v>
      </c>
      <c r="AS43" s="246" t="s">
        <v>262</v>
      </c>
      <c r="AT43" s="246" t="s">
        <v>262</v>
      </c>
      <c r="AU43" s="246" t="s">
        <v>262</v>
      </c>
      <c r="AV43" s="246" t="s">
        <v>262</v>
      </c>
      <c r="AW43" s="246" t="s">
        <v>262</v>
      </c>
      <c r="AX43" s="246" t="s">
        <v>262</v>
      </c>
      <c r="AY43" s="246" t="s">
        <v>262</v>
      </c>
      <c r="AZ43" s="246" t="s">
        <v>262</v>
      </c>
      <c r="BB43" s="13">
        <f t="shared" si="32"/>
        <v>14.2</v>
      </c>
      <c r="BC43" s="13">
        <f t="shared" si="33"/>
        <v>13.787765059110527</v>
      </c>
      <c r="BD43" s="13">
        <f t="shared" si="34"/>
        <v>19.192495404703049</v>
      </c>
      <c r="BE43" s="13">
        <f t="shared" si="35"/>
        <v>16.181477890274426</v>
      </c>
      <c r="BF43" s="13">
        <f t="shared" si="36"/>
        <v>7.4200913242009126</v>
      </c>
      <c r="BG43" s="120"/>
      <c r="BH43" s="13">
        <f>OcTxHM!N43</f>
        <v>12.621183292561383</v>
      </c>
      <c r="BI43" s="13" t="e">
        <f t="shared" si="38"/>
        <v>#DIV/0!</v>
      </c>
      <c r="BJ43" s="13" t="e">
        <f t="shared" si="39"/>
        <v>#DIV/0!</v>
      </c>
      <c r="BK43" s="13" t="e">
        <f t="shared" si="40"/>
        <v>#DIV/0!</v>
      </c>
      <c r="BL43" s="13" t="e">
        <f t="shared" si="41"/>
        <v>#VALUE!</v>
      </c>
    </row>
    <row r="44" spans="1:64" ht="12.75" customHeight="1" x14ac:dyDescent="0.2">
      <c r="A44" s="3"/>
      <c r="B44" s="17" t="s">
        <v>208</v>
      </c>
      <c r="D44" s="125">
        <v>2085</v>
      </c>
      <c r="E44" s="125">
        <v>20644</v>
      </c>
      <c r="F44" s="125">
        <v>8134</v>
      </c>
      <c r="G44" s="125">
        <v>8304</v>
      </c>
      <c r="H44" s="125">
        <v>38297</v>
      </c>
      <c r="I44" s="125">
        <v>6879</v>
      </c>
      <c r="J44" s="125">
        <v>22087</v>
      </c>
      <c r="L44" s="246" t="s">
        <v>262</v>
      </c>
      <c r="M44" s="246" t="s">
        <v>262</v>
      </c>
      <c r="N44" s="246" t="s">
        <v>262</v>
      </c>
      <c r="O44" s="246" t="s">
        <v>262</v>
      </c>
      <c r="P44" s="246" t="s">
        <v>262</v>
      </c>
      <c r="Q44" s="246" t="s">
        <v>262</v>
      </c>
      <c r="R44" s="246" t="s">
        <v>262</v>
      </c>
      <c r="T44" s="125">
        <v>200</v>
      </c>
      <c r="U44" s="125">
        <v>2546</v>
      </c>
      <c r="V44" s="125">
        <v>1138</v>
      </c>
      <c r="W44" s="125">
        <v>1673</v>
      </c>
      <c r="X44" s="125">
        <v>5514</v>
      </c>
      <c r="Y44" s="125">
        <v>982</v>
      </c>
      <c r="Z44" s="125">
        <v>1400</v>
      </c>
      <c r="AB44" s="246" t="s">
        <v>262</v>
      </c>
      <c r="AC44" s="246" t="s">
        <v>262</v>
      </c>
      <c r="AD44" s="246" t="s">
        <v>262</v>
      </c>
      <c r="AE44" s="246" t="s">
        <v>262</v>
      </c>
      <c r="AF44" s="246" t="s">
        <v>262</v>
      </c>
      <c r="AG44" s="246" t="s">
        <v>262</v>
      </c>
      <c r="AH44" s="246" t="s">
        <v>262</v>
      </c>
      <c r="AJ44" s="3">
        <v>12.6</v>
      </c>
      <c r="AK44" s="3">
        <v>9.6</v>
      </c>
      <c r="AL44" s="3">
        <v>12.3</v>
      </c>
      <c r="AM44" s="3">
        <v>14</v>
      </c>
      <c r="AN44" s="3">
        <v>20.100000000000001</v>
      </c>
      <c r="AO44" s="3">
        <v>14.4</v>
      </c>
      <c r="AP44" s="3">
        <v>14.3</v>
      </c>
      <c r="AQ44" s="3">
        <v>6.3</v>
      </c>
      <c r="AS44" s="246" t="s">
        <v>262</v>
      </c>
      <c r="AT44" s="246" t="s">
        <v>262</v>
      </c>
      <c r="AU44" s="246" t="s">
        <v>262</v>
      </c>
      <c r="AV44" s="246" t="s">
        <v>262</v>
      </c>
      <c r="AW44" s="246" t="s">
        <v>262</v>
      </c>
      <c r="AX44" s="246" t="s">
        <v>262</v>
      </c>
      <c r="AY44" s="246" t="s">
        <v>262</v>
      </c>
      <c r="AZ44" s="246" t="s">
        <v>262</v>
      </c>
      <c r="BB44" s="13">
        <f t="shared" si="32"/>
        <v>12.6</v>
      </c>
      <c r="BC44" s="13">
        <f t="shared" si="33"/>
        <v>12.081481807382639</v>
      </c>
      <c r="BD44" s="13">
        <f t="shared" si="34"/>
        <v>17.100620513444458</v>
      </c>
      <c r="BE44" s="13">
        <f t="shared" si="35"/>
        <v>14.379316451213034</v>
      </c>
      <c r="BF44" s="13">
        <f t="shared" si="36"/>
        <v>6.3385701996649608</v>
      </c>
      <c r="BG44" s="120"/>
      <c r="BH44" s="13">
        <f>OcTxHM!N44</f>
        <v>10.694714512992752</v>
      </c>
      <c r="BI44" s="13" t="e">
        <f t="shared" si="38"/>
        <v>#DIV/0!</v>
      </c>
      <c r="BJ44" s="13" t="e">
        <f t="shared" ref="BJ44" si="42">(SUM(AD44:AE44)/SUM(N44:O44))*100</f>
        <v>#DIV/0!</v>
      </c>
      <c r="BK44" s="13" t="e">
        <f t="shared" si="40"/>
        <v>#DIV/0!</v>
      </c>
      <c r="BL44" s="13" t="e">
        <f t="shared" si="41"/>
        <v>#VALUE!</v>
      </c>
    </row>
    <row r="45" spans="1:64" ht="12.75" customHeight="1" x14ac:dyDescent="0.2">
      <c r="A45" s="3"/>
      <c r="B45" s="17" t="s">
        <v>209</v>
      </c>
      <c r="D45" s="248">
        <v>2147</v>
      </c>
      <c r="E45" s="248">
        <v>21236</v>
      </c>
      <c r="F45" s="248">
        <v>8321</v>
      </c>
      <c r="G45" s="248">
        <v>8419</v>
      </c>
      <c r="H45" s="248">
        <v>38647</v>
      </c>
      <c r="I45" s="248">
        <v>6759</v>
      </c>
      <c r="J45" s="248">
        <v>22229</v>
      </c>
      <c r="L45" s="246" t="s">
        <v>262</v>
      </c>
      <c r="M45" s="246" t="s">
        <v>262</v>
      </c>
      <c r="N45" s="246" t="s">
        <v>262</v>
      </c>
      <c r="O45" s="246" t="s">
        <v>262</v>
      </c>
      <c r="P45" s="246" t="s">
        <v>262</v>
      </c>
      <c r="Q45" s="246" t="s">
        <v>262</v>
      </c>
      <c r="R45" s="246" t="s">
        <v>262</v>
      </c>
      <c r="T45" s="248">
        <v>180</v>
      </c>
      <c r="U45" s="248">
        <v>2370</v>
      </c>
      <c r="V45" s="248">
        <v>1104</v>
      </c>
      <c r="W45" s="248">
        <v>1546</v>
      </c>
      <c r="X45" s="248">
        <v>4855</v>
      </c>
      <c r="Y45" s="248">
        <v>796</v>
      </c>
      <c r="Z45" s="248">
        <v>1160</v>
      </c>
      <c r="AB45" s="246" t="s">
        <v>262</v>
      </c>
      <c r="AC45" s="246" t="s">
        <v>262</v>
      </c>
      <c r="AD45" s="246" t="s">
        <v>262</v>
      </c>
      <c r="AE45" s="246" t="s">
        <v>262</v>
      </c>
      <c r="AF45" s="246" t="s">
        <v>262</v>
      </c>
      <c r="AG45" s="246" t="s">
        <v>262</v>
      </c>
      <c r="AH45" s="246" t="s">
        <v>262</v>
      </c>
      <c r="AJ45" s="247">
        <v>11.1</v>
      </c>
      <c r="AK45" s="247">
        <v>8.4</v>
      </c>
      <c r="AL45" s="247">
        <v>11.2</v>
      </c>
      <c r="AM45" s="247">
        <v>13.3</v>
      </c>
      <c r="AN45" s="247">
        <v>18.399999999999999</v>
      </c>
      <c r="AO45" s="247">
        <v>12.6</v>
      </c>
      <c r="AP45" s="247">
        <v>11.8</v>
      </c>
      <c r="AQ45" s="247">
        <v>5.2</v>
      </c>
      <c r="AS45" s="246" t="s">
        <v>262</v>
      </c>
      <c r="AT45" s="246" t="s">
        <v>262</v>
      </c>
      <c r="AU45" s="246" t="s">
        <v>262</v>
      </c>
      <c r="AV45" s="246" t="s">
        <v>262</v>
      </c>
      <c r="AW45" s="246" t="s">
        <v>262</v>
      </c>
      <c r="AX45" s="246" t="s">
        <v>262</v>
      </c>
      <c r="AY45" s="246" t="s">
        <v>262</v>
      </c>
      <c r="AZ45" s="246" t="s">
        <v>262</v>
      </c>
      <c r="BB45" s="13">
        <f t="shared" ref="BB45" si="43">AJ45</f>
        <v>11.1</v>
      </c>
      <c r="BC45" s="13">
        <f t="shared" ref="BC45" si="44">(SUM(T45:U45)/SUM(D45:E45))*100</f>
        <v>10.905358593850233</v>
      </c>
      <c r="BD45" s="13">
        <f t="shared" ref="BD45" si="45">(SUM(V45:W45)/SUM(F45:G45))*100</f>
        <v>15.830346475507767</v>
      </c>
      <c r="BE45" s="13">
        <f t="shared" ref="BE45" si="46">(SUM(X45:Y45)/SUM(H45:I45))*100</f>
        <v>12.445491785226622</v>
      </c>
      <c r="BF45" s="13">
        <f t="shared" ref="BF45" si="47">(Z45/J45)*100</f>
        <v>5.2184083854424399</v>
      </c>
      <c r="BG45" s="120"/>
      <c r="BH45" s="13">
        <f>OcTxHM!N45</f>
        <v>9.4347941098668553</v>
      </c>
      <c r="BI45" s="13" t="e">
        <f t="shared" ref="BI45" si="48">(SUM(AB45:AC45)/SUM(L45:M45))*100</f>
        <v>#DIV/0!</v>
      </c>
      <c r="BJ45" s="13" t="e">
        <f t="shared" ref="BJ45" si="49">(SUM(AD45:AE45)/SUM(N45:O45))*100</f>
        <v>#DIV/0!</v>
      </c>
      <c r="BK45" s="13" t="e">
        <f t="shared" ref="BK45" si="50">(SUM(AF45:AG45)/SUM(P45:Q45))*100</f>
        <v>#DIV/0!</v>
      </c>
      <c r="BL45" s="13" t="e">
        <f t="shared" ref="BL45" si="51">(AH45/R45)*100</f>
        <v>#VALUE!</v>
      </c>
    </row>
    <row r="46" spans="1:64" ht="12.75" customHeight="1" x14ac:dyDescent="0.2">
      <c r="A46" s="2"/>
      <c r="B46" s="2"/>
      <c r="L46" s="13"/>
      <c r="M46" s="13"/>
      <c r="N46" s="13"/>
      <c r="O46" s="13"/>
      <c r="P46" s="13"/>
      <c r="Q46" s="13"/>
      <c r="R46" s="13"/>
      <c r="AB46" s="13"/>
      <c r="AC46" s="13"/>
      <c r="AD46" s="13"/>
      <c r="AE46" s="13"/>
      <c r="AF46" s="13"/>
      <c r="AG46" s="13"/>
      <c r="AH46" s="13"/>
      <c r="AT46" s="13"/>
      <c r="AU46" s="13"/>
      <c r="AV46" s="13"/>
      <c r="AW46" s="13"/>
      <c r="AX46" s="13"/>
      <c r="AY46" s="13"/>
      <c r="AZ46" s="13"/>
    </row>
    <row r="47" spans="1:64" ht="12.75" customHeight="1" x14ac:dyDescent="0.2">
      <c r="A47" s="2" t="s">
        <v>200</v>
      </c>
      <c r="B47" s="2"/>
      <c r="C47" s="2"/>
      <c r="D47" s="36">
        <f>(D45-D44)/D44</f>
        <v>2.9736211031175061E-2</v>
      </c>
      <c r="E47" s="36">
        <f t="shared" ref="E47:BL47" si="52">(E45-E44)/E44</f>
        <v>2.8676613059484594E-2</v>
      </c>
      <c r="F47" s="36">
        <f t="shared" si="52"/>
        <v>2.298991885910991E-2</v>
      </c>
      <c r="G47" s="36">
        <f t="shared" si="52"/>
        <v>1.3848747591522157E-2</v>
      </c>
      <c r="H47" s="36">
        <f t="shared" si="52"/>
        <v>9.1390970572107471E-3</v>
      </c>
      <c r="I47" s="36">
        <f t="shared" si="52"/>
        <v>-1.7444395987788922E-2</v>
      </c>
      <c r="J47" s="36">
        <f t="shared" si="52"/>
        <v>6.4291212025173175E-3</v>
      </c>
      <c r="K47" s="36"/>
      <c r="L47" s="36" t="e">
        <f t="shared" si="52"/>
        <v>#VALUE!</v>
      </c>
      <c r="M47" s="36" t="e">
        <f t="shared" si="52"/>
        <v>#VALUE!</v>
      </c>
      <c r="N47" s="36" t="e">
        <f t="shared" si="52"/>
        <v>#VALUE!</v>
      </c>
      <c r="O47" s="36" t="e">
        <f t="shared" si="52"/>
        <v>#VALUE!</v>
      </c>
      <c r="P47" s="36" t="e">
        <f t="shared" si="52"/>
        <v>#VALUE!</v>
      </c>
      <c r="Q47" s="36" t="e">
        <f t="shared" si="52"/>
        <v>#VALUE!</v>
      </c>
      <c r="R47" s="36" t="e">
        <f t="shared" si="52"/>
        <v>#VALUE!</v>
      </c>
      <c r="S47" s="36"/>
      <c r="T47" s="36">
        <f t="shared" si="52"/>
        <v>-0.1</v>
      </c>
      <c r="U47" s="36">
        <f t="shared" si="52"/>
        <v>-6.9128043990573443E-2</v>
      </c>
      <c r="V47" s="36">
        <f t="shared" si="52"/>
        <v>-2.9876977152899824E-2</v>
      </c>
      <c r="W47" s="36">
        <f t="shared" si="52"/>
        <v>-7.5911536162582186E-2</v>
      </c>
      <c r="X47" s="36">
        <f t="shared" si="52"/>
        <v>-0.1195139644541168</v>
      </c>
      <c r="Y47" s="36">
        <f t="shared" si="52"/>
        <v>-0.18940936863543789</v>
      </c>
      <c r="Z47" s="36">
        <f t="shared" si="52"/>
        <v>-0.17142857142857143</v>
      </c>
      <c r="AA47" s="36"/>
      <c r="AB47" s="36" t="e">
        <f t="shared" si="52"/>
        <v>#VALUE!</v>
      </c>
      <c r="AC47" s="36" t="e">
        <f t="shared" si="52"/>
        <v>#VALUE!</v>
      </c>
      <c r="AD47" s="36" t="e">
        <f t="shared" si="52"/>
        <v>#VALUE!</v>
      </c>
      <c r="AE47" s="36" t="e">
        <f t="shared" si="52"/>
        <v>#VALUE!</v>
      </c>
      <c r="AF47" s="36" t="e">
        <f t="shared" si="52"/>
        <v>#VALUE!</v>
      </c>
      <c r="AG47" s="36" t="e">
        <f t="shared" si="52"/>
        <v>#VALUE!</v>
      </c>
      <c r="AH47" s="36" t="e">
        <f t="shared" si="52"/>
        <v>#VALUE!</v>
      </c>
      <c r="AI47" s="36"/>
      <c r="AJ47" s="36">
        <f t="shared" si="52"/>
        <v>-0.11904761904761905</v>
      </c>
      <c r="AK47" s="36">
        <f t="shared" si="52"/>
        <v>-0.12499999999999993</v>
      </c>
      <c r="AL47" s="36">
        <f t="shared" si="52"/>
        <v>-8.9430894308943201E-2</v>
      </c>
      <c r="AM47" s="36">
        <f t="shared" si="52"/>
        <v>-4.9999999999999947E-2</v>
      </c>
      <c r="AN47" s="36">
        <f t="shared" si="52"/>
        <v>-8.4577114427860825E-2</v>
      </c>
      <c r="AO47" s="36">
        <f t="shared" si="52"/>
        <v>-0.12500000000000006</v>
      </c>
      <c r="AP47" s="36">
        <f t="shared" si="52"/>
        <v>-0.17482517482517482</v>
      </c>
      <c r="AQ47" s="36">
        <f t="shared" si="52"/>
        <v>-0.17460317460317454</v>
      </c>
      <c r="AR47" s="36"/>
      <c r="AS47" s="36" t="e">
        <f t="shared" si="52"/>
        <v>#VALUE!</v>
      </c>
      <c r="AT47" s="36" t="e">
        <f t="shared" si="52"/>
        <v>#VALUE!</v>
      </c>
      <c r="AU47" s="36" t="e">
        <f t="shared" si="52"/>
        <v>#VALUE!</v>
      </c>
      <c r="AV47" s="36" t="e">
        <f t="shared" si="52"/>
        <v>#VALUE!</v>
      </c>
      <c r="AW47" s="36" t="e">
        <f t="shared" si="52"/>
        <v>#VALUE!</v>
      </c>
      <c r="AX47" s="36" t="e">
        <f t="shared" si="52"/>
        <v>#VALUE!</v>
      </c>
      <c r="AY47" s="36" t="e">
        <f t="shared" si="52"/>
        <v>#VALUE!</v>
      </c>
      <c r="AZ47" s="36" t="e">
        <f t="shared" si="52"/>
        <v>#VALUE!</v>
      </c>
      <c r="BA47" s="36"/>
      <c r="BB47" s="36">
        <f t="shared" si="52"/>
        <v>-0.11904761904761905</v>
      </c>
      <c r="BC47" s="36">
        <f t="shared" si="52"/>
        <v>-9.7349251712957274E-2</v>
      </c>
      <c r="BD47" s="36">
        <f t="shared" si="52"/>
        <v>-7.4282335950207487E-2</v>
      </c>
      <c r="BE47" s="36">
        <f t="shared" si="52"/>
        <v>-0.13448655035499099</v>
      </c>
      <c r="BF47" s="36">
        <f t="shared" si="52"/>
        <v>-0.17672152850523443</v>
      </c>
      <c r="BG47" s="36"/>
      <c r="BH47" s="36">
        <f t="shared" si="52"/>
        <v>-0.11780776397492887</v>
      </c>
      <c r="BI47" s="36" t="e">
        <f t="shared" si="52"/>
        <v>#DIV/0!</v>
      </c>
      <c r="BJ47" s="36" t="e">
        <f t="shared" si="52"/>
        <v>#DIV/0!</v>
      </c>
      <c r="BK47" s="36" t="e">
        <f t="shared" si="52"/>
        <v>#DIV/0!</v>
      </c>
      <c r="BL47" s="36" t="e">
        <f t="shared" si="52"/>
        <v>#VALUE!</v>
      </c>
    </row>
    <row r="48" spans="1:64" ht="12.75" customHeight="1" x14ac:dyDescent="0.2">
      <c r="A48" s="2" t="s">
        <v>201</v>
      </c>
      <c r="B48" s="2"/>
      <c r="C48" s="2"/>
      <c r="D48" s="36">
        <f>(D45-D41)/D41</f>
        <v>0.37982005141388175</v>
      </c>
      <c r="E48" s="36">
        <f t="shared" ref="E48:BL48" si="53">(E45-E41)/E41</f>
        <v>0.10368483966529807</v>
      </c>
      <c r="F48" s="36">
        <f t="shared" si="53"/>
        <v>6.5565373287232678E-2</v>
      </c>
      <c r="G48" s="36">
        <f t="shared" si="53"/>
        <v>0.14606588619656957</v>
      </c>
      <c r="H48" s="36">
        <f t="shared" si="53"/>
        <v>7.0435408818967427E-2</v>
      </c>
      <c r="I48" s="36">
        <f t="shared" si="53"/>
        <v>-4.923336615557744E-2</v>
      </c>
      <c r="J48" s="36">
        <f t="shared" si="53"/>
        <v>-1.0813456746173015E-2</v>
      </c>
      <c r="K48" s="36"/>
      <c r="L48" s="36" t="e">
        <f t="shared" si="53"/>
        <v>#VALUE!</v>
      </c>
      <c r="M48" s="36" t="e">
        <f t="shared" si="53"/>
        <v>#VALUE!</v>
      </c>
      <c r="N48" s="36" t="e">
        <f t="shared" si="53"/>
        <v>#VALUE!</v>
      </c>
      <c r="O48" s="36" t="e">
        <f t="shared" si="53"/>
        <v>#VALUE!</v>
      </c>
      <c r="P48" s="36" t="e">
        <f t="shared" si="53"/>
        <v>#VALUE!</v>
      </c>
      <c r="Q48" s="36" t="e">
        <f t="shared" si="53"/>
        <v>#VALUE!</v>
      </c>
      <c r="R48" s="36" t="e">
        <f t="shared" si="53"/>
        <v>#VALUE!</v>
      </c>
      <c r="S48" s="36"/>
      <c r="T48" s="36">
        <f t="shared" si="53"/>
        <v>2.8571428571428571E-2</v>
      </c>
      <c r="U48" s="36">
        <f t="shared" si="53"/>
        <v>-0.11534154535274356</v>
      </c>
      <c r="V48" s="36">
        <f t="shared" si="53"/>
        <v>-0.15207373271889402</v>
      </c>
      <c r="W48" s="36">
        <f t="shared" si="53"/>
        <v>-0.10272780034822983</v>
      </c>
      <c r="X48" s="36">
        <f t="shared" si="53"/>
        <v>-0.16523383768913341</v>
      </c>
      <c r="Y48" s="36">
        <f t="shared" si="53"/>
        <v>-0.32255319148936168</v>
      </c>
      <c r="Z48" s="36">
        <f t="shared" si="53"/>
        <v>-0.24773022049286642</v>
      </c>
      <c r="AA48" s="36"/>
      <c r="AB48" s="36" t="e">
        <f t="shared" si="53"/>
        <v>#VALUE!</v>
      </c>
      <c r="AC48" s="36" t="e">
        <f t="shared" si="53"/>
        <v>#VALUE!</v>
      </c>
      <c r="AD48" s="36" t="e">
        <f t="shared" si="53"/>
        <v>#VALUE!</v>
      </c>
      <c r="AE48" s="36" t="e">
        <f t="shared" si="53"/>
        <v>#VALUE!</v>
      </c>
      <c r="AF48" s="36" t="e">
        <f t="shared" si="53"/>
        <v>#VALUE!</v>
      </c>
      <c r="AG48" s="36" t="e">
        <f t="shared" si="53"/>
        <v>#VALUE!</v>
      </c>
      <c r="AH48" s="36" t="e">
        <f t="shared" si="53"/>
        <v>#VALUE!</v>
      </c>
      <c r="AI48" s="36"/>
      <c r="AJ48" s="36">
        <f t="shared" si="53"/>
        <v>-0.21830985915492956</v>
      </c>
      <c r="AK48" s="36">
        <f t="shared" si="53"/>
        <v>-0.25663716814159293</v>
      </c>
      <c r="AL48" s="36">
        <f t="shared" si="53"/>
        <v>-0.19424460431654683</v>
      </c>
      <c r="AM48" s="36">
        <f t="shared" si="53"/>
        <v>-0.2035928143712574</v>
      </c>
      <c r="AN48" s="36">
        <f t="shared" si="53"/>
        <v>-0.21702127659574474</v>
      </c>
      <c r="AO48" s="36">
        <f t="shared" si="53"/>
        <v>-0.21739130434782619</v>
      </c>
      <c r="AP48" s="36">
        <f t="shared" si="53"/>
        <v>-0.2848484848484848</v>
      </c>
      <c r="AQ48" s="36">
        <f t="shared" si="53"/>
        <v>-0.24637681159420291</v>
      </c>
      <c r="AR48" s="36"/>
      <c r="AS48" s="36" t="e">
        <f t="shared" si="53"/>
        <v>#VALUE!</v>
      </c>
      <c r="AT48" s="36" t="e">
        <f t="shared" si="53"/>
        <v>#VALUE!</v>
      </c>
      <c r="AU48" s="36" t="e">
        <f t="shared" si="53"/>
        <v>#VALUE!</v>
      </c>
      <c r="AV48" s="36" t="e">
        <f t="shared" si="53"/>
        <v>#VALUE!</v>
      </c>
      <c r="AW48" s="36" t="e">
        <f t="shared" si="53"/>
        <v>#VALUE!</v>
      </c>
      <c r="AX48" s="36" t="e">
        <f t="shared" si="53"/>
        <v>#VALUE!</v>
      </c>
      <c r="AY48" s="36" t="e">
        <f t="shared" si="53"/>
        <v>#VALUE!</v>
      </c>
      <c r="AZ48" s="36" t="e">
        <f t="shared" si="53"/>
        <v>#VALUE!</v>
      </c>
      <c r="BA48" s="36"/>
      <c r="BB48" s="36">
        <f t="shared" si="53"/>
        <v>-0.21830985915492956</v>
      </c>
      <c r="BC48" s="36">
        <f t="shared" si="53"/>
        <v>-0.20533026392325415</v>
      </c>
      <c r="BD48" s="36">
        <f t="shared" si="53"/>
        <v>-0.2069127245080323</v>
      </c>
      <c r="BE48" s="36">
        <f t="shared" si="53"/>
        <v>-0.23071515303247311</v>
      </c>
      <c r="BF48" s="36">
        <f t="shared" si="53"/>
        <v>-0.23950665864032095</v>
      </c>
      <c r="BG48" s="36"/>
      <c r="BH48" s="36">
        <f t="shared" si="53"/>
        <v>-0.24289989229974676</v>
      </c>
      <c r="BI48" s="36" t="e">
        <f t="shared" si="53"/>
        <v>#DIV/0!</v>
      </c>
      <c r="BJ48" s="36" t="e">
        <f t="shared" si="53"/>
        <v>#DIV/0!</v>
      </c>
      <c r="BK48" s="36" t="e">
        <f t="shared" si="53"/>
        <v>#DIV/0!</v>
      </c>
      <c r="BL48" s="36" t="e">
        <f t="shared" si="53"/>
        <v>#VALUE!</v>
      </c>
    </row>
    <row r="49" spans="1:64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</row>
    <row r="50" spans="1:64" ht="12.75" customHeight="1" x14ac:dyDescent="0.2">
      <c r="A50" s="2" t="s">
        <v>202</v>
      </c>
      <c r="B50" s="2"/>
      <c r="C50" s="62"/>
      <c r="D50" s="127">
        <f>D45-D44</f>
        <v>62</v>
      </c>
      <c r="E50" s="127">
        <f t="shared" ref="E50:BL50" si="54">E45-E44</f>
        <v>592</v>
      </c>
      <c r="F50" s="127">
        <f t="shared" si="54"/>
        <v>187</v>
      </c>
      <c r="G50" s="127">
        <f t="shared" si="54"/>
        <v>115</v>
      </c>
      <c r="H50" s="127">
        <f t="shared" si="54"/>
        <v>350</v>
      </c>
      <c r="I50" s="127">
        <f t="shared" si="54"/>
        <v>-120</v>
      </c>
      <c r="J50" s="127">
        <f t="shared" si="54"/>
        <v>142</v>
      </c>
      <c r="K50" s="127"/>
      <c r="L50" s="127" t="e">
        <f t="shared" si="54"/>
        <v>#VALUE!</v>
      </c>
      <c r="M50" s="127" t="e">
        <f t="shared" si="54"/>
        <v>#VALUE!</v>
      </c>
      <c r="N50" s="127" t="e">
        <f t="shared" si="54"/>
        <v>#VALUE!</v>
      </c>
      <c r="O50" s="127" t="e">
        <f t="shared" si="54"/>
        <v>#VALUE!</v>
      </c>
      <c r="P50" s="127" t="e">
        <f t="shared" si="54"/>
        <v>#VALUE!</v>
      </c>
      <c r="Q50" s="127" t="e">
        <f t="shared" si="54"/>
        <v>#VALUE!</v>
      </c>
      <c r="R50" s="127" t="e">
        <f t="shared" si="54"/>
        <v>#VALUE!</v>
      </c>
      <c r="S50" s="127"/>
      <c r="T50" s="127">
        <f t="shared" si="54"/>
        <v>-20</v>
      </c>
      <c r="U50" s="127">
        <f t="shared" si="54"/>
        <v>-176</v>
      </c>
      <c r="V50" s="127">
        <f t="shared" si="54"/>
        <v>-34</v>
      </c>
      <c r="W50" s="127">
        <f t="shared" si="54"/>
        <v>-127</v>
      </c>
      <c r="X50" s="127">
        <f t="shared" si="54"/>
        <v>-659</v>
      </c>
      <c r="Y50" s="127">
        <f t="shared" si="54"/>
        <v>-186</v>
      </c>
      <c r="Z50" s="127">
        <f t="shared" si="54"/>
        <v>-240</v>
      </c>
      <c r="AA50" s="127"/>
      <c r="AB50" s="127" t="e">
        <f t="shared" si="54"/>
        <v>#VALUE!</v>
      </c>
      <c r="AC50" s="127" t="e">
        <f t="shared" si="54"/>
        <v>#VALUE!</v>
      </c>
      <c r="AD50" s="127" t="e">
        <f t="shared" si="54"/>
        <v>#VALUE!</v>
      </c>
      <c r="AE50" s="127" t="e">
        <f t="shared" si="54"/>
        <v>#VALUE!</v>
      </c>
      <c r="AF50" s="127" t="e">
        <f t="shared" si="54"/>
        <v>#VALUE!</v>
      </c>
      <c r="AG50" s="127" t="e">
        <f t="shared" si="54"/>
        <v>#VALUE!</v>
      </c>
      <c r="AH50" s="127" t="e">
        <f t="shared" si="54"/>
        <v>#VALUE!</v>
      </c>
      <c r="AI50" s="127"/>
      <c r="AJ50" s="127">
        <f t="shared" si="54"/>
        <v>-1.5</v>
      </c>
      <c r="AK50" s="127">
        <f t="shared" si="54"/>
        <v>-1.1999999999999993</v>
      </c>
      <c r="AL50" s="127">
        <f t="shared" si="54"/>
        <v>-1.1000000000000014</v>
      </c>
      <c r="AM50" s="127">
        <f t="shared" si="54"/>
        <v>-0.69999999999999929</v>
      </c>
      <c r="AN50" s="127">
        <f t="shared" si="54"/>
        <v>-1.7000000000000028</v>
      </c>
      <c r="AO50" s="127">
        <f t="shared" si="54"/>
        <v>-1.8000000000000007</v>
      </c>
      <c r="AP50" s="127">
        <f t="shared" si="54"/>
        <v>-2.5</v>
      </c>
      <c r="AQ50" s="127">
        <f t="shared" si="54"/>
        <v>-1.0999999999999996</v>
      </c>
      <c r="AR50" s="127"/>
      <c r="AS50" s="127" t="e">
        <f t="shared" si="54"/>
        <v>#VALUE!</v>
      </c>
      <c r="AT50" s="127" t="e">
        <f t="shared" si="54"/>
        <v>#VALUE!</v>
      </c>
      <c r="AU50" s="127" t="e">
        <f t="shared" si="54"/>
        <v>#VALUE!</v>
      </c>
      <c r="AV50" s="127" t="e">
        <f t="shared" si="54"/>
        <v>#VALUE!</v>
      </c>
      <c r="AW50" s="127" t="e">
        <f t="shared" si="54"/>
        <v>#VALUE!</v>
      </c>
      <c r="AX50" s="127" t="e">
        <f t="shared" si="54"/>
        <v>#VALUE!</v>
      </c>
      <c r="AY50" s="127" t="e">
        <f t="shared" si="54"/>
        <v>#VALUE!</v>
      </c>
      <c r="AZ50" s="127" t="e">
        <f t="shared" si="54"/>
        <v>#VALUE!</v>
      </c>
      <c r="BA50" s="127"/>
      <c r="BB50" s="127">
        <f t="shared" si="54"/>
        <v>-1.5</v>
      </c>
      <c r="BC50" s="127">
        <f t="shared" si="54"/>
        <v>-1.1761232135324065</v>
      </c>
      <c r="BD50" s="127">
        <f t="shared" si="54"/>
        <v>-1.2702740379366908</v>
      </c>
      <c r="BE50" s="127">
        <f t="shared" si="54"/>
        <v>-1.9338246659864122</v>
      </c>
      <c r="BF50" s="127">
        <f t="shared" si="54"/>
        <v>-1.1201618142225209</v>
      </c>
      <c r="BG50" s="127"/>
      <c r="BH50" s="127">
        <f t="shared" si="54"/>
        <v>-1.2599204031258964</v>
      </c>
      <c r="BI50" s="127" t="e">
        <f t="shared" si="54"/>
        <v>#DIV/0!</v>
      </c>
      <c r="BJ50" s="127" t="e">
        <f t="shared" si="54"/>
        <v>#DIV/0!</v>
      </c>
      <c r="BK50" s="127" t="e">
        <f t="shared" si="54"/>
        <v>#DIV/0!</v>
      </c>
      <c r="BL50" s="127" t="e">
        <f t="shared" si="54"/>
        <v>#VALUE!</v>
      </c>
    </row>
    <row r="51" spans="1:64" ht="12.75" customHeight="1" x14ac:dyDescent="0.2">
      <c r="A51" s="2" t="s">
        <v>203</v>
      </c>
      <c r="B51" s="2"/>
      <c r="C51" s="24"/>
      <c r="D51" s="69">
        <f>D45-D41</f>
        <v>591</v>
      </c>
      <c r="E51" s="69">
        <f t="shared" ref="E51:BL51" si="55">E45-E41</f>
        <v>1995</v>
      </c>
      <c r="F51" s="69">
        <f t="shared" si="55"/>
        <v>512</v>
      </c>
      <c r="G51" s="69">
        <f t="shared" si="55"/>
        <v>1073</v>
      </c>
      <c r="H51" s="69">
        <f t="shared" si="55"/>
        <v>2543</v>
      </c>
      <c r="I51" s="69">
        <f t="shared" si="55"/>
        <v>-350</v>
      </c>
      <c r="J51" s="69">
        <f t="shared" si="55"/>
        <v>-243</v>
      </c>
      <c r="K51" s="69"/>
      <c r="L51" s="69" t="e">
        <f t="shared" si="55"/>
        <v>#VALUE!</v>
      </c>
      <c r="M51" s="69" t="e">
        <f t="shared" si="55"/>
        <v>#VALUE!</v>
      </c>
      <c r="N51" s="69" t="e">
        <f t="shared" si="55"/>
        <v>#VALUE!</v>
      </c>
      <c r="O51" s="69" t="e">
        <f t="shared" si="55"/>
        <v>#VALUE!</v>
      </c>
      <c r="P51" s="69" t="e">
        <f t="shared" si="55"/>
        <v>#VALUE!</v>
      </c>
      <c r="Q51" s="69" t="e">
        <f t="shared" si="55"/>
        <v>#VALUE!</v>
      </c>
      <c r="R51" s="69" t="e">
        <f t="shared" si="55"/>
        <v>#VALUE!</v>
      </c>
      <c r="S51" s="69"/>
      <c r="T51" s="69">
        <f t="shared" si="55"/>
        <v>5</v>
      </c>
      <c r="U51" s="69">
        <f t="shared" si="55"/>
        <v>-309</v>
      </c>
      <c r="V51" s="69">
        <f t="shared" si="55"/>
        <v>-198</v>
      </c>
      <c r="W51" s="69">
        <f t="shared" si="55"/>
        <v>-177</v>
      </c>
      <c r="X51" s="69">
        <f t="shared" si="55"/>
        <v>-961</v>
      </c>
      <c r="Y51" s="69">
        <f t="shared" si="55"/>
        <v>-379</v>
      </c>
      <c r="Z51" s="69">
        <f t="shared" si="55"/>
        <v>-382</v>
      </c>
      <c r="AA51" s="69"/>
      <c r="AB51" s="69" t="e">
        <f t="shared" si="55"/>
        <v>#VALUE!</v>
      </c>
      <c r="AC51" s="69" t="e">
        <f t="shared" si="55"/>
        <v>#VALUE!</v>
      </c>
      <c r="AD51" s="69" t="e">
        <f t="shared" si="55"/>
        <v>#VALUE!</v>
      </c>
      <c r="AE51" s="69" t="e">
        <f t="shared" si="55"/>
        <v>#VALUE!</v>
      </c>
      <c r="AF51" s="69" t="e">
        <f t="shared" si="55"/>
        <v>#VALUE!</v>
      </c>
      <c r="AG51" s="69" t="e">
        <f t="shared" si="55"/>
        <v>#VALUE!</v>
      </c>
      <c r="AH51" s="69" t="e">
        <f t="shared" si="55"/>
        <v>#VALUE!</v>
      </c>
      <c r="AI51" s="69"/>
      <c r="AJ51" s="69">
        <f t="shared" si="55"/>
        <v>-3.0999999999999996</v>
      </c>
      <c r="AK51" s="69">
        <f t="shared" si="55"/>
        <v>-2.9000000000000004</v>
      </c>
      <c r="AL51" s="69">
        <f t="shared" si="55"/>
        <v>-2.7000000000000011</v>
      </c>
      <c r="AM51" s="69">
        <f t="shared" si="55"/>
        <v>-3.3999999999999986</v>
      </c>
      <c r="AN51" s="69">
        <f t="shared" si="55"/>
        <v>-5.1000000000000014</v>
      </c>
      <c r="AO51" s="69">
        <f t="shared" si="55"/>
        <v>-3.5000000000000018</v>
      </c>
      <c r="AP51" s="69">
        <f t="shared" si="55"/>
        <v>-4.6999999999999993</v>
      </c>
      <c r="AQ51" s="69">
        <f t="shared" si="55"/>
        <v>-1.7000000000000002</v>
      </c>
      <c r="AR51" s="69"/>
      <c r="AS51" s="69" t="e">
        <f t="shared" si="55"/>
        <v>#VALUE!</v>
      </c>
      <c r="AT51" s="69" t="e">
        <f t="shared" si="55"/>
        <v>#VALUE!</v>
      </c>
      <c r="AU51" s="69" t="e">
        <f t="shared" si="55"/>
        <v>#VALUE!</v>
      </c>
      <c r="AV51" s="69" t="e">
        <f t="shared" si="55"/>
        <v>#VALUE!</v>
      </c>
      <c r="AW51" s="69" t="e">
        <f t="shared" si="55"/>
        <v>#VALUE!</v>
      </c>
      <c r="AX51" s="69" t="e">
        <f t="shared" si="55"/>
        <v>#VALUE!</v>
      </c>
      <c r="AY51" s="69" t="e">
        <f t="shared" si="55"/>
        <v>#VALUE!</v>
      </c>
      <c r="AZ51" s="69" t="e">
        <f t="shared" si="55"/>
        <v>#VALUE!</v>
      </c>
      <c r="BA51" s="69"/>
      <c r="BB51" s="69">
        <f t="shared" si="55"/>
        <v>-3.0999999999999996</v>
      </c>
      <c r="BC51" s="69">
        <f t="shared" si="55"/>
        <v>-2.8177745503532599</v>
      </c>
      <c r="BD51" s="69">
        <f t="shared" si="55"/>
        <v>-4.1300626303978731</v>
      </c>
      <c r="BE51" s="69">
        <f t="shared" si="55"/>
        <v>-3.7325102049152328</v>
      </c>
      <c r="BF51" s="69">
        <f t="shared" si="55"/>
        <v>-1.64346416706735</v>
      </c>
      <c r="BG51" s="69"/>
      <c r="BH51" s="69">
        <f t="shared" si="55"/>
        <v>-3.0269583240691667</v>
      </c>
      <c r="BI51" s="69" t="e">
        <f t="shared" si="55"/>
        <v>#DIV/0!</v>
      </c>
      <c r="BJ51" s="69" t="e">
        <f t="shared" si="55"/>
        <v>#DIV/0!</v>
      </c>
      <c r="BK51" s="69" t="e">
        <f t="shared" si="55"/>
        <v>#DIV/0!</v>
      </c>
      <c r="BL51" s="69" t="e">
        <f t="shared" si="55"/>
        <v>#VALUE!</v>
      </c>
    </row>
    <row r="52" spans="1:64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</row>
    <row r="53" spans="1:64" ht="12.75" customHeight="1" x14ac:dyDescent="0.2">
      <c r="A53" s="2" t="s">
        <v>204</v>
      </c>
      <c r="B53" s="2"/>
      <c r="C53" s="24"/>
      <c r="D53" s="126">
        <f t="shared" ref="D53:BL53" si="56">MAX(D6:D45)</f>
        <v>3524</v>
      </c>
      <c r="E53" s="126">
        <f t="shared" si="56"/>
        <v>28303</v>
      </c>
      <c r="F53" s="126">
        <f t="shared" si="56"/>
        <v>10948</v>
      </c>
      <c r="G53" s="126">
        <f t="shared" si="56"/>
        <v>8419</v>
      </c>
      <c r="H53" s="126">
        <f t="shared" si="56"/>
        <v>38647</v>
      </c>
      <c r="I53" s="126">
        <f t="shared" si="56"/>
        <v>7127</v>
      </c>
      <c r="J53" s="126">
        <f t="shared" si="56"/>
        <v>22863</v>
      </c>
      <c r="K53" s="126"/>
      <c r="L53" s="126">
        <f t="shared" si="56"/>
        <v>264</v>
      </c>
      <c r="M53" s="126">
        <f t="shared" si="56"/>
        <v>3618</v>
      </c>
      <c r="N53" s="126">
        <f t="shared" si="56"/>
        <v>1205</v>
      </c>
      <c r="O53" s="126">
        <f t="shared" si="56"/>
        <v>951</v>
      </c>
      <c r="P53" s="126">
        <f t="shared" si="56"/>
        <v>3885</v>
      </c>
      <c r="Q53" s="126">
        <f t="shared" si="56"/>
        <v>725</v>
      </c>
      <c r="R53" s="126">
        <f t="shared" si="56"/>
        <v>1949</v>
      </c>
      <c r="S53" s="126"/>
      <c r="T53" s="126">
        <f t="shared" si="56"/>
        <v>257</v>
      </c>
      <c r="U53" s="126">
        <f t="shared" si="56"/>
        <v>3173</v>
      </c>
      <c r="V53" s="126">
        <f t="shared" si="56"/>
        <v>1497</v>
      </c>
      <c r="W53" s="126">
        <f t="shared" si="56"/>
        <v>1807</v>
      </c>
      <c r="X53" s="126">
        <f t="shared" si="56"/>
        <v>6230</v>
      </c>
      <c r="Y53" s="126">
        <f t="shared" si="56"/>
        <v>1216</v>
      </c>
      <c r="Z53" s="126">
        <f t="shared" si="56"/>
        <v>1881</v>
      </c>
      <c r="AA53" s="126"/>
      <c r="AB53" s="126">
        <f t="shared" si="56"/>
        <v>18</v>
      </c>
      <c r="AC53" s="126">
        <f t="shared" si="56"/>
        <v>388</v>
      </c>
      <c r="AD53" s="126">
        <f t="shared" si="56"/>
        <v>190</v>
      </c>
      <c r="AE53" s="126">
        <f t="shared" si="56"/>
        <v>191</v>
      </c>
      <c r="AF53" s="126">
        <f t="shared" si="56"/>
        <v>513</v>
      </c>
      <c r="AG53" s="126">
        <f t="shared" si="56"/>
        <v>95</v>
      </c>
      <c r="AH53" s="126">
        <f t="shared" si="56"/>
        <v>137</v>
      </c>
      <c r="AI53" s="126"/>
      <c r="AJ53" s="126">
        <f t="shared" si="56"/>
        <v>14.9</v>
      </c>
      <c r="AK53" s="126">
        <f t="shared" si="56"/>
        <v>13.7</v>
      </c>
      <c r="AL53" s="126">
        <f t="shared" si="56"/>
        <v>14.9</v>
      </c>
      <c r="AM53" s="126">
        <f t="shared" si="56"/>
        <v>17.3</v>
      </c>
      <c r="AN53" s="126">
        <f t="shared" si="56"/>
        <v>24.2</v>
      </c>
      <c r="AO53" s="126">
        <f t="shared" si="56"/>
        <v>17.100000000000001</v>
      </c>
      <c r="AP53" s="126">
        <f t="shared" si="56"/>
        <v>17.100000000000001</v>
      </c>
      <c r="AQ53" s="126">
        <f t="shared" si="56"/>
        <v>8.1999999999999993</v>
      </c>
      <c r="AR53" s="126"/>
      <c r="AS53" s="126">
        <f t="shared" si="56"/>
        <v>13.8</v>
      </c>
      <c r="AT53" s="126">
        <f t="shared" si="56"/>
        <v>14</v>
      </c>
      <c r="AU53" s="126">
        <f t="shared" si="56"/>
        <v>12.7</v>
      </c>
      <c r="AV53" s="126">
        <f t="shared" si="56"/>
        <v>16.5</v>
      </c>
      <c r="AW53" s="126">
        <f t="shared" si="56"/>
        <v>24.1</v>
      </c>
      <c r="AX53" s="126">
        <f t="shared" si="56"/>
        <v>14.1</v>
      </c>
      <c r="AY53" s="126">
        <f t="shared" si="56"/>
        <v>15.3</v>
      </c>
      <c r="AZ53" s="126">
        <f t="shared" si="56"/>
        <v>7.5</v>
      </c>
      <c r="BA53" s="126"/>
      <c r="BB53" s="126">
        <f t="shared" si="56"/>
        <v>14.9</v>
      </c>
      <c r="BC53" s="126">
        <f t="shared" si="56"/>
        <v>14.718974710169741</v>
      </c>
      <c r="BD53" s="126">
        <f t="shared" si="56"/>
        <v>20.561072147767518</v>
      </c>
      <c r="BE53" s="126">
        <f t="shared" si="56"/>
        <v>17.09170205440147</v>
      </c>
      <c r="BF53" s="126">
        <f t="shared" si="56"/>
        <v>8.2272667628920093</v>
      </c>
      <c r="BG53" s="126"/>
      <c r="BH53" s="126">
        <f t="shared" si="56"/>
        <v>13.918844818131968</v>
      </c>
      <c r="BI53" s="126" t="e">
        <f t="shared" si="56"/>
        <v>#DIV/0!</v>
      </c>
      <c r="BJ53" s="126" t="e">
        <f t="shared" si="56"/>
        <v>#DIV/0!</v>
      </c>
      <c r="BK53" s="126" t="e">
        <f t="shared" si="56"/>
        <v>#DIV/0!</v>
      </c>
      <c r="BL53" s="126" t="e">
        <f t="shared" si="56"/>
        <v>#VALUE!</v>
      </c>
    </row>
    <row r="54" spans="1:64" ht="12.75" customHeight="1" x14ac:dyDescent="0.2">
      <c r="A54" s="2" t="s">
        <v>205</v>
      </c>
      <c r="B54" s="2"/>
      <c r="C54" s="24"/>
      <c r="D54" s="125">
        <f>MIN(D6:D45)</f>
        <v>1434</v>
      </c>
      <c r="E54" s="125">
        <f t="shared" ref="E54:BL54" si="57">MIN(E6:E45)</f>
        <v>18882</v>
      </c>
      <c r="F54" s="125">
        <f t="shared" si="57"/>
        <v>7470</v>
      </c>
      <c r="G54" s="125">
        <f t="shared" si="57"/>
        <v>6538</v>
      </c>
      <c r="H54" s="125">
        <f t="shared" si="57"/>
        <v>29175</v>
      </c>
      <c r="I54" s="125">
        <f t="shared" si="57"/>
        <v>5011</v>
      </c>
      <c r="J54" s="125">
        <f t="shared" si="57"/>
        <v>12919</v>
      </c>
      <c r="K54" s="125"/>
      <c r="L54" s="125">
        <f t="shared" si="57"/>
        <v>83</v>
      </c>
      <c r="M54" s="125">
        <f t="shared" si="57"/>
        <v>2834</v>
      </c>
      <c r="N54" s="125">
        <f t="shared" si="57"/>
        <v>992</v>
      </c>
      <c r="O54" s="125">
        <f t="shared" si="57"/>
        <v>712</v>
      </c>
      <c r="P54" s="125">
        <f t="shared" si="57"/>
        <v>2853</v>
      </c>
      <c r="Q54" s="125">
        <f t="shared" si="57"/>
        <v>439</v>
      </c>
      <c r="R54" s="125">
        <f t="shared" si="57"/>
        <v>1249</v>
      </c>
      <c r="S54" s="125"/>
      <c r="T54" s="125">
        <f t="shared" si="57"/>
        <v>108</v>
      </c>
      <c r="U54" s="125">
        <f t="shared" si="57"/>
        <v>1512</v>
      </c>
      <c r="V54" s="125">
        <f t="shared" si="57"/>
        <v>730</v>
      </c>
      <c r="W54" s="125">
        <f t="shared" si="57"/>
        <v>719</v>
      </c>
      <c r="X54" s="125">
        <f t="shared" si="57"/>
        <v>2265</v>
      </c>
      <c r="Y54" s="125">
        <f t="shared" si="57"/>
        <v>334</v>
      </c>
      <c r="Z54" s="125">
        <f t="shared" si="57"/>
        <v>463</v>
      </c>
      <c r="AA54" s="125"/>
      <c r="AB54" s="125">
        <f t="shared" si="57"/>
        <v>5</v>
      </c>
      <c r="AC54" s="125">
        <f t="shared" si="57"/>
        <v>186</v>
      </c>
      <c r="AD54" s="125">
        <f t="shared" si="57"/>
        <v>74</v>
      </c>
      <c r="AE54" s="125">
        <f t="shared" si="57"/>
        <v>79</v>
      </c>
      <c r="AF54" s="125">
        <f t="shared" si="57"/>
        <v>174</v>
      </c>
      <c r="AG54" s="125">
        <f t="shared" si="57"/>
        <v>29</v>
      </c>
      <c r="AH54" s="125">
        <f t="shared" si="57"/>
        <v>41</v>
      </c>
      <c r="AI54" s="125"/>
      <c r="AJ54" s="125">
        <f t="shared" si="57"/>
        <v>6.3</v>
      </c>
      <c r="AK54" s="125">
        <f t="shared" si="57"/>
        <v>3.8</v>
      </c>
      <c r="AL54" s="125">
        <f t="shared" si="57"/>
        <v>5.5</v>
      </c>
      <c r="AM54" s="125">
        <f t="shared" si="57"/>
        <v>6.7</v>
      </c>
      <c r="AN54" s="125">
        <f t="shared" si="57"/>
        <v>10.6</v>
      </c>
      <c r="AO54" s="125">
        <f t="shared" si="57"/>
        <v>7.3</v>
      </c>
      <c r="AP54" s="125">
        <f t="shared" si="57"/>
        <v>6.5</v>
      </c>
      <c r="AQ54" s="125">
        <f t="shared" si="57"/>
        <v>3.4</v>
      </c>
      <c r="AR54" s="125"/>
      <c r="AS54" s="125">
        <f t="shared" si="57"/>
        <v>5.8</v>
      </c>
      <c r="AT54" s="125">
        <f t="shared" si="57"/>
        <v>2.5</v>
      </c>
      <c r="AU54" s="125">
        <f t="shared" si="57"/>
        <v>5.4</v>
      </c>
      <c r="AV54" s="125">
        <f t="shared" si="57"/>
        <v>6.3</v>
      </c>
      <c r="AW54" s="125">
        <f t="shared" si="57"/>
        <v>10.8</v>
      </c>
      <c r="AX54" s="125">
        <f t="shared" si="57"/>
        <v>5.7</v>
      </c>
      <c r="AY54" s="125">
        <f t="shared" si="57"/>
        <v>5.9</v>
      </c>
      <c r="AZ54" s="125">
        <f t="shared" si="57"/>
        <v>3.1</v>
      </c>
      <c r="BA54" s="125"/>
      <c r="BB54" s="125">
        <f t="shared" si="57"/>
        <v>6.3</v>
      </c>
      <c r="BC54" s="125">
        <f t="shared" si="57"/>
        <v>5.3727599749183197</v>
      </c>
      <c r="BD54" s="125">
        <f t="shared" si="57"/>
        <v>8.1845910528694077</v>
      </c>
      <c r="BE54" s="125">
        <f t="shared" si="57"/>
        <v>7.1544581165524272</v>
      </c>
      <c r="BF54" s="125">
        <f t="shared" si="57"/>
        <v>3.3886188161281097</v>
      </c>
      <c r="BG54" s="125"/>
      <c r="BH54" s="125">
        <f t="shared" si="57"/>
        <v>5.8</v>
      </c>
      <c r="BI54" s="125" t="e">
        <f t="shared" si="57"/>
        <v>#DIV/0!</v>
      </c>
      <c r="BJ54" s="125" t="e">
        <f t="shared" si="57"/>
        <v>#DIV/0!</v>
      </c>
      <c r="BK54" s="125" t="e">
        <f t="shared" si="57"/>
        <v>#DIV/0!</v>
      </c>
      <c r="BL54" s="125" t="e">
        <f t="shared" si="57"/>
        <v>#VALUE!</v>
      </c>
    </row>
    <row r="55" spans="1:64" s="150" customFormat="1" ht="45" customHeight="1" x14ac:dyDescent="0.25">
      <c r="A55" s="149"/>
      <c r="B55" s="149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64" ht="12.75" customHeight="1" x14ac:dyDescent="0.25">
      <c r="L56"/>
      <c r="M56" s="14"/>
      <c r="N56" s="14"/>
      <c r="O56" s="14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64" ht="12.75" customHeight="1" x14ac:dyDescent="0.25">
      <c r="L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64" ht="12.75" customHeight="1" x14ac:dyDescent="0.25">
      <c r="L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64" ht="12.75" customHeight="1" x14ac:dyDescent="0.25"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64" ht="12.75" customHeight="1" x14ac:dyDescent="0.25"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64" ht="12.75" customHeight="1" x14ac:dyDescent="0.25"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64" ht="12.75" customHeight="1" x14ac:dyDescent="0.25"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64" ht="12.75" customHeight="1" x14ac:dyDescent="0.25"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64" ht="12.75" customHeight="1" x14ac:dyDescent="0.25"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ht="12.75" customHeight="1" x14ac:dyDescent="0.25"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ht="12.75" customHeight="1" x14ac:dyDescent="0.25"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ht="12.75" customHeight="1" x14ac:dyDescent="0.25"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ht="12.75" customHeight="1" x14ac:dyDescent="0.25"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ht="12.75" customHeight="1" x14ac:dyDescent="0.25"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ht="12.75" customHeight="1" x14ac:dyDescent="0.25">
      <c r="A70" s="66"/>
      <c r="B70" s="66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ht="12.75" customHeight="1" x14ac:dyDescent="0.25"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ht="12.75" customHeight="1" x14ac:dyDescent="0.25"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ht="12.75" customHeight="1" x14ac:dyDescent="0.25"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ht="12.75" customHeight="1" x14ac:dyDescent="0.25"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ht="12.75" customHeight="1" x14ac:dyDescent="0.25"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ht="12.75" customHeight="1" x14ac:dyDescent="0.25"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ht="12.75" customHeight="1" x14ac:dyDescent="0.25"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ht="12.75" customHeight="1" x14ac:dyDescent="0.25"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ht="12.75" customHeight="1" x14ac:dyDescent="0.25"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ht="12.75" customHeight="1" x14ac:dyDescent="0.25"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34:50" ht="12.75" customHeight="1" x14ac:dyDescent="0.25"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34:50" ht="12.75" customHeight="1" x14ac:dyDescent="0.25"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34:50" ht="12.75" customHeight="1" x14ac:dyDescent="0.25"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34:50" ht="12.75" customHeight="1" x14ac:dyDescent="0.25"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34:50" ht="12.75" customHeight="1" x14ac:dyDescent="0.25"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34:50" ht="12.75" customHeight="1" x14ac:dyDescent="0.25"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34:50" ht="12.75" customHeight="1" x14ac:dyDescent="0.25"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34:50" ht="12.75" customHeight="1" x14ac:dyDescent="0.25"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34:50" ht="12.75" customHeight="1" x14ac:dyDescent="0.25"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34:50" ht="12.75" customHeight="1" x14ac:dyDescent="0.25"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34:50" ht="12.75" customHeight="1" x14ac:dyDescent="0.25"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34:50" ht="12.75" customHeight="1" x14ac:dyDescent="0.25"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34:50" ht="12.75" customHeight="1" x14ac:dyDescent="0.25"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</sheetData>
  <pageMargins left="0.511811024" right="0.511811024" top="0.78740157499999996" bottom="0.78740157499999996" header="0.31496062000000002" footer="0.31496062000000002"/>
  <pageSetup paperSize="9" scale="69" orientation="landscape" r:id="rId1"/>
  <ignoredErrors>
    <ignoredError sqref="BI7:BL25 BJ6:BL6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B63"/>
  <sheetViews>
    <sheetView showGridLines="0" zoomScale="85" zoomScaleNormal="85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7" width="11.7109375" style="6" customWidth="1"/>
    <col min="8" max="8" width="3.7109375" style="6" customWidth="1"/>
    <col min="9" max="12" width="11.7109375" style="6" customWidth="1"/>
    <col min="13" max="13" width="9.140625" style="6"/>
    <col min="14" max="14" width="30.7109375" style="6" customWidth="1"/>
    <col min="15" max="18" width="8.7109375" style="6" customWidth="1"/>
    <col min="19" max="16384" width="9.140625" style="6"/>
  </cols>
  <sheetData>
    <row r="1" spans="1:25" s="165" customFormat="1" ht="30" customHeight="1" x14ac:dyDescent="0.2">
      <c r="A1" s="4" t="s">
        <v>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5" ht="12.75" customHeight="1" x14ac:dyDescent="0.2">
      <c r="A2" s="11" t="s">
        <v>121</v>
      </c>
      <c r="B2" s="11"/>
    </row>
    <row r="3" spans="1:25" ht="12.75" customHeight="1" x14ac:dyDescent="0.2">
      <c r="D3" s="85" t="s">
        <v>13</v>
      </c>
      <c r="E3" s="85"/>
      <c r="I3" s="172" t="s">
        <v>11</v>
      </c>
      <c r="J3" s="172"/>
      <c r="K3" s="24"/>
      <c r="L3" s="24"/>
    </row>
    <row r="4" spans="1:25" s="8" customFormat="1" ht="12.75" customHeight="1" x14ac:dyDescent="0.2">
      <c r="A4" s="48"/>
      <c r="B4" s="130"/>
      <c r="D4" s="29" t="s">
        <v>118</v>
      </c>
      <c r="E4" s="29"/>
      <c r="F4" s="31"/>
      <c r="G4" s="31"/>
      <c r="I4" s="29" t="s">
        <v>118</v>
      </c>
      <c r="J4" s="29"/>
      <c r="K4" s="31"/>
      <c r="L4" s="31"/>
    </row>
    <row r="5" spans="1:25" s="1" customFormat="1" ht="30" customHeight="1" x14ac:dyDescent="0.25">
      <c r="A5" s="122" t="s">
        <v>212</v>
      </c>
      <c r="B5" s="122" t="s">
        <v>211</v>
      </c>
      <c r="D5" s="64" t="s">
        <v>6</v>
      </c>
      <c r="E5" s="64" t="s">
        <v>85</v>
      </c>
      <c r="F5" s="64" t="s">
        <v>86</v>
      </c>
      <c r="G5" s="64" t="s">
        <v>87</v>
      </c>
      <c r="I5" s="1" t="s">
        <v>6</v>
      </c>
      <c r="J5" s="64" t="s">
        <v>85</v>
      </c>
      <c r="K5" s="64" t="s">
        <v>86</v>
      </c>
      <c r="L5" s="64" t="s">
        <v>87</v>
      </c>
      <c r="N5" s="94" t="s">
        <v>92</v>
      </c>
      <c r="O5" s="94" t="s">
        <v>284</v>
      </c>
      <c r="P5" s="94" t="s">
        <v>283</v>
      </c>
      <c r="Q5" s="95" t="s">
        <v>279</v>
      </c>
      <c r="R5" s="95" t="s">
        <v>282</v>
      </c>
      <c r="T5" s="142"/>
      <c r="U5" s="142"/>
      <c r="V5" s="142"/>
      <c r="W5" s="142"/>
    </row>
    <row r="6" spans="1:25" ht="12.75" customHeight="1" x14ac:dyDescent="0.2">
      <c r="A6" s="3">
        <v>2012</v>
      </c>
      <c r="B6" s="17" t="s">
        <v>206</v>
      </c>
      <c r="D6" s="69">
        <v>8</v>
      </c>
      <c r="E6" s="69">
        <v>6.7</v>
      </c>
      <c r="F6" s="69">
        <v>9.6999999999999993</v>
      </c>
      <c r="G6" s="69">
        <v>9.1999999999999993</v>
      </c>
      <c r="H6" s="69"/>
      <c r="I6" s="231">
        <v>7.9</v>
      </c>
      <c r="J6" s="231">
        <v>6.7</v>
      </c>
      <c r="K6" s="231">
        <v>9.5</v>
      </c>
      <c r="L6" s="231">
        <v>8.8000000000000007</v>
      </c>
      <c r="N6" s="100" t="s">
        <v>11</v>
      </c>
      <c r="O6" s="101">
        <f>OcTxHM!$N$9</f>
        <v>6.3</v>
      </c>
      <c r="P6" s="101">
        <f>OcTxHM!$N$21</f>
        <v>9.4</v>
      </c>
      <c r="Q6" s="101">
        <f>OcTxHM!$N$44</f>
        <v>10.694714512992752</v>
      </c>
      <c r="R6" s="101">
        <f>OcTxHM!$N$45</f>
        <v>9.4347941098668553</v>
      </c>
      <c r="T6" s="143"/>
      <c r="U6" s="143"/>
      <c r="V6" s="143"/>
      <c r="W6" s="143"/>
    </row>
    <row r="7" spans="1:25" ht="12.75" customHeight="1" x14ac:dyDescent="0.2">
      <c r="A7" s="3"/>
      <c r="B7" s="17" t="s">
        <v>207</v>
      </c>
      <c r="D7" s="69">
        <v>7.6</v>
      </c>
      <c r="E7" s="69">
        <v>6.2</v>
      </c>
      <c r="F7" s="69">
        <v>9.6999999999999993</v>
      </c>
      <c r="G7" s="69">
        <v>8.8000000000000007</v>
      </c>
      <c r="H7" s="69"/>
      <c r="I7" s="231">
        <v>7.3</v>
      </c>
      <c r="J7" s="231">
        <v>6</v>
      </c>
      <c r="K7" s="231">
        <v>8.1999999999999993</v>
      </c>
      <c r="L7" s="231">
        <v>8.1999999999999993</v>
      </c>
      <c r="N7" s="193" t="s">
        <v>93</v>
      </c>
      <c r="O7" s="194"/>
      <c r="P7" s="194"/>
      <c r="Q7" s="194"/>
      <c r="R7" s="194"/>
      <c r="T7" s="144"/>
      <c r="U7" s="143"/>
      <c r="V7" s="144"/>
      <c r="W7" s="143"/>
    </row>
    <row r="8" spans="1:25" ht="12.75" customHeight="1" x14ac:dyDescent="0.2">
      <c r="A8" s="3"/>
      <c r="B8" s="17" t="s">
        <v>208</v>
      </c>
      <c r="D8" s="69">
        <v>7.1</v>
      </c>
      <c r="E8" s="69">
        <v>5.7</v>
      </c>
      <c r="F8" s="69">
        <v>8.5</v>
      </c>
      <c r="G8" s="69">
        <v>8.4</v>
      </c>
      <c r="H8" s="69"/>
      <c r="I8" s="231">
        <v>6.4</v>
      </c>
      <c r="J8" s="231">
        <v>5.4</v>
      </c>
      <c r="K8" s="231">
        <v>6.9</v>
      </c>
      <c r="L8" s="231">
        <v>7.3</v>
      </c>
      <c r="N8" s="96" t="s">
        <v>25</v>
      </c>
      <c r="O8" s="91">
        <f>OcTxHM!$O$9</f>
        <v>5.4</v>
      </c>
      <c r="P8" s="91">
        <f>OcTxHM!$O$21</f>
        <v>8.4</v>
      </c>
      <c r="Q8" s="91">
        <f>OcTxHM!$O$44</f>
        <v>0</v>
      </c>
      <c r="R8" s="91">
        <f>OcTxHM!$O$45</f>
        <v>0</v>
      </c>
      <c r="T8" s="143"/>
      <c r="U8" s="143"/>
      <c r="V8" s="143"/>
      <c r="W8" s="143"/>
    </row>
    <row r="9" spans="1:25" ht="12.75" customHeight="1" x14ac:dyDescent="0.2">
      <c r="A9" s="3"/>
      <c r="B9" s="17" t="s">
        <v>209</v>
      </c>
      <c r="D9" s="69">
        <v>6.9</v>
      </c>
      <c r="E9" s="69">
        <v>5.5</v>
      </c>
      <c r="F9" s="69">
        <v>8.6999999999999993</v>
      </c>
      <c r="G9" s="69">
        <v>8.1999999999999993</v>
      </c>
      <c r="H9" s="69"/>
      <c r="I9" s="231">
        <v>6.3</v>
      </c>
      <c r="J9" s="231">
        <v>5</v>
      </c>
      <c r="K9" s="231">
        <v>8</v>
      </c>
      <c r="L9" s="231">
        <v>7.1</v>
      </c>
      <c r="N9" s="97" t="s">
        <v>12</v>
      </c>
      <c r="O9" s="91">
        <f>OcTxHM!$P$9</f>
        <v>7.6</v>
      </c>
      <c r="P9" s="91">
        <f>OcTxHM!$P$21</f>
        <v>10.7</v>
      </c>
      <c r="Q9" s="91">
        <f>OcTxHM!$P$44</f>
        <v>0</v>
      </c>
      <c r="R9" s="91">
        <f>OcTxHM!$P$45</f>
        <v>0</v>
      </c>
      <c r="T9" s="143"/>
      <c r="U9" s="143"/>
      <c r="V9" s="143"/>
      <c r="W9" s="143"/>
    </row>
    <row r="10" spans="1:25" ht="12.75" customHeight="1" x14ac:dyDescent="0.2">
      <c r="A10" s="3">
        <v>2013</v>
      </c>
      <c r="B10" s="17" t="s">
        <v>206</v>
      </c>
      <c r="D10" s="69">
        <v>8.1</v>
      </c>
      <c r="E10" s="69">
        <v>6.3</v>
      </c>
      <c r="F10" s="69">
        <v>10</v>
      </c>
      <c r="G10" s="69">
        <v>9.5</v>
      </c>
      <c r="H10" s="69"/>
      <c r="I10" s="231">
        <v>7.5</v>
      </c>
      <c r="J10" s="231">
        <v>5.7</v>
      </c>
      <c r="K10" s="231">
        <v>7.9</v>
      </c>
      <c r="L10" s="231">
        <v>9.1</v>
      </c>
      <c r="N10" s="191" t="s">
        <v>95</v>
      </c>
      <c r="O10" s="192"/>
      <c r="P10" s="192"/>
      <c r="Q10" s="192"/>
      <c r="R10" s="192"/>
      <c r="T10" s="143"/>
      <c r="U10" s="143"/>
      <c r="V10" s="143"/>
      <c r="W10" s="143"/>
    </row>
    <row r="11" spans="1:25" ht="12.75" customHeight="1" x14ac:dyDescent="0.25">
      <c r="A11" s="3"/>
      <c r="B11" s="17" t="s">
        <v>207</v>
      </c>
      <c r="D11" s="69">
        <v>7.5</v>
      </c>
      <c r="E11" s="69">
        <v>6</v>
      </c>
      <c r="F11" s="69">
        <v>9.1999999999999993</v>
      </c>
      <c r="G11" s="69">
        <v>8.9</v>
      </c>
      <c r="H11" s="69"/>
      <c r="I11" s="231">
        <v>7</v>
      </c>
      <c r="J11" s="231">
        <v>5.5</v>
      </c>
      <c r="K11" s="231">
        <v>8.6</v>
      </c>
      <c r="L11" s="231">
        <v>8.1</v>
      </c>
      <c r="N11" s="98" t="s">
        <v>213</v>
      </c>
      <c r="O11" s="92">
        <f>TxE!$BI$9</f>
        <v>5.9328859060402683</v>
      </c>
      <c r="P11" s="92">
        <f>TxE!$BI$21</f>
        <v>9.0232281119714113</v>
      </c>
      <c r="Q11" s="92" t="e">
        <f>TxE!$BI$44</f>
        <v>#DIV/0!</v>
      </c>
      <c r="R11" s="92" t="e">
        <f>TxE!$BI$45</f>
        <v>#DIV/0!</v>
      </c>
      <c r="T11" s="143"/>
      <c r="U11" s="143"/>
      <c r="V11" s="143"/>
      <c r="W11" s="143"/>
      <c r="X11"/>
      <c r="Y11"/>
    </row>
    <row r="12" spans="1:25" ht="12.75" customHeight="1" x14ac:dyDescent="0.2">
      <c r="A12" s="3"/>
      <c r="B12" s="17" t="s">
        <v>208</v>
      </c>
      <c r="D12" s="69">
        <v>7</v>
      </c>
      <c r="E12" s="69">
        <v>5.7</v>
      </c>
      <c r="F12" s="69">
        <v>8.3000000000000007</v>
      </c>
      <c r="G12" s="69">
        <v>8.1999999999999993</v>
      </c>
      <c r="H12" s="69"/>
      <c r="I12" s="231">
        <v>6.3</v>
      </c>
      <c r="J12" s="231">
        <v>5</v>
      </c>
      <c r="K12" s="231">
        <v>6.7</v>
      </c>
      <c r="L12" s="231">
        <v>7.5</v>
      </c>
      <c r="N12" s="98" t="s">
        <v>214</v>
      </c>
      <c r="O12" s="92">
        <f>TxE!$BJ$9</f>
        <v>8.6152219873150102</v>
      </c>
      <c r="P12" s="92">
        <f>TxE!$BJ$21</f>
        <v>13.206577595066804</v>
      </c>
      <c r="Q12" s="92" t="e">
        <f>TxE!$BJ$44</f>
        <v>#DIV/0!</v>
      </c>
      <c r="R12" s="92" t="e">
        <f>TxE!$BJ$45</f>
        <v>#DIV/0!</v>
      </c>
      <c r="T12" s="143"/>
      <c r="U12" s="143"/>
      <c r="V12" s="143"/>
      <c r="W12" s="143"/>
    </row>
    <row r="13" spans="1:25" ht="12.75" customHeight="1" x14ac:dyDescent="0.2">
      <c r="A13" s="3"/>
      <c r="B13" s="17" t="s">
        <v>209</v>
      </c>
      <c r="D13" s="69">
        <v>6.3</v>
      </c>
      <c r="E13" s="69">
        <v>5.0999999999999996</v>
      </c>
      <c r="F13" s="69">
        <v>8.3000000000000007</v>
      </c>
      <c r="G13" s="69">
        <v>7.2</v>
      </c>
      <c r="H13" s="69"/>
      <c r="I13" s="231">
        <v>5.8</v>
      </c>
      <c r="J13" s="231">
        <v>4.4000000000000004</v>
      </c>
      <c r="K13" s="231">
        <v>7.7</v>
      </c>
      <c r="L13" s="231">
        <v>6.6</v>
      </c>
      <c r="N13" s="98" t="s">
        <v>215</v>
      </c>
      <c r="O13" s="92">
        <f>TxE!$BK$9</f>
        <v>6.4095127610208813</v>
      </c>
      <c r="P13" s="92">
        <f>TxE!$BK$21</f>
        <v>9.5692545782821767</v>
      </c>
      <c r="Q13" s="92" t="e">
        <f>TxE!$BK$44</f>
        <v>#DIV/0!</v>
      </c>
      <c r="R13" s="92" t="e">
        <f>TxE!$BK$45</f>
        <v>#DIV/0!</v>
      </c>
      <c r="T13" s="143"/>
      <c r="U13" s="143"/>
      <c r="V13" s="143"/>
      <c r="W13" s="143"/>
    </row>
    <row r="14" spans="1:25" ht="12.75" customHeight="1" x14ac:dyDescent="0.2">
      <c r="A14" s="3">
        <v>2014</v>
      </c>
      <c r="B14" s="17" t="s">
        <v>206</v>
      </c>
      <c r="D14" s="69">
        <v>7.2</v>
      </c>
      <c r="E14" s="69">
        <v>5.8</v>
      </c>
      <c r="F14" s="69">
        <v>9.1999999999999993</v>
      </c>
      <c r="G14" s="69">
        <v>8.4</v>
      </c>
      <c r="H14" s="69"/>
      <c r="I14" s="231">
        <v>7.1</v>
      </c>
      <c r="J14" s="231">
        <v>5.6</v>
      </c>
      <c r="K14" s="231">
        <v>7.8</v>
      </c>
      <c r="L14" s="231">
        <v>8.3000000000000007</v>
      </c>
      <c r="N14" s="136" t="s">
        <v>32</v>
      </c>
      <c r="O14" s="92">
        <f>TxE!$BL$9</f>
        <v>3.6490683229813663</v>
      </c>
      <c r="P14" s="92">
        <f>TxE!$BL$21</f>
        <v>5.2083333333333339</v>
      </c>
      <c r="Q14" s="92" t="e">
        <f>TxE!$BL$44</f>
        <v>#VALUE!</v>
      </c>
      <c r="R14" s="92" t="e">
        <f>TxE!$BL$45</f>
        <v>#VALUE!</v>
      </c>
      <c r="T14" s="143"/>
      <c r="U14" s="143"/>
      <c r="V14" s="143"/>
      <c r="W14" s="143"/>
    </row>
    <row r="15" spans="1:25" ht="12.75" customHeight="1" x14ac:dyDescent="0.2">
      <c r="A15" s="3"/>
      <c r="B15" s="17" t="s">
        <v>207</v>
      </c>
      <c r="D15" s="69">
        <v>6.9</v>
      </c>
      <c r="E15" s="69">
        <v>5.6</v>
      </c>
      <c r="F15" s="69">
        <v>8.8000000000000007</v>
      </c>
      <c r="G15" s="69">
        <v>8</v>
      </c>
      <c r="H15" s="69"/>
      <c r="I15" s="231">
        <v>6.9</v>
      </c>
      <c r="J15" s="231">
        <v>4.7</v>
      </c>
      <c r="K15" s="231">
        <v>8.8000000000000007</v>
      </c>
      <c r="L15" s="231">
        <v>8.4</v>
      </c>
      <c r="N15" s="187" t="s">
        <v>94</v>
      </c>
      <c r="O15" s="188"/>
      <c r="P15" s="188"/>
      <c r="Q15" s="188"/>
      <c r="R15" s="188"/>
      <c r="T15" s="143"/>
      <c r="U15" s="143"/>
      <c r="V15" s="143"/>
      <c r="W15" s="143"/>
    </row>
    <row r="16" spans="1:25" ht="12.75" customHeight="1" x14ac:dyDescent="0.2">
      <c r="A16" s="3"/>
      <c r="B16" s="17" t="s">
        <v>208</v>
      </c>
      <c r="D16" s="69">
        <v>6.9</v>
      </c>
      <c r="E16" s="69">
        <v>5.6</v>
      </c>
      <c r="F16" s="69">
        <v>8.9</v>
      </c>
      <c r="G16" s="69">
        <v>7.8</v>
      </c>
      <c r="H16" s="69"/>
      <c r="I16" s="231">
        <v>6.9</v>
      </c>
      <c r="J16" s="231">
        <v>5.4</v>
      </c>
      <c r="K16" s="231">
        <v>8.6</v>
      </c>
      <c r="L16" s="231">
        <v>7.9</v>
      </c>
      <c r="N16" s="98" t="s">
        <v>26</v>
      </c>
      <c r="O16" s="92">
        <f>TxI!$L$9</f>
        <v>22.5</v>
      </c>
      <c r="P16" s="92">
        <f>TxI!$L$21</f>
        <v>30.2</v>
      </c>
      <c r="Q16" s="92">
        <f>TxI!$L$44</f>
        <v>0</v>
      </c>
      <c r="R16" s="92">
        <f>TxI!$L$45</f>
        <v>0</v>
      </c>
      <c r="T16" s="143"/>
      <c r="U16" s="143"/>
      <c r="V16" s="143"/>
      <c r="W16" s="143"/>
    </row>
    <row r="17" spans="1:23" ht="12.75" customHeight="1" x14ac:dyDescent="0.2">
      <c r="A17" s="3"/>
      <c r="B17" s="17" t="s">
        <v>209</v>
      </c>
      <c r="D17" s="69">
        <v>6.6</v>
      </c>
      <c r="E17" s="69">
        <v>5.4</v>
      </c>
      <c r="F17" s="69">
        <v>8</v>
      </c>
      <c r="G17" s="69">
        <v>7.5</v>
      </c>
      <c r="H17" s="69"/>
      <c r="I17" s="231">
        <v>6.3</v>
      </c>
      <c r="J17" s="231">
        <v>5.0999999999999996</v>
      </c>
      <c r="K17" s="231">
        <v>6.3</v>
      </c>
      <c r="L17" s="231">
        <v>7.5</v>
      </c>
      <c r="N17" s="98" t="s">
        <v>27</v>
      </c>
      <c r="O17" s="92">
        <f>TxI!$M$9</f>
        <v>12.3</v>
      </c>
      <c r="P17" s="92">
        <f>TxI!$M$21</f>
        <v>19.3</v>
      </c>
      <c r="Q17" s="92">
        <f>TxI!$M$44</f>
        <v>0</v>
      </c>
      <c r="R17" s="92">
        <f>TxI!$M$45</f>
        <v>0</v>
      </c>
      <c r="T17" s="143"/>
      <c r="U17" s="143"/>
      <c r="V17" s="143"/>
      <c r="W17" s="143"/>
    </row>
    <row r="18" spans="1:23" ht="12.75" customHeight="1" x14ac:dyDescent="0.2">
      <c r="A18" s="3">
        <v>2015</v>
      </c>
      <c r="B18" s="17" t="s">
        <v>206</v>
      </c>
      <c r="D18" s="69">
        <v>8.1</v>
      </c>
      <c r="E18" s="69">
        <v>6.5</v>
      </c>
      <c r="F18" s="69">
        <v>10</v>
      </c>
      <c r="G18" s="69">
        <v>9.3000000000000007</v>
      </c>
      <c r="H18" s="69"/>
      <c r="I18" s="231">
        <v>8.3000000000000007</v>
      </c>
      <c r="J18" s="231">
        <v>6.3</v>
      </c>
      <c r="K18" s="231">
        <v>10.5</v>
      </c>
      <c r="L18" s="231">
        <v>9.6</v>
      </c>
      <c r="N18" s="98" t="s">
        <v>28</v>
      </c>
      <c r="O18" s="92">
        <f>TxI!$N$9</f>
        <v>5.3</v>
      </c>
      <c r="P18" s="92">
        <f>TxI!$N$21</f>
        <v>8</v>
      </c>
      <c r="Q18" s="92">
        <f>TxI!$N$44</f>
        <v>0</v>
      </c>
      <c r="R18" s="92">
        <f>TxI!$N$45</f>
        <v>0</v>
      </c>
      <c r="T18" s="143"/>
      <c r="U18" s="143"/>
      <c r="V18" s="143"/>
      <c r="W18" s="143"/>
    </row>
    <row r="19" spans="1:23" ht="12.75" customHeight="1" x14ac:dyDescent="0.2">
      <c r="A19" s="3"/>
      <c r="B19" s="17" t="s">
        <v>207</v>
      </c>
      <c r="D19" s="69">
        <v>8.4</v>
      </c>
      <c r="E19" s="69">
        <v>6.9</v>
      </c>
      <c r="F19" s="69">
        <v>10.199999999999999</v>
      </c>
      <c r="G19" s="69">
        <v>9.6999999999999993</v>
      </c>
      <c r="H19" s="69"/>
      <c r="I19" s="231">
        <v>8</v>
      </c>
      <c r="J19" s="231">
        <v>6.4</v>
      </c>
      <c r="K19" s="231">
        <v>8.8000000000000007</v>
      </c>
      <c r="L19" s="231">
        <v>9.1999999999999993</v>
      </c>
      <c r="N19" s="96" t="s">
        <v>29</v>
      </c>
      <c r="O19" s="92">
        <f>TxI!$O$9</f>
        <v>3.1</v>
      </c>
      <c r="P19" s="92">
        <f>TxI!$O$21</f>
        <v>5.6</v>
      </c>
      <c r="Q19" s="92">
        <f>TxI!$O$44</f>
        <v>0</v>
      </c>
      <c r="R19" s="92">
        <f>TxI!$O$45</f>
        <v>0</v>
      </c>
      <c r="T19" s="143"/>
      <c r="U19" s="143"/>
      <c r="V19" s="143"/>
      <c r="W19" s="143"/>
    </row>
    <row r="20" spans="1:23" ht="12.75" customHeight="1" x14ac:dyDescent="0.2">
      <c r="A20" s="3"/>
      <c r="B20" s="17" t="s">
        <v>208</v>
      </c>
      <c r="D20" s="69">
        <v>9</v>
      </c>
      <c r="E20" s="69">
        <v>7.3</v>
      </c>
      <c r="F20" s="69">
        <v>11</v>
      </c>
      <c r="G20" s="69">
        <v>10.4</v>
      </c>
      <c r="H20" s="69"/>
      <c r="I20" s="231">
        <v>8.8000000000000007</v>
      </c>
      <c r="J20" s="231">
        <v>6.7</v>
      </c>
      <c r="K20" s="231">
        <v>11.4</v>
      </c>
      <c r="L20" s="231">
        <v>10.1</v>
      </c>
      <c r="N20" s="97" t="s">
        <v>30</v>
      </c>
      <c r="O20" s="92">
        <f>TxI!$P$9</f>
        <v>2.2999999999999998</v>
      </c>
      <c r="P20" s="92">
        <f>TxI!$P$21</f>
        <v>3.4</v>
      </c>
      <c r="Q20" s="92">
        <f>TxI!$P$44</f>
        <v>0</v>
      </c>
      <c r="R20" s="92">
        <f>TxI!$P$45</f>
        <v>0</v>
      </c>
      <c r="T20" s="143"/>
      <c r="U20" s="143"/>
      <c r="V20" s="143"/>
      <c r="W20" s="143"/>
    </row>
    <row r="21" spans="1:23" ht="12.75" customHeight="1" x14ac:dyDescent="0.2">
      <c r="A21" s="3"/>
      <c r="B21" s="17" t="s">
        <v>209</v>
      </c>
      <c r="D21" s="69">
        <v>9.1</v>
      </c>
      <c r="E21" s="69">
        <v>7.5</v>
      </c>
      <c r="F21" s="69">
        <v>11.3</v>
      </c>
      <c r="G21" s="69">
        <v>10.3</v>
      </c>
      <c r="H21" s="69"/>
      <c r="I21" s="231">
        <v>9.4</v>
      </c>
      <c r="J21" s="231">
        <v>7.6</v>
      </c>
      <c r="K21" s="231">
        <v>11.4</v>
      </c>
      <c r="L21" s="231">
        <v>10.6</v>
      </c>
      <c r="N21" s="189" t="s">
        <v>233</v>
      </c>
      <c r="O21" s="190"/>
      <c r="P21" s="190"/>
      <c r="Q21" s="190"/>
      <c r="R21" s="190"/>
      <c r="T21" s="143"/>
      <c r="U21" s="143"/>
      <c r="V21" s="143"/>
      <c r="W21" s="143"/>
    </row>
    <row r="22" spans="1:23" ht="12.75" customHeight="1" x14ac:dyDescent="0.2">
      <c r="A22" s="3">
        <v>2016</v>
      </c>
      <c r="B22" s="17" t="s">
        <v>206</v>
      </c>
      <c r="D22" s="69">
        <v>11.1</v>
      </c>
      <c r="E22" s="69">
        <v>8.9</v>
      </c>
      <c r="F22" s="69">
        <v>13.8</v>
      </c>
      <c r="G22" s="69">
        <v>12.8</v>
      </c>
      <c r="H22" s="69"/>
      <c r="I22" s="231">
        <v>11.3</v>
      </c>
      <c r="J22" s="231">
        <v>8.9</v>
      </c>
      <c r="K22" s="231">
        <v>12.6</v>
      </c>
      <c r="L22" s="231">
        <v>13.2</v>
      </c>
      <c r="N22" s="99" t="s">
        <v>96</v>
      </c>
      <c r="O22" s="93">
        <f>$J$9</f>
        <v>5</v>
      </c>
      <c r="P22" s="93">
        <f>$J$21</f>
        <v>7.6</v>
      </c>
      <c r="Q22" s="93">
        <f>$J$44</f>
        <v>0</v>
      </c>
      <c r="R22" s="93">
        <f>$J$45</f>
        <v>0</v>
      </c>
      <c r="T22" s="143"/>
      <c r="U22" s="143"/>
      <c r="V22" s="143"/>
      <c r="W22" s="143"/>
    </row>
    <row r="23" spans="1:23" ht="12.75" customHeight="1" x14ac:dyDescent="0.2">
      <c r="A23" s="3"/>
      <c r="B23" s="17" t="s">
        <v>207</v>
      </c>
      <c r="D23" s="69">
        <v>11.4</v>
      </c>
      <c r="E23" s="69">
        <v>9.3000000000000007</v>
      </c>
      <c r="F23" s="69">
        <v>14.9</v>
      </c>
      <c r="G23" s="69">
        <v>13</v>
      </c>
      <c r="H23" s="69"/>
      <c r="I23" s="231">
        <v>11</v>
      </c>
      <c r="J23" s="231">
        <v>8</v>
      </c>
      <c r="K23" s="231">
        <v>15.4</v>
      </c>
      <c r="L23" s="231">
        <v>12.7</v>
      </c>
      <c r="N23" s="99" t="s">
        <v>97</v>
      </c>
      <c r="O23" s="93">
        <f>$K$9</f>
        <v>8</v>
      </c>
      <c r="P23" s="93">
        <f>$K$21</f>
        <v>11.4</v>
      </c>
      <c r="Q23" s="93">
        <f>$K$44</f>
        <v>0</v>
      </c>
      <c r="R23" s="93">
        <f>$K$45</f>
        <v>0</v>
      </c>
      <c r="T23" s="143"/>
      <c r="U23" s="143"/>
      <c r="V23" s="143"/>
      <c r="W23" s="143"/>
    </row>
    <row r="24" spans="1:23" ht="12.75" customHeight="1" x14ac:dyDescent="0.2">
      <c r="A24" s="3"/>
      <c r="B24" s="17" t="s">
        <v>208</v>
      </c>
      <c r="D24" s="69">
        <v>11.9</v>
      </c>
      <c r="E24" s="69">
        <v>9.6999999999999993</v>
      </c>
      <c r="F24" s="69">
        <v>14.7</v>
      </c>
      <c r="G24" s="69">
        <v>13.7</v>
      </c>
      <c r="H24" s="69"/>
      <c r="I24" s="231">
        <v>11.3</v>
      </c>
      <c r="J24" s="231">
        <v>8.3000000000000007</v>
      </c>
      <c r="K24" s="231">
        <v>13.9</v>
      </c>
      <c r="L24" s="231">
        <v>13.2</v>
      </c>
      <c r="N24" s="99" t="s">
        <v>98</v>
      </c>
      <c r="O24" s="93">
        <f>$L$9</f>
        <v>7.1</v>
      </c>
      <c r="P24" s="93">
        <f>$L$21</f>
        <v>10.6</v>
      </c>
      <c r="Q24" s="93">
        <f>$L$44</f>
        <v>0</v>
      </c>
      <c r="R24" s="93">
        <f>$L$45</f>
        <v>0</v>
      </c>
      <c r="T24" s="143"/>
      <c r="U24" s="143"/>
      <c r="V24" s="143"/>
      <c r="W24" s="143"/>
    </row>
    <row r="25" spans="1:23" ht="12.75" customHeight="1" x14ac:dyDescent="0.2">
      <c r="A25" s="3"/>
      <c r="B25" s="17" t="s">
        <v>209</v>
      </c>
      <c r="D25" s="69">
        <v>12.2</v>
      </c>
      <c r="E25" s="69">
        <v>9.6</v>
      </c>
      <c r="F25" s="69">
        <v>14.6</v>
      </c>
      <c r="G25" s="69">
        <v>14.2</v>
      </c>
      <c r="H25" s="69"/>
      <c r="I25" s="231">
        <v>11.2</v>
      </c>
      <c r="J25" s="231">
        <v>8.5</v>
      </c>
      <c r="K25" s="231">
        <v>13.5</v>
      </c>
      <c r="L25" s="231">
        <v>13</v>
      </c>
    </row>
    <row r="26" spans="1:23" ht="12.75" customHeight="1" x14ac:dyDescent="0.2">
      <c r="A26" s="3">
        <v>2017</v>
      </c>
      <c r="B26" s="17" t="s">
        <v>206</v>
      </c>
      <c r="D26" s="69">
        <v>13.9</v>
      </c>
      <c r="E26" s="69">
        <v>11</v>
      </c>
      <c r="F26" s="69">
        <v>17.100000000000001</v>
      </c>
      <c r="G26" s="69">
        <v>16.100000000000001</v>
      </c>
      <c r="H26" s="69"/>
      <c r="I26" s="231">
        <v>13.8</v>
      </c>
      <c r="J26" s="231">
        <v>10.3</v>
      </c>
      <c r="K26" s="231">
        <v>16.7</v>
      </c>
      <c r="L26" s="231">
        <v>15.8</v>
      </c>
    </row>
    <row r="27" spans="1:23" ht="12.75" customHeight="1" x14ac:dyDescent="0.2">
      <c r="A27" s="3"/>
      <c r="B27" s="17" t="s">
        <v>207</v>
      </c>
      <c r="D27" s="69">
        <v>13.1</v>
      </c>
      <c r="E27" s="69">
        <v>10.4</v>
      </c>
      <c r="F27" s="69">
        <v>16</v>
      </c>
      <c r="G27" s="69">
        <v>15.2</v>
      </c>
      <c r="H27" s="69"/>
      <c r="I27" s="231">
        <v>12.2</v>
      </c>
      <c r="J27" s="231">
        <v>9.4</v>
      </c>
      <c r="K27" s="231">
        <v>14.3</v>
      </c>
      <c r="L27" s="231">
        <v>13.9</v>
      </c>
    </row>
    <row r="28" spans="1:23" ht="12.75" customHeight="1" x14ac:dyDescent="0.2">
      <c r="A28" s="3"/>
      <c r="B28" s="17" t="s">
        <v>208</v>
      </c>
      <c r="D28" s="69">
        <v>12.5</v>
      </c>
      <c r="E28" s="69">
        <v>10</v>
      </c>
      <c r="F28" s="69">
        <v>15.2</v>
      </c>
      <c r="G28" s="69">
        <v>14.5</v>
      </c>
      <c r="H28" s="69"/>
      <c r="I28" s="231">
        <v>12.3</v>
      </c>
      <c r="J28" s="231">
        <v>9.4</v>
      </c>
      <c r="K28" s="231">
        <v>13.9</v>
      </c>
      <c r="L28" s="231">
        <v>14.3</v>
      </c>
    </row>
    <row r="29" spans="1:23" ht="12.75" customHeight="1" x14ac:dyDescent="0.2">
      <c r="A29" s="3"/>
      <c r="B29" s="17" t="s">
        <v>209</v>
      </c>
      <c r="D29" s="69">
        <v>11.9</v>
      </c>
      <c r="E29" s="69">
        <v>9.6</v>
      </c>
      <c r="F29" s="69">
        <v>14.6</v>
      </c>
      <c r="G29" s="69">
        <v>13.7</v>
      </c>
      <c r="H29" s="69"/>
      <c r="I29" s="231">
        <v>10.7</v>
      </c>
      <c r="J29" s="231">
        <v>7.8</v>
      </c>
      <c r="K29" s="231">
        <v>13.6</v>
      </c>
      <c r="L29" s="231">
        <v>12.3</v>
      </c>
    </row>
    <row r="30" spans="1:23" ht="12.75" customHeight="1" x14ac:dyDescent="0.2">
      <c r="A30" s="3">
        <v>2018</v>
      </c>
      <c r="B30" s="17" t="s">
        <v>206</v>
      </c>
      <c r="D30" s="69">
        <v>13.2</v>
      </c>
      <c r="E30" s="69">
        <v>10.6</v>
      </c>
      <c r="F30" s="69">
        <v>16.100000000000001</v>
      </c>
      <c r="G30" s="69">
        <v>15.2</v>
      </c>
      <c r="H30" s="69"/>
      <c r="I30" s="231">
        <v>12.7</v>
      </c>
      <c r="J30" s="231">
        <v>10.3</v>
      </c>
      <c r="K30" s="231">
        <v>15.6</v>
      </c>
      <c r="L30" s="231">
        <v>13.9</v>
      </c>
    </row>
    <row r="31" spans="1:23" ht="12.75" customHeight="1" x14ac:dyDescent="0.2">
      <c r="A31" s="3"/>
      <c r="B31" s="17" t="s">
        <v>207</v>
      </c>
      <c r="D31" s="69">
        <v>12.6</v>
      </c>
      <c r="E31" s="69">
        <v>10</v>
      </c>
      <c r="F31" s="69">
        <v>15.1</v>
      </c>
      <c r="G31" s="69">
        <v>14.5</v>
      </c>
      <c r="H31" s="69"/>
      <c r="I31" s="231">
        <v>10.9</v>
      </c>
      <c r="J31" s="231">
        <v>7.9</v>
      </c>
      <c r="K31" s="231">
        <v>14</v>
      </c>
      <c r="L31" s="231">
        <v>12.5</v>
      </c>
    </row>
    <row r="32" spans="1:23" ht="12.75" customHeight="1" x14ac:dyDescent="0.2">
      <c r="A32" s="3"/>
      <c r="B32" s="17" t="s">
        <v>208</v>
      </c>
      <c r="D32" s="69">
        <v>12</v>
      </c>
      <c r="E32" s="69">
        <v>9.5</v>
      </c>
      <c r="F32" s="69">
        <v>14.7</v>
      </c>
      <c r="G32" s="69">
        <v>13.9</v>
      </c>
      <c r="H32" s="69"/>
      <c r="I32" s="231">
        <v>9.8000000000000007</v>
      </c>
      <c r="J32" s="231">
        <v>7.1</v>
      </c>
      <c r="K32" s="231">
        <v>12.3</v>
      </c>
      <c r="L32" s="231">
        <v>11.4</v>
      </c>
    </row>
    <row r="33" spans="1:12" ht="12.75" customHeight="1" x14ac:dyDescent="0.2">
      <c r="A33" s="3"/>
      <c r="B33" s="17" t="s">
        <v>209</v>
      </c>
      <c r="D33" s="69">
        <v>11.7</v>
      </c>
      <c r="E33" s="69">
        <v>9.3000000000000007</v>
      </c>
      <c r="F33" s="69">
        <v>14.6</v>
      </c>
      <c r="G33" s="69">
        <v>13.4</v>
      </c>
      <c r="H33" s="69"/>
      <c r="I33" s="231">
        <v>9.6999999999999993</v>
      </c>
      <c r="J33" s="231">
        <v>7.7</v>
      </c>
      <c r="K33" s="231">
        <v>12.2</v>
      </c>
      <c r="L33" s="231">
        <v>10.7</v>
      </c>
    </row>
    <row r="34" spans="1:12" ht="12.75" customHeight="1" x14ac:dyDescent="0.2">
      <c r="A34" s="3">
        <v>2019</v>
      </c>
      <c r="B34" s="17" t="s">
        <v>206</v>
      </c>
      <c r="D34" s="69">
        <v>12.8</v>
      </c>
      <c r="E34" s="69">
        <v>10.3</v>
      </c>
      <c r="F34" s="69">
        <v>16.100000000000001</v>
      </c>
      <c r="G34" s="69">
        <v>14.7</v>
      </c>
      <c r="H34" s="69"/>
      <c r="I34" s="231">
        <v>11.2</v>
      </c>
      <c r="J34" s="231">
        <v>8.8000000000000007</v>
      </c>
      <c r="K34" s="231">
        <v>14.2</v>
      </c>
      <c r="L34" s="231">
        <v>12.4</v>
      </c>
    </row>
    <row r="35" spans="1:12" ht="12.75" customHeight="1" x14ac:dyDescent="0.2">
      <c r="A35" s="3"/>
      <c r="B35" s="17" t="s">
        <v>207</v>
      </c>
      <c r="D35" s="69">
        <v>12.1</v>
      </c>
      <c r="E35" s="69">
        <v>9.6</v>
      </c>
      <c r="F35" s="69">
        <v>14.6</v>
      </c>
      <c r="G35" s="69">
        <v>14.1</v>
      </c>
      <c r="H35" s="69"/>
      <c r="I35" s="231">
        <v>9.6</v>
      </c>
      <c r="J35" s="231">
        <v>7.6</v>
      </c>
      <c r="K35" s="231">
        <v>12.9</v>
      </c>
      <c r="L35" s="231">
        <v>10.4</v>
      </c>
    </row>
    <row r="36" spans="1:12" ht="12.75" customHeight="1" x14ac:dyDescent="0.2">
      <c r="A36" s="3"/>
      <c r="B36" s="17" t="s">
        <v>208</v>
      </c>
      <c r="D36" s="69">
        <v>11.9</v>
      </c>
      <c r="E36" s="69">
        <v>9.3000000000000007</v>
      </c>
      <c r="F36" s="69">
        <v>15</v>
      </c>
      <c r="G36" s="69">
        <v>13.8</v>
      </c>
      <c r="H36" s="69"/>
      <c r="I36" s="231">
        <v>10</v>
      </c>
      <c r="J36" s="231">
        <v>7.1</v>
      </c>
      <c r="K36" s="231">
        <v>13.1</v>
      </c>
      <c r="L36" s="231">
        <v>11.5</v>
      </c>
    </row>
    <row r="37" spans="1:12" ht="12.75" customHeight="1" x14ac:dyDescent="0.2">
      <c r="A37" s="3"/>
      <c r="B37" s="17" t="s">
        <v>209</v>
      </c>
      <c r="D37" s="69">
        <v>11.1</v>
      </c>
      <c r="E37" s="69">
        <v>8.8000000000000007</v>
      </c>
      <c r="F37" s="69">
        <v>13.7</v>
      </c>
      <c r="G37" s="69">
        <v>12.7</v>
      </c>
      <c r="H37" s="69"/>
      <c r="I37" s="231">
        <v>9.6</v>
      </c>
      <c r="J37" s="231">
        <v>7.3</v>
      </c>
      <c r="K37" s="231">
        <v>12</v>
      </c>
      <c r="L37" s="231">
        <v>10.7</v>
      </c>
    </row>
    <row r="38" spans="1:12" ht="12.75" customHeight="1" x14ac:dyDescent="0.2">
      <c r="A38" s="3">
        <v>2020</v>
      </c>
      <c r="B38" s="17" t="s">
        <v>206</v>
      </c>
      <c r="D38" s="69">
        <v>12.4</v>
      </c>
      <c r="E38" s="69">
        <v>9.9</v>
      </c>
      <c r="F38" s="69">
        <v>15.3</v>
      </c>
      <c r="G38" s="69">
        <v>14.1</v>
      </c>
      <c r="H38" s="69"/>
      <c r="I38" s="231">
        <v>11.7</v>
      </c>
      <c r="J38" s="231">
        <v>9.1</v>
      </c>
      <c r="K38" s="231">
        <v>14</v>
      </c>
      <c r="L38" s="231">
        <v>13.2</v>
      </c>
    </row>
    <row r="39" spans="1:12" ht="12.75" customHeight="1" x14ac:dyDescent="0.2">
      <c r="A39" s="3"/>
      <c r="B39" s="17" t="s">
        <v>207</v>
      </c>
      <c r="D39" s="69">
        <v>13.6</v>
      </c>
      <c r="E39" s="69">
        <v>10.6</v>
      </c>
      <c r="F39" s="69">
        <v>18.100000000000001</v>
      </c>
      <c r="G39" s="69">
        <v>15.7</v>
      </c>
      <c r="H39" s="69"/>
      <c r="I39" s="69">
        <f>OcTxHM!N39</f>
        <v>13.181688398210717</v>
      </c>
      <c r="J39" s="228">
        <v>10</v>
      </c>
      <c r="K39" s="228">
        <v>14.1</v>
      </c>
      <c r="L39" s="228">
        <v>15.2</v>
      </c>
    </row>
    <row r="40" spans="1:12" ht="12.75" customHeight="1" x14ac:dyDescent="0.2">
      <c r="A40" s="3"/>
      <c r="B40" s="17" t="s">
        <v>208</v>
      </c>
      <c r="D40" s="69">
        <v>14.9</v>
      </c>
      <c r="E40" s="195">
        <v>12</v>
      </c>
      <c r="F40" s="195">
        <v>19.399999999999999</v>
      </c>
      <c r="G40" s="195">
        <v>16.8</v>
      </c>
      <c r="H40" s="69"/>
      <c r="I40" s="69">
        <f>OcTxHM!N40</f>
        <v>13.606789250353607</v>
      </c>
      <c r="J40" s="228">
        <v>10.9</v>
      </c>
      <c r="K40" s="228">
        <v>15.4</v>
      </c>
      <c r="L40" s="228">
        <v>15</v>
      </c>
    </row>
    <row r="41" spans="1:12" ht="12.75" customHeight="1" x14ac:dyDescent="0.2">
      <c r="A41" s="3"/>
      <c r="B41" s="17" t="s">
        <v>209</v>
      </c>
      <c r="D41" s="69">
        <v>14.2</v>
      </c>
      <c r="E41" s="69">
        <v>11.6</v>
      </c>
      <c r="F41" s="69">
        <v>17.7</v>
      </c>
      <c r="G41" s="69">
        <v>16</v>
      </c>
      <c r="H41" s="69"/>
      <c r="I41" s="69">
        <f>OcTxHM!N41</f>
        <v>12.461752433936022</v>
      </c>
      <c r="J41" s="228">
        <v>10.4</v>
      </c>
      <c r="K41" s="228">
        <v>14.4</v>
      </c>
      <c r="L41" s="228">
        <v>13.3</v>
      </c>
    </row>
    <row r="42" spans="1:12" ht="12.75" customHeight="1" x14ac:dyDescent="0.2">
      <c r="A42" s="3">
        <v>2021</v>
      </c>
      <c r="B42" s="17" t="s">
        <v>206</v>
      </c>
      <c r="D42" s="69">
        <v>14.9</v>
      </c>
      <c r="E42" s="69">
        <v>12.1</v>
      </c>
      <c r="F42" s="69">
        <v>18.8</v>
      </c>
      <c r="G42" s="69">
        <v>17</v>
      </c>
      <c r="H42" s="69"/>
      <c r="I42" s="69">
        <f>OcTxHM!N42</f>
        <v>13.918844818131968</v>
      </c>
      <c r="J42" s="228">
        <v>11.4</v>
      </c>
      <c r="K42" s="228">
        <v>17.5</v>
      </c>
      <c r="L42" s="228">
        <v>15.1</v>
      </c>
    </row>
    <row r="43" spans="1:12" ht="12.75" customHeight="1" x14ac:dyDescent="0.2">
      <c r="A43" s="3"/>
      <c r="B43" s="17" t="s">
        <v>207</v>
      </c>
      <c r="D43" s="69">
        <v>14.2</v>
      </c>
      <c r="E43" s="69">
        <v>11.7</v>
      </c>
      <c r="F43" s="69">
        <v>16.8</v>
      </c>
      <c r="G43" s="69">
        <v>16.2</v>
      </c>
      <c r="H43" s="69"/>
      <c r="I43" s="69">
        <f>OcTxHM!N43</f>
        <v>12.621183292561383</v>
      </c>
      <c r="J43" s="228">
        <v>10.199999999999999</v>
      </c>
      <c r="K43" s="228">
        <v>14.7</v>
      </c>
      <c r="L43" s="228">
        <v>14</v>
      </c>
    </row>
    <row r="44" spans="1:12" ht="12.75" customHeight="1" x14ac:dyDescent="0.2">
      <c r="A44" s="3"/>
      <c r="B44" s="17" t="s">
        <v>208</v>
      </c>
      <c r="D44" s="69">
        <v>12.6</v>
      </c>
      <c r="E44" s="69">
        <v>10.3</v>
      </c>
      <c r="F44" s="69">
        <v>15.8</v>
      </c>
      <c r="G44" s="69">
        <v>14.2</v>
      </c>
      <c r="H44" s="69"/>
      <c r="I44" s="69">
        <f>OcTxHM!N44</f>
        <v>10.694714512992752</v>
      </c>
      <c r="J44" s="233"/>
      <c r="K44" s="233"/>
      <c r="L44" s="233"/>
    </row>
    <row r="45" spans="1:12" ht="12.75" customHeight="1" x14ac:dyDescent="0.2">
      <c r="A45" s="3"/>
      <c r="B45" s="17" t="s">
        <v>209</v>
      </c>
      <c r="D45" s="195">
        <v>11.1</v>
      </c>
      <c r="E45" s="195">
        <v>9</v>
      </c>
      <c r="F45" s="195">
        <v>13.6</v>
      </c>
      <c r="G45" s="195">
        <v>12.6</v>
      </c>
      <c r="H45" s="69"/>
      <c r="I45" s="69">
        <f>OcTxHM!N45</f>
        <v>9.4347941098668553</v>
      </c>
      <c r="J45" s="233"/>
      <c r="K45" s="233"/>
      <c r="L45" s="233"/>
    </row>
    <row r="47" spans="1:12" ht="12.75" customHeight="1" x14ac:dyDescent="0.2">
      <c r="A47" s="2" t="s">
        <v>200</v>
      </c>
      <c r="B47" s="2"/>
      <c r="C47" s="2"/>
      <c r="D47" s="36">
        <f>(D45-D44)/D44</f>
        <v>-0.11904761904761905</v>
      </c>
      <c r="E47" s="36">
        <f t="shared" ref="E47:L47" si="0">(E45-E44)/E44</f>
        <v>-0.12621359223300976</v>
      </c>
      <c r="F47" s="36">
        <f t="shared" si="0"/>
        <v>-0.13924050632911397</v>
      </c>
      <c r="G47" s="36">
        <f t="shared" si="0"/>
        <v>-0.11267605633802814</v>
      </c>
      <c r="H47" s="36"/>
      <c r="I47" s="36">
        <f t="shared" si="0"/>
        <v>-0.11780776397492887</v>
      </c>
      <c r="J47" s="36" t="e">
        <f t="shared" si="0"/>
        <v>#DIV/0!</v>
      </c>
      <c r="K47" s="36" t="e">
        <f t="shared" si="0"/>
        <v>#DIV/0!</v>
      </c>
      <c r="L47" s="36" t="e">
        <f t="shared" si="0"/>
        <v>#DIV/0!</v>
      </c>
    </row>
    <row r="48" spans="1:12" ht="12.75" customHeight="1" x14ac:dyDescent="0.2">
      <c r="A48" s="2" t="s">
        <v>201</v>
      </c>
      <c r="B48" s="2"/>
      <c r="C48" s="2"/>
      <c r="D48" s="36">
        <f>(D45-D41)/D41</f>
        <v>-0.21830985915492956</v>
      </c>
      <c r="E48" s="36">
        <f t="shared" ref="E48:L48" si="1">(E45-E41)/E41</f>
        <v>-0.22413793103448273</v>
      </c>
      <c r="F48" s="36">
        <f t="shared" si="1"/>
        <v>-0.23163841807909605</v>
      </c>
      <c r="G48" s="36">
        <f t="shared" si="1"/>
        <v>-0.21250000000000002</v>
      </c>
      <c r="H48" s="36"/>
      <c r="I48" s="36">
        <f t="shared" si="1"/>
        <v>-0.24289989229974676</v>
      </c>
      <c r="J48" s="36">
        <f t="shared" si="1"/>
        <v>-1</v>
      </c>
      <c r="K48" s="36">
        <f t="shared" si="1"/>
        <v>-1</v>
      </c>
      <c r="L48" s="36">
        <f t="shared" si="1"/>
        <v>-1</v>
      </c>
    </row>
    <row r="49" spans="1:28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</row>
    <row r="50" spans="1:28" ht="12.75" customHeight="1" x14ac:dyDescent="0.2">
      <c r="A50" s="2" t="s">
        <v>202</v>
      </c>
      <c r="B50" s="2"/>
      <c r="C50" s="62"/>
      <c r="D50" s="127">
        <f>D45-D44</f>
        <v>-1.5</v>
      </c>
      <c r="E50" s="127">
        <f t="shared" ref="E50:L50" si="2">E45-E44</f>
        <v>-1.3000000000000007</v>
      </c>
      <c r="F50" s="127">
        <f t="shared" si="2"/>
        <v>-2.2000000000000011</v>
      </c>
      <c r="G50" s="127">
        <f t="shared" si="2"/>
        <v>-1.5999999999999996</v>
      </c>
      <c r="H50" s="127"/>
      <c r="I50" s="127">
        <f t="shared" si="2"/>
        <v>-1.2599204031258964</v>
      </c>
      <c r="J50" s="127">
        <f t="shared" si="2"/>
        <v>0</v>
      </c>
      <c r="K50" s="127">
        <f t="shared" si="2"/>
        <v>0</v>
      </c>
      <c r="L50" s="127">
        <f t="shared" si="2"/>
        <v>0</v>
      </c>
    </row>
    <row r="51" spans="1:28" ht="12.75" customHeight="1" x14ac:dyDescent="0.2">
      <c r="A51" s="2" t="s">
        <v>203</v>
      </c>
      <c r="B51" s="2"/>
      <c r="C51" s="24"/>
      <c r="D51" s="69">
        <f>D45-D41</f>
        <v>-3.0999999999999996</v>
      </c>
      <c r="E51" s="69">
        <f t="shared" ref="E51:L51" si="3">E45-E41</f>
        <v>-2.5999999999999996</v>
      </c>
      <c r="F51" s="69">
        <f t="shared" si="3"/>
        <v>-4.0999999999999996</v>
      </c>
      <c r="G51" s="69">
        <f t="shared" si="3"/>
        <v>-3.4000000000000004</v>
      </c>
      <c r="H51" s="69"/>
      <c r="I51" s="69">
        <f t="shared" si="3"/>
        <v>-3.0269583240691667</v>
      </c>
      <c r="J51" s="69">
        <f t="shared" si="3"/>
        <v>-10.4</v>
      </c>
      <c r="K51" s="69">
        <f t="shared" si="3"/>
        <v>-14.4</v>
      </c>
      <c r="L51" s="69">
        <f t="shared" si="3"/>
        <v>-13.3</v>
      </c>
    </row>
    <row r="52" spans="1:28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</row>
    <row r="53" spans="1:28" ht="12.75" customHeight="1" x14ac:dyDescent="0.2">
      <c r="A53" s="2" t="s">
        <v>204</v>
      </c>
      <c r="B53" s="2"/>
      <c r="C53" s="24"/>
      <c r="D53" s="126">
        <f t="shared" ref="D53:L53" si="4">MAX(D6:D45)</f>
        <v>14.9</v>
      </c>
      <c r="E53" s="126">
        <f t="shared" si="4"/>
        <v>12.1</v>
      </c>
      <c r="F53" s="126">
        <f t="shared" si="4"/>
        <v>19.399999999999999</v>
      </c>
      <c r="G53" s="126">
        <f t="shared" si="4"/>
        <v>17</v>
      </c>
      <c r="H53" s="126"/>
      <c r="I53" s="126">
        <f t="shared" si="4"/>
        <v>13.918844818131968</v>
      </c>
      <c r="J53" s="126">
        <f t="shared" si="4"/>
        <v>11.4</v>
      </c>
      <c r="K53" s="126">
        <f t="shared" si="4"/>
        <v>17.5</v>
      </c>
      <c r="L53" s="126">
        <f t="shared" si="4"/>
        <v>15.8</v>
      </c>
    </row>
    <row r="54" spans="1:28" ht="12" customHeight="1" x14ac:dyDescent="0.2">
      <c r="A54" s="2" t="s">
        <v>205</v>
      </c>
      <c r="B54" s="2"/>
      <c r="C54" s="24"/>
      <c r="D54" s="125">
        <f>MIN(D6:D45)</f>
        <v>6.3</v>
      </c>
      <c r="E54" s="125">
        <f t="shared" ref="E54:L54" si="5">MIN(E6:E45)</f>
        <v>5.0999999999999996</v>
      </c>
      <c r="F54" s="125">
        <f t="shared" si="5"/>
        <v>8</v>
      </c>
      <c r="G54" s="125">
        <f t="shared" si="5"/>
        <v>7.2</v>
      </c>
      <c r="H54" s="125"/>
      <c r="I54" s="125">
        <f t="shared" si="5"/>
        <v>5.8</v>
      </c>
      <c r="J54" s="125">
        <f t="shared" si="5"/>
        <v>4.4000000000000004</v>
      </c>
      <c r="K54" s="125">
        <f t="shared" si="5"/>
        <v>6.3</v>
      </c>
      <c r="L54" s="125">
        <f t="shared" si="5"/>
        <v>6.6</v>
      </c>
    </row>
    <row r="60" spans="1:28" ht="20.100000000000001" customHeight="1" x14ac:dyDescent="0.25">
      <c r="Y60"/>
      <c r="Z60"/>
      <c r="AA60"/>
      <c r="AB60"/>
    </row>
    <row r="61" spans="1:28" ht="20.100000000000001" customHeight="1" x14ac:dyDescent="0.25">
      <c r="Y61"/>
      <c r="Z61"/>
      <c r="AA61"/>
      <c r="AB61"/>
    </row>
    <row r="62" spans="1:28" ht="20.100000000000001" customHeight="1" x14ac:dyDescent="0.25">
      <c r="Y62"/>
      <c r="Z62"/>
      <c r="AA62"/>
      <c r="AB62"/>
    </row>
    <row r="63" spans="1:28" ht="20.100000000000001" customHeight="1" x14ac:dyDescent="0.25">
      <c r="Y63"/>
      <c r="Z63"/>
      <c r="AA63"/>
      <c r="AB63"/>
    </row>
  </sheetData>
  <pageMargins left="0.511811024" right="0.511811024" top="0.78740157499999996" bottom="0.78740157499999996" header="0.31496062000000002" footer="0.31496062000000002"/>
  <pageSetup paperSize="9" scale="91" orientation="landscape" r:id="rId1"/>
  <rowBreaks count="1" manualBreakCount="1">
    <brk id="48" max="16383" man="1"/>
  </rowBreaks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N72"/>
  <sheetViews>
    <sheetView showGridLines="0" zoomScale="85" zoomScaleNormal="85" workbookViewId="0">
      <pane xSplit="2" ySplit="5" topLeftCell="C6" activePane="bottomRight" state="frozen"/>
      <selection activeCell="I45" sqref="I45"/>
      <selection pane="topRight" activeCell="I45" sqref="I45"/>
      <selection pane="bottomLeft" activeCell="I45" sqref="I45"/>
      <selection pane="bottomRight" activeCell="I18" sqref="I18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6" width="11.7109375" style="6" customWidth="1"/>
    <col min="17" max="17" width="3.7109375" style="6" customWidth="1"/>
    <col min="18" max="19" width="11.7109375" style="6" customWidth="1"/>
    <col min="20" max="20" width="8.7109375" style="6" customWidth="1"/>
    <col min="21" max="30" width="9.140625" style="6"/>
    <col min="31" max="31" width="3.7109375" style="6" customWidth="1"/>
    <col min="32" max="32" width="60.7109375" style="6" customWidth="1"/>
    <col min="33" max="33" width="12.7109375" style="6" customWidth="1"/>
    <col min="34" max="34" width="5.7109375" style="6" customWidth="1"/>
    <col min="35" max="35" width="12.7109375" style="6" customWidth="1"/>
    <col min="36" max="36" width="5.7109375" style="6" customWidth="1"/>
    <col min="37" max="37" width="12.7109375" style="6" customWidth="1"/>
    <col min="38" max="38" width="5.7109375" style="6" customWidth="1"/>
    <col min="39" max="40" width="15.7109375" style="6" customWidth="1"/>
    <col min="41" max="16384" width="9.140625" style="6"/>
  </cols>
  <sheetData>
    <row r="1" spans="1:40" s="165" customFormat="1" ht="30" customHeight="1" x14ac:dyDescent="0.2">
      <c r="A1" s="4" t="s">
        <v>64</v>
      </c>
      <c r="B1" s="4"/>
    </row>
    <row r="2" spans="1:40" ht="12.75" customHeight="1" x14ac:dyDescent="0.2">
      <c r="A2" s="11" t="s">
        <v>124</v>
      </c>
      <c r="B2" s="11"/>
    </row>
    <row r="3" spans="1:40" ht="12.75" customHeight="1" x14ac:dyDescent="0.2">
      <c r="D3" s="85" t="s">
        <v>13</v>
      </c>
      <c r="E3" s="85"/>
      <c r="R3" s="85" t="s">
        <v>11</v>
      </c>
      <c r="S3" s="85"/>
    </row>
    <row r="4" spans="1:40" s="8" customFormat="1" ht="12.75" customHeight="1" x14ac:dyDescent="0.2">
      <c r="A4" s="48"/>
      <c r="B4" s="130"/>
      <c r="D4" s="73" t="s">
        <v>137</v>
      </c>
      <c r="E4" s="73"/>
      <c r="F4" s="29"/>
      <c r="G4" s="31"/>
      <c r="H4" s="31"/>
      <c r="R4" s="73" t="s">
        <v>137</v>
      </c>
      <c r="S4" s="73"/>
      <c r="T4" s="29"/>
      <c r="U4" s="31"/>
      <c r="V4" s="31"/>
    </row>
    <row r="5" spans="1:40" s="1" customFormat="1" ht="45" customHeight="1" x14ac:dyDescent="0.25">
      <c r="A5" s="122" t="s">
        <v>212</v>
      </c>
      <c r="B5" s="122" t="s">
        <v>211</v>
      </c>
      <c r="D5" s="145" t="s">
        <v>6</v>
      </c>
      <c r="E5" s="32" t="s">
        <v>41</v>
      </c>
      <c r="F5" s="32" t="s">
        <v>42</v>
      </c>
      <c r="G5" s="174" t="s">
        <v>186</v>
      </c>
      <c r="H5" s="32" t="s">
        <v>43</v>
      </c>
      <c r="I5" s="12" t="s">
        <v>44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R5" s="145" t="s">
        <v>6</v>
      </c>
      <c r="S5" s="32" t="s">
        <v>41</v>
      </c>
      <c r="T5" s="32" t="s">
        <v>42</v>
      </c>
      <c r="U5" s="174" t="s">
        <v>186</v>
      </c>
      <c r="V5" s="32" t="s">
        <v>43</v>
      </c>
      <c r="W5" s="12" t="s">
        <v>44</v>
      </c>
      <c r="X5" s="12" t="s">
        <v>45</v>
      </c>
      <c r="Y5" s="12" t="s">
        <v>46</v>
      </c>
      <c r="Z5" s="12" t="s">
        <v>47</v>
      </c>
      <c r="AA5" s="12" t="s">
        <v>48</v>
      </c>
      <c r="AB5" s="12" t="s">
        <v>49</v>
      </c>
      <c r="AC5" s="12" t="s">
        <v>50</v>
      </c>
      <c r="AD5" s="12" t="s">
        <v>51</v>
      </c>
      <c r="AF5" s="196" t="s">
        <v>266</v>
      </c>
      <c r="AG5" s="197" t="s">
        <v>285</v>
      </c>
      <c r="AH5" s="197" t="s">
        <v>259</v>
      </c>
      <c r="AI5" s="197" t="s">
        <v>279</v>
      </c>
      <c r="AJ5" s="197" t="s">
        <v>259</v>
      </c>
      <c r="AK5" s="197" t="s">
        <v>282</v>
      </c>
      <c r="AL5" s="197" t="s">
        <v>259</v>
      </c>
      <c r="AM5" s="198" t="s">
        <v>286</v>
      </c>
      <c r="AN5" s="198" t="s">
        <v>287</v>
      </c>
    </row>
    <row r="6" spans="1:40" ht="12.75" customHeight="1" x14ac:dyDescent="0.2">
      <c r="A6" s="3">
        <v>2012</v>
      </c>
      <c r="B6" s="17" t="s">
        <v>206</v>
      </c>
      <c r="D6" s="19">
        <v>88011</v>
      </c>
      <c r="E6" s="19">
        <v>10147</v>
      </c>
      <c r="F6" s="19">
        <v>13075</v>
      </c>
      <c r="G6" s="19">
        <v>11640</v>
      </c>
      <c r="H6" s="19">
        <v>7174</v>
      </c>
      <c r="I6" s="19">
        <v>16601</v>
      </c>
      <c r="J6" s="19">
        <v>4067</v>
      </c>
      <c r="K6" s="19">
        <v>3834</v>
      </c>
      <c r="L6" s="19">
        <v>9501</v>
      </c>
      <c r="M6" s="19">
        <v>13862</v>
      </c>
      <c r="N6" s="19">
        <v>3758</v>
      </c>
      <c r="O6" s="19">
        <v>5954</v>
      </c>
      <c r="P6" s="19">
        <v>38</v>
      </c>
      <c r="Q6" s="33"/>
      <c r="R6" s="19">
        <v>9316</v>
      </c>
      <c r="S6" s="19">
        <v>1253</v>
      </c>
      <c r="T6" s="19">
        <v>1460</v>
      </c>
      <c r="U6" s="19">
        <v>1270</v>
      </c>
      <c r="V6" s="19">
        <v>869</v>
      </c>
      <c r="W6" s="19">
        <v>1678</v>
      </c>
      <c r="X6" s="19">
        <v>392</v>
      </c>
      <c r="Y6" s="19">
        <v>407</v>
      </c>
      <c r="Z6" s="19">
        <v>766</v>
      </c>
      <c r="AA6" s="19">
        <v>1420</v>
      </c>
      <c r="AB6" s="19">
        <v>387</v>
      </c>
      <c r="AC6" s="19">
        <v>683</v>
      </c>
      <c r="AD6" s="19">
        <v>1</v>
      </c>
      <c r="AF6" s="137" t="s">
        <v>258</v>
      </c>
      <c r="AG6" s="138">
        <f>$R$41</f>
        <v>9440</v>
      </c>
      <c r="AH6" s="138">
        <v>100</v>
      </c>
      <c r="AI6" s="138">
        <f>$R$44</f>
        <v>10104</v>
      </c>
      <c r="AJ6" s="138">
        <v>100</v>
      </c>
      <c r="AK6" s="138">
        <f>$R$45</f>
        <v>10271</v>
      </c>
      <c r="AL6" s="138">
        <v>100</v>
      </c>
      <c r="AM6" s="199">
        <f>((AK6/AG6)-1)*100</f>
        <v>8.8029661016949099</v>
      </c>
      <c r="AN6" s="199">
        <f>((AK6/AI6)-1)*100</f>
        <v>1.6528107680126691</v>
      </c>
    </row>
    <row r="7" spans="1:40" ht="12.75" customHeight="1" x14ac:dyDescent="0.2">
      <c r="A7" s="3"/>
      <c r="B7" s="17" t="s">
        <v>207</v>
      </c>
      <c r="D7" s="19">
        <v>89647</v>
      </c>
      <c r="E7" s="19">
        <v>10415</v>
      </c>
      <c r="F7" s="19">
        <v>13341</v>
      </c>
      <c r="G7" s="19">
        <v>11922</v>
      </c>
      <c r="H7" s="19">
        <v>7553</v>
      </c>
      <c r="I7" s="19">
        <v>16758</v>
      </c>
      <c r="J7" s="19">
        <v>4120</v>
      </c>
      <c r="K7" s="19">
        <v>3850</v>
      </c>
      <c r="L7" s="19">
        <v>9413</v>
      </c>
      <c r="M7" s="19">
        <v>14389</v>
      </c>
      <c r="N7" s="19">
        <v>3765</v>
      </c>
      <c r="O7" s="19">
        <v>5999</v>
      </c>
      <c r="P7" s="19">
        <v>42</v>
      </c>
      <c r="Q7" s="33"/>
      <c r="R7" s="19">
        <v>9690</v>
      </c>
      <c r="S7" s="19">
        <v>1393</v>
      </c>
      <c r="T7" s="19">
        <v>1461</v>
      </c>
      <c r="U7" s="19">
        <v>1279</v>
      </c>
      <c r="V7" s="19">
        <v>904</v>
      </c>
      <c r="W7" s="19">
        <v>1700</v>
      </c>
      <c r="X7" s="19">
        <v>416</v>
      </c>
      <c r="Y7" s="19">
        <v>407</v>
      </c>
      <c r="Z7" s="19">
        <v>800</v>
      </c>
      <c r="AA7" s="19">
        <v>1507</v>
      </c>
      <c r="AB7" s="19">
        <v>388</v>
      </c>
      <c r="AC7" s="19">
        <v>714</v>
      </c>
      <c r="AD7" s="19">
        <v>1</v>
      </c>
      <c r="AF7" s="139" t="s">
        <v>41</v>
      </c>
      <c r="AG7" s="140">
        <f>$S$41</f>
        <v>1228</v>
      </c>
      <c r="AH7" s="141">
        <f>(AG7/$AG$6)*100</f>
        <v>13.008474576271187</v>
      </c>
      <c r="AI7" s="140">
        <f>$S$44</f>
        <v>1401</v>
      </c>
      <c r="AJ7" s="141">
        <f>(AI7/$AI$6)*100</f>
        <v>13.865795724465556</v>
      </c>
      <c r="AK7" s="140">
        <f>$S$45</f>
        <v>1291</v>
      </c>
      <c r="AL7" s="141">
        <f>(AK7/$AI$6)*100</f>
        <v>12.777117973079969</v>
      </c>
      <c r="AM7" s="141">
        <f t="shared" ref="AM7:AM17" si="0">((AK7/AG7)-1)*100</f>
        <v>5.1302931596091117</v>
      </c>
      <c r="AN7" s="141">
        <f t="shared" ref="AN7:AN17" si="1">((AK7/AI7)-1)*100</f>
        <v>-7.8515346181299073</v>
      </c>
    </row>
    <row r="8" spans="1:40" ht="12.75" customHeight="1" x14ac:dyDescent="0.2">
      <c r="A8" s="3"/>
      <c r="B8" s="17" t="s">
        <v>208</v>
      </c>
      <c r="D8" s="19">
        <v>90320</v>
      </c>
      <c r="E8" s="19">
        <v>10243</v>
      </c>
      <c r="F8" s="19">
        <v>13329</v>
      </c>
      <c r="G8" s="19">
        <v>11943</v>
      </c>
      <c r="H8" s="19">
        <v>7792</v>
      </c>
      <c r="I8" s="19">
        <v>16723</v>
      </c>
      <c r="J8" s="19">
        <v>4162</v>
      </c>
      <c r="K8" s="19">
        <v>3749</v>
      </c>
      <c r="L8" s="19">
        <v>9743</v>
      </c>
      <c r="M8" s="19">
        <v>14589</v>
      </c>
      <c r="N8" s="19">
        <v>3971</v>
      </c>
      <c r="O8" s="19">
        <v>5990</v>
      </c>
      <c r="P8" s="19">
        <v>30</v>
      </c>
      <c r="Q8" s="33"/>
      <c r="R8" s="19">
        <v>9744</v>
      </c>
      <c r="S8" s="19">
        <v>1389</v>
      </c>
      <c r="T8" s="19">
        <v>1465</v>
      </c>
      <c r="U8" s="19">
        <v>1269</v>
      </c>
      <c r="V8" s="19">
        <v>923</v>
      </c>
      <c r="W8" s="19">
        <v>1724</v>
      </c>
      <c r="X8" s="19">
        <v>401</v>
      </c>
      <c r="Y8" s="19">
        <v>387</v>
      </c>
      <c r="Z8" s="19">
        <v>815</v>
      </c>
      <c r="AA8" s="19">
        <v>1506</v>
      </c>
      <c r="AB8" s="19">
        <v>428</v>
      </c>
      <c r="AC8" s="19">
        <v>708</v>
      </c>
      <c r="AD8" s="19"/>
      <c r="AF8" s="139" t="s">
        <v>42</v>
      </c>
      <c r="AG8" s="140">
        <f>$T$41</f>
        <v>1255</v>
      </c>
      <c r="AH8" s="141">
        <f t="shared" ref="AH8:AH17" si="2">(AG8/$AG$6)*100</f>
        <v>13.29449152542373</v>
      </c>
      <c r="AI8" s="140">
        <f>$T$44</f>
        <v>1428</v>
      </c>
      <c r="AJ8" s="141">
        <f t="shared" ref="AJ8:AJ17" si="3">(AI8/$AI$6)*100</f>
        <v>14.133016627078385</v>
      </c>
      <c r="AK8" s="140">
        <f>$T$45</f>
        <v>1455</v>
      </c>
      <c r="AL8" s="141">
        <f t="shared" ref="AL8:AL17" si="4">(AK8/$AI$6)*100</f>
        <v>14.400237529691212</v>
      </c>
      <c r="AM8" s="141">
        <f t="shared" si="0"/>
        <v>15.936254980079688</v>
      </c>
      <c r="AN8" s="141">
        <f t="shared" si="1"/>
        <v>1.8907563025210017</v>
      </c>
    </row>
    <row r="9" spans="1:40" ht="12.75" customHeight="1" x14ac:dyDescent="0.2">
      <c r="A9" s="3"/>
      <c r="B9" s="17" t="s">
        <v>209</v>
      </c>
      <c r="D9" s="19">
        <v>90593</v>
      </c>
      <c r="E9" s="19">
        <v>10099</v>
      </c>
      <c r="F9" s="19">
        <v>13328</v>
      </c>
      <c r="G9" s="19">
        <v>11920</v>
      </c>
      <c r="H9" s="19">
        <v>7975</v>
      </c>
      <c r="I9" s="19">
        <v>17151</v>
      </c>
      <c r="J9" s="19">
        <v>4325</v>
      </c>
      <c r="K9" s="19">
        <v>3919</v>
      </c>
      <c r="L9" s="19">
        <v>9658</v>
      </c>
      <c r="M9" s="19">
        <v>14257</v>
      </c>
      <c r="N9" s="19">
        <v>3872</v>
      </c>
      <c r="O9" s="19">
        <v>5995</v>
      </c>
      <c r="P9" s="19">
        <v>15</v>
      </c>
      <c r="Q9" s="33"/>
      <c r="R9" s="19">
        <v>9700</v>
      </c>
      <c r="S9" s="19">
        <v>1299</v>
      </c>
      <c r="T9" s="19">
        <v>1410</v>
      </c>
      <c r="U9" s="19">
        <v>1229</v>
      </c>
      <c r="V9" s="19">
        <v>933</v>
      </c>
      <c r="W9" s="19">
        <v>1741</v>
      </c>
      <c r="X9" s="19">
        <v>416</v>
      </c>
      <c r="Y9" s="19">
        <v>412</v>
      </c>
      <c r="Z9" s="19">
        <v>834</v>
      </c>
      <c r="AA9" s="19">
        <v>1487</v>
      </c>
      <c r="AB9" s="19">
        <v>435</v>
      </c>
      <c r="AC9" s="19">
        <v>732</v>
      </c>
      <c r="AD9" s="19">
        <v>0</v>
      </c>
      <c r="AF9" s="139" t="s">
        <v>43</v>
      </c>
      <c r="AG9" s="140">
        <f>$V$41</f>
        <v>746</v>
      </c>
      <c r="AH9" s="141">
        <f t="shared" si="2"/>
        <v>7.9025423728813564</v>
      </c>
      <c r="AI9" s="140">
        <f>$V$44</f>
        <v>850</v>
      </c>
      <c r="AJ9" s="141">
        <f t="shared" si="3"/>
        <v>8.4125098970704659</v>
      </c>
      <c r="AK9" s="140">
        <f>$V$45</f>
        <v>868</v>
      </c>
      <c r="AL9" s="141">
        <f t="shared" si="4"/>
        <v>8.5906571654790174</v>
      </c>
      <c r="AM9" s="141">
        <f t="shared" si="0"/>
        <v>16.353887399463819</v>
      </c>
      <c r="AN9" s="141">
        <f t="shared" si="1"/>
        <v>2.1176470588235352</v>
      </c>
    </row>
    <row r="10" spans="1:40" ht="12.75" customHeight="1" x14ac:dyDescent="0.2">
      <c r="A10" s="3">
        <v>2013</v>
      </c>
      <c r="B10" s="17" t="s">
        <v>206</v>
      </c>
      <c r="D10" s="19">
        <v>89688</v>
      </c>
      <c r="E10" s="19">
        <v>9848</v>
      </c>
      <c r="F10" s="19">
        <v>13192</v>
      </c>
      <c r="G10" s="19">
        <v>11782</v>
      </c>
      <c r="H10" s="19">
        <v>7772</v>
      </c>
      <c r="I10" s="19">
        <v>17079</v>
      </c>
      <c r="J10" s="19">
        <v>4279</v>
      </c>
      <c r="K10" s="19">
        <v>3907</v>
      </c>
      <c r="L10" s="19">
        <v>9750</v>
      </c>
      <c r="M10" s="19">
        <v>13937</v>
      </c>
      <c r="N10" s="19">
        <v>3993</v>
      </c>
      <c r="O10" s="19">
        <v>5925</v>
      </c>
      <c r="P10" s="19">
        <v>7</v>
      </c>
      <c r="Q10" s="33"/>
      <c r="R10" s="19">
        <v>9513</v>
      </c>
      <c r="S10" s="19">
        <v>1269</v>
      </c>
      <c r="T10" s="19">
        <v>1405</v>
      </c>
      <c r="U10" s="19">
        <v>1212</v>
      </c>
      <c r="V10" s="19">
        <v>905</v>
      </c>
      <c r="W10" s="19">
        <v>1670</v>
      </c>
      <c r="X10" s="19">
        <v>424</v>
      </c>
      <c r="Y10" s="19">
        <v>408</v>
      </c>
      <c r="Z10" s="19">
        <v>816</v>
      </c>
      <c r="AA10" s="19">
        <v>1437</v>
      </c>
      <c r="AB10" s="19">
        <v>447</v>
      </c>
      <c r="AC10" s="19">
        <v>731</v>
      </c>
      <c r="AD10" s="19"/>
      <c r="AF10" s="139" t="s">
        <v>44</v>
      </c>
      <c r="AG10" s="140">
        <f>$W$41</f>
        <v>1564</v>
      </c>
      <c r="AH10" s="141">
        <f t="shared" si="2"/>
        <v>16.567796610169491</v>
      </c>
      <c r="AI10" s="140">
        <f>$W$44</f>
        <v>1747</v>
      </c>
      <c r="AJ10" s="141">
        <f t="shared" si="3"/>
        <v>17.290182106096598</v>
      </c>
      <c r="AK10" s="140">
        <f>$W$45</f>
        <v>1844</v>
      </c>
      <c r="AL10" s="141">
        <f t="shared" si="4"/>
        <v>18.250197941409343</v>
      </c>
      <c r="AM10" s="141">
        <f t="shared" si="0"/>
        <v>17.902813299232733</v>
      </c>
      <c r="AN10" s="141">
        <f t="shared" si="1"/>
        <v>5.5523755008586084</v>
      </c>
    </row>
    <row r="11" spans="1:40" ht="12.75" customHeight="1" x14ac:dyDescent="0.2">
      <c r="A11" s="3"/>
      <c r="B11" s="17" t="s">
        <v>207</v>
      </c>
      <c r="D11" s="19">
        <v>90849</v>
      </c>
      <c r="E11" s="19">
        <v>10130</v>
      </c>
      <c r="F11" s="19">
        <v>13256</v>
      </c>
      <c r="G11" s="19">
        <v>11752</v>
      </c>
      <c r="H11" s="19">
        <v>7976</v>
      </c>
      <c r="I11" s="19">
        <v>17148</v>
      </c>
      <c r="J11" s="19">
        <v>4345</v>
      </c>
      <c r="K11" s="19">
        <v>3892</v>
      </c>
      <c r="L11" s="19">
        <v>9895</v>
      </c>
      <c r="M11" s="19">
        <v>14389</v>
      </c>
      <c r="N11" s="19">
        <v>3984</v>
      </c>
      <c r="O11" s="19">
        <v>5824</v>
      </c>
      <c r="P11" s="19">
        <v>11</v>
      </c>
      <c r="Q11" s="33"/>
      <c r="R11" s="19">
        <v>9807</v>
      </c>
      <c r="S11" s="19">
        <v>1475</v>
      </c>
      <c r="T11" s="19">
        <v>1411</v>
      </c>
      <c r="U11" s="19">
        <v>1209</v>
      </c>
      <c r="V11" s="19">
        <v>910</v>
      </c>
      <c r="W11" s="19">
        <v>1705</v>
      </c>
      <c r="X11" s="19">
        <v>422</v>
      </c>
      <c r="Y11" s="19">
        <v>420</v>
      </c>
      <c r="Z11" s="19">
        <v>854</v>
      </c>
      <c r="AA11" s="19">
        <v>1452</v>
      </c>
      <c r="AB11" s="19">
        <v>437</v>
      </c>
      <c r="AC11" s="19">
        <v>720</v>
      </c>
      <c r="AD11" s="19">
        <v>0</v>
      </c>
      <c r="AF11" s="139" t="s">
        <v>45</v>
      </c>
      <c r="AG11" s="140">
        <f>$X$41</f>
        <v>469</v>
      </c>
      <c r="AH11" s="141">
        <f t="shared" si="2"/>
        <v>4.968220338983051</v>
      </c>
      <c r="AI11" s="140">
        <f>$X$44</f>
        <v>455</v>
      </c>
      <c r="AJ11" s="141">
        <f t="shared" si="3"/>
        <v>4.5031670625494851</v>
      </c>
      <c r="AK11" s="140">
        <f>$X$45</f>
        <v>471</v>
      </c>
      <c r="AL11" s="141">
        <f t="shared" si="4"/>
        <v>4.6615201900237535</v>
      </c>
      <c r="AM11" s="141">
        <f t="shared" si="0"/>
        <v>0.42643923240939241</v>
      </c>
      <c r="AN11" s="141">
        <f t="shared" si="1"/>
        <v>3.5164835164835262</v>
      </c>
    </row>
    <row r="12" spans="1:40" ht="12.75" customHeight="1" x14ac:dyDescent="0.2">
      <c r="A12" s="3"/>
      <c r="B12" s="17" t="s">
        <v>208</v>
      </c>
      <c r="D12" s="19">
        <v>91438</v>
      </c>
      <c r="E12" s="19">
        <v>10109</v>
      </c>
      <c r="F12" s="19">
        <v>13030</v>
      </c>
      <c r="G12" s="19">
        <v>11514</v>
      </c>
      <c r="H12" s="19">
        <v>8190</v>
      </c>
      <c r="I12" s="19">
        <v>17492</v>
      </c>
      <c r="J12" s="19">
        <v>4264</v>
      </c>
      <c r="K12" s="19">
        <v>4055</v>
      </c>
      <c r="L12" s="19">
        <v>9865</v>
      </c>
      <c r="M12" s="19">
        <v>14539</v>
      </c>
      <c r="N12" s="19">
        <v>4073</v>
      </c>
      <c r="O12" s="19">
        <v>5807</v>
      </c>
      <c r="P12" s="19">
        <v>14</v>
      </c>
      <c r="Q12" s="33"/>
      <c r="R12" s="19">
        <v>9839</v>
      </c>
      <c r="S12" s="19">
        <v>1485</v>
      </c>
      <c r="T12" s="19">
        <v>1393</v>
      </c>
      <c r="U12" s="19">
        <v>1191</v>
      </c>
      <c r="V12" s="19">
        <v>932</v>
      </c>
      <c r="W12" s="19">
        <v>1718</v>
      </c>
      <c r="X12" s="19">
        <v>432</v>
      </c>
      <c r="Y12" s="19">
        <v>425</v>
      </c>
      <c r="Z12" s="19">
        <v>824</v>
      </c>
      <c r="AA12" s="19">
        <v>1452</v>
      </c>
      <c r="AB12" s="19">
        <v>451</v>
      </c>
      <c r="AC12" s="19">
        <v>726</v>
      </c>
      <c r="AD12" s="19"/>
      <c r="AF12" s="139" t="s">
        <v>46</v>
      </c>
      <c r="AG12" s="140">
        <f>$Y$41</f>
        <v>415</v>
      </c>
      <c r="AH12" s="141">
        <f t="shared" si="2"/>
        <v>4.3961864406779663</v>
      </c>
      <c r="AI12" s="140">
        <f>$Y$44</f>
        <v>511</v>
      </c>
      <c r="AJ12" s="141">
        <f t="shared" si="3"/>
        <v>5.0574030087094224</v>
      </c>
      <c r="AK12" s="140">
        <f>$Y$45</f>
        <v>526</v>
      </c>
      <c r="AL12" s="141">
        <f t="shared" si="4"/>
        <v>5.205859065716548</v>
      </c>
      <c r="AM12" s="141">
        <f t="shared" si="0"/>
        <v>26.746987951807235</v>
      </c>
      <c r="AN12" s="141">
        <f t="shared" si="1"/>
        <v>2.9354207436399271</v>
      </c>
    </row>
    <row r="13" spans="1:40" ht="12.75" customHeight="1" x14ac:dyDescent="0.2">
      <c r="A13" s="3"/>
      <c r="B13" s="17" t="s">
        <v>209</v>
      </c>
      <c r="D13" s="19">
        <v>92170</v>
      </c>
      <c r="E13" s="19">
        <v>10198</v>
      </c>
      <c r="F13" s="19">
        <v>13119</v>
      </c>
      <c r="G13" s="19">
        <v>11650</v>
      </c>
      <c r="H13" s="19">
        <v>8295</v>
      </c>
      <c r="I13" s="19">
        <v>17781</v>
      </c>
      <c r="J13" s="19">
        <v>4256</v>
      </c>
      <c r="K13" s="19">
        <v>4230</v>
      </c>
      <c r="L13" s="19">
        <v>9811</v>
      </c>
      <c r="M13" s="19">
        <v>14527</v>
      </c>
      <c r="N13" s="19">
        <v>4103</v>
      </c>
      <c r="O13" s="19">
        <v>5835</v>
      </c>
      <c r="P13" s="19">
        <v>14</v>
      </c>
      <c r="Q13" s="33"/>
      <c r="R13" s="19">
        <v>9826</v>
      </c>
      <c r="S13" s="19">
        <v>1373</v>
      </c>
      <c r="T13" s="19">
        <v>1449</v>
      </c>
      <c r="U13" s="19">
        <v>1244</v>
      </c>
      <c r="V13" s="19">
        <v>942</v>
      </c>
      <c r="W13" s="19">
        <v>1700</v>
      </c>
      <c r="X13" s="19">
        <v>417</v>
      </c>
      <c r="Y13" s="19">
        <v>439</v>
      </c>
      <c r="Z13" s="19">
        <v>848</v>
      </c>
      <c r="AA13" s="19">
        <v>1478</v>
      </c>
      <c r="AB13" s="19">
        <v>465</v>
      </c>
      <c r="AC13" s="19">
        <v>715</v>
      </c>
      <c r="AD13" s="19">
        <v>0</v>
      </c>
      <c r="AF13" s="139" t="s">
        <v>47</v>
      </c>
      <c r="AG13" s="140">
        <f>$Z$41</f>
        <v>941</v>
      </c>
      <c r="AH13" s="141">
        <f t="shared" si="2"/>
        <v>9.9682203389830519</v>
      </c>
      <c r="AI13" s="140">
        <f>$Z$44</f>
        <v>956</v>
      </c>
      <c r="AJ13" s="141">
        <f t="shared" si="3"/>
        <v>9.4615993665874907</v>
      </c>
      <c r="AK13" s="140">
        <f>$Z$45</f>
        <v>990</v>
      </c>
      <c r="AL13" s="141">
        <f t="shared" si="4"/>
        <v>9.7980997624703079</v>
      </c>
      <c r="AM13" s="141">
        <f t="shared" si="0"/>
        <v>5.2072263549415521</v>
      </c>
      <c r="AN13" s="141">
        <f t="shared" si="1"/>
        <v>3.5564853556485421</v>
      </c>
    </row>
    <row r="14" spans="1:40" ht="12.75" customHeight="1" x14ac:dyDescent="0.2">
      <c r="A14" s="3">
        <v>2014</v>
      </c>
      <c r="B14" s="17" t="s">
        <v>206</v>
      </c>
      <c r="D14" s="19">
        <v>91456</v>
      </c>
      <c r="E14" s="19">
        <v>9510</v>
      </c>
      <c r="F14" s="19">
        <v>13218</v>
      </c>
      <c r="G14" s="19">
        <v>11723</v>
      </c>
      <c r="H14" s="19">
        <v>8215</v>
      </c>
      <c r="I14" s="19">
        <v>17712</v>
      </c>
      <c r="J14" s="19">
        <v>4199</v>
      </c>
      <c r="K14" s="19">
        <v>4281</v>
      </c>
      <c r="L14" s="19">
        <v>9888</v>
      </c>
      <c r="M14" s="19">
        <v>14506</v>
      </c>
      <c r="N14" s="19">
        <v>4132</v>
      </c>
      <c r="O14" s="19">
        <v>5775</v>
      </c>
      <c r="P14" s="19">
        <v>19</v>
      </c>
      <c r="Q14" s="33"/>
      <c r="R14" s="19">
        <v>9695</v>
      </c>
      <c r="S14" s="19">
        <v>1207</v>
      </c>
      <c r="T14" s="19">
        <v>1481</v>
      </c>
      <c r="U14" s="19">
        <v>1281</v>
      </c>
      <c r="V14" s="19">
        <v>892</v>
      </c>
      <c r="W14" s="19">
        <v>1756</v>
      </c>
      <c r="X14" s="19">
        <v>423</v>
      </c>
      <c r="Y14" s="19">
        <v>444</v>
      </c>
      <c r="Z14" s="19">
        <v>849</v>
      </c>
      <c r="AA14" s="19">
        <v>1487</v>
      </c>
      <c r="AB14" s="19">
        <v>454</v>
      </c>
      <c r="AC14" s="19">
        <v>702</v>
      </c>
      <c r="AD14" s="19">
        <v>1</v>
      </c>
      <c r="AF14" s="139" t="s">
        <v>48</v>
      </c>
      <c r="AG14" s="140">
        <f>$AA$41</f>
        <v>1684</v>
      </c>
      <c r="AH14" s="141">
        <f t="shared" si="2"/>
        <v>17.838983050847457</v>
      </c>
      <c r="AI14" s="140">
        <f>$AA$44</f>
        <v>1611</v>
      </c>
      <c r="AJ14" s="141">
        <f t="shared" si="3"/>
        <v>15.944180522565322</v>
      </c>
      <c r="AK14" s="140">
        <f>$AA$45</f>
        <v>1635</v>
      </c>
      <c r="AL14" s="141">
        <f t="shared" si="4"/>
        <v>16.181710213776725</v>
      </c>
      <c r="AM14" s="141">
        <f t="shared" si="0"/>
        <v>-2.9097387173396716</v>
      </c>
      <c r="AN14" s="141">
        <f t="shared" si="1"/>
        <v>1.4897579143389184</v>
      </c>
    </row>
    <row r="15" spans="1:40" ht="12.75" customHeight="1" x14ac:dyDescent="0.2">
      <c r="A15" s="3"/>
      <c r="B15" s="17" t="s">
        <v>207</v>
      </c>
      <c r="D15" s="19">
        <v>92118</v>
      </c>
      <c r="E15" s="19">
        <v>9617</v>
      </c>
      <c r="F15" s="19">
        <v>13365</v>
      </c>
      <c r="G15" s="19">
        <v>11892</v>
      </c>
      <c r="H15" s="19">
        <v>7963</v>
      </c>
      <c r="I15" s="19">
        <v>17603</v>
      </c>
      <c r="J15" s="19">
        <v>4277</v>
      </c>
      <c r="K15" s="19">
        <v>4149</v>
      </c>
      <c r="L15" s="19">
        <v>10312</v>
      </c>
      <c r="M15" s="19">
        <v>14824</v>
      </c>
      <c r="N15" s="19">
        <v>4139</v>
      </c>
      <c r="O15" s="19">
        <v>5849</v>
      </c>
      <c r="P15" s="19">
        <v>19</v>
      </c>
      <c r="Q15" s="33"/>
      <c r="R15" s="19">
        <v>9760</v>
      </c>
      <c r="S15" s="19">
        <v>1288</v>
      </c>
      <c r="T15" s="19">
        <v>1488</v>
      </c>
      <c r="U15" s="19">
        <v>1271</v>
      </c>
      <c r="V15" s="19">
        <v>862</v>
      </c>
      <c r="W15" s="19">
        <v>1741</v>
      </c>
      <c r="X15" s="19">
        <v>406</v>
      </c>
      <c r="Y15" s="19">
        <v>440</v>
      </c>
      <c r="Z15" s="19">
        <v>900</v>
      </c>
      <c r="AA15" s="19">
        <v>1494</v>
      </c>
      <c r="AB15" s="19">
        <v>442</v>
      </c>
      <c r="AC15" s="19">
        <v>699</v>
      </c>
      <c r="AD15" s="19"/>
      <c r="AF15" s="139" t="s">
        <v>49</v>
      </c>
      <c r="AG15" s="140">
        <f>$AB$41</f>
        <v>510</v>
      </c>
      <c r="AH15" s="141">
        <f t="shared" si="2"/>
        <v>5.4025423728813564</v>
      </c>
      <c r="AI15" s="140">
        <f>$AB$44</f>
        <v>467</v>
      </c>
      <c r="AJ15" s="141">
        <f t="shared" si="3"/>
        <v>4.6219319081551857</v>
      </c>
      <c r="AK15" s="140">
        <f>$AB$45</f>
        <v>493</v>
      </c>
      <c r="AL15" s="141">
        <f t="shared" si="4"/>
        <v>4.8792557403008709</v>
      </c>
      <c r="AM15" s="141">
        <f t="shared" si="0"/>
        <v>-3.3333333333333326</v>
      </c>
      <c r="AN15" s="141">
        <f t="shared" si="1"/>
        <v>5.5674518201284773</v>
      </c>
    </row>
    <row r="16" spans="1:40" ht="12.75" customHeight="1" x14ac:dyDescent="0.2">
      <c r="A16" s="3"/>
      <c r="B16" s="17" t="s">
        <v>208</v>
      </c>
      <c r="D16" s="19">
        <v>92407</v>
      </c>
      <c r="E16" s="19">
        <v>9434</v>
      </c>
      <c r="F16" s="19">
        <v>13620</v>
      </c>
      <c r="G16" s="19">
        <v>12180</v>
      </c>
      <c r="H16" s="19">
        <v>7753</v>
      </c>
      <c r="I16" s="19">
        <v>17439</v>
      </c>
      <c r="J16" s="19">
        <v>4175</v>
      </c>
      <c r="K16" s="19">
        <v>4224</v>
      </c>
      <c r="L16" s="19">
        <v>10762</v>
      </c>
      <c r="M16" s="19">
        <v>14869</v>
      </c>
      <c r="N16" s="19">
        <v>4288</v>
      </c>
      <c r="O16" s="19">
        <v>5830</v>
      </c>
      <c r="P16" s="19">
        <v>12</v>
      </c>
      <c r="Q16" s="33"/>
      <c r="R16" s="19">
        <v>9728</v>
      </c>
      <c r="S16" s="19">
        <v>1178</v>
      </c>
      <c r="T16" s="19">
        <v>1487</v>
      </c>
      <c r="U16" s="19">
        <v>1290</v>
      </c>
      <c r="V16" s="19">
        <v>860</v>
      </c>
      <c r="W16" s="19">
        <v>1735</v>
      </c>
      <c r="X16" s="19">
        <v>406</v>
      </c>
      <c r="Y16" s="19">
        <v>405</v>
      </c>
      <c r="Z16" s="19">
        <v>933</v>
      </c>
      <c r="AA16" s="19">
        <v>1530</v>
      </c>
      <c r="AB16" s="19">
        <v>500</v>
      </c>
      <c r="AC16" s="19">
        <v>694</v>
      </c>
      <c r="AD16" s="19"/>
      <c r="AF16" s="139" t="s">
        <v>50</v>
      </c>
      <c r="AG16" s="140">
        <f>$AC$41</f>
        <v>629</v>
      </c>
      <c r="AH16" s="141">
        <f t="shared" si="2"/>
        <v>6.6631355932203391</v>
      </c>
      <c r="AI16" s="140">
        <f>$AC$44</f>
        <v>674</v>
      </c>
      <c r="AJ16" s="141">
        <f t="shared" si="3"/>
        <v>6.6706254948535229</v>
      </c>
      <c r="AK16" s="140">
        <f>$AC$45</f>
        <v>697</v>
      </c>
      <c r="AL16" s="141">
        <f t="shared" si="4"/>
        <v>6.8982581155977831</v>
      </c>
      <c r="AM16" s="141">
        <f t="shared" si="0"/>
        <v>10.810810810810811</v>
      </c>
      <c r="AN16" s="141">
        <f t="shared" si="1"/>
        <v>3.4124629080118707</v>
      </c>
    </row>
    <row r="17" spans="1:40" ht="12.75" customHeight="1" x14ac:dyDescent="0.2">
      <c r="A17" s="3"/>
      <c r="B17" s="17" t="s">
        <v>209</v>
      </c>
      <c r="D17" s="19">
        <v>92962</v>
      </c>
      <c r="E17" s="19">
        <v>9246</v>
      </c>
      <c r="F17" s="19">
        <v>13658</v>
      </c>
      <c r="G17" s="19">
        <v>12241</v>
      </c>
      <c r="H17" s="19">
        <v>7954</v>
      </c>
      <c r="I17" s="19">
        <v>17755</v>
      </c>
      <c r="J17" s="19">
        <v>4305</v>
      </c>
      <c r="K17" s="19">
        <v>4326</v>
      </c>
      <c r="L17" s="19">
        <v>10605</v>
      </c>
      <c r="M17" s="19">
        <v>15061</v>
      </c>
      <c r="N17" s="19">
        <v>4223</v>
      </c>
      <c r="O17" s="19">
        <v>5807</v>
      </c>
      <c r="P17" s="19">
        <v>22</v>
      </c>
      <c r="Q17" s="33"/>
      <c r="R17" s="19">
        <v>9836</v>
      </c>
      <c r="S17" s="19">
        <v>1147</v>
      </c>
      <c r="T17" s="19">
        <v>1485</v>
      </c>
      <c r="U17" s="19">
        <v>1280</v>
      </c>
      <c r="V17" s="19">
        <v>900</v>
      </c>
      <c r="W17" s="19">
        <v>1816</v>
      </c>
      <c r="X17" s="19">
        <v>410</v>
      </c>
      <c r="Y17" s="19">
        <v>449</v>
      </c>
      <c r="Z17" s="19">
        <v>913</v>
      </c>
      <c r="AA17" s="19">
        <v>1550</v>
      </c>
      <c r="AB17" s="19">
        <v>454</v>
      </c>
      <c r="AC17" s="19">
        <v>710</v>
      </c>
      <c r="AD17" s="19">
        <v>2</v>
      </c>
      <c r="AF17" s="139" t="s">
        <v>51</v>
      </c>
      <c r="AG17" s="140">
        <f>$AD$41</f>
        <v>0</v>
      </c>
      <c r="AH17" s="141">
        <f t="shared" si="2"/>
        <v>0</v>
      </c>
      <c r="AI17" s="140">
        <f>$AD$44</f>
        <v>3</v>
      </c>
      <c r="AJ17" s="141">
        <f t="shared" si="3"/>
        <v>2.969121140142518E-2</v>
      </c>
      <c r="AK17" s="140">
        <f>$AD$45</f>
        <v>1</v>
      </c>
      <c r="AL17" s="141">
        <f t="shared" si="4"/>
        <v>9.8970704671417255E-3</v>
      </c>
      <c r="AM17" s="141" t="e">
        <f t="shared" si="0"/>
        <v>#DIV/0!</v>
      </c>
      <c r="AN17" s="141">
        <f t="shared" si="1"/>
        <v>-66.666666666666671</v>
      </c>
    </row>
    <row r="18" spans="1:40" ht="12.75" customHeight="1" x14ac:dyDescent="0.2">
      <c r="A18" s="3">
        <v>2015</v>
      </c>
      <c r="B18" s="17" t="s">
        <v>206</v>
      </c>
      <c r="D18" s="19">
        <v>91962</v>
      </c>
      <c r="E18" s="19">
        <v>9350</v>
      </c>
      <c r="F18" s="19">
        <v>13470</v>
      </c>
      <c r="G18" s="19">
        <v>12071</v>
      </c>
      <c r="H18" s="19">
        <v>7796</v>
      </c>
      <c r="I18" s="19">
        <v>17619</v>
      </c>
      <c r="J18" s="19">
        <v>4330</v>
      </c>
      <c r="K18" s="19">
        <v>4335</v>
      </c>
      <c r="L18" s="19">
        <v>10412</v>
      </c>
      <c r="M18" s="19">
        <v>14650</v>
      </c>
      <c r="N18" s="19">
        <v>4151</v>
      </c>
      <c r="O18" s="19">
        <v>5842</v>
      </c>
      <c r="P18" s="19">
        <v>7</v>
      </c>
      <c r="Q18" s="33"/>
      <c r="R18" s="19">
        <v>9659</v>
      </c>
      <c r="S18" s="19">
        <v>1133</v>
      </c>
      <c r="T18" s="19">
        <v>1434</v>
      </c>
      <c r="U18" s="19">
        <v>1265</v>
      </c>
      <c r="V18" s="19">
        <v>867</v>
      </c>
      <c r="W18" s="19">
        <v>1751</v>
      </c>
      <c r="X18" s="19">
        <v>432</v>
      </c>
      <c r="Y18" s="19">
        <v>447</v>
      </c>
      <c r="Z18" s="19">
        <v>931</v>
      </c>
      <c r="AA18" s="19">
        <v>1483</v>
      </c>
      <c r="AB18" s="19">
        <v>481</v>
      </c>
      <c r="AC18" s="19">
        <v>700</v>
      </c>
      <c r="AD18" s="19"/>
    </row>
    <row r="19" spans="1:40" ht="12.75" customHeight="1" x14ac:dyDescent="0.2">
      <c r="A19" s="3"/>
      <c r="B19" s="17" t="s">
        <v>207</v>
      </c>
      <c r="D19" s="19">
        <v>92249</v>
      </c>
      <c r="E19" s="19">
        <v>9377</v>
      </c>
      <c r="F19" s="19">
        <v>13339</v>
      </c>
      <c r="G19" s="19">
        <v>11944</v>
      </c>
      <c r="H19" s="19">
        <v>7306</v>
      </c>
      <c r="I19" s="19">
        <v>17765</v>
      </c>
      <c r="J19" s="19">
        <v>4313</v>
      </c>
      <c r="K19" s="19">
        <v>4341</v>
      </c>
      <c r="L19" s="19">
        <v>10844</v>
      </c>
      <c r="M19" s="19">
        <v>14961</v>
      </c>
      <c r="N19" s="19">
        <v>4170</v>
      </c>
      <c r="O19" s="19">
        <v>5822</v>
      </c>
      <c r="P19" s="19">
        <v>10</v>
      </c>
      <c r="Q19" s="33"/>
      <c r="R19" s="19">
        <v>9828</v>
      </c>
      <c r="S19" s="19">
        <v>1238</v>
      </c>
      <c r="T19" s="19">
        <v>1404</v>
      </c>
      <c r="U19" s="19">
        <v>1247</v>
      </c>
      <c r="V19" s="19">
        <v>860</v>
      </c>
      <c r="W19" s="19">
        <v>1760</v>
      </c>
      <c r="X19" s="19">
        <v>452</v>
      </c>
      <c r="Y19" s="19">
        <v>473</v>
      </c>
      <c r="Z19" s="19">
        <v>937</v>
      </c>
      <c r="AA19" s="19">
        <v>1535</v>
      </c>
      <c r="AB19" s="19">
        <v>480</v>
      </c>
      <c r="AC19" s="19">
        <v>687</v>
      </c>
      <c r="AD19" s="19">
        <v>2</v>
      </c>
    </row>
    <row r="20" spans="1:40" ht="12.75" customHeight="1" x14ac:dyDescent="0.2">
      <c r="A20" s="3"/>
      <c r="B20" s="17" t="s">
        <v>208</v>
      </c>
      <c r="D20" s="19">
        <v>92201</v>
      </c>
      <c r="E20" s="19">
        <v>9295</v>
      </c>
      <c r="F20" s="19">
        <v>13118</v>
      </c>
      <c r="G20" s="19">
        <v>11727</v>
      </c>
      <c r="H20" s="19">
        <v>7469</v>
      </c>
      <c r="I20" s="19">
        <v>17799</v>
      </c>
      <c r="J20" s="19">
        <v>4303</v>
      </c>
      <c r="K20" s="19">
        <v>4347</v>
      </c>
      <c r="L20" s="19">
        <v>10640</v>
      </c>
      <c r="M20" s="19">
        <v>15149</v>
      </c>
      <c r="N20" s="19">
        <v>4228</v>
      </c>
      <c r="O20" s="19">
        <v>5846</v>
      </c>
      <c r="P20" s="19">
        <v>8</v>
      </c>
      <c r="Q20" s="33"/>
      <c r="R20" s="19">
        <v>9891</v>
      </c>
      <c r="S20" s="19">
        <v>1257</v>
      </c>
      <c r="T20" s="19">
        <v>1433</v>
      </c>
      <c r="U20" s="19">
        <v>1251</v>
      </c>
      <c r="V20" s="19">
        <v>892</v>
      </c>
      <c r="W20" s="19">
        <v>1768</v>
      </c>
      <c r="X20" s="19">
        <v>440</v>
      </c>
      <c r="Y20" s="19">
        <v>460</v>
      </c>
      <c r="Z20" s="19">
        <v>916</v>
      </c>
      <c r="AA20" s="19">
        <v>1553</v>
      </c>
      <c r="AB20" s="19">
        <v>471</v>
      </c>
      <c r="AC20" s="19">
        <v>699</v>
      </c>
      <c r="AD20" s="19">
        <v>0</v>
      </c>
    </row>
    <row r="21" spans="1:40" ht="12.75" customHeight="1" x14ac:dyDescent="0.2">
      <c r="A21" s="3"/>
      <c r="B21" s="17" t="s">
        <v>209</v>
      </c>
      <c r="D21" s="19">
        <v>92366</v>
      </c>
      <c r="E21" s="19">
        <v>9169</v>
      </c>
      <c r="F21" s="19">
        <v>12581</v>
      </c>
      <c r="G21" s="19">
        <v>11330</v>
      </c>
      <c r="H21" s="19">
        <v>8098</v>
      </c>
      <c r="I21" s="19">
        <v>17936</v>
      </c>
      <c r="J21" s="19">
        <v>4539</v>
      </c>
      <c r="K21" s="19">
        <v>4603</v>
      </c>
      <c r="L21" s="19">
        <v>9637</v>
      </c>
      <c r="M21" s="19">
        <v>15384</v>
      </c>
      <c r="N21" s="19">
        <v>4176</v>
      </c>
      <c r="O21" s="19">
        <v>6220</v>
      </c>
      <c r="P21" s="19">
        <v>22</v>
      </c>
      <c r="Q21" s="33"/>
      <c r="R21" s="19">
        <v>9798</v>
      </c>
      <c r="S21" s="19">
        <v>1159</v>
      </c>
      <c r="T21" s="19">
        <v>1334</v>
      </c>
      <c r="U21" s="19">
        <v>1158</v>
      </c>
      <c r="V21" s="19">
        <v>882</v>
      </c>
      <c r="W21" s="19">
        <v>1789</v>
      </c>
      <c r="X21" s="19">
        <v>479</v>
      </c>
      <c r="Y21" s="19">
        <v>491</v>
      </c>
      <c r="Z21" s="19">
        <v>869</v>
      </c>
      <c r="AA21" s="19">
        <v>1613</v>
      </c>
      <c r="AB21" s="19">
        <v>465</v>
      </c>
      <c r="AC21" s="19">
        <v>715</v>
      </c>
      <c r="AD21" s="19">
        <v>2</v>
      </c>
    </row>
    <row r="22" spans="1:40" ht="12.75" customHeight="1" x14ac:dyDescent="0.2">
      <c r="A22" s="3">
        <v>2016</v>
      </c>
      <c r="B22" s="17" t="s">
        <v>206</v>
      </c>
      <c r="D22" s="19">
        <v>90708</v>
      </c>
      <c r="E22" s="19">
        <v>9317</v>
      </c>
      <c r="F22" s="19">
        <v>11921</v>
      </c>
      <c r="G22" s="19">
        <v>10716</v>
      </c>
      <c r="H22" s="19">
        <v>7704</v>
      </c>
      <c r="I22" s="19">
        <v>17662</v>
      </c>
      <c r="J22" s="19">
        <v>4510</v>
      </c>
      <c r="K22" s="19">
        <v>4524</v>
      </c>
      <c r="L22" s="19">
        <v>9729</v>
      </c>
      <c r="M22" s="19">
        <v>15040</v>
      </c>
      <c r="N22" s="19">
        <v>4170</v>
      </c>
      <c r="O22" s="19">
        <v>6123</v>
      </c>
      <c r="P22" s="19">
        <v>9</v>
      </c>
      <c r="Q22" s="33"/>
      <c r="R22" s="19">
        <v>9596</v>
      </c>
      <c r="S22" s="19">
        <v>1137</v>
      </c>
      <c r="T22" s="19">
        <v>1278</v>
      </c>
      <c r="U22" s="19">
        <v>1118</v>
      </c>
      <c r="V22" s="19">
        <v>870</v>
      </c>
      <c r="W22" s="19">
        <v>1814</v>
      </c>
      <c r="X22" s="19">
        <v>454</v>
      </c>
      <c r="Y22" s="19">
        <v>479</v>
      </c>
      <c r="Z22" s="19">
        <v>841</v>
      </c>
      <c r="AA22" s="19">
        <v>1562</v>
      </c>
      <c r="AB22" s="19">
        <v>477</v>
      </c>
      <c r="AC22" s="19">
        <v>683</v>
      </c>
      <c r="AD22" s="19">
        <v>1</v>
      </c>
    </row>
    <row r="23" spans="1:40" ht="12.75" customHeight="1" x14ac:dyDescent="0.2">
      <c r="A23" s="3"/>
      <c r="B23" s="17" t="s">
        <v>207</v>
      </c>
      <c r="D23" s="19">
        <v>90673</v>
      </c>
      <c r="E23" s="19">
        <v>9230</v>
      </c>
      <c r="F23" s="19">
        <v>11824</v>
      </c>
      <c r="G23" s="19">
        <v>10634</v>
      </c>
      <c r="H23" s="19">
        <v>7538</v>
      </c>
      <c r="I23" s="19">
        <v>17565</v>
      </c>
      <c r="J23" s="19">
        <v>4518</v>
      </c>
      <c r="K23" s="19">
        <v>4531</v>
      </c>
      <c r="L23" s="19">
        <v>9738</v>
      </c>
      <c r="M23" s="19">
        <v>15422</v>
      </c>
      <c r="N23" s="19">
        <v>4158</v>
      </c>
      <c r="O23" s="19">
        <v>6146</v>
      </c>
      <c r="P23" s="19">
        <v>4</v>
      </c>
      <c r="Q23" s="33"/>
      <c r="R23" s="19">
        <v>9738</v>
      </c>
      <c r="S23" s="19">
        <v>1209</v>
      </c>
      <c r="T23" s="19">
        <v>1288</v>
      </c>
      <c r="U23" s="19">
        <v>1139</v>
      </c>
      <c r="V23" s="19">
        <v>838</v>
      </c>
      <c r="W23" s="19">
        <v>1866</v>
      </c>
      <c r="X23" s="19">
        <v>448</v>
      </c>
      <c r="Y23" s="19">
        <v>461</v>
      </c>
      <c r="Z23" s="19">
        <v>859</v>
      </c>
      <c r="AA23" s="19">
        <v>1627</v>
      </c>
      <c r="AB23" s="19">
        <v>462</v>
      </c>
      <c r="AC23" s="19">
        <v>681</v>
      </c>
      <c r="AD23" s="19"/>
    </row>
    <row r="24" spans="1:40" ht="12.75" customHeight="1" x14ac:dyDescent="0.2">
      <c r="A24" s="3"/>
      <c r="B24" s="17" t="s">
        <v>208</v>
      </c>
      <c r="D24" s="19">
        <v>89821</v>
      </c>
      <c r="E24" s="19">
        <v>8856</v>
      </c>
      <c r="F24" s="19">
        <v>11746</v>
      </c>
      <c r="G24" s="19">
        <v>10491</v>
      </c>
      <c r="H24" s="19">
        <v>7254</v>
      </c>
      <c r="I24" s="19">
        <v>17252</v>
      </c>
      <c r="J24" s="19">
        <v>4517</v>
      </c>
      <c r="K24" s="19">
        <v>4716</v>
      </c>
      <c r="L24" s="19">
        <v>9638</v>
      </c>
      <c r="M24" s="19">
        <v>15478</v>
      </c>
      <c r="N24" s="19">
        <v>4335</v>
      </c>
      <c r="O24" s="19">
        <v>6022</v>
      </c>
      <c r="P24" s="19">
        <v>8</v>
      </c>
      <c r="Q24" s="33"/>
      <c r="R24" s="19">
        <v>9714</v>
      </c>
      <c r="S24" s="19">
        <v>1165</v>
      </c>
      <c r="T24" s="19">
        <v>1312</v>
      </c>
      <c r="U24" s="19">
        <v>1153</v>
      </c>
      <c r="V24" s="19">
        <v>821</v>
      </c>
      <c r="W24" s="19">
        <v>1816</v>
      </c>
      <c r="X24" s="19">
        <v>453</v>
      </c>
      <c r="Y24" s="19">
        <v>467</v>
      </c>
      <c r="Z24" s="19">
        <v>873</v>
      </c>
      <c r="AA24" s="19">
        <v>1595</v>
      </c>
      <c r="AB24" s="19">
        <v>502</v>
      </c>
      <c r="AC24" s="19">
        <v>709</v>
      </c>
      <c r="AD24" s="19">
        <v>1</v>
      </c>
    </row>
    <row r="25" spans="1:40" ht="12.75" customHeight="1" x14ac:dyDescent="0.2">
      <c r="A25" s="3"/>
      <c r="B25" s="17" t="s">
        <v>209</v>
      </c>
      <c r="D25" s="19">
        <v>90174</v>
      </c>
      <c r="E25" s="19">
        <v>8764</v>
      </c>
      <c r="F25" s="19">
        <v>11580</v>
      </c>
      <c r="G25" s="19">
        <v>10263</v>
      </c>
      <c r="H25" s="19">
        <v>7204</v>
      </c>
      <c r="I25" s="19">
        <v>17814</v>
      </c>
      <c r="J25" s="19">
        <v>4632</v>
      </c>
      <c r="K25" s="19">
        <v>4843</v>
      </c>
      <c r="L25" s="19">
        <v>9789</v>
      </c>
      <c r="M25" s="19">
        <v>15222</v>
      </c>
      <c r="N25" s="19">
        <v>4326</v>
      </c>
      <c r="O25" s="19">
        <v>5995</v>
      </c>
      <c r="P25" s="19">
        <v>5</v>
      </c>
      <c r="Q25" s="33"/>
      <c r="R25" s="19">
        <v>9710</v>
      </c>
      <c r="S25" s="19">
        <v>1080</v>
      </c>
      <c r="T25" s="19">
        <v>1284</v>
      </c>
      <c r="U25" s="19">
        <v>1125</v>
      </c>
      <c r="V25" s="19">
        <v>843</v>
      </c>
      <c r="W25" s="19">
        <v>1908</v>
      </c>
      <c r="X25" s="19">
        <v>465</v>
      </c>
      <c r="Y25" s="19">
        <v>485</v>
      </c>
      <c r="Z25" s="19">
        <v>870</v>
      </c>
      <c r="AA25" s="19">
        <v>1564</v>
      </c>
      <c r="AB25" s="19">
        <v>494</v>
      </c>
      <c r="AC25" s="19">
        <v>717</v>
      </c>
      <c r="AD25" s="19">
        <v>1</v>
      </c>
    </row>
    <row r="26" spans="1:40" ht="12.75" customHeight="1" x14ac:dyDescent="0.2">
      <c r="A26" s="3">
        <v>2017</v>
      </c>
      <c r="B26" s="17" t="s">
        <v>206</v>
      </c>
      <c r="D26" s="19">
        <v>88846</v>
      </c>
      <c r="E26" s="19">
        <v>8531</v>
      </c>
      <c r="F26" s="19">
        <v>11545</v>
      </c>
      <c r="G26" s="19">
        <v>10287</v>
      </c>
      <c r="H26" s="19">
        <v>6966</v>
      </c>
      <c r="I26" s="19">
        <v>17366</v>
      </c>
      <c r="J26" s="19">
        <v>4523</v>
      </c>
      <c r="K26" s="19">
        <v>4993</v>
      </c>
      <c r="L26" s="19">
        <v>10001</v>
      </c>
      <c r="M26" s="19">
        <v>14743</v>
      </c>
      <c r="N26" s="19">
        <v>4252</v>
      </c>
      <c r="O26" s="19">
        <v>5912</v>
      </c>
      <c r="P26" s="19">
        <v>14</v>
      </c>
      <c r="Q26" s="33"/>
      <c r="R26" s="19">
        <v>9467</v>
      </c>
      <c r="S26" s="19">
        <v>1093</v>
      </c>
      <c r="T26" s="19">
        <v>1290</v>
      </c>
      <c r="U26" s="19">
        <v>1148</v>
      </c>
      <c r="V26" s="19">
        <v>784</v>
      </c>
      <c r="W26" s="19">
        <v>1826</v>
      </c>
      <c r="X26" s="19">
        <v>455</v>
      </c>
      <c r="Y26" s="19">
        <v>506</v>
      </c>
      <c r="Z26" s="19">
        <v>884</v>
      </c>
      <c r="AA26" s="19">
        <v>1434</v>
      </c>
      <c r="AB26" s="19">
        <v>469</v>
      </c>
      <c r="AC26" s="19">
        <v>724</v>
      </c>
      <c r="AD26" s="19">
        <v>1</v>
      </c>
    </row>
    <row r="27" spans="1:40" ht="12.75" customHeight="1" x14ac:dyDescent="0.2">
      <c r="A27" s="3"/>
      <c r="B27" s="17" t="s">
        <v>207</v>
      </c>
      <c r="D27" s="19">
        <v>90193</v>
      </c>
      <c r="E27" s="19">
        <v>8501</v>
      </c>
      <c r="F27" s="19">
        <v>11932</v>
      </c>
      <c r="G27" s="19">
        <v>10651</v>
      </c>
      <c r="H27" s="19">
        <v>6857</v>
      </c>
      <c r="I27" s="19">
        <v>17569</v>
      </c>
      <c r="J27" s="19">
        <v>4642</v>
      </c>
      <c r="K27" s="19">
        <v>5084</v>
      </c>
      <c r="L27" s="19">
        <v>9889</v>
      </c>
      <c r="M27" s="19">
        <v>15247</v>
      </c>
      <c r="N27" s="19">
        <v>4498</v>
      </c>
      <c r="O27" s="19">
        <v>5960</v>
      </c>
      <c r="P27" s="19">
        <v>14</v>
      </c>
      <c r="Q27" s="33"/>
      <c r="R27" s="19">
        <v>9724</v>
      </c>
      <c r="S27" s="19">
        <v>1222</v>
      </c>
      <c r="T27" s="19">
        <v>1302</v>
      </c>
      <c r="U27" s="19">
        <v>1143</v>
      </c>
      <c r="V27" s="19">
        <v>795</v>
      </c>
      <c r="W27" s="19">
        <v>1806</v>
      </c>
      <c r="X27" s="19">
        <v>448</v>
      </c>
      <c r="Y27" s="19">
        <v>525</v>
      </c>
      <c r="Z27" s="19">
        <v>863</v>
      </c>
      <c r="AA27" s="19">
        <v>1537</v>
      </c>
      <c r="AB27" s="19">
        <v>480</v>
      </c>
      <c r="AC27" s="19">
        <v>747</v>
      </c>
      <c r="AD27" s="19">
        <v>0</v>
      </c>
    </row>
    <row r="28" spans="1:40" ht="12.75" customHeight="1" x14ac:dyDescent="0.2">
      <c r="A28" s="3"/>
      <c r="B28" s="17" t="s">
        <v>208</v>
      </c>
      <c r="D28" s="19">
        <v>91268</v>
      </c>
      <c r="E28" s="19">
        <v>8483</v>
      </c>
      <c r="F28" s="19">
        <v>12002</v>
      </c>
      <c r="G28" s="19">
        <v>10694</v>
      </c>
      <c r="H28" s="19">
        <v>7007</v>
      </c>
      <c r="I28" s="19">
        <v>17670</v>
      </c>
      <c r="J28" s="19">
        <v>4640</v>
      </c>
      <c r="K28" s="19">
        <v>5257</v>
      </c>
      <c r="L28" s="19">
        <v>10118</v>
      </c>
      <c r="M28" s="19">
        <v>15489</v>
      </c>
      <c r="N28" s="19">
        <v>4552</v>
      </c>
      <c r="O28" s="19">
        <v>6026</v>
      </c>
      <c r="P28" s="19">
        <v>24</v>
      </c>
      <c r="Q28" s="33"/>
      <c r="R28" s="19">
        <v>9761</v>
      </c>
      <c r="S28" s="19">
        <v>1196</v>
      </c>
      <c r="T28" s="19">
        <v>1313</v>
      </c>
      <c r="U28" s="19">
        <v>1141</v>
      </c>
      <c r="V28" s="19">
        <v>778</v>
      </c>
      <c r="W28" s="19">
        <v>1776</v>
      </c>
      <c r="X28" s="19">
        <v>470</v>
      </c>
      <c r="Y28" s="19">
        <v>534</v>
      </c>
      <c r="Z28" s="19">
        <v>868</v>
      </c>
      <c r="AA28" s="19">
        <v>1625</v>
      </c>
      <c r="AB28" s="19">
        <v>486</v>
      </c>
      <c r="AC28" s="19">
        <v>714</v>
      </c>
      <c r="AD28" s="19">
        <v>1</v>
      </c>
    </row>
    <row r="29" spans="1:40" ht="12.75" customHeight="1" x14ac:dyDescent="0.2">
      <c r="A29" s="3"/>
      <c r="B29" s="17" t="s">
        <v>209</v>
      </c>
      <c r="D29" s="19">
        <v>92228</v>
      </c>
      <c r="E29" s="19">
        <v>8339</v>
      </c>
      <c r="F29" s="19">
        <v>12136</v>
      </c>
      <c r="G29" s="19">
        <v>10812</v>
      </c>
      <c r="H29" s="19">
        <v>7105</v>
      </c>
      <c r="I29" s="19">
        <v>18078</v>
      </c>
      <c r="J29" s="19">
        <v>4592</v>
      </c>
      <c r="K29" s="19">
        <v>5273</v>
      </c>
      <c r="L29" s="19">
        <v>10230</v>
      </c>
      <c r="M29" s="19">
        <v>15498</v>
      </c>
      <c r="N29" s="19">
        <v>4731</v>
      </c>
      <c r="O29" s="19">
        <v>6215</v>
      </c>
      <c r="P29" s="19">
        <v>31</v>
      </c>
      <c r="Q29" s="33"/>
      <c r="R29" s="19">
        <v>9986</v>
      </c>
      <c r="S29" s="19">
        <v>1113</v>
      </c>
      <c r="T29" s="19">
        <v>1343</v>
      </c>
      <c r="U29" s="19">
        <v>1155</v>
      </c>
      <c r="V29" s="19">
        <v>817</v>
      </c>
      <c r="W29" s="19">
        <v>1868</v>
      </c>
      <c r="X29" s="19">
        <v>489</v>
      </c>
      <c r="Y29" s="19">
        <v>561</v>
      </c>
      <c r="Z29" s="19">
        <v>907</v>
      </c>
      <c r="AA29" s="19">
        <v>1605</v>
      </c>
      <c r="AB29" s="19">
        <v>529</v>
      </c>
      <c r="AC29" s="19">
        <v>750</v>
      </c>
      <c r="AD29" s="19">
        <v>3</v>
      </c>
    </row>
    <row r="30" spans="1:40" ht="12.75" customHeight="1" x14ac:dyDescent="0.2">
      <c r="A30" s="3">
        <v>2018</v>
      </c>
      <c r="B30" s="17" t="s">
        <v>206</v>
      </c>
      <c r="D30" s="19">
        <v>90879</v>
      </c>
      <c r="E30" s="19">
        <v>8381</v>
      </c>
      <c r="F30" s="19">
        <v>11799</v>
      </c>
      <c r="G30" s="19">
        <v>10536</v>
      </c>
      <c r="H30" s="19">
        <v>6704</v>
      </c>
      <c r="I30" s="19">
        <v>17740</v>
      </c>
      <c r="J30" s="19">
        <v>4653</v>
      </c>
      <c r="K30" s="19">
        <v>5313</v>
      </c>
      <c r="L30" s="19">
        <v>10188</v>
      </c>
      <c r="M30" s="19">
        <v>15271</v>
      </c>
      <c r="N30" s="19">
        <v>4716</v>
      </c>
      <c r="O30" s="19">
        <v>6058</v>
      </c>
      <c r="P30" s="19">
        <v>57</v>
      </c>
      <c r="Q30" s="33"/>
      <c r="R30" s="19">
        <v>9780</v>
      </c>
      <c r="S30" s="19">
        <v>1132</v>
      </c>
      <c r="T30" s="19">
        <v>1342</v>
      </c>
      <c r="U30" s="19">
        <v>1149</v>
      </c>
      <c r="V30" s="19">
        <v>760</v>
      </c>
      <c r="W30" s="19">
        <v>1771</v>
      </c>
      <c r="X30" s="19">
        <v>494</v>
      </c>
      <c r="Y30" s="19">
        <v>563</v>
      </c>
      <c r="Z30" s="19">
        <v>888</v>
      </c>
      <c r="AA30" s="19">
        <v>1554</v>
      </c>
      <c r="AB30" s="19">
        <v>543</v>
      </c>
      <c r="AC30" s="19">
        <v>733</v>
      </c>
      <c r="AD30" s="19">
        <v>0</v>
      </c>
    </row>
    <row r="31" spans="1:40" ht="12.75" customHeight="1" x14ac:dyDescent="0.2">
      <c r="A31" s="3"/>
      <c r="B31" s="17" t="s">
        <v>207</v>
      </c>
      <c r="D31" s="19">
        <v>91462</v>
      </c>
      <c r="E31" s="19">
        <v>8391</v>
      </c>
      <c r="F31" s="19">
        <v>12083</v>
      </c>
      <c r="G31" s="19">
        <v>10820</v>
      </c>
      <c r="H31" s="19">
        <v>6711</v>
      </c>
      <c r="I31" s="19">
        <v>17636</v>
      </c>
      <c r="J31" s="19">
        <v>4703</v>
      </c>
      <c r="K31" s="19">
        <v>5242</v>
      </c>
      <c r="L31" s="19">
        <v>10017</v>
      </c>
      <c r="M31" s="19">
        <v>15813</v>
      </c>
      <c r="N31" s="19">
        <v>4782</v>
      </c>
      <c r="O31" s="19">
        <v>6043</v>
      </c>
      <c r="P31" s="19">
        <v>39</v>
      </c>
      <c r="Q31" s="33"/>
      <c r="R31" s="19">
        <v>10051</v>
      </c>
      <c r="S31" s="19">
        <v>1236</v>
      </c>
      <c r="T31" s="19">
        <v>1371</v>
      </c>
      <c r="U31" s="19">
        <v>1187</v>
      </c>
      <c r="V31" s="19">
        <v>787</v>
      </c>
      <c r="W31" s="19">
        <v>1787</v>
      </c>
      <c r="X31" s="19">
        <v>482</v>
      </c>
      <c r="Y31" s="19">
        <v>584</v>
      </c>
      <c r="Z31" s="19">
        <v>908</v>
      </c>
      <c r="AA31" s="19">
        <v>1618</v>
      </c>
      <c r="AB31" s="19">
        <v>542</v>
      </c>
      <c r="AC31" s="19">
        <v>735</v>
      </c>
      <c r="AD31" s="19">
        <v>1</v>
      </c>
    </row>
    <row r="32" spans="1:40" ht="12.75" customHeight="1" x14ac:dyDescent="0.2">
      <c r="A32" s="3"/>
      <c r="B32" s="17" t="s">
        <v>208</v>
      </c>
      <c r="D32" s="19">
        <v>92930</v>
      </c>
      <c r="E32" s="19">
        <v>8633</v>
      </c>
      <c r="F32" s="19">
        <v>12075</v>
      </c>
      <c r="G32" s="19">
        <v>10814</v>
      </c>
      <c r="H32" s="19">
        <v>6941</v>
      </c>
      <c r="I32" s="19">
        <v>17801</v>
      </c>
      <c r="J32" s="19">
        <v>4651</v>
      </c>
      <c r="K32" s="19">
        <v>5417</v>
      </c>
      <c r="L32" s="19">
        <v>10282</v>
      </c>
      <c r="M32" s="19">
        <v>16025</v>
      </c>
      <c r="N32" s="19">
        <v>4977</v>
      </c>
      <c r="O32" s="19">
        <v>6085</v>
      </c>
      <c r="P32" s="19">
        <v>42</v>
      </c>
      <c r="Q32" s="33"/>
      <c r="R32" s="19">
        <v>10175</v>
      </c>
      <c r="S32" s="19">
        <v>1291</v>
      </c>
      <c r="T32" s="19">
        <v>1351</v>
      </c>
      <c r="U32" s="19">
        <v>1152</v>
      </c>
      <c r="V32" s="19">
        <v>790</v>
      </c>
      <c r="W32" s="19">
        <v>1803</v>
      </c>
      <c r="X32" s="19">
        <v>475</v>
      </c>
      <c r="Y32" s="19">
        <v>575</v>
      </c>
      <c r="Z32" s="19">
        <v>924</v>
      </c>
      <c r="AA32" s="19">
        <v>1634</v>
      </c>
      <c r="AB32" s="19">
        <v>587</v>
      </c>
      <c r="AC32" s="19">
        <v>745</v>
      </c>
      <c r="AD32" s="19">
        <v>1</v>
      </c>
    </row>
    <row r="33" spans="1:30" ht="12.75" customHeight="1" x14ac:dyDescent="0.2">
      <c r="A33" s="3"/>
      <c r="B33" s="17" t="s">
        <v>209</v>
      </c>
      <c r="D33" s="19">
        <v>93534</v>
      </c>
      <c r="E33" s="19">
        <v>8355</v>
      </c>
      <c r="F33" s="19">
        <v>12042</v>
      </c>
      <c r="G33" s="19">
        <v>10733</v>
      </c>
      <c r="H33" s="19">
        <v>6999</v>
      </c>
      <c r="I33" s="19">
        <v>18127</v>
      </c>
      <c r="J33" s="19">
        <v>4826</v>
      </c>
      <c r="K33" s="19">
        <v>5442</v>
      </c>
      <c r="L33" s="19">
        <v>10514</v>
      </c>
      <c r="M33" s="19">
        <v>16100</v>
      </c>
      <c r="N33" s="19">
        <v>5018</v>
      </c>
      <c r="O33" s="19">
        <v>6070</v>
      </c>
      <c r="P33" s="19">
        <v>41</v>
      </c>
      <c r="Q33" s="33"/>
      <c r="R33" s="19">
        <v>10131</v>
      </c>
      <c r="S33" s="19">
        <v>1162</v>
      </c>
      <c r="T33" s="19">
        <v>1364</v>
      </c>
      <c r="U33" s="19">
        <v>1167</v>
      </c>
      <c r="V33" s="19">
        <v>802</v>
      </c>
      <c r="W33" s="19">
        <v>1857</v>
      </c>
      <c r="X33" s="19">
        <v>490</v>
      </c>
      <c r="Y33" s="19">
        <v>589</v>
      </c>
      <c r="Z33" s="19">
        <v>947</v>
      </c>
      <c r="AA33" s="19">
        <v>1578</v>
      </c>
      <c r="AB33" s="19">
        <v>584</v>
      </c>
      <c r="AC33" s="19">
        <v>754</v>
      </c>
      <c r="AD33" s="19">
        <v>4</v>
      </c>
    </row>
    <row r="34" spans="1:30" ht="12.75" customHeight="1" x14ac:dyDescent="0.2">
      <c r="A34" s="3">
        <v>2019</v>
      </c>
      <c r="B34" s="17" t="s">
        <v>206</v>
      </c>
      <c r="D34" s="19">
        <v>92621</v>
      </c>
      <c r="E34" s="19">
        <v>8373</v>
      </c>
      <c r="F34" s="19">
        <v>11931</v>
      </c>
      <c r="G34" s="19">
        <v>10669</v>
      </c>
      <c r="H34" s="19">
        <v>6713</v>
      </c>
      <c r="I34" s="19">
        <v>17925</v>
      </c>
      <c r="J34" s="19">
        <v>4858</v>
      </c>
      <c r="K34" s="19">
        <v>5501</v>
      </c>
      <c r="L34" s="19">
        <v>10636</v>
      </c>
      <c r="M34" s="19">
        <v>15749</v>
      </c>
      <c r="N34" s="19">
        <v>4914</v>
      </c>
      <c r="O34" s="19">
        <v>5959</v>
      </c>
      <c r="P34" s="19">
        <v>62</v>
      </c>
      <c r="Q34" s="33"/>
      <c r="R34" s="19">
        <v>9926</v>
      </c>
      <c r="S34" s="19">
        <v>1123</v>
      </c>
      <c r="T34" s="19">
        <v>1410</v>
      </c>
      <c r="U34" s="19">
        <v>1227</v>
      </c>
      <c r="V34" s="19">
        <v>769</v>
      </c>
      <c r="W34" s="19">
        <v>1833</v>
      </c>
      <c r="X34" s="19">
        <v>509</v>
      </c>
      <c r="Y34" s="19">
        <v>583</v>
      </c>
      <c r="Z34" s="19">
        <v>962</v>
      </c>
      <c r="AA34" s="19">
        <v>1490</v>
      </c>
      <c r="AB34" s="19">
        <v>531</v>
      </c>
      <c r="AC34" s="19">
        <v>713</v>
      </c>
      <c r="AD34" s="19">
        <v>2</v>
      </c>
    </row>
    <row r="35" spans="1:30" ht="12.75" customHeight="1" x14ac:dyDescent="0.2">
      <c r="A35" s="3"/>
      <c r="B35" s="17" t="s">
        <v>207</v>
      </c>
      <c r="D35" s="19">
        <v>94159</v>
      </c>
      <c r="E35" s="19">
        <v>8627</v>
      </c>
      <c r="F35" s="19">
        <v>12269</v>
      </c>
      <c r="G35" s="19">
        <v>10958</v>
      </c>
      <c r="H35" s="19">
        <v>6789</v>
      </c>
      <c r="I35" s="19">
        <v>17898</v>
      </c>
      <c r="J35" s="19">
        <v>4940</v>
      </c>
      <c r="K35" s="19">
        <v>5503</v>
      </c>
      <c r="L35" s="19">
        <v>10681</v>
      </c>
      <c r="M35" s="19">
        <v>16226</v>
      </c>
      <c r="N35" s="19">
        <v>5064</v>
      </c>
      <c r="O35" s="19">
        <v>6125</v>
      </c>
      <c r="P35" s="19">
        <v>36</v>
      </c>
      <c r="Q35" s="33"/>
      <c r="R35" s="19">
        <v>10293</v>
      </c>
      <c r="S35" s="19">
        <v>1262</v>
      </c>
      <c r="T35" s="19">
        <v>1371</v>
      </c>
      <c r="U35" s="19">
        <v>1189</v>
      </c>
      <c r="V35" s="19">
        <v>784</v>
      </c>
      <c r="W35" s="19">
        <v>1912</v>
      </c>
      <c r="X35" s="19">
        <v>519</v>
      </c>
      <c r="Y35" s="19">
        <v>576</v>
      </c>
      <c r="Z35" s="19">
        <v>976</v>
      </c>
      <c r="AA35" s="19">
        <v>1562</v>
      </c>
      <c r="AB35" s="19">
        <v>568</v>
      </c>
      <c r="AC35" s="19">
        <v>760</v>
      </c>
      <c r="AD35" s="19">
        <v>2</v>
      </c>
    </row>
    <row r="36" spans="1:30" ht="12.75" customHeight="1" x14ac:dyDescent="0.2">
      <c r="A36" s="3"/>
      <c r="B36" s="17" t="s">
        <v>208</v>
      </c>
      <c r="D36" s="19">
        <v>94737</v>
      </c>
      <c r="E36" s="19">
        <v>8473</v>
      </c>
      <c r="F36" s="19">
        <v>12339</v>
      </c>
      <c r="G36" s="19">
        <v>10993</v>
      </c>
      <c r="H36" s="19">
        <v>7045</v>
      </c>
      <c r="I36" s="19">
        <v>18025</v>
      </c>
      <c r="J36" s="19">
        <v>4953</v>
      </c>
      <c r="K36" s="19">
        <v>5569</v>
      </c>
      <c r="L36" s="19">
        <v>10755</v>
      </c>
      <c r="M36" s="19">
        <v>16301</v>
      </c>
      <c r="N36" s="19">
        <v>5086</v>
      </c>
      <c r="O36" s="19">
        <v>6175</v>
      </c>
      <c r="P36" s="19">
        <v>15</v>
      </c>
      <c r="Q36" s="33"/>
      <c r="R36" s="19">
        <v>10334</v>
      </c>
      <c r="S36" s="19">
        <v>1191</v>
      </c>
      <c r="T36" s="19">
        <v>1460</v>
      </c>
      <c r="U36" s="19">
        <v>1256</v>
      </c>
      <c r="V36" s="19">
        <v>828</v>
      </c>
      <c r="W36" s="19">
        <v>1857</v>
      </c>
      <c r="X36" s="19">
        <v>528</v>
      </c>
      <c r="Y36" s="19">
        <v>599</v>
      </c>
      <c r="Z36" s="19">
        <v>973</v>
      </c>
      <c r="AA36" s="19">
        <v>1608</v>
      </c>
      <c r="AB36" s="19">
        <v>550</v>
      </c>
      <c r="AC36" s="19">
        <v>741</v>
      </c>
      <c r="AD36" s="19"/>
    </row>
    <row r="37" spans="1:30" ht="12.75" customHeight="1" x14ac:dyDescent="0.2">
      <c r="A37" s="3"/>
      <c r="B37" s="17" t="s">
        <v>209</v>
      </c>
      <c r="D37" s="19">
        <v>95515</v>
      </c>
      <c r="E37" s="19">
        <v>8324</v>
      </c>
      <c r="F37" s="19">
        <v>12477</v>
      </c>
      <c r="G37" s="19">
        <v>11080</v>
      </c>
      <c r="H37" s="19">
        <v>7006</v>
      </c>
      <c r="I37" s="19">
        <v>18422</v>
      </c>
      <c r="J37" s="19">
        <v>4986</v>
      </c>
      <c r="K37" s="19">
        <v>5753</v>
      </c>
      <c r="L37" s="19">
        <v>10749</v>
      </c>
      <c r="M37" s="19">
        <v>16311</v>
      </c>
      <c r="N37" s="19">
        <v>5257</v>
      </c>
      <c r="O37" s="19">
        <v>6208</v>
      </c>
      <c r="P37" s="19">
        <v>21</v>
      </c>
      <c r="Q37" s="33"/>
      <c r="R37" s="19">
        <v>10363</v>
      </c>
      <c r="S37" s="19">
        <v>1126</v>
      </c>
      <c r="T37" s="19">
        <v>1432</v>
      </c>
      <c r="U37" s="19">
        <v>1233</v>
      </c>
      <c r="V37" s="19">
        <v>826</v>
      </c>
      <c r="W37" s="19">
        <v>1880</v>
      </c>
      <c r="X37" s="19">
        <v>517</v>
      </c>
      <c r="Y37" s="19">
        <v>619</v>
      </c>
      <c r="Z37" s="19">
        <v>998</v>
      </c>
      <c r="AA37" s="19">
        <v>1627</v>
      </c>
      <c r="AB37" s="19">
        <v>576</v>
      </c>
      <c r="AC37" s="19">
        <v>758</v>
      </c>
      <c r="AD37" s="19">
        <v>3</v>
      </c>
    </row>
    <row r="38" spans="1:30" ht="12.75" customHeight="1" x14ac:dyDescent="0.2">
      <c r="A38" s="3">
        <v>2020</v>
      </c>
      <c r="B38" s="17" t="s">
        <v>206</v>
      </c>
      <c r="D38" s="19">
        <v>93115</v>
      </c>
      <c r="E38" s="19">
        <v>8232</v>
      </c>
      <c r="F38" s="19">
        <v>12182</v>
      </c>
      <c r="G38" s="19">
        <v>10840</v>
      </c>
      <c r="H38" s="19">
        <v>6560</v>
      </c>
      <c r="I38" s="19">
        <v>17792</v>
      </c>
      <c r="J38" s="19">
        <v>4955</v>
      </c>
      <c r="K38" s="19">
        <v>5429</v>
      </c>
      <c r="L38" s="19">
        <v>10804</v>
      </c>
      <c r="M38" s="19">
        <v>16280</v>
      </c>
      <c r="N38" s="19">
        <v>5026</v>
      </c>
      <c r="O38" s="19">
        <v>5831</v>
      </c>
      <c r="P38" s="19">
        <v>22</v>
      </c>
      <c r="Q38" s="33"/>
      <c r="R38" s="19">
        <v>9967</v>
      </c>
      <c r="S38" s="19">
        <v>1111</v>
      </c>
      <c r="T38" s="19">
        <v>1411</v>
      </c>
      <c r="U38" s="19">
        <v>1220</v>
      </c>
      <c r="V38" s="19">
        <v>729</v>
      </c>
      <c r="W38" s="19">
        <v>1749</v>
      </c>
      <c r="X38" s="19">
        <v>516</v>
      </c>
      <c r="Y38" s="19">
        <v>568</v>
      </c>
      <c r="Z38" s="19">
        <v>958</v>
      </c>
      <c r="AA38" s="19">
        <v>1611</v>
      </c>
      <c r="AB38" s="19">
        <v>595</v>
      </c>
      <c r="AC38" s="19">
        <v>717</v>
      </c>
      <c r="AD38" s="19">
        <v>1</v>
      </c>
    </row>
    <row r="39" spans="1:30" ht="12.75" customHeight="1" x14ac:dyDescent="0.2">
      <c r="A39" s="3"/>
      <c r="B39" s="17" t="s">
        <v>207</v>
      </c>
      <c r="D39" s="19">
        <v>84051</v>
      </c>
      <c r="E39" s="19">
        <v>7951</v>
      </c>
      <c r="F39" s="19">
        <v>11125</v>
      </c>
      <c r="G39" s="19">
        <v>9868</v>
      </c>
      <c r="H39" s="19">
        <v>5510</v>
      </c>
      <c r="I39" s="19">
        <v>15649</v>
      </c>
      <c r="J39" s="19">
        <v>4449</v>
      </c>
      <c r="K39" s="19">
        <v>4064</v>
      </c>
      <c r="L39" s="19">
        <v>10180</v>
      </c>
      <c r="M39" s="19">
        <v>16378</v>
      </c>
      <c r="N39" s="19">
        <v>4172</v>
      </c>
      <c r="O39" s="19">
        <v>4555</v>
      </c>
      <c r="P39" s="19">
        <v>17</v>
      </c>
      <c r="Q39" s="33"/>
      <c r="R39" s="19">
        <v>9121</v>
      </c>
      <c r="S39" s="19">
        <v>1141</v>
      </c>
      <c r="T39" s="19">
        <v>1249</v>
      </c>
      <c r="U39" s="19">
        <v>1084</v>
      </c>
      <c r="V39" s="19">
        <v>639</v>
      </c>
      <c r="W39" s="19">
        <v>1553</v>
      </c>
      <c r="X39" s="19">
        <v>479</v>
      </c>
      <c r="Y39" s="19">
        <v>433</v>
      </c>
      <c r="Z39" s="19">
        <v>924</v>
      </c>
      <c r="AA39" s="19">
        <v>1666</v>
      </c>
      <c r="AB39" s="19">
        <v>465</v>
      </c>
      <c r="AC39" s="19">
        <v>572</v>
      </c>
      <c r="AD39" s="19"/>
    </row>
    <row r="40" spans="1:30" ht="12.75" customHeight="1" x14ac:dyDescent="0.2">
      <c r="A40" s="3"/>
      <c r="B40" s="17" t="s">
        <v>208</v>
      </c>
      <c r="D40" s="19">
        <v>83439</v>
      </c>
      <c r="E40" s="19">
        <v>8244</v>
      </c>
      <c r="F40" s="19">
        <v>11018</v>
      </c>
      <c r="G40" s="19">
        <v>9844</v>
      </c>
      <c r="H40" s="19">
        <v>6012</v>
      </c>
      <c r="I40" s="19">
        <v>15737</v>
      </c>
      <c r="J40" s="19">
        <v>4258</v>
      </c>
      <c r="K40" s="19">
        <v>3879</v>
      </c>
      <c r="L40" s="19">
        <v>10023</v>
      </c>
      <c r="M40" s="19">
        <v>15751</v>
      </c>
      <c r="N40" s="19">
        <v>4048</v>
      </c>
      <c r="O40" s="19">
        <v>4458</v>
      </c>
      <c r="P40" s="19">
        <v>13</v>
      </c>
      <c r="Q40" s="33"/>
      <c r="R40" s="19">
        <v>9162</v>
      </c>
      <c r="S40" s="19">
        <v>1229</v>
      </c>
      <c r="T40" s="19">
        <v>1228</v>
      </c>
      <c r="U40" s="19">
        <v>1073</v>
      </c>
      <c r="V40" s="19">
        <v>738</v>
      </c>
      <c r="W40" s="19">
        <v>1558</v>
      </c>
      <c r="X40" s="19">
        <v>457</v>
      </c>
      <c r="Y40" s="19">
        <v>400</v>
      </c>
      <c r="Z40" s="19">
        <v>905</v>
      </c>
      <c r="AA40" s="19">
        <v>1610</v>
      </c>
      <c r="AB40" s="19">
        <v>457</v>
      </c>
      <c r="AC40" s="19">
        <v>581</v>
      </c>
      <c r="AD40" s="19"/>
    </row>
    <row r="41" spans="1:30" ht="12.75" customHeight="1" x14ac:dyDescent="0.2">
      <c r="A41" s="3"/>
      <c r="B41" s="17" t="s">
        <v>209</v>
      </c>
      <c r="D41" s="19">
        <v>87225</v>
      </c>
      <c r="E41" s="19">
        <v>8500</v>
      </c>
      <c r="F41" s="19">
        <v>11374</v>
      </c>
      <c r="G41" s="19">
        <v>10275</v>
      </c>
      <c r="H41" s="19">
        <v>6357</v>
      </c>
      <c r="I41" s="19">
        <v>16525</v>
      </c>
      <c r="J41" s="19">
        <v>4411</v>
      </c>
      <c r="K41" s="19">
        <v>4167</v>
      </c>
      <c r="L41" s="19">
        <v>10669</v>
      </c>
      <c r="M41" s="19">
        <v>16173</v>
      </c>
      <c r="N41" s="19">
        <v>4289</v>
      </c>
      <c r="O41" s="19">
        <v>4728</v>
      </c>
      <c r="P41" s="19">
        <v>33</v>
      </c>
      <c r="Q41" s="33"/>
      <c r="R41" s="19">
        <v>9440</v>
      </c>
      <c r="S41" s="19">
        <v>1228</v>
      </c>
      <c r="T41" s="19">
        <v>1255</v>
      </c>
      <c r="U41" s="19">
        <v>1115</v>
      </c>
      <c r="V41" s="19">
        <v>746</v>
      </c>
      <c r="W41" s="19">
        <v>1564</v>
      </c>
      <c r="X41" s="19">
        <v>469</v>
      </c>
      <c r="Y41" s="19">
        <v>415</v>
      </c>
      <c r="Z41" s="19">
        <v>941</v>
      </c>
      <c r="AA41" s="19">
        <v>1684</v>
      </c>
      <c r="AB41" s="19">
        <v>510</v>
      </c>
      <c r="AC41" s="19">
        <v>629</v>
      </c>
      <c r="AD41" s="19"/>
    </row>
    <row r="42" spans="1:30" ht="12.75" customHeight="1" x14ac:dyDescent="0.2">
      <c r="A42" s="3">
        <v>2021</v>
      </c>
      <c r="B42" s="17" t="s">
        <v>206</v>
      </c>
      <c r="D42" s="19">
        <v>87082</v>
      </c>
      <c r="E42" s="19">
        <v>8532</v>
      </c>
      <c r="F42" s="19">
        <v>11391</v>
      </c>
      <c r="G42" s="19">
        <v>10271</v>
      </c>
      <c r="H42" s="19">
        <v>6398</v>
      </c>
      <c r="I42" s="19">
        <v>16339</v>
      </c>
      <c r="J42" s="19">
        <v>4508</v>
      </c>
      <c r="K42" s="19">
        <v>4003</v>
      </c>
      <c r="L42" s="19">
        <v>10903</v>
      </c>
      <c r="M42" s="19">
        <v>16064</v>
      </c>
      <c r="N42" s="19">
        <v>4150</v>
      </c>
      <c r="O42" s="19">
        <v>4749</v>
      </c>
      <c r="P42" s="19">
        <v>46</v>
      </c>
      <c r="Q42" s="33"/>
      <c r="R42" s="19">
        <v>9418</v>
      </c>
      <c r="S42" s="19">
        <v>1233</v>
      </c>
      <c r="T42" s="19">
        <v>1304</v>
      </c>
      <c r="U42" s="19">
        <v>1172</v>
      </c>
      <c r="V42" s="19">
        <v>748</v>
      </c>
      <c r="W42" s="19">
        <v>1643</v>
      </c>
      <c r="X42" s="19">
        <v>452</v>
      </c>
      <c r="Y42" s="19">
        <v>414</v>
      </c>
      <c r="Z42" s="19">
        <v>964</v>
      </c>
      <c r="AA42" s="19">
        <v>1568</v>
      </c>
      <c r="AB42" s="19">
        <v>462</v>
      </c>
      <c r="AC42" s="19">
        <v>629</v>
      </c>
      <c r="AD42" s="19">
        <v>0</v>
      </c>
    </row>
    <row r="43" spans="1:30" ht="12.75" customHeight="1" x14ac:dyDescent="0.2">
      <c r="A43" s="3"/>
      <c r="B43" s="17" t="s">
        <v>207</v>
      </c>
      <c r="D43" s="19">
        <v>89384</v>
      </c>
      <c r="E43" s="19">
        <v>8839</v>
      </c>
      <c r="F43" s="19">
        <v>11479</v>
      </c>
      <c r="G43" s="19">
        <v>10392</v>
      </c>
      <c r="H43" s="19">
        <v>6734</v>
      </c>
      <c r="I43" s="19">
        <v>16600</v>
      </c>
      <c r="J43" s="19">
        <v>4652</v>
      </c>
      <c r="K43" s="19">
        <v>4421</v>
      </c>
      <c r="L43" s="19">
        <v>11110</v>
      </c>
      <c r="M43" s="19">
        <v>16202</v>
      </c>
      <c r="N43" s="19">
        <v>4314</v>
      </c>
      <c r="O43" s="19">
        <v>4966</v>
      </c>
      <c r="P43" s="19">
        <v>67</v>
      </c>
      <c r="Q43" s="33"/>
      <c r="R43" s="19">
        <v>9644</v>
      </c>
      <c r="S43" s="19">
        <v>1302</v>
      </c>
      <c r="T43" s="19">
        <v>1365</v>
      </c>
      <c r="U43" s="19">
        <v>1228</v>
      </c>
      <c r="V43" s="19">
        <v>761</v>
      </c>
      <c r="W43" s="19">
        <v>1649</v>
      </c>
      <c r="X43" s="19">
        <v>445</v>
      </c>
      <c r="Y43" s="19">
        <v>456</v>
      </c>
      <c r="Z43" s="19">
        <v>998</v>
      </c>
      <c r="AA43" s="19">
        <v>1552</v>
      </c>
      <c r="AB43" s="19">
        <v>471</v>
      </c>
      <c r="AC43" s="19">
        <v>643</v>
      </c>
      <c r="AD43" s="19">
        <v>1</v>
      </c>
    </row>
    <row r="44" spans="1:30" ht="12.75" customHeight="1" x14ac:dyDescent="0.2">
      <c r="A44" s="3"/>
      <c r="B44" s="17" t="s">
        <v>208</v>
      </c>
      <c r="D44" s="19">
        <v>92976</v>
      </c>
      <c r="E44" s="19">
        <v>9047</v>
      </c>
      <c r="F44" s="19">
        <v>12200</v>
      </c>
      <c r="G44" s="19">
        <v>11104</v>
      </c>
      <c r="H44" s="19">
        <v>7223</v>
      </c>
      <c r="I44" s="19">
        <v>17842</v>
      </c>
      <c r="J44" s="19">
        <v>4795</v>
      </c>
      <c r="K44" s="19">
        <v>4907</v>
      </c>
      <c r="L44" s="19">
        <v>11070</v>
      </c>
      <c r="M44" s="19">
        <v>16030</v>
      </c>
      <c r="N44" s="19">
        <v>4399</v>
      </c>
      <c r="O44" s="19">
        <v>5409</v>
      </c>
      <c r="P44" s="19">
        <v>54</v>
      </c>
      <c r="Q44" s="33"/>
      <c r="R44" s="19">
        <v>10104</v>
      </c>
      <c r="S44" s="19">
        <v>1401</v>
      </c>
      <c r="T44" s="19">
        <v>1428</v>
      </c>
      <c r="U44" s="19">
        <v>1278</v>
      </c>
      <c r="V44" s="19">
        <v>850</v>
      </c>
      <c r="W44" s="19">
        <v>1747</v>
      </c>
      <c r="X44" s="19">
        <v>455</v>
      </c>
      <c r="Y44" s="19">
        <v>511</v>
      </c>
      <c r="Z44" s="19">
        <v>956</v>
      </c>
      <c r="AA44" s="19">
        <v>1611</v>
      </c>
      <c r="AB44" s="19">
        <v>467</v>
      </c>
      <c r="AC44" s="19">
        <v>674</v>
      </c>
      <c r="AD44" s="19">
        <v>3</v>
      </c>
    </row>
    <row r="45" spans="1:30" ht="12.75" customHeight="1" x14ac:dyDescent="0.2">
      <c r="A45" s="3"/>
      <c r="B45" s="17" t="s">
        <v>209</v>
      </c>
      <c r="D45" s="55">
        <v>95747</v>
      </c>
      <c r="E45" s="55">
        <v>8881</v>
      </c>
      <c r="F45" s="55">
        <v>12412</v>
      </c>
      <c r="G45" s="55">
        <v>11208</v>
      </c>
      <c r="H45" s="55">
        <v>7465</v>
      </c>
      <c r="I45" s="55">
        <v>18444</v>
      </c>
      <c r="J45" s="55">
        <v>4853</v>
      </c>
      <c r="K45" s="55">
        <v>5161</v>
      </c>
      <c r="L45" s="55">
        <v>11437</v>
      </c>
      <c r="M45" s="55">
        <v>16387</v>
      </c>
      <c r="N45" s="55">
        <v>4920</v>
      </c>
      <c r="O45" s="55">
        <v>5756</v>
      </c>
      <c r="P45" s="55">
        <v>33</v>
      </c>
      <c r="Q45" s="33"/>
      <c r="R45" s="55">
        <v>10271</v>
      </c>
      <c r="S45" s="55">
        <v>1291</v>
      </c>
      <c r="T45" s="55">
        <v>1455</v>
      </c>
      <c r="U45" s="55">
        <v>1324</v>
      </c>
      <c r="V45" s="55">
        <v>868</v>
      </c>
      <c r="W45" s="55">
        <v>1844</v>
      </c>
      <c r="X45" s="55">
        <v>471</v>
      </c>
      <c r="Y45" s="55">
        <v>526</v>
      </c>
      <c r="Z45" s="55">
        <v>990</v>
      </c>
      <c r="AA45" s="55">
        <v>1635</v>
      </c>
      <c r="AB45" s="55">
        <v>493</v>
      </c>
      <c r="AC45" s="55">
        <v>697</v>
      </c>
      <c r="AD45" s="55">
        <v>1</v>
      </c>
    </row>
    <row r="46" spans="1:30" ht="12.75" customHeight="1" x14ac:dyDescent="0.2">
      <c r="A46" s="2"/>
      <c r="B46" s="2"/>
      <c r="E46" s="36"/>
      <c r="F46" s="36"/>
      <c r="G46" s="36"/>
      <c r="H46" s="36"/>
    </row>
    <row r="47" spans="1:30" ht="12.75" customHeight="1" x14ac:dyDescent="0.2">
      <c r="A47" s="2" t="s">
        <v>200</v>
      </c>
      <c r="B47" s="2"/>
      <c r="C47" s="2"/>
      <c r="D47" s="36">
        <f>(D45-D44)/D44</f>
        <v>2.9803390122182069E-2</v>
      </c>
      <c r="E47" s="36">
        <f t="shared" ref="E47:AD47" si="5">(E45-E44)/E44</f>
        <v>-1.834862385321101E-2</v>
      </c>
      <c r="F47" s="36">
        <f t="shared" si="5"/>
        <v>1.7377049180327869E-2</v>
      </c>
      <c r="G47" s="36">
        <f t="shared" si="5"/>
        <v>9.3659942363112387E-3</v>
      </c>
      <c r="H47" s="36">
        <f t="shared" si="5"/>
        <v>3.3504084175550328E-2</v>
      </c>
      <c r="I47" s="36">
        <f t="shared" si="5"/>
        <v>3.3740612039009077E-2</v>
      </c>
      <c r="J47" s="36">
        <f t="shared" si="5"/>
        <v>1.2095933263816475E-2</v>
      </c>
      <c r="K47" s="36">
        <f t="shared" si="5"/>
        <v>5.1762787854086001E-2</v>
      </c>
      <c r="L47" s="36">
        <f t="shared" si="5"/>
        <v>3.3152664859981931E-2</v>
      </c>
      <c r="M47" s="36">
        <f t="shared" si="5"/>
        <v>2.2270742358078601E-2</v>
      </c>
      <c r="N47" s="36">
        <f t="shared" si="5"/>
        <v>0.11843600818367811</v>
      </c>
      <c r="O47" s="36">
        <f t="shared" si="5"/>
        <v>6.4152338694767982E-2</v>
      </c>
      <c r="P47" s="36">
        <f t="shared" si="5"/>
        <v>-0.3888888888888889</v>
      </c>
      <c r="Q47" s="36"/>
      <c r="R47" s="36">
        <f t="shared" si="5"/>
        <v>1.6528107680126681E-2</v>
      </c>
      <c r="S47" s="36">
        <f t="shared" si="5"/>
        <v>-7.8515346181299073E-2</v>
      </c>
      <c r="T47" s="36">
        <f t="shared" si="5"/>
        <v>1.8907563025210083E-2</v>
      </c>
      <c r="U47" s="36">
        <f t="shared" si="5"/>
        <v>3.5993740219092331E-2</v>
      </c>
      <c r="V47" s="36">
        <f t="shared" si="5"/>
        <v>2.1176470588235293E-2</v>
      </c>
      <c r="W47" s="36">
        <f t="shared" si="5"/>
        <v>5.5523755008586147E-2</v>
      </c>
      <c r="X47" s="36">
        <f t="shared" si="5"/>
        <v>3.5164835164835165E-2</v>
      </c>
      <c r="Y47" s="36">
        <f t="shared" si="5"/>
        <v>2.9354207436399216E-2</v>
      </c>
      <c r="Z47" s="36">
        <f t="shared" si="5"/>
        <v>3.5564853556485358E-2</v>
      </c>
      <c r="AA47" s="36">
        <f t="shared" si="5"/>
        <v>1.4897579143389199E-2</v>
      </c>
      <c r="AB47" s="36">
        <f t="shared" si="5"/>
        <v>5.5674518201284794E-2</v>
      </c>
      <c r="AC47" s="36">
        <f t="shared" si="5"/>
        <v>3.4124629080118693E-2</v>
      </c>
      <c r="AD47" s="36">
        <f t="shared" si="5"/>
        <v>-0.66666666666666663</v>
      </c>
    </row>
    <row r="48" spans="1:30" ht="12.75" customHeight="1" x14ac:dyDescent="0.2">
      <c r="A48" s="2" t="s">
        <v>201</v>
      </c>
      <c r="B48" s="2"/>
      <c r="C48" s="2"/>
      <c r="D48" s="36">
        <f>(D45-D41)/D41</f>
        <v>9.7701347090856983E-2</v>
      </c>
      <c r="E48" s="36">
        <f t="shared" ref="E48:AD48" si="6">(E45-E41)/E41</f>
        <v>4.4823529411764707E-2</v>
      </c>
      <c r="F48" s="36">
        <f t="shared" si="6"/>
        <v>9.1260770177598025E-2</v>
      </c>
      <c r="G48" s="36">
        <f t="shared" si="6"/>
        <v>9.0802919708029201E-2</v>
      </c>
      <c r="H48" s="36">
        <f t="shared" si="6"/>
        <v>0.17429605159666509</v>
      </c>
      <c r="I48" s="36">
        <f t="shared" si="6"/>
        <v>0.11612708018154312</v>
      </c>
      <c r="J48" s="36">
        <f t="shared" si="6"/>
        <v>0.10020403536613012</v>
      </c>
      <c r="K48" s="36">
        <f t="shared" si="6"/>
        <v>0.23854091672666186</v>
      </c>
      <c r="L48" s="36">
        <f t="shared" si="6"/>
        <v>7.1984253444558999E-2</v>
      </c>
      <c r="M48" s="36">
        <f t="shared" si="6"/>
        <v>1.323192975947567E-2</v>
      </c>
      <c r="N48" s="36">
        <f t="shared" si="6"/>
        <v>0.14712054091862906</v>
      </c>
      <c r="O48" s="36">
        <f t="shared" si="6"/>
        <v>0.21742808798646363</v>
      </c>
      <c r="P48" s="36">
        <f t="shared" si="6"/>
        <v>0</v>
      </c>
      <c r="Q48" s="36"/>
      <c r="R48" s="36">
        <f t="shared" si="6"/>
        <v>8.8029661016949159E-2</v>
      </c>
      <c r="S48" s="36">
        <f t="shared" si="6"/>
        <v>5.1302931596091207E-2</v>
      </c>
      <c r="T48" s="36">
        <f t="shared" si="6"/>
        <v>0.15936254980079681</v>
      </c>
      <c r="U48" s="36">
        <f t="shared" si="6"/>
        <v>0.18744394618834082</v>
      </c>
      <c r="V48" s="36">
        <f t="shared" si="6"/>
        <v>0.16353887399463807</v>
      </c>
      <c r="W48" s="36">
        <f t="shared" si="6"/>
        <v>0.17902813299232737</v>
      </c>
      <c r="X48" s="36">
        <f t="shared" si="6"/>
        <v>4.2643923240938165E-3</v>
      </c>
      <c r="Y48" s="36">
        <f t="shared" si="6"/>
        <v>0.26746987951807227</v>
      </c>
      <c r="Z48" s="36">
        <f t="shared" si="6"/>
        <v>5.2072263549415514E-2</v>
      </c>
      <c r="AA48" s="36">
        <f t="shared" si="6"/>
        <v>-2.9097387173396674E-2</v>
      </c>
      <c r="AB48" s="36">
        <f t="shared" si="6"/>
        <v>-3.3333333333333333E-2</v>
      </c>
      <c r="AC48" s="36">
        <f t="shared" si="6"/>
        <v>0.10810810810810811</v>
      </c>
      <c r="AD48" s="36" t="e">
        <f t="shared" si="6"/>
        <v>#DIV/0!</v>
      </c>
    </row>
    <row r="49" spans="1:30" ht="12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spans="1:30" ht="12" customHeight="1" x14ac:dyDescent="0.2">
      <c r="A50" s="2" t="s">
        <v>202</v>
      </c>
      <c r="B50" s="2"/>
      <c r="C50" s="62"/>
      <c r="D50" s="127">
        <f>D45-D44</f>
        <v>2771</v>
      </c>
      <c r="E50" s="127">
        <f t="shared" ref="E50:AD50" si="7">E45-E44</f>
        <v>-166</v>
      </c>
      <c r="F50" s="127">
        <f t="shared" si="7"/>
        <v>212</v>
      </c>
      <c r="G50" s="127">
        <f t="shared" si="7"/>
        <v>104</v>
      </c>
      <c r="H50" s="127">
        <f t="shared" si="7"/>
        <v>242</v>
      </c>
      <c r="I50" s="127">
        <f t="shared" si="7"/>
        <v>602</v>
      </c>
      <c r="J50" s="127">
        <f t="shared" si="7"/>
        <v>58</v>
      </c>
      <c r="K50" s="127">
        <f t="shared" si="7"/>
        <v>254</v>
      </c>
      <c r="L50" s="127">
        <f t="shared" si="7"/>
        <v>367</v>
      </c>
      <c r="M50" s="127">
        <f t="shared" si="7"/>
        <v>357</v>
      </c>
      <c r="N50" s="127">
        <f t="shared" si="7"/>
        <v>521</v>
      </c>
      <c r="O50" s="127">
        <f t="shared" si="7"/>
        <v>347</v>
      </c>
      <c r="P50" s="127">
        <f t="shared" si="7"/>
        <v>-21</v>
      </c>
      <c r="Q50" s="127"/>
      <c r="R50" s="127">
        <f t="shared" si="7"/>
        <v>167</v>
      </c>
      <c r="S50" s="127">
        <f t="shared" si="7"/>
        <v>-110</v>
      </c>
      <c r="T50" s="127">
        <f t="shared" si="7"/>
        <v>27</v>
      </c>
      <c r="U50" s="127">
        <f t="shared" si="7"/>
        <v>46</v>
      </c>
      <c r="V50" s="127">
        <f t="shared" si="7"/>
        <v>18</v>
      </c>
      <c r="W50" s="127">
        <f t="shared" si="7"/>
        <v>97</v>
      </c>
      <c r="X50" s="127">
        <f t="shared" si="7"/>
        <v>16</v>
      </c>
      <c r="Y50" s="127">
        <f t="shared" si="7"/>
        <v>15</v>
      </c>
      <c r="Z50" s="127">
        <f t="shared" si="7"/>
        <v>34</v>
      </c>
      <c r="AA50" s="127">
        <f t="shared" si="7"/>
        <v>24</v>
      </c>
      <c r="AB50" s="127">
        <f t="shared" si="7"/>
        <v>26</v>
      </c>
      <c r="AC50" s="127">
        <f t="shared" si="7"/>
        <v>23</v>
      </c>
      <c r="AD50" s="127">
        <f t="shared" si="7"/>
        <v>-2</v>
      </c>
    </row>
    <row r="51" spans="1:30" ht="12" customHeight="1" x14ac:dyDescent="0.2">
      <c r="A51" s="2" t="s">
        <v>203</v>
      </c>
      <c r="B51" s="2"/>
      <c r="C51" s="24"/>
      <c r="D51" s="69">
        <f>D45-D41</f>
        <v>8522</v>
      </c>
      <c r="E51" s="69">
        <f t="shared" ref="E51:AD51" si="8">E45-E41</f>
        <v>381</v>
      </c>
      <c r="F51" s="69">
        <f t="shared" si="8"/>
        <v>1038</v>
      </c>
      <c r="G51" s="69">
        <f t="shared" si="8"/>
        <v>933</v>
      </c>
      <c r="H51" s="69">
        <f t="shared" si="8"/>
        <v>1108</v>
      </c>
      <c r="I51" s="69">
        <f t="shared" si="8"/>
        <v>1919</v>
      </c>
      <c r="J51" s="69">
        <f t="shared" si="8"/>
        <v>442</v>
      </c>
      <c r="K51" s="69">
        <f t="shared" si="8"/>
        <v>994</v>
      </c>
      <c r="L51" s="69">
        <f t="shared" si="8"/>
        <v>768</v>
      </c>
      <c r="M51" s="69">
        <f t="shared" si="8"/>
        <v>214</v>
      </c>
      <c r="N51" s="69">
        <f t="shared" si="8"/>
        <v>631</v>
      </c>
      <c r="O51" s="69">
        <f t="shared" si="8"/>
        <v>1028</v>
      </c>
      <c r="P51" s="69">
        <f t="shared" si="8"/>
        <v>0</v>
      </c>
      <c r="Q51" s="69"/>
      <c r="R51" s="69">
        <f t="shared" si="8"/>
        <v>831</v>
      </c>
      <c r="S51" s="69">
        <f t="shared" si="8"/>
        <v>63</v>
      </c>
      <c r="T51" s="69">
        <f t="shared" si="8"/>
        <v>200</v>
      </c>
      <c r="U51" s="69">
        <f t="shared" si="8"/>
        <v>209</v>
      </c>
      <c r="V51" s="69">
        <f t="shared" si="8"/>
        <v>122</v>
      </c>
      <c r="W51" s="69">
        <f t="shared" si="8"/>
        <v>280</v>
      </c>
      <c r="X51" s="69">
        <f t="shared" si="8"/>
        <v>2</v>
      </c>
      <c r="Y51" s="69">
        <f t="shared" si="8"/>
        <v>111</v>
      </c>
      <c r="Z51" s="69">
        <f t="shared" si="8"/>
        <v>49</v>
      </c>
      <c r="AA51" s="69">
        <f t="shared" si="8"/>
        <v>-49</v>
      </c>
      <c r="AB51" s="69">
        <f t="shared" si="8"/>
        <v>-17</v>
      </c>
      <c r="AC51" s="69">
        <f t="shared" si="8"/>
        <v>68</v>
      </c>
      <c r="AD51" s="69">
        <f t="shared" si="8"/>
        <v>1</v>
      </c>
    </row>
    <row r="52" spans="1:30" ht="12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 spans="1:30" ht="12" customHeight="1" x14ac:dyDescent="0.2">
      <c r="A53" s="2" t="s">
        <v>204</v>
      </c>
      <c r="B53" s="2"/>
      <c r="C53" s="24"/>
      <c r="D53" s="126">
        <f t="shared" ref="D53:AD53" si="9">MAX(D6:D45)</f>
        <v>95747</v>
      </c>
      <c r="E53" s="126">
        <f t="shared" si="9"/>
        <v>10415</v>
      </c>
      <c r="F53" s="126">
        <f t="shared" si="9"/>
        <v>13658</v>
      </c>
      <c r="G53" s="126">
        <f t="shared" si="9"/>
        <v>12241</v>
      </c>
      <c r="H53" s="126">
        <f t="shared" si="9"/>
        <v>8295</v>
      </c>
      <c r="I53" s="126">
        <f t="shared" si="9"/>
        <v>18444</v>
      </c>
      <c r="J53" s="126">
        <f t="shared" si="9"/>
        <v>4986</v>
      </c>
      <c r="K53" s="126">
        <f t="shared" si="9"/>
        <v>5753</v>
      </c>
      <c r="L53" s="126">
        <f t="shared" si="9"/>
        <v>11437</v>
      </c>
      <c r="M53" s="126">
        <f t="shared" si="9"/>
        <v>16387</v>
      </c>
      <c r="N53" s="126">
        <f t="shared" si="9"/>
        <v>5257</v>
      </c>
      <c r="O53" s="126">
        <f t="shared" si="9"/>
        <v>6220</v>
      </c>
      <c r="P53" s="126">
        <f t="shared" si="9"/>
        <v>67</v>
      </c>
      <c r="Q53" s="126"/>
      <c r="R53" s="126">
        <f t="shared" si="9"/>
        <v>10363</v>
      </c>
      <c r="S53" s="126">
        <f t="shared" si="9"/>
        <v>1485</v>
      </c>
      <c r="T53" s="126">
        <f t="shared" si="9"/>
        <v>1488</v>
      </c>
      <c r="U53" s="126">
        <f t="shared" si="9"/>
        <v>1324</v>
      </c>
      <c r="V53" s="126">
        <f t="shared" si="9"/>
        <v>942</v>
      </c>
      <c r="W53" s="126">
        <f t="shared" si="9"/>
        <v>1912</v>
      </c>
      <c r="X53" s="126">
        <f t="shared" si="9"/>
        <v>528</v>
      </c>
      <c r="Y53" s="126">
        <f t="shared" si="9"/>
        <v>619</v>
      </c>
      <c r="Z53" s="126">
        <f t="shared" si="9"/>
        <v>998</v>
      </c>
      <c r="AA53" s="126">
        <f t="shared" si="9"/>
        <v>1684</v>
      </c>
      <c r="AB53" s="126">
        <f t="shared" si="9"/>
        <v>595</v>
      </c>
      <c r="AC53" s="126">
        <f t="shared" si="9"/>
        <v>760</v>
      </c>
      <c r="AD53" s="126">
        <f t="shared" si="9"/>
        <v>4</v>
      </c>
    </row>
    <row r="54" spans="1:30" ht="12" customHeight="1" x14ac:dyDescent="0.2">
      <c r="A54" s="2" t="s">
        <v>205</v>
      </c>
      <c r="B54" s="2"/>
      <c r="C54" s="24"/>
      <c r="D54" s="125">
        <f>MIN(D6:D45)</f>
        <v>83439</v>
      </c>
      <c r="E54" s="125">
        <f t="shared" ref="E54:AD54" si="10">MIN(E6:E45)</f>
        <v>7951</v>
      </c>
      <c r="F54" s="125">
        <f t="shared" si="10"/>
        <v>11018</v>
      </c>
      <c r="G54" s="125">
        <f t="shared" si="10"/>
        <v>9844</v>
      </c>
      <c r="H54" s="125">
        <f t="shared" si="10"/>
        <v>5510</v>
      </c>
      <c r="I54" s="125">
        <f t="shared" si="10"/>
        <v>15649</v>
      </c>
      <c r="J54" s="125">
        <f t="shared" si="10"/>
        <v>4067</v>
      </c>
      <c r="K54" s="125">
        <f t="shared" si="10"/>
        <v>3749</v>
      </c>
      <c r="L54" s="125">
        <f t="shared" si="10"/>
        <v>9413</v>
      </c>
      <c r="M54" s="125">
        <f t="shared" si="10"/>
        <v>13862</v>
      </c>
      <c r="N54" s="125">
        <f t="shared" si="10"/>
        <v>3758</v>
      </c>
      <c r="O54" s="125">
        <f t="shared" si="10"/>
        <v>4458</v>
      </c>
      <c r="P54" s="125">
        <f t="shared" si="10"/>
        <v>4</v>
      </c>
      <c r="Q54" s="125"/>
      <c r="R54" s="125">
        <f t="shared" si="10"/>
        <v>9121</v>
      </c>
      <c r="S54" s="125">
        <f t="shared" si="10"/>
        <v>1080</v>
      </c>
      <c r="T54" s="125">
        <f t="shared" si="10"/>
        <v>1228</v>
      </c>
      <c r="U54" s="125">
        <f t="shared" si="10"/>
        <v>1073</v>
      </c>
      <c r="V54" s="125">
        <f t="shared" si="10"/>
        <v>639</v>
      </c>
      <c r="W54" s="125">
        <f t="shared" si="10"/>
        <v>1553</v>
      </c>
      <c r="X54" s="125">
        <f t="shared" si="10"/>
        <v>392</v>
      </c>
      <c r="Y54" s="125">
        <f t="shared" si="10"/>
        <v>387</v>
      </c>
      <c r="Z54" s="125">
        <f t="shared" si="10"/>
        <v>766</v>
      </c>
      <c r="AA54" s="125">
        <f t="shared" si="10"/>
        <v>1420</v>
      </c>
      <c r="AB54" s="125">
        <f t="shared" si="10"/>
        <v>387</v>
      </c>
      <c r="AC54" s="125">
        <f t="shared" si="10"/>
        <v>572</v>
      </c>
      <c r="AD54" s="125">
        <f t="shared" si="10"/>
        <v>0</v>
      </c>
    </row>
    <row r="55" spans="1:30" ht="12" customHeight="1" x14ac:dyDescent="0.2"/>
    <row r="56" spans="1:30" ht="12" customHeight="1" x14ac:dyDescent="0.2">
      <c r="A56" s="6" t="s">
        <v>247</v>
      </c>
    </row>
    <row r="57" spans="1:30" ht="12" customHeight="1" x14ac:dyDescent="0.2"/>
    <row r="58" spans="1:30" ht="12" customHeight="1" x14ac:dyDescent="0.2"/>
    <row r="59" spans="1:30" ht="12" customHeight="1" x14ac:dyDescent="0.2"/>
    <row r="60" spans="1:30" ht="12" customHeight="1" x14ac:dyDescent="0.2"/>
    <row r="61" spans="1:30" ht="12" customHeight="1" x14ac:dyDescent="0.2"/>
    <row r="62" spans="1:30" ht="12" customHeight="1" x14ac:dyDescent="0.2"/>
    <row r="63" spans="1:30" ht="12" customHeight="1" x14ac:dyDescent="0.2"/>
    <row r="64" spans="1:30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</sheetData>
  <pageMargins left="0.511811024" right="0.511811024" top="0.78740157499999996" bottom="0.78740157499999996" header="0.31496062000000002" footer="0.31496062000000002"/>
  <pageSetup paperSize="9" scale="81" orientation="landscape" r:id="rId1"/>
  <rowBreaks count="1" manualBreakCount="1">
    <brk id="45" max="16383" man="1"/>
  </rowBreaks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R106"/>
  <sheetViews>
    <sheetView showGridLines="0" zoomScale="85" zoomScaleNormal="85" workbookViewId="0">
      <pane xSplit="2" ySplit="5" topLeftCell="C6" activePane="bottomRight" state="frozen"/>
      <selection activeCell="I45" sqref="I45"/>
      <selection pane="topRight" activeCell="I45" sqref="I45"/>
      <selection pane="bottomLeft" activeCell="I45" sqref="I45"/>
      <selection pane="bottomRight" activeCell="C6" sqref="C6"/>
    </sheetView>
  </sheetViews>
  <sheetFormatPr defaultRowHeight="12.75" customHeight="1" x14ac:dyDescent="0.2"/>
  <cols>
    <col min="1" max="1" width="15.7109375" style="6" customWidth="1"/>
    <col min="2" max="2" width="5.7109375" style="6" customWidth="1"/>
    <col min="3" max="3" width="3.7109375" style="6" customWidth="1"/>
    <col min="4" max="18" width="12.7109375" style="6" customWidth="1"/>
    <col min="19" max="19" width="3.7109375" style="6" customWidth="1"/>
    <col min="20" max="34" width="12.7109375" style="6" customWidth="1"/>
    <col min="35" max="35" width="3.7109375" style="6" customWidth="1"/>
    <col min="36" max="36" width="30.85546875" style="6" bestFit="1" customWidth="1"/>
    <col min="37" max="37" width="7.7109375" style="6" customWidth="1"/>
    <col min="38" max="38" width="5.7109375" style="6" hidden="1" customWidth="1"/>
    <col min="39" max="39" width="7.7109375" style="6" customWidth="1"/>
    <col min="40" max="40" width="5.7109375" style="6" hidden="1" customWidth="1"/>
    <col min="41" max="41" width="7.7109375" style="6" customWidth="1"/>
    <col min="42" max="42" width="5.7109375" style="6" hidden="1" customWidth="1"/>
    <col min="43" max="44" width="11.7109375" style="6" customWidth="1"/>
    <col min="45" max="16384" width="9.140625" style="6"/>
  </cols>
  <sheetData>
    <row r="1" spans="1:44" s="165" customFormat="1" ht="30" customHeight="1" x14ac:dyDescent="0.2">
      <c r="A1" s="4" t="s">
        <v>241</v>
      </c>
      <c r="B1" s="4"/>
    </row>
    <row r="2" spans="1:44" ht="12.75" customHeight="1" x14ac:dyDescent="0.2">
      <c r="A2" s="11" t="s">
        <v>125</v>
      </c>
      <c r="B2" s="11"/>
    </row>
    <row r="3" spans="1:44" ht="12.75" customHeight="1" x14ac:dyDescent="0.2">
      <c r="D3" s="66" t="s">
        <v>13</v>
      </c>
      <c r="E3" s="66"/>
      <c r="T3" s="66" t="s">
        <v>11</v>
      </c>
      <c r="U3" s="66"/>
    </row>
    <row r="4" spans="1:44" s="8" customFormat="1" ht="12.75" customHeight="1" thickBot="1" x14ac:dyDescent="0.25">
      <c r="A4" s="48"/>
      <c r="B4" s="130"/>
      <c r="D4" s="73" t="s">
        <v>137</v>
      </c>
      <c r="E4" s="73"/>
      <c r="F4" s="29"/>
      <c r="G4" s="31"/>
      <c r="H4" s="31"/>
      <c r="T4" s="73" t="s">
        <v>137</v>
      </c>
      <c r="U4" s="73"/>
      <c r="V4" s="29"/>
      <c r="W4" s="31"/>
      <c r="X4" s="31"/>
    </row>
    <row r="5" spans="1:44" s="1" customFormat="1" ht="50.1" customHeight="1" thickBot="1" x14ac:dyDescent="0.3">
      <c r="A5" s="122" t="s">
        <v>212</v>
      </c>
      <c r="B5" s="122" t="s">
        <v>211</v>
      </c>
      <c r="D5" s="173" t="s">
        <v>6</v>
      </c>
      <c r="E5" s="12" t="s">
        <v>52</v>
      </c>
      <c r="F5" s="128" t="s">
        <v>126</v>
      </c>
      <c r="G5" s="129" t="s">
        <v>127</v>
      </c>
      <c r="H5" s="40" t="s">
        <v>53</v>
      </c>
      <c r="I5" s="12" t="s">
        <v>54</v>
      </c>
      <c r="J5" s="41" t="s">
        <v>55</v>
      </c>
      <c r="K5" s="40" t="s">
        <v>56</v>
      </c>
      <c r="L5" s="12" t="s">
        <v>57</v>
      </c>
      <c r="M5" s="12" t="s">
        <v>58</v>
      </c>
      <c r="N5" s="41" t="s">
        <v>59</v>
      </c>
      <c r="O5" s="42" t="s">
        <v>88</v>
      </c>
      <c r="P5" s="42" t="s">
        <v>185</v>
      </c>
      <c r="Q5" s="42" t="s">
        <v>40</v>
      </c>
      <c r="R5" s="12" t="s">
        <v>89</v>
      </c>
      <c r="T5" s="173" t="s">
        <v>6</v>
      </c>
      <c r="U5" s="12" t="s">
        <v>52</v>
      </c>
      <c r="V5" s="128" t="s">
        <v>126</v>
      </c>
      <c r="W5" s="129" t="s">
        <v>127</v>
      </c>
      <c r="X5" s="40" t="s">
        <v>53</v>
      </c>
      <c r="Y5" s="12" t="s">
        <v>54</v>
      </c>
      <c r="Z5" s="41" t="s">
        <v>55</v>
      </c>
      <c r="AA5" s="239" t="s">
        <v>56</v>
      </c>
      <c r="AB5" s="12" t="s">
        <v>57</v>
      </c>
      <c r="AC5" s="12" t="s">
        <v>58</v>
      </c>
      <c r="AD5" s="41" t="s">
        <v>59</v>
      </c>
      <c r="AE5" s="42" t="s">
        <v>88</v>
      </c>
      <c r="AF5" s="240" t="s">
        <v>185</v>
      </c>
      <c r="AG5" s="42" t="s">
        <v>40</v>
      </c>
      <c r="AH5" s="12" t="s">
        <v>89</v>
      </c>
      <c r="AJ5" s="208" t="s">
        <v>92</v>
      </c>
      <c r="AK5" s="208" t="s">
        <v>285</v>
      </c>
      <c r="AL5" s="208" t="s">
        <v>259</v>
      </c>
      <c r="AM5" s="208" t="s">
        <v>279</v>
      </c>
      <c r="AN5" s="208" t="s">
        <v>259</v>
      </c>
      <c r="AO5" s="208" t="s">
        <v>282</v>
      </c>
      <c r="AP5" s="208" t="s">
        <v>259</v>
      </c>
      <c r="AQ5" s="209" t="s">
        <v>286</v>
      </c>
      <c r="AR5" s="209" t="s">
        <v>287</v>
      </c>
    </row>
    <row r="6" spans="1:44" ht="12.75" customHeight="1" x14ac:dyDescent="0.2">
      <c r="A6" s="3">
        <v>2012</v>
      </c>
      <c r="B6" s="17" t="s">
        <v>206</v>
      </c>
      <c r="D6" s="19">
        <v>88011</v>
      </c>
      <c r="E6" s="19">
        <v>45383</v>
      </c>
      <c r="F6" s="19">
        <v>34262</v>
      </c>
      <c r="G6" s="19">
        <v>11122</v>
      </c>
      <c r="H6" s="19">
        <v>5954</v>
      </c>
      <c r="I6" s="19">
        <v>1892</v>
      </c>
      <c r="J6" s="19">
        <v>4062</v>
      </c>
      <c r="K6" s="19">
        <v>10767</v>
      </c>
      <c r="L6" s="19">
        <v>1451</v>
      </c>
      <c r="M6" s="19">
        <v>2059</v>
      </c>
      <c r="N6" s="19">
        <v>7257</v>
      </c>
      <c r="O6" s="19">
        <v>3388</v>
      </c>
      <c r="P6" s="19">
        <v>20174</v>
      </c>
      <c r="Q6" s="19">
        <v>2346</v>
      </c>
      <c r="R6" s="135">
        <f>E6+H6+K6</f>
        <v>62104</v>
      </c>
      <c r="T6" s="19">
        <v>9316</v>
      </c>
      <c r="U6" s="19">
        <v>5008</v>
      </c>
      <c r="V6" s="55">
        <v>3722</v>
      </c>
      <c r="W6" s="55">
        <v>1286</v>
      </c>
      <c r="X6" s="19">
        <v>683</v>
      </c>
      <c r="Y6" s="19">
        <v>230</v>
      </c>
      <c r="Z6" s="19">
        <v>454</v>
      </c>
      <c r="AA6" s="19">
        <v>1108</v>
      </c>
      <c r="AB6" s="19">
        <v>140</v>
      </c>
      <c r="AC6" s="19">
        <v>249</v>
      </c>
      <c r="AD6" s="19">
        <v>718</v>
      </c>
      <c r="AE6" s="19">
        <v>399</v>
      </c>
      <c r="AF6" s="19">
        <v>1923</v>
      </c>
      <c r="AG6" s="19">
        <v>196</v>
      </c>
      <c r="AH6" s="135">
        <f t="shared" ref="AH6:AH37" si="0">U6+X6+AA6</f>
        <v>6799</v>
      </c>
      <c r="AJ6" s="210" t="s">
        <v>112</v>
      </c>
      <c r="AK6" s="211">
        <f>$T$41</f>
        <v>9440</v>
      </c>
      <c r="AL6" s="211">
        <f>AL7+AL18+AL19+AL20</f>
        <v>100.01059322033898</v>
      </c>
      <c r="AM6" s="211">
        <f>$T$44</f>
        <v>10104</v>
      </c>
      <c r="AN6" s="211">
        <f>AN7+AN18+AN19+AN20</f>
        <v>100</v>
      </c>
      <c r="AO6" s="211">
        <f>$T$45</f>
        <v>10271</v>
      </c>
      <c r="AP6" s="211">
        <f>AP7+AP18+AP19+AP20</f>
        <v>100</v>
      </c>
      <c r="AQ6" s="212">
        <f>((AO6/AK6)-1)*100</f>
        <v>8.8029661016949099</v>
      </c>
      <c r="AR6" s="212">
        <f>((AO6/AM6)-1)*100</f>
        <v>1.6528107680126691</v>
      </c>
    </row>
    <row r="7" spans="1:44" ht="12.75" customHeight="1" x14ac:dyDescent="0.2">
      <c r="A7" s="3"/>
      <c r="B7" s="17" t="s">
        <v>207</v>
      </c>
      <c r="D7" s="19">
        <v>89647</v>
      </c>
      <c r="E7" s="19">
        <v>46269</v>
      </c>
      <c r="F7" s="19">
        <v>35004</v>
      </c>
      <c r="G7" s="19">
        <v>11265</v>
      </c>
      <c r="H7" s="19">
        <v>5999</v>
      </c>
      <c r="I7" s="19">
        <v>1879</v>
      </c>
      <c r="J7" s="19">
        <v>4120</v>
      </c>
      <c r="K7" s="19">
        <v>11031</v>
      </c>
      <c r="L7" s="19">
        <v>1463</v>
      </c>
      <c r="M7" s="19">
        <v>2155</v>
      </c>
      <c r="N7" s="19">
        <v>7413</v>
      </c>
      <c r="O7" s="19">
        <v>3495</v>
      </c>
      <c r="P7" s="19">
        <v>19930</v>
      </c>
      <c r="Q7" s="19">
        <v>2922</v>
      </c>
      <c r="R7" s="135">
        <f t="shared" ref="R7:R37" si="1">E7+H7+K7</f>
        <v>63299</v>
      </c>
      <c r="T7" s="19">
        <v>9690</v>
      </c>
      <c r="U7" s="19">
        <v>5192</v>
      </c>
      <c r="V7" s="55">
        <v>3823</v>
      </c>
      <c r="W7" s="55">
        <v>1369</v>
      </c>
      <c r="X7" s="19">
        <v>714</v>
      </c>
      <c r="Y7" s="19">
        <v>230</v>
      </c>
      <c r="Z7" s="19">
        <v>485</v>
      </c>
      <c r="AA7" s="19">
        <v>1132</v>
      </c>
      <c r="AB7" s="19">
        <v>102</v>
      </c>
      <c r="AC7" s="19">
        <v>270</v>
      </c>
      <c r="AD7" s="19">
        <v>760</v>
      </c>
      <c r="AE7" s="19">
        <v>470</v>
      </c>
      <c r="AF7" s="19">
        <v>1920</v>
      </c>
      <c r="AG7" s="19">
        <v>262</v>
      </c>
      <c r="AH7" s="135">
        <f t="shared" si="0"/>
        <v>7038</v>
      </c>
      <c r="AJ7" s="216" t="s">
        <v>223</v>
      </c>
      <c r="AK7" s="217">
        <f>$AH41</f>
        <v>6452</v>
      </c>
      <c r="AL7" s="218">
        <f>(AK7/AK6)*100</f>
        <v>68.347457627118644</v>
      </c>
      <c r="AM7" s="217">
        <f>$AH44</f>
        <v>6814</v>
      </c>
      <c r="AN7" s="218">
        <f>(AM7/AM6)*100</f>
        <v>67.438638163103732</v>
      </c>
      <c r="AO7" s="217">
        <f>$AH45</f>
        <v>6989</v>
      </c>
      <c r="AP7" s="218">
        <f>(AO7/AO6)*100</f>
        <v>68.04595462953948</v>
      </c>
      <c r="AQ7" s="218">
        <f t="shared" ref="AQ7:AQ20" si="2">((AO7/AK7)-1)*100</f>
        <v>8.323000619962805</v>
      </c>
      <c r="AR7" s="218">
        <f t="shared" ref="AR7:AR20" si="3">((AO7/AM7)-1)*100</f>
        <v>2.5682418550043939</v>
      </c>
    </row>
    <row r="8" spans="1:44" ht="12.75" customHeight="1" x14ac:dyDescent="0.2">
      <c r="A8" s="3"/>
      <c r="B8" s="17" t="s">
        <v>208</v>
      </c>
      <c r="D8" s="19">
        <v>90320</v>
      </c>
      <c r="E8" s="19">
        <v>46909</v>
      </c>
      <c r="F8" s="19">
        <v>35477</v>
      </c>
      <c r="G8" s="19">
        <v>11432</v>
      </c>
      <c r="H8" s="19">
        <v>5990</v>
      </c>
      <c r="I8" s="19">
        <v>1868</v>
      </c>
      <c r="J8" s="19">
        <v>4122</v>
      </c>
      <c r="K8" s="19">
        <v>11159</v>
      </c>
      <c r="L8" s="19">
        <v>1367</v>
      </c>
      <c r="M8" s="19">
        <v>2223</v>
      </c>
      <c r="N8" s="19">
        <v>7569</v>
      </c>
      <c r="O8" s="19">
        <v>3540</v>
      </c>
      <c r="P8" s="19">
        <v>19883</v>
      </c>
      <c r="Q8" s="19">
        <v>2839</v>
      </c>
      <c r="R8" s="135">
        <f t="shared" si="1"/>
        <v>64058</v>
      </c>
      <c r="T8" s="19">
        <v>9744</v>
      </c>
      <c r="U8" s="19">
        <v>5268</v>
      </c>
      <c r="V8" s="55">
        <v>3944</v>
      </c>
      <c r="W8" s="55">
        <v>1324</v>
      </c>
      <c r="X8" s="19">
        <v>708</v>
      </c>
      <c r="Y8" s="19">
        <v>232</v>
      </c>
      <c r="Z8" s="19">
        <v>476</v>
      </c>
      <c r="AA8" s="19">
        <v>1160</v>
      </c>
      <c r="AB8" s="19">
        <v>134</v>
      </c>
      <c r="AC8" s="19">
        <v>250</v>
      </c>
      <c r="AD8" s="19">
        <v>775</v>
      </c>
      <c r="AE8" s="19">
        <v>453</v>
      </c>
      <c r="AF8" s="19">
        <v>1902</v>
      </c>
      <c r="AG8" s="19">
        <v>254</v>
      </c>
      <c r="AH8" s="135">
        <f t="shared" si="0"/>
        <v>7136</v>
      </c>
      <c r="AJ8" s="222" t="s">
        <v>224</v>
      </c>
      <c r="AK8" s="223">
        <f>$U41</f>
        <v>4601</v>
      </c>
      <c r="AL8" s="224">
        <f t="shared" ref="AL8:AL17" si="4">((AK8/AK7)*(AL7/100))*100</f>
        <v>48.739406779661024</v>
      </c>
      <c r="AM8" s="223">
        <f>$U44</f>
        <v>4981</v>
      </c>
      <c r="AN8" s="224">
        <f t="shared" ref="AN8:AN17" si="5">((AM8/AM7)*(AN7/100))*100</f>
        <v>49.297307996832949</v>
      </c>
      <c r="AO8" s="223">
        <f>$U45</f>
        <v>5121</v>
      </c>
      <c r="AP8" s="224">
        <f t="shared" ref="AP8:AP17" si="6">((AO8/AO7)*(AP7/100))*100</f>
        <v>49.858825820270667</v>
      </c>
      <c r="AQ8" s="224">
        <f t="shared" si="2"/>
        <v>11.30189089328406</v>
      </c>
      <c r="AR8" s="224">
        <f t="shared" si="3"/>
        <v>2.8106805862276651</v>
      </c>
    </row>
    <row r="9" spans="1:44" ht="12.75" customHeight="1" x14ac:dyDescent="0.2">
      <c r="A9" s="3"/>
      <c r="B9" s="17" t="s">
        <v>209</v>
      </c>
      <c r="D9" s="19">
        <v>90593</v>
      </c>
      <c r="E9" s="19">
        <v>47033</v>
      </c>
      <c r="F9" s="19">
        <v>35880</v>
      </c>
      <c r="G9" s="19">
        <v>11153</v>
      </c>
      <c r="H9" s="19">
        <v>5995</v>
      </c>
      <c r="I9" s="19">
        <v>1874</v>
      </c>
      <c r="J9" s="19">
        <v>4120</v>
      </c>
      <c r="K9" s="19">
        <v>10904</v>
      </c>
      <c r="L9" s="19">
        <v>1367</v>
      </c>
      <c r="M9" s="19">
        <v>2113</v>
      </c>
      <c r="N9" s="19">
        <v>7423</v>
      </c>
      <c r="O9" s="19">
        <v>3632</v>
      </c>
      <c r="P9" s="19">
        <v>20228</v>
      </c>
      <c r="Q9" s="19">
        <v>2801</v>
      </c>
      <c r="R9" s="135">
        <f t="shared" si="1"/>
        <v>63932</v>
      </c>
      <c r="T9" s="19">
        <v>9700</v>
      </c>
      <c r="U9" s="19">
        <v>5186</v>
      </c>
      <c r="V9" s="55">
        <v>3908</v>
      </c>
      <c r="W9" s="55">
        <v>1278</v>
      </c>
      <c r="X9" s="19">
        <v>732</v>
      </c>
      <c r="Y9" s="19">
        <v>246</v>
      </c>
      <c r="Z9" s="19">
        <v>486</v>
      </c>
      <c r="AA9" s="19">
        <v>1138</v>
      </c>
      <c r="AB9" s="19">
        <v>138</v>
      </c>
      <c r="AC9" s="19">
        <v>253</v>
      </c>
      <c r="AD9" s="19">
        <v>747</v>
      </c>
      <c r="AE9" s="19">
        <v>469</v>
      </c>
      <c r="AF9" s="19">
        <v>1940</v>
      </c>
      <c r="AG9" s="19">
        <v>236</v>
      </c>
      <c r="AH9" s="135">
        <f t="shared" si="0"/>
        <v>7056</v>
      </c>
      <c r="AJ9" s="213" t="s">
        <v>225</v>
      </c>
      <c r="AK9" s="214">
        <f>$V41</f>
        <v>3439</v>
      </c>
      <c r="AL9" s="215">
        <f t="shared" si="4"/>
        <v>36.43008474576272</v>
      </c>
      <c r="AM9" s="214">
        <f>$V44</f>
        <v>3682</v>
      </c>
      <c r="AN9" s="215">
        <f t="shared" si="5"/>
        <v>36.441013460015839</v>
      </c>
      <c r="AO9" s="214">
        <f>$V45</f>
        <v>3778</v>
      </c>
      <c r="AP9" s="215">
        <f t="shared" si="6"/>
        <v>36.783175932236404</v>
      </c>
      <c r="AQ9" s="215">
        <f t="shared" si="2"/>
        <v>9.8575167199767435</v>
      </c>
      <c r="AR9" s="215">
        <f t="shared" si="3"/>
        <v>2.6072786529060199</v>
      </c>
    </row>
    <row r="10" spans="1:44" ht="12.75" customHeight="1" x14ac:dyDescent="0.2">
      <c r="A10" s="3">
        <v>2013</v>
      </c>
      <c r="B10" s="17" t="s">
        <v>206</v>
      </c>
      <c r="D10" s="19">
        <v>89688</v>
      </c>
      <c r="E10" s="19">
        <v>46680</v>
      </c>
      <c r="F10" s="19">
        <v>35645</v>
      </c>
      <c r="G10" s="19">
        <v>11035</v>
      </c>
      <c r="H10" s="19">
        <v>5925</v>
      </c>
      <c r="I10" s="19">
        <v>1877</v>
      </c>
      <c r="J10" s="19">
        <v>4048</v>
      </c>
      <c r="K10" s="19">
        <v>10658</v>
      </c>
      <c r="L10" s="19">
        <v>1356</v>
      </c>
      <c r="M10" s="19">
        <v>1918</v>
      </c>
      <c r="N10" s="19">
        <v>7385</v>
      </c>
      <c r="O10" s="19">
        <v>3606</v>
      </c>
      <c r="P10" s="19">
        <v>20083</v>
      </c>
      <c r="Q10" s="19">
        <v>2736</v>
      </c>
      <c r="R10" s="135">
        <f t="shared" si="1"/>
        <v>63263</v>
      </c>
      <c r="T10" s="19">
        <v>9513</v>
      </c>
      <c r="U10" s="19">
        <v>5031</v>
      </c>
      <c r="V10" s="55">
        <v>3814</v>
      </c>
      <c r="W10" s="55">
        <v>1218</v>
      </c>
      <c r="X10" s="19">
        <v>731</v>
      </c>
      <c r="Y10" s="19">
        <v>246</v>
      </c>
      <c r="Z10" s="19">
        <v>485</v>
      </c>
      <c r="AA10" s="19">
        <v>1105</v>
      </c>
      <c r="AB10" s="19">
        <v>139</v>
      </c>
      <c r="AC10" s="19">
        <v>226</v>
      </c>
      <c r="AD10" s="19">
        <v>740</v>
      </c>
      <c r="AE10" s="19">
        <v>459</v>
      </c>
      <c r="AF10" s="19">
        <v>1950</v>
      </c>
      <c r="AG10" s="19">
        <v>236</v>
      </c>
      <c r="AH10" s="135">
        <f t="shared" si="0"/>
        <v>6867</v>
      </c>
      <c r="AJ10" s="213" t="s">
        <v>226</v>
      </c>
      <c r="AK10" s="214">
        <f>$W41</f>
        <v>1162</v>
      </c>
      <c r="AL10" s="215">
        <f t="shared" si="4"/>
        <v>12.309322033898306</v>
      </c>
      <c r="AM10" s="214">
        <f>$W44</f>
        <v>1300</v>
      </c>
      <c r="AN10" s="215">
        <f t="shared" si="5"/>
        <v>12.866191607284245</v>
      </c>
      <c r="AO10" s="214">
        <f>$W45</f>
        <v>1343</v>
      </c>
      <c r="AP10" s="215">
        <f t="shared" si="6"/>
        <v>13.075649888034278</v>
      </c>
      <c r="AQ10" s="215">
        <f t="shared" si="2"/>
        <v>15.57659208261617</v>
      </c>
      <c r="AR10" s="215">
        <f t="shared" si="3"/>
        <v>3.3076923076923004</v>
      </c>
    </row>
    <row r="11" spans="1:44" ht="12.75" customHeight="1" x14ac:dyDescent="0.2">
      <c r="A11" s="3"/>
      <c r="B11" s="17" t="s">
        <v>207</v>
      </c>
      <c r="D11" s="19">
        <v>90849</v>
      </c>
      <c r="E11" s="19">
        <v>47111</v>
      </c>
      <c r="F11" s="19">
        <v>36059</v>
      </c>
      <c r="G11" s="19">
        <v>11052</v>
      </c>
      <c r="H11" s="19">
        <v>5824</v>
      </c>
      <c r="I11" s="19">
        <v>1791</v>
      </c>
      <c r="J11" s="19">
        <v>4034</v>
      </c>
      <c r="K11" s="19">
        <v>11048</v>
      </c>
      <c r="L11" s="19">
        <v>1377</v>
      </c>
      <c r="M11" s="19">
        <v>2189</v>
      </c>
      <c r="N11" s="19">
        <v>7482</v>
      </c>
      <c r="O11" s="19">
        <v>3672</v>
      </c>
      <c r="P11" s="19">
        <v>20421</v>
      </c>
      <c r="Q11" s="19">
        <v>2774</v>
      </c>
      <c r="R11" s="135">
        <f t="shared" si="1"/>
        <v>63983</v>
      </c>
      <c r="T11" s="19">
        <v>9807</v>
      </c>
      <c r="U11" s="19">
        <v>5212</v>
      </c>
      <c r="V11" s="55">
        <v>3835</v>
      </c>
      <c r="W11" s="55">
        <v>1378</v>
      </c>
      <c r="X11" s="19">
        <v>720</v>
      </c>
      <c r="Y11" s="19">
        <v>243</v>
      </c>
      <c r="Z11" s="19">
        <v>476</v>
      </c>
      <c r="AA11" s="19">
        <v>1110</v>
      </c>
      <c r="AB11" s="19">
        <v>136</v>
      </c>
      <c r="AC11" s="19">
        <v>231</v>
      </c>
      <c r="AD11" s="19">
        <v>742</v>
      </c>
      <c r="AE11" s="19">
        <v>485</v>
      </c>
      <c r="AF11" s="19">
        <v>1994</v>
      </c>
      <c r="AG11" s="19">
        <v>286</v>
      </c>
      <c r="AH11" s="135">
        <f t="shared" si="0"/>
        <v>7042</v>
      </c>
      <c r="AJ11" s="222" t="s">
        <v>227</v>
      </c>
      <c r="AK11" s="223">
        <f>$X41</f>
        <v>624</v>
      </c>
      <c r="AL11" s="224">
        <f t="shared" si="4"/>
        <v>6.6101694915254248</v>
      </c>
      <c r="AM11" s="223">
        <f>$X44</f>
        <v>671</v>
      </c>
      <c r="AN11" s="224">
        <f t="shared" si="5"/>
        <v>6.6409342834520988</v>
      </c>
      <c r="AO11" s="223">
        <f>$X45</f>
        <v>692</v>
      </c>
      <c r="AP11" s="224">
        <f t="shared" si="6"/>
        <v>6.7374160257034399</v>
      </c>
      <c r="AQ11" s="224">
        <f t="shared" si="2"/>
        <v>10.897435897435903</v>
      </c>
      <c r="AR11" s="224">
        <f t="shared" si="3"/>
        <v>3.1296572280178792</v>
      </c>
    </row>
    <row r="12" spans="1:44" ht="12.75" customHeight="1" x14ac:dyDescent="0.2">
      <c r="A12" s="3"/>
      <c r="B12" s="17" t="s">
        <v>208</v>
      </c>
      <c r="D12" s="19">
        <v>91438</v>
      </c>
      <c r="E12" s="19">
        <v>47674</v>
      </c>
      <c r="F12" s="19">
        <v>36571</v>
      </c>
      <c r="G12" s="19">
        <v>11104</v>
      </c>
      <c r="H12" s="19">
        <v>5807</v>
      </c>
      <c r="I12" s="19">
        <v>1741</v>
      </c>
      <c r="J12" s="19">
        <v>4066</v>
      </c>
      <c r="K12" s="19">
        <v>11090</v>
      </c>
      <c r="L12" s="19">
        <v>1314</v>
      </c>
      <c r="M12" s="19">
        <v>2232</v>
      </c>
      <c r="N12" s="19">
        <v>7544</v>
      </c>
      <c r="O12" s="19">
        <v>3653</v>
      </c>
      <c r="P12" s="19">
        <v>20587</v>
      </c>
      <c r="Q12" s="19">
        <v>2627</v>
      </c>
      <c r="R12" s="135">
        <f t="shared" si="1"/>
        <v>64571</v>
      </c>
      <c r="T12" s="19">
        <v>9839</v>
      </c>
      <c r="U12" s="19">
        <v>5264</v>
      </c>
      <c r="V12" s="55">
        <v>3890</v>
      </c>
      <c r="W12" s="55">
        <v>1374</v>
      </c>
      <c r="X12" s="19">
        <v>726</v>
      </c>
      <c r="Y12" s="19">
        <v>231</v>
      </c>
      <c r="Z12" s="19">
        <v>495</v>
      </c>
      <c r="AA12" s="19">
        <v>1117</v>
      </c>
      <c r="AB12" s="19">
        <v>117</v>
      </c>
      <c r="AC12" s="19">
        <v>248</v>
      </c>
      <c r="AD12" s="19">
        <v>752</v>
      </c>
      <c r="AE12" s="19">
        <v>488</v>
      </c>
      <c r="AF12" s="19">
        <v>1979</v>
      </c>
      <c r="AG12" s="19">
        <v>265</v>
      </c>
      <c r="AH12" s="135">
        <f t="shared" si="0"/>
        <v>7107</v>
      </c>
      <c r="AJ12" s="213" t="s">
        <v>225</v>
      </c>
      <c r="AK12" s="214">
        <f>$Y41</f>
        <v>192</v>
      </c>
      <c r="AL12" s="215">
        <f t="shared" si="4"/>
        <v>2.0338983050847461</v>
      </c>
      <c r="AM12" s="214">
        <f>$Y44</f>
        <v>184</v>
      </c>
      <c r="AN12" s="215">
        <f t="shared" si="5"/>
        <v>1.821060965954078</v>
      </c>
      <c r="AO12" s="214">
        <f>$Y45</f>
        <v>201</v>
      </c>
      <c r="AP12" s="215">
        <f t="shared" si="6"/>
        <v>1.9569662155583689</v>
      </c>
      <c r="AQ12" s="215">
        <f t="shared" si="2"/>
        <v>4.6875</v>
      </c>
      <c r="AR12" s="215">
        <f t="shared" si="3"/>
        <v>9.2391304347826164</v>
      </c>
    </row>
    <row r="13" spans="1:44" ht="12.75" customHeight="1" x14ac:dyDescent="0.2">
      <c r="A13" s="3"/>
      <c r="B13" s="17" t="s">
        <v>209</v>
      </c>
      <c r="D13" s="19">
        <v>92170</v>
      </c>
      <c r="E13" s="19">
        <v>47977</v>
      </c>
      <c r="F13" s="19">
        <v>37062</v>
      </c>
      <c r="G13" s="19">
        <v>10915</v>
      </c>
      <c r="H13" s="19">
        <v>5835</v>
      </c>
      <c r="I13" s="19">
        <v>1819</v>
      </c>
      <c r="J13" s="19">
        <v>4017</v>
      </c>
      <c r="K13" s="19">
        <v>10994</v>
      </c>
      <c r="L13" s="19">
        <v>1307</v>
      </c>
      <c r="M13" s="19">
        <v>2248</v>
      </c>
      <c r="N13" s="19">
        <v>7439</v>
      </c>
      <c r="O13" s="19">
        <v>3738</v>
      </c>
      <c r="P13" s="19">
        <v>20885</v>
      </c>
      <c r="Q13" s="19">
        <v>2741</v>
      </c>
      <c r="R13" s="135">
        <f t="shared" si="1"/>
        <v>64806</v>
      </c>
      <c r="T13" s="19">
        <v>9826</v>
      </c>
      <c r="U13" s="19">
        <v>5159</v>
      </c>
      <c r="V13" s="55">
        <v>3889</v>
      </c>
      <c r="W13" s="55">
        <v>1271</v>
      </c>
      <c r="X13" s="19">
        <v>715</v>
      </c>
      <c r="Y13" s="19">
        <v>232</v>
      </c>
      <c r="Z13" s="19">
        <v>483</v>
      </c>
      <c r="AA13" s="19">
        <v>1135</v>
      </c>
      <c r="AB13" s="19">
        <v>128</v>
      </c>
      <c r="AC13" s="19">
        <v>257</v>
      </c>
      <c r="AD13" s="19">
        <v>749</v>
      </c>
      <c r="AE13" s="19">
        <v>498</v>
      </c>
      <c r="AF13" s="19">
        <v>2062</v>
      </c>
      <c r="AG13" s="19">
        <v>257</v>
      </c>
      <c r="AH13" s="135">
        <f t="shared" si="0"/>
        <v>7009</v>
      </c>
      <c r="AJ13" s="213" t="s">
        <v>226</v>
      </c>
      <c r="AK13" s="214">
        <f>$Z41</f>
        <v>432</v>
      </c>
      <c r="AL13" s="215">
        <f t="shared" si="4"/>
        <v>4.5762711864406791</v>
      </c>
      <c r="AM13" s="214">
        <f>$Z44</f>
        <v>487</v>
      </c>
      <c r="AN13" s="215">
        <f t="shared" si="5"/>
        <v>4.8198733174980219</v>
      </c>
      <c r="AO13" s="214">
        <f>$Z45</f>
        <v>490</v>
      </c>
      <c r="AP13" s="215">
        <f t="shared" si="6"/>
        <v>4.7707136598189095</v>
      </c>
      <c r="AQ13" s="215">
        <f t="shared" si="2"/>
        <v>13.425925925925931</v>
      </c>
      <c r="AR13" s="215">
        <f t="shared" si="3"/>
        <v>0.61601642710471527</v>
      </c>
    </row>
    <row r="14" spans="1:44" ht="12.75" customHeight="1" x14ac:dyDescent="0.2">
      <c r="A14" s="3">
        <v>2014</v>
      </c>
      <c r="B14" s="17" t="s">
        <v>206</v>
      </c>
      <c r="D14" s="19">
        <v>91456</v>
      </c>
      <c r="E14" s="19">
        <v>47959</v>
      </c>
      <c r="F14" s="19">
        <v>37333</v>
      </c>
      <c r="G14" s="19">
        <v>10626</v>
      </c>
      <c r="H14" s="19">
        <v>5774</v>
      </c>
      <c r="I14" s="19">
        <v>1817</v>
      </c>
      <c r="J14" s="19">
        <v>3957</v>
      </c>
      <c r="K14" s="19">
        <v>10956</v>
      </c>
      <c r="L14" s="19">
        <v>1295</v>
      </c>
      <c r="M14" s="19">
        <v>2081</v>
      </c>
      <c r="N14" s="19">
        <v>7580</v>
      </c>
      <c r="O14" s="19">
        <v>3651</v>
      </c>
      <c r="P14" s="19">
        <v>20533</v>
      </c>
      <c r="Q14" s="19">
        <v>2583</v>
      </c>
      <c r="R14" s="135">
        <f t="shared" si="1"/>
        <v>64689</v>
      </c>
      <c r="T14" s="19">
        <v>9695</v>
      </c>
      <c r="U14" s="19">
        <v>5229</v>
      </c>
      <c r="V14" s="55">
        <v>3999</v>
      </c>
      <c r="W14" s="55">
        <v>1230</v>
      </c>
      <c r="X14" s="19">
        <v>702</v>
      </c>
      <c r="Y14" s="19">
        <v>227</v>
      </c>
      <c r="Z14" s="19">
        <v>475</v>
      </c>
      <c r="AA14" s="19">
        <v>1123</v>
      </c>
      <c r="AB14" s="19">
        <v>108</v>
      </c>
      <c r="AC14" s="19">
        <v>245</v>
      </c>
      <c r="AD14" s="19">
        <v>770</v>
      </c>
      <c r="AE14" s="19">
        <v>492</v>
      </c>
      <c r="AF14" s="19">
        <v>1941</v>
      </c>
      <c r="AG14" s="19">
        <v>207</v>
      </c>
      <c r="AH14" s="135">
        <f t="shared" si="0"/>
        <v>7054</v>
      </c>
      <c r="AJ14" s="222" t="s">
        <v>228</v>
      </c>
      <c r="AK14" s="223">
        <f>$AA41</f>
        <v>1227</v>
      </c>
      <c r="AL14" s="224">
        <f t="shared" si="4"/>
        <v>12.997881355932206</v>
      </c>
      <c r="AM14" s="223">
        <f>$AA44</f>
        <v>1162</v>
      </c>
      <c r="AN14" s="224">
        <f t="shared" si="5"/>
        <v>11.50039588281869</v>
      </c>
      <c r="AO14" s="223">
        <f>$AA45</f>
        <v>1176</v>
      </c>
      <c r="AP14" s="224">
        <f t="shared" si="6"/>
        <v>11.449712783565381</v>
      </c>
      <c r="AQ14" s="224">
        <f t="shared" si="2"/>
        <v>-4.1564792176039145</v>
      </c>
      <c r="AR14" s="224">
        <f t="shared" si="3"/>
        <v>1.2048192771084265</v>
      </c>
    </row>
    <row r="15" spans="1:44" ht="12.75" customHeight="1" x14ac:dyDescent="0.2">
      <c r="A15" s="3"/>
      <c r="B15" s="17" t="s">
        <v>207</v>
      </c>
      <c r="D15" s="19">
        <v>92118</v>
      </c>
      <c r="E15" s="19">
        <v>48242</v>
      </c>
      <c r="F15" s="19">
        <v>37765</v>
      </c>
      <c r="G15" s="19">
        <v>10477</v>
      </c>
      <c r="H15" s="19">
        <v>5849</v>
      </c>
      <c r="I15" s="19">
        <v>1852</v>
      </c>
      <c r="J15" s="19">
        <v>3997</v>
      </c>
      <c r="K15" s="19">
        <v>11132</v>
      </c>
      <c r="L15" s="19">
        <v>1279</v>
      </c>
      <c r="M15" s="19">
        <v>2221</v>
      </c>
      <c r="N15" s="19">
        <v>7632</v>
      </c>
      <c r="O15" s="19">
        <v>3650</v>
      </c>
      <c r="P15" s="19">
        <v>20656</v>
      </c>
      <c r="Q15" s="19">
        <v>2589</v>
      </c>
      <c r="R15" s="135">
        <f t="shared" si="1"/>
        <v>65223</v>
      </c>
      <c r="T15" s="19">
        <v>9760</v>
      </c>
      <c r="U15" s="19">
        <v>5283</v>
      </c>
      <c r="V15" s="55">
        <v>4028</v>
      </c>
      <c r="W15" s="55">
        <v>1255</v>
      </c>
      <c r="X15" s="19">
        <v>699</v>
      </c>
      <c r="Y15" s="19">
        <v>219</v>
      </c>
      <c r="Z15" s="19">
        <v>480</v>
      </c>
      <c r="AA15" s="19">
        <v>1147</v>
      </c>
      <c r="AB15" s="19">
        <v>127</v>
      </c>
      <c r="AC15" s="19">
        <v>265</v>
      </c>
      <c r="AD15" s="19">
        <v>755</v>
      </c>
      <c r="AE15" s="19">
        <v>456</v>
      </c>
      <c r="AF15" s="19">
        <v>1964</v>
      </c>
      <c r="AG15" s="19">
        <v>211</v>
      </c>
      <c r="AH15" s="135">
        <f t="shared" si="0"/>
        <v>7129</v>
      </c>
      <c r="AJ15" s="213" t="s">
        <v>225</v>
      </c>
      <c r="AK15" s="214">
        <f>$AB41</f>
        <v>142</v>
      </c>
      <c r="AL15" s="215">
        <f t="shared" si="4"/>
        <v>1.5042372881355937</v>
      </c>
      <c r="AM15" s="214">
        <f>$AB44</f>
        <v>154</v>
      </c>
      <c r="AN15" s="215">
        <f t="shared" si="5"/>
        <v>1.5241488519398265</v>
      </c>
      <c r="AO15" s="214">
        <f>$AB45</f>
        <v>138</v>
      </c>
      <c r="AP15" s="215">
        <f t="shared" si="6"/>
        <v>1.3435887450102233</v>
      </c>
      <c r="AQ15" s="215">
        <f t="shared" si="2"/>
        <v>-2.8169014084507005</v>
      </c>
      <c r="AR15" s="215">
        <f t="shared" si="3"/>
        <v>-10.389610389610393</v>
      </c>
    </row>
    <row r="16" spans="1:44" ht="12.75" customHeight="1" x14ac:dyDescent="0.2">
      <c r="A16" s="3"/>
      <c r="B16" s="17" t="s">
        <v>208</v>
      </c>
      <c r="D16" s="19">
        <v>92407</v>
      </c>
      <c r="E16" s="19">
        <v>48019</v>
      </c>
      <c r="F16" s="19">
        <v>37601</v>
      </c>
      <c r="G16" s="19">
        <v>10419</v>
      </c>
      <c r="H16" s="19">
        <v>5827</v>
      </c>
      <c r="I16" s="19">
        <v>1861</v>
      </c>
      <c r="J16" s="19">
        <v>3967</v>
      </c>
      <c r="K16" s="19">
        <v>11327</v>
      </c>
      <c r="L16" s="19">
        <v>1331</v>
      </c>
      <c r="M16" s="19">
        <v>2316</v>
      </c>
      <c r="N16" s="19">
        <v>7680</v>
      </c>
      <c r="O16" s="19">
        <v>3678</v>
      </c>
      <c r="P16" s="19">
        <v>21031</v>
      </c>
      <c r="Q16" s="19">
        <v>2523</v>
      </c>
      <c r="R16" s="135">
        <f t="shared" si="1"/>
        <v>65173</v>
      </c>
      <c r="T16" s="19">
        <v>9728</v>
      </c>
      <c r="U16" s="19">
        <v>5185</v>
      </c>
      <c r="V16" s="55">
        <v>3961</v>
      </c>
      <c r="W16" s="55">
        <v>1224</v>
      </c>
      <c r="X16" s="19">
        <v>694</v>
      </c>
      <c r="Y16" s="19">
        <v>219</v>
      </c>
      <c r="Z16" s="19">
        <v>475</v>
      </c>
      <c r="AA16" s="19">
        <v>1179</v>
      </c>
      <c r="AB16" s="19">
        <v>154</v>
      </c>
      <c r="AC16" s="19">
        <v>285</v>
      </c>
      <c r="AD16" s="19">
        <v>741</v>
      </c>
      <c r="AE16" s="19">
        <v>472</v>
      </c>
      <c r="AF16" s="19">
        <v>2004</v>
      </c>
      <c r="AG16" s="19">
        <v>194</v>
      </c>
      <c r="AH16" s="135">
        <f t="shared" si="0"/>
        <v>7058</v>
      </c>
      <c r="AJ16" s="213" t="s">
        <v>226</v>
      </c>
      <c r="AK16" s="214">
        <f>$AC41</f>
        <v>329</v>
      </c>
      <c r="AL16" s="215">
        <f t="shared" si="4"/>
        <v>3.4851694915254243</v>
      </c>
      <c r="AM16" s="214">
        <f>$AC44</f>
        <v>298</v>
      </c>
      <c r="AN16" s="215">
        <f t="shared" si="5"/>
        <v>2.9493269992082358</v>
      </c>
      <c r="AO16" s="214">
        <f>$AC45</f>
        <v>337</v>
      </c>
      <c r="AP16" s="215">
        <f t="shared" si="6"/>
        <v>3.2810826599162706</v>
      </c>
      <c r="AQ16" s="215">
        <f t="shared" si="2"/>
        <v>2.4316109422492405</v>
      </c>
      <c r="AR16" s="215">
        <f t="shared" si="3"/>
        <v>13.087248322147648</v>
      </c>
    </row>
    <row r="17" spans="1:44" ht="12.75" customHeight="1" x14ac:dyDescent="0.2">
      <c r="A17" s="3"/>
      <c r="B17" s="17" t="s">
        <v>209</v>
      </c>
      <c r="D17" s="19">
        <v>92962</v>
      </c>
      <c r="E17" s="19">
        <v>48187</v>
      </c>
      <c r="F17" s="19">
        <v>37529</v>
      </c>
      <c r="G17" s="19">
        <v>10658</v>
      </c>
      <c r="H17" s="19">
        <v>5800</v>
      </c>
      <c r="I17" s="19">
        <v>1854</v>
      </c>
      <c r="J17" s="19">
        <v>3946</v>
      </c>
      <c r="K17" s="19">
        <v>11329</v>
      </c>
      <c r="L17" s="19">
        <v>1356</v>
      </c>
      <c r="M17" s="19">
        <v>2288</v>
      </c>
      <c r="N17" s="19">
        <v>7685</v>
      </c>
      <c r="O17" s="19">
        <v>3845</v>
      </c>
      <c r="P17" s="19">
        <v>21283</v>
      </c>
      <c r="Q17" s="19">
        <v>2517</v>
      </c>
      <c r="R17" s="135">
        <f t="shared" si="1"/>
        <v>65316</v>
      </c>
      <c r="T17" s="19">
        <v>9836</v>
      </c>
      <c r="U17" s="19">
        <v>5209</v>
      </c>
      <c r="V17" s="55">
        <v>4023</v>
      </c>
      <c r="W17" s="55">
        <v>1186</v>
      </c>
      <c r="X17" s="19">
        <v>708</v>
      </c>
      <c r="Y17" s="19">
        <v>243</v>
      </c>
      <c r="Z17" s="19">
        <v>464</v>
      </c>
      <c r="AA17" s="19">
        <v>1184</v>
      </c>
      <c r="AB17" s="19">
        <v>149</v>
      </c>
      <c r="AC17" s="19">
        <v>285</v>
      </c>
      <c r="AD17" s="19">
        <v>750</v>
      </c>
      <c r="AE17" s="19">
        <v>479</v>
      </c>
      <c r="AF17" s="19">
        <v>2043</v>
      </c>
      <c r="AG17" s="19">
        <v>213</v>
      </c>
      <c r="AH17" s="135">
        <f t="shared" si="0"/>
        <v>7101</v>
      </c>
      <c r="AJ17" s="213" t="s">
        <v>229</v>
      </c>
      <c r="AK17" s="214">
        <f>$AD41</f>
        <v>756</v>
      </c>
      <c r="AL17" s="215">
        <f t="shared" si="4"/>
        <v>8.0084745762711886</v>
      </c>
      <c r="AM17" s="214">
        <f>$AD44</f>
        <v>710</v>
      </c>
      <c r="AN17" s="215">
        <f t="shared" si="5"/>
        <v>7.0269200316706293</v>
      </c>
      <c r="AO17" s="214">
        <f>$AD45</f>
        <v>701</v>
      </c>
      <c r="AP17" s="215">
        <f t="shared" si="6"/>
        <v>6.8250413786388897</v>
      </c>
      <c r="AQ17" s="215">
        <f t="shared" si="2"/>
        <v>-7.2751322751322789</v>
      </c>
      <c r="AR17" s="215">
        <f t="shared" si="3"/>
        <v>-1.2676056338028152</v>
      </c>
    </row>
    <row r="18" spans="1:44" ht="12.75" customHeight="1" x14ac:dyDescent="0.2">
      <c r="A18" s="3">
        <v>2015</v>
      </c>
      <c r="B18" s="17" t="s">
        <v>206</v>
      </c>
      <c r="D18" s="19">
        <v>91962</v>
      </c>
      <c r="E18" s="19">
        <v>47269</v>
      </c>
      <c r="F18" s="19">
        <v>37051</v>
      </c>
      <c r="G18" s="19">
        <v>10218</v>
      </c>
      <c r="H18" s="19">
        <v>5837</v>
      </c>
      <c r="I18" s="19">
        <v>1871</v>
      </c>
      <c r="J18" s="19">
        <v>3967</v>
      </c>
      <c r="K18" s="19">
        <v>11031</v>
      </c>
      <c r="L18" s="19">
        <v>1312</v>
      </c>
      <c r="M18" s="19">
        <v>2111</v>
      </c>
      <c r="N18" s="19">
        <v>7608</v>
      </c>
      <c r="O18" s="19">
        <v>3966</v>
      </c>
      <c r="P18" s="19">
        <v>21244</v>
      </c>
      <c r="Q18" s="19">
        <v>2615</v>
      </c>
      <c r="R18" s="135">
        <f t="shared" si="1"/>
        <v>64137</v>
      </c>
      <c r="T18" s="19">
        <v>9659</v>
      </c>
      <c r="U18" s="19">
        <v>4990</v>
      </c>
      <c r="V18" s="55">
        <v>3865</v>
      </c>
      <c r="W18" s="55">
        <v>1125</v>
      </c>
      <c r="X18" s="19">
        <v>698</v>
      </c>
      <c r="Y18" s="19">
        <v>239</v>
      </c>
      <c r="Z18" s="19">
        <v>459</v>
      </c>
      <c r="AA18" s="19">
        <v>1176</v>
      </c>
      <c r="AB18" s="19">
        <v>162</v>
      </c>
      <c r="AC18" s="19">
        <v>244</v>
      </c>
      <c r="AD18" s="19">
        <v>770</v>
      </c>
      <c r="AE18" s="19">
        <v>459</v>
      </c>
      <c r="AF18" s="19">
        <v>2106</v>
      </c>
      <c r="AG18" s="19">
        <v>230</v>
      </c>
      <c r="AH18" s="135">
        <f t="shared" si="0"/>
        <v>6864</v>
      </c>
      <c r="AJ18" s="216" t="s">
        <v>230</v>
      </c>
      <c r="AK18" s="217">
        <f>$AE41</f>
        <v>444</v>
      </c>
      <c r="AL18" s="218">
        <f>(AK18/AK6)*100</f>
        <v>4.7033898305084749</v>
      </c>
      <c r="AM18" s="217">
        <f>$AE44</f>
        <v>453</v>
      </c>
      <c r="AN18" s="218">
        <f>(AM18/AM6)*100</f>
        <v>4.4833729216152012</v>
      </c>
      <c r="AO18" s="217">
        <f>$AE45</f>
        <v>466</v>
      </c>
      <c r="AP18" s="218">
        <f>(AO18/AO6)*100</f>
        <v>4.5370460519910427</v>
      </c>
      <c r="AQ18" s="218">
        <f t="shared" si="2"/>
        <v>4.9549549549549488</v>
      </c>
      <c r="AR18" s="218">
        <f t="shared" si="3"/>
        <v>2.8697571743929284</v>
      </c>
    </row>
    <row r="19" spans="1:44" ht="12.75" customHeight="1" x14ac:dyDescent="0.2">
      <c r="A19" s="3"/>
      <c r="B19" s="17" t="s">
        <v>207</v>
      </c>
      <c r="D19" s="19">
        <v>92249</v>
      </c>
      <c r="E19" s="19">
        <v>47175</v>
      </c>
      <c r="F19" s="19">
        <v>36926</v>
      </c>
      <c r="G19" s="19">
        <v>10249</v>
      </c>
      <c r="H19" s="19">
        <v>5821</v>
      </c>
      <c r="I19" s="19">
        <v>1848</v>
      </c>
      <c r="J19" s="19">
        <v>3973</v>
      </c>
      <c r="K19" s="19">
        <v>11156</v>
      </c>
      <c r="L19" s="19">
        <v>1252</v>
      </c>
      <c r="M19" s="19">
        <v>2239</v>
      </c>
      <c r="N19" s="19">
        <v>7664</v>
      </c>
      <c r="O19" s="19">
        <v>3894</v>
      </c>
      <c r="P19" s="19">
        <v>21562</v>
      </c>
      <c r="Q19" s="19">
        <v>2641</v>
      </c>
      <c r="R19" s="135">
        <f t="shared" si="1"/>
        <v>64152</v>
      </c>
      <c r="T19" s="19">
        <v>9828</v>
      </c>
      <c r="U19" s="19">
        <v>5116</v>
      </c>
      <c r="V19" s="55">
        <v>3890</v>
      </c>
      <c r="W19" s="55">
        <v>1226</v>
      </c>
      <c r="X19" s="19">
        <v>687</v>
      </c>
      <c r="Y19" s="19">
        <v>220</v>
      </c>
      <c r="Z19" s="19">
        <v>466</v>
      </c>
      <c r="AA19" s="19">
        <v>1219</v>
      </c>
      <c r="AB19" s="19">
        <v>167</v>
      </c>
      <c r="AC19" s="19">
        <v>278</v>
      </c>
      <c r="AD19" s="19">
        <v>774</v>
      </c>
      <c r="AE19" s="19">
        <v>465</v>
      </c>
      <c r="AF19" s="19">
        <v>2112</v>
      </c>
      <c r="AG19" s="19">
        <v>231</v>
      </c>
      <c r="AH19" s="135">
        <f t="shared" si="0"/>
        <v>7022</v>
      </c>
      <c r="AJ19" s="216" t="s">
        <v>231</v>
      </c>
      <c r="AK19" s="217">
        <f>$AF41</f>
        <v>2309</v>
      </c>
      <c r="AL19" s="218">
        <f>(AK19/AK6)*100</f>
        <v>24.459745762711865</v>
      </c>
      <c r="AM19" s="217">
        <f>$AF44</f>
        <v>2582</v>
      </c>
      <c r="AN19" s="218">
        <f>(AM19/AM6)*100</f>
        <v>25.554235946159938</v>
      </c>
      <c r="AO19" s="217">
        <f>$AF45</f>
        <v>2600</v>
      </c>
      <c r="AP19" s="218">
        <f>(AO19/AO6)*100</f>
        <v>25.31399084801869</v>
      </c>
      <c r="AQ19" s="218">
        <f t="shared" si="2"/>
        <v>12.602858380251192</v>
      </c>
      <c r="AR19" s="218">
        <f t="shared" si="3"/>
        <v>0.69713400464757047</v>
      </c>
    </row>
    <row r="20" spans="1:44" ht="12.75" customHeight="1" thickBot="1" x14ac:dyDescent="0.25">
      <c r="A20" s="3"/>
      <c r="B20" s="17" t="s">
        <v>208</v>
      </c>
      <c r="D20" s="19">
        <v>92201</v>
      </c>
      <c r="E20" s="19">
        <v>46810</v>
      </c>
      <c r="F20" s="19">
        <v>36456</v>
      </c>
      <c r="G20" s="19">
        <v>10354</v>
      </c>
      <c r="H20" s="19">
        <v>5842</v>
      </c>
      <c r="I20" s="19">
        <v>1826</v>
      </c>
      <c r="J20" s="19">
        <v>4016</v>
      </c>
      <c r="K20" s="19">
        <v>11271</v>
      </c>
      <c r="L20" s="19">
        <v>1255</v>
      </c>
      <c r="M20" s="19">
        <v>2338</v>
      </c>
      <c r="N20" s="19">
        <v>7678</v>
      </c>
      <c r="O20" s="19">
        <v>3969</v>
      </c>
      <c r="P20" s="19">
        <v>21726</v>
      </c>
      <c r="Q20" s="19">
        <v>2582</v>
      </c>
      <c r="R20" s="135">
        <f t="shared" si="1"/>
        <v>63923</v>
      </c>
      <c r="T20" s="19">
        <v>9891</v>
      </c>
      <c r="U20" s="19">
        <v>5088</v>
      </c>
      <c r="V20" s="55">
        <v>3858</v>
      </c>
      <c r="W20" s="55">
        <v>1230</v>
      </c>
      <c r="X20" s="19">
        <v>699</v>
      </c>
      <c r="Y20" s="19">
        <v>232</v>
      </c>
      <c r="Z20" s="19">
        <v>467</v>
      </c>
      <c r="AA20" s="19">
        <v>1227</v>
      </c>
      <c r="AB20" s="19">
        <v>149</v>
      </c>
      <c r="AC20" s="19">
        <v>301</v>
      </c>
      <c r="AD20" s="19">
        <v>777</v>
      </c>
      <c r="AE20" s="19">
        <v>485</v>
      </c>
      <c r="AF20" s="19">
        <v>2140</v>
      </c>
      <c r="AG20" s="19">
        <v>251</v>
      </c>
      <c r="AH20" s="135">
        <f t="shared" si="0"/>
        <v>7014</v>
      </c>
      <c r="AJ20" s="219" t="s">
        <v>232</v>
      </c>
      <c r="AK20" s="220">
        <f>$AG41</f>
        <v>236</v>
      </c>
      <c r="AL20" s="221">
        <f>(AK20/AK6)*100</f>
        <v>2.5</v>
      </c>
      <c r="AM20" s="220">
        <f>$AG44</f>
        <v>255</v>
      </c>
      <c r="AN20" s="221">
        <f>(AM20/AM6)*100</f>
        <v>2.5237529691211402</v>
      </c>
      <c r="AO20" s="220">
        <f>$AG45</f>
        <v>216</v>
      </c>
      <c r="AP20" s="221">
        <f>(AO20/AO6)*100</f>
        <v>2.1030084704507837</v>
      </c>
      <c r="AQ20" s="221">
        <f t="shared" si="2"/>
        <v>-8.4745762711864394</v>
      </c>
      <c r="AR20" s="221">
        <f t="shared" si="3"/>
        <v>-15.294117647058824</v>
      </c>
    </row>
    <row r="21" spans="1:44" ht="12.75" customHeight="1" x14ac:dyDescent="0.2">
      <c r="A21" s="3"/>
      <c r="B21" s="17" t="s">
        <v>209</v>
      </c>
      <c r="D21" s="19">
        <v>92366</v>
      </c>
      <c r="E21" s="19">
        <v>46632</v>
      </c>
      <c r="F21" s="19">
        <v>36422</v>
      </c>
      <c r="G21" s="19">
        <v>10210</v>
      </c>
      <c r="H21" s="19">
        <v>6105</v>
      </c>
      <c r="I21" s="19">
        <v>2024</v>
      </c>
      <c r="J21" s="19">
        <v>4081</v>
      </c>
      <c r="K21" s="19">
        <v>11056</v>
      </c>
      <c r="L21" s="19">
        <v>1225</v>
      </c>
      <c r="M21" s="19">
        <v>2257</v>
      </c>
      <c r="N21" s="19">
        <v>7574</v>
      </c>
      <c r="O21" s="19">
        <v>3887</v>
      </c>
      <c r="P21" s="19">
        <v>22420</v>
      </c>
      <c r="Q21" s="19">
        <v>2265</v>
      </c>
      <c r="R21" s="135">
        <f t="shared" si="1"/>
        <v>63793</v>
      </c>
      <c r="T21" s="19">
        <v>9798</v>
      </c>
      <c r="U21" s="19">
        <v>5001</v>
      </c>
      <c r="V21" s="55">
        <v>3866</v>
      </c>
      <c r="W21" s="55">
        <v>1135</v>
      </c>
      <c r="X21" s="19">
        <v>705</v>
      </c>
      <c r="Y21" s="19">
        <v>240</v>
      </c>
      <c r="Z21" s="19">
        <v>465</v>
      </c>
      <c r="AA21" s="19">
        <v>1239</v>
      </c>
      <c r="AB21" s="19">
        <v>149</v>
      </c>
      <c r="AC21" s="19">
        <v>312</v>
      </c>
      <c r="AD21" s="19">
        <v>777</v>
      </c>
      <c r="AE21" s="19">
        <v>462</v>
      </c>
      <c r="AF21" s="19">
        <v>2180</v>
      </c>
      <c r="AG21" s="19">
        <v>211</v>
      </c>
      <c r="AH21" s="135">
        <f t="shared" si="0"/>
        <v>6945</v>
      </c>
    </row>
    <row r="22" spans="1:44" ht="12.75" customHeight="1" x14ac:dyDescent="0.2">
      <c r="A22" s="3">
        <v>2016</v>
      </c>
      <c r="B22" s="17" t="s">
        <v>206</v>
      </c>
      <c r="D22" s="19">
        <v>90708</v>
      </c>
      <c r="E22" s="19">
        <v>45481</v>
      </c>
      <c r="F22" s="19">
        <v>35577</v>
      </c>
      <c r="G22" s="19">
        <v>9904</v>
      </c>
      <c r="H22" s="19">
        <v>6063</v>
      </c>
      <c r="I22" s="19">
        <v>2107</v>
      </c>
      <c r="J22" s="19">
        <v>3957</v>
      </c>
      <c r="K22" s="19">
        <v>10693</v>
      </c>
      <c r="L22" s="19">
        <v>1136</v>
      </c>
      <c r="M22" s="19">
        <v>2002</v>
      </c>
      <c r="N22" s="19">
        <v>7554</v>
      </c>
      <c r="O22" s="19">
        <v>3628</v>
      </c>
      <c r="P22" s="19">
        <v>22719</v>
      </c>
      <c r="Q22" s="19">
        <v>2125</v>
      </c>
      <c r="R22" s="135">
        <f t="shared" si="1"/>
        <v>62237</v>
      </c>
      <c r="T22" s="19">
        <v>9596</v>
      </c>
      <c r="U22" s="19">
        <v>4919</v>
      </c>
      <c r="V22" s="55">
        <v>3821</v>
      </c>
      <c r="W22" s="55">
        <v>1099</v>
      </c>
      <c r="X22" s="19">
        <v>681</v>
      </c>
      <c r="Y22" s="19">
        <v>255</v>
      </c>
      <c r="Z22" s="19">
        <v>426</v>
      </c>
      <c r="AA22" s="19">
        <v>1153</v>
      </c>
      <c r="AB22" s="19">
        <v>141</v>
      </c>
      <c r="AC22" s="19">
        <v>256</v>
      </c>
      <c r="AD22" s="19">
        <v>756</v>
      </c>
      <c r="AE22" s="19">
        <v>435</v>
      </c>
      <c r="AF22" s="19">
        <v>2222</v>
      </c>
      <c r="AG22" s="19">
        <v>187</v>
      </c>
      <c r="AH22" s="135">
        <f t="shared" si="0"/>
        <v>6753</v>
      </c>
    </row>
    <row r="23" spans="1:44" ht="12.75" customHeight="1" x14ac:dyDescent="0.2">
      <c r="A23" s="3"/>
      <c r="B23" s="17" t="s">
        <v>207</v>
      </c>
      <c r="D23" s="19">
        <v>90673</v>
      </c>
      <c r="E23" s="19">
        <v>45502</v>
      </c>
      <c r="F23" s="19">
        <v>35269</v>
      </c>
      <c r="G23" s="19">
        <v>10233</v>
      </c>
      <c r="H23" s="19">
        <v>6057</v>
      </c>
      <c r="I23" s="19">
        <v>2002</v>
      </c>
      <c r="J23" s="19">
        <v>4056</v>
      </c>
      <c r="K23" s="19">
        <v>11004</v>
      </c>
      <c r="L23" s="19">
        <v>1133</v>
      </c>
      <c r="M23" s="19">
        <v>2222</v>
      </c>
      <c r="N23" s="19">
        <v>7649</v>
      </c>
      <c r="O23" s="19">
        <v>3628</v>
      </c>
      <c r="P23" s="19">
        <v>22412</v>
      </c>
      <c r="Q23" s="19">
        <v>2070</v>
      </c>
      <c r="R23" s="135">
        <f t="shared" si="1"/>
        <v>62563</v>
      </c>
      <c r="T23" s="19">
        <v>9738</v>
      </c>
      <c r="U23" s="19">
        <v>5030</v>
      </c>
      <c r="V23" s="55">
        <v>3866</v>
      </c>
      <c r="W23" s="55">
        <v>1164</v>
      </c>
      <c r="X23" s="19">
        <v>678</v>
      </c>
      <c r="Y23" s="19">
        <v>244</v>
      </c>
      <c r="Z23" s="19">
        <v>434</v>
      </c>
      <c r="AA23" s="19">
        <v>1188</v>
      </c>
      <c r="AB23" s="19">
        <v>139</v>
      </c>
      <c r="AC23" s="19">
        <v>307</v>
      </c>
      <c r="AD23" s="19">
        <v>743</v>
      </c>
      <c r="AE23" s="19">
        <v>426</v>
      </c>
      <c r="AF23" s="19">
        <v>2201</v>
      </c>
      <c r="AG23" s="19">
        <v>215</v>
      </c>
      <c r="AH23" s="135">
        <f t="shared" si="0"/>
        <v>6896</v>
      </c>
    </row>
    <row r="24" spans="1:44" ht="12.75" customHeight="1" x14ac:dyDescent="0.2">
      <c r="A24" s="3"/>
      <c r="B24" s="17" t="s">
        <v>208</v>
      </c>
      <c r="D24" s="19">
        <v>89821</v>
      </c>
      <c r="E24" s="19">
        <v>45372</v>
      </c>
      <c r="F24" s="19">
        <v>34938</v>
      </c>
      <c r="G24" s="19">
        <v>10434</v>
      </c>
      <c r="H24" s="19">
        <v>5959</v>
      </c>
      <c r="I24" s="19">
        <v>1965</v>
      </c>
      <c r="J24" s="19">
        <v>3995</v>
      </c>
      <c r="K24" s="19">
        <v>11072</v>
      </c>
      <c r="L24" s="19">
        <v>1122</v>
      </c>
      <c r="M24" s="19">
        <v>2203</v>
      </c>
      <c r="N24" s="19">
        <v>7747</v>
      </c>
      <c r="O24" s="19">
        <v>4004</v>
      </c>
      <c r="P24" s="19">
        <v>21417</v>
      </c>
      <c r="Q24" s="19">
        <v>1997</v>
      </c>
      <c r="R24" s="135">
        <f t="shared" si="1"/>
        <v>62403</v>
      </c>
      <c r="T24" s="19">
        <v>9714</v>
      </c>
      <c r="U24" s="19">
        <v>5015</v>
      </c>
      <c r="V24" s="55">
        <v>3867</v>
      </c>
      <c r="W24" s="55">
        <v>1148</v>
      </c>
      <c r="X24" s="19">
        <v>705</v>
      </c>
      <c r="Y24" s="19">
        <v>254</v>
      </c>
      <c r="Z24" s="19">
        <v>451</v>
      </c>
      <c r="AA24" s="19">
        <v>1208</v>
      </c>
      <c r="AB24" s="19">
        <v>140</v>
      </c>
      <c r="AC24" s="19">
        <v>307</v>
      </c>
      <c r="AD24" s="19">
        <v>761</v>
      </c>
      <c r="AE24" s="19">
        <v>449</v>
      </c>
      <c r="AF24" s="19">
        <v>2122</v>
      </c>
      <c r="AG24" s="19">
        <v>215</v>
      </c>
      <c r="AH24" s="135">
        <f t="shared" si="0"/>
        <v>6928</v>
      </c>
    </row>
    <row r="25" spans="1:44" ht="12.75" customHeight="1" x14ac:dyDescent="0.2">
      <c r="A25" s="3"/>
      <c r="B25" s="17" t="s">
        <v>209</v>
      </c>
      <c r="D25" s="19">
        <v>90174</v>
      </c>
      <c r="E25" s="19">
        <v>45468</v>
      </c>
      <c r="F25" s="19">
        <v>34792</v>
      </c>
      <c r="G25" s="19">
        <v>10676</v>
      </c>
      <c r="H25" s="19">
        <v>5947</v>
      </c>
      <c r="I25" s="19">
        <v>1894</v>
      </c>
      <c r="J25" s="19">
        <v>4053</v>
      </c>
      <c r="K25" s="19">
        <v>10964</v>
      </c>
      <c r="L25" s="19">
        <v>1127</v>
      </c>
      <c r="M25" s="19">
        <v>2026</v>
      </c>
      <c r="N25" s="19">
        <v>7811</v>
      </c>
      <c r="O25" s="19">
        <v>4070</v>
      </c>
      <c r="P25" s="19">
        <v>21685</v>
      </c>
      <c r="Q25" s="19">
        <v>2040</v>
      </c>
      <c r="R25" s="135">
        <f t="shared" si="1"/>
        <v>62379</v>
      </c>
      <c r="T25" s="19">
        <v>9710</v>
      </c>
      <c r="U25" s="19">
        <v>5021</v>
      </c>
      <c r="V25" s="55">
        <v>3831</v>
      </c>
      <c r="W25" s="55">
        <v>1190</v>
      </c>
      <c r="X25" s="19">
        <v>711</v>
      </c>
      <c r="Y25" s="19">
        <v>243</v>
      </c>
      <c r="Z25" s="19">
        <v>468</v>
      </c>
      <c r="AA25" s="19">
        <v>1155</v>
      </c>
      <c r="AB25" s="19">
        <v>142</v>
      </c>
      <c r="AC25" s="19">
        <v>276</v>
      </c>
      <c r="AD25" s="19">
        <v>737</v>
      </c>
      <c r="AE25" s="19">
        <v>499</v>
      </c>
      <c r="AF25" s="19">
        <v>2121</v>
      </c>
      <c r="AG25" s="19">
        <v>204</v>
      </c>
      <c r="AH25" s="135">
        <f t="shared" si="0"/>
        <v>6887</v>
      </c>
    </row>
    <row r="26" spans="1:44" ht="12.75" customHeight="1" x14ac:dyDescent="0.2">
      <c r="A26" s="3">
        <v>2017</v>
      </c>
      <c r="B26" s="17" t="s">
        <v>206</v>
      </c>
      <c r="D26" s="19">
        <v>88846</v>
      </c>
      <c r="E26" s="19">
        <v>44506</v>
      </c>
      <c r="F26" s="19">
        <v>34204</v>
      </c>
      <c r="G26" s="19">
        <v>10301</v>
      </c>
      <c r="H26" s="19">
        <v>5873</v>
      </c>
      <c r="I26" s="19">
        <v>1847</v>
      </c>
      <c r="J26" s="19">
        <v>4027</v>
      </c>
      <c r="K26" s="19">
        <v>10586</v>
      </c>
      <c r="L26" s="19">
        <v>1064</v>
      </c>
      <c r="M26" s="19">
        <v>1827</v>
      </c>
      <c r="N26" s="19">
        <v>7695</v>
      </c>
      <c r="O26" s="19">
        <v>4048</v>
      </c>
      <c r="P26" s="19">
        <v>21716</v>
      </c>
      <c r="Q26" s="19">
        <v>2117</v>
      </c>
      <c r="R26" s="135">
        <f t="shared" si="1"/>
        <v>60965</v>
      </c>
      <c r="T26" s="19">
        <v>9467</v>
      </c>
      <c r="U26" s="19">
        <v>4893</v>
      </c>
      <c r="V26" s="55">
        <v>3662</v>
      </c>
      <c r="W26" s="55">
        <v>1231</v>
      </c>
      <c r="X26" s="19">
        <v>721</v>
      </c>
      <c r="Y26" s="19">
        <v>243</v>
      </c>
      <c r="Z26" s="19">
        <v>479</v>
      </c>
      <c r="AA26" s="19">
        <v>1089</v>
      </c>
      <c r="AB26" s="19">
        <v>127</v>
      </c>
      <c r="AC26" s="19">
        <v>233</v>
      </c>
      <c r="AD26" s="19">
        <v>729</v>
      </c>
      <c r="AE26" s="19">
        <v>457</v>
      </c>
      <c r="AF26" s="19">
        <v>2095</v>
      </c>
      <c r="AG26" s="19">
        <v>211</v>
      </c>
      <c r="AH26" s="135">
        <f t="shared" si="0"/>
        <v>6703</v>
      </c>
    </row>
    <row r="27" spans="1:44" ht="12.75" customHeight="1" x14ac:dyDescent="0.2">
      <c r="A27" s="3"/>
      <c r="B27" s="17" t="s">
        <v>207</v>
      </c>
      <c r="D27" s="19">
        <v>90193</v>
      </c>
      <c r="E27" s="19">
        <v>44905</v>
      </c>
      <c r="F27" s="19">
        <v>34129</v>
      </c>
      <c r="G27" s="19">
        <v>10775</v>
      </c>
      <c r="H27" s="19">
        <v>5928</v>
      </c>
      <c r="I27" s="19">
        <v>1807</v>
      </c>
      <c r="J27" s="19">
        <v>4121</v>
      </c>
      <c r="K27" s="19">
        <v>11028</v>
      </c>
      <c r="L27" s="19">
        <v>1213</v>
      </c>
      <c r="M27" s="19">
        <v>2333</v>
      </c>
      <c r="N27" s="19">
        <v>7482</v>
      </c>
      <c r="O27" s="19">
        <v>4119</v>
      </c>
      <c r="P27" s="19">
        <v>22108</v>
      </c>
      <c r="Q27" s="19">
        <v>2106</v>
      </c>
      <c r="R27" s="135">
        <f t="shared" si="1"/>
        <v>61861</v>
      </c>
      <c r="T27" s="19">
        <v>9724</v>
      </c>
      <c r="U27" s="19">
        <v>4947</v>
      </c>
      <c r="V27" s="55">
        <v>3679</v>
      </c>
      <c r="W27" s="55">
        <v>1268</v>
      </c>
      <c r="X27" s="19">
        <v>744</v>
      </c>
      <c r="Y27" s="19">
        <v>244</v>
      </c>
      <c r="Z27" s="19">
        <v>500</v>
      </c>
      <c r="AA27" s="19">
        <v>1163</v>
      </c>
      <c r="AB27" s="19">
        <v>138</v>
      </c>
      <c r="AC27" s="19">
        <v>309</v>
      </c>
      <c r="AD27" s="19">
        <v>716</v>
      </c>
      <c r="AE27" s="19">
        <v>469</v>
      </c>
      <c r="AF27" s="19">
        <v>2166</v>
      </c>
      <c r="AG27" s="19">
        <v>235</v>
      </c>
      <c r="AH27" s="135">
        <f t="shared" si="0"/>
        <v>6854</v>
      </c>
    </row>
    <row r="28" spans="1:44" ht="12.75" customHeight="1" x14ac:dyDescent="0.2">
      <c r="A28" s="3"/>
      <c r="B28" s="17" t="s">
        <v>208</v>
      </c>
      <c r="D28" s="19">
        <v>91268</v>
      </c>
      <c r="E28" s="19">
        <v>45213</v>
      </c>
      <c r="F28" s="19">
        <v>34126</v>
      </c>
      <c r="G28" s="19">
        <v>11087</v>
      </c>
      <c r="H28" s="19">
        <v>5989</v>
      </c>
      <c r="I28" s="19">
        <v>1775</v>
      </c>
      <c r="J28" s="19">
        <v>4214</v>
      </c>
      <c r="K28" s="19">
        <v>11206</v>
      </c>
      <c r="L28" s="19">
        <v>1246</v>
      </c>
      <c r="M28" s="19">
        <v>2453</v>
      </c>
      <c r="N28" s="19">
        <v>7506</v>
      </c>
      <c r="O28" s="19">
        <v>4163</v>
      </c>
      <c r="P28" s="19">
        <v>22503</v>
      </c>
      <c r="Q28" s="19">
        <v>2194</v>
      </c>
      <c r="R28" s="135">
        <f t="shared" si="1"/>
        <v>62408</v>
      </c>
      <c r="T28" s="19">
        <v>9761</v>
      </c>
      <c r="U28" s="19">
        <v>4877</v>
      </c>
      <c r="V28" s="55">
        <v>3618</v>
      </c>
      <c r="W28" s="55">
        <v>1259</v>
      </c>
      <c r="X28" s="19">
        <v>712</v>
      </c>
      <c r="Y28" s="19">
        <v>234</v>
      </c>
      <c r="Z28" s="19">
        <v>478</v>
      </c>
      <c r="AA28" s="19">
        <v>1246</v>
      </c>
      <c r="AB28" s="19">
        <v>153</v>
      </c>
      <c r="AC28" s="19">
        <v>337</v>
      </c>
      <c r="AD28" s="19">
        <v>756</v>
      </c>
      <c r="AE28" s="19">
        <v>494</v>
      </c>
      <c r="AF28" s="19">
        <v>2175</v>
      </c>
      <c r="AG28" s="19">
        <v>256</v>
      </c>
      <c r="AH28" s="135">
        <f t="shared" si="0"/>
        <v>6835</v>
      </c>
    </row>
    <row r="29" spans="1:44" ht="12.75" customHeight="1" x14ac:dyDescent="0.2">
      <c r="A29" s="3"/>
      <c r="B29" s="17" t="s">
        <v>209</v>
      </c>
      <c r="D29" s="19">
        <v>92228</v>
      </c>
      <c r="E29" s="19">
        <v>45562</v>
      </c>
      <c r="F29" s="19">
        <v>34243</v>
      </c>
      <c r="G29" s="19">
        <v>11319</v>
      </c>
      <c r="H29" s="19">
        <v>6168</v>
      </c>
      <c r="I29" s="19">
        <v>1815</v>
      </c>
      <c r="J29" s="19">
        <v>4353</v>
      </c>
      <c r="K29" s="19">
        <v>11193</v>
      </c>
      <c r="L29" s="19">
        <v>1145</v>
      </c>
      <c r="M29" s="19">
        <v>2479</v>
      </c>
      <c r="N29" s="19">
        <v>7569</v>
      </c>
      <c r="O29" s="19">
        <v>4335</v>
      </c>
      <c r="P29" s="19">
        <v>22819</v>
      </c>
      <c r="Q29" s="19">
        <v>2151</v>
      </c>
      <c r="R29" s="135">
        <f t="shared" si="1"/>
        <v>62923</v>
      </c>
      <c r="T29" s="19">
        <v>9986</v>
      </c>
      <c r="U29" s="19">
        <v>5023</v>
      </c>
      <c r="V29" s="55">
        <v>3729</v>
      </c>
      <c r="W29" s="55">
        <v>1294</v>
      </c>
      <c r="X29" s="19">
        <v>745</v>
      </c>
      <c r="Y29" s="19">
        <v>246</v>
      </c>
      <c r="Z29" s="19">
        <v>499</v>
      </c>
      <c r="AA29" s="19">
        <v>1205</v>
      </c>
      <c r="AB29" s="19">
        <v>120</v>
      </c>
      <c r="AC29" s="19">
        <v>340</v>
      </c>
      <c r="AD29" s="19">
        <v>745</v>
      </c>
      <c r="AE29" s="19">
        <v>539</v>
      </c>
      <c r="AF29" s="19">
        <v>2262</v>
      </c>
      <c r="AG29" s="19">
        <v>213</v>
      </c>
      <c r="AH29" s="135">
        <f t="shared" si="0"/>
        <v>6973</v>
      </c>
    </row>
    <row r="30" spans="1:44" ht="12.75" customHeight="1" x14ac:dyDescent="0.2">
      <c r="A30" s="3">
        <v>2018</v>
      </c>
      <c r="B30" s="17" t="s">
        <v>206</v>
      </c>
      <c r="D30" s="19">
        <v>90879</v>
      </c>
      <c r="E30" s="19">
        <v>44849</v>
      </c>
      <c r="F30" s="19">
        <v>33895</v>
      </c>
      <c r="G30" s="19">
        <v>10954</v>
      </c>
      <c r="H30" s="19">
        <v>6013</v>
      </c>
      <c r="I30" s="19">
        <v>1809</v>
      </c>
      <c r="J30" s="19">
        <v>4203</v>
      </c>
      <c r="K30" s="19">
        <v>10963</v>
      </c>
      <c r="L30" s="19">
        <v>1160</v>
      </c>
      <c r="M30" s="19">
        <v>2172</v>
      </c>
      <c r="N30" s="19">
        <v>7631</v>
      </c>
      <c r="O30" s="19">
        <v>4287</v>
      </c>
      <c r="P30" s="19">
        <v>22605</v>
      </c>
      <c r="Q30" s="19">
        <v>2162</v>
      </c>
      <c r="R30" s="135">
        <f t="shared" si="1"/>
        <v>61825</v>
      </c>
      <c r="T30" s="19">
        <v>9780</v>
      </c>
      <c r="U30" s="19">
        <v>4930</v>
      </c>
      <c r="V30" s="55">
        <v>3707</v>
      </c>
      <c r="W30" s="55">
        <v>1223</v>
      </c>
      <c r="X30" s="19">
        <v>729</v>
      </c>
      <c r="Y30" s="19">
        <v>245</v>
      </c>
      <c r="Z30" s="19">
        <v>484</v>
      </c>
      <c r="AA30" s="19">
        <v>1130</v>
      </c>
      <c r="AB30" s="19">
        <v>140</v>
      </c>
      <c r="AC30" s="19">
        <v>269</v>
      </c>
      <c r="AD30" s="19">
        <v>721</v>
      </c>
      <c r="AE30" s="19">
        <v>487</v>
      </c>
      <c r="AF30" s="19">
        <v>2282</v>
      </c>
      <c r="AG30" s="19">
        <v>221</v>
      </c>
      <c r="AH30" s="135">
        <f t="shared" si="0"/>
        <v>6789</v>
      </c>
    </row>
    <row r="31" spans="1:44" ht="12.75" customHeight="1" x14ac:dyDescent="0.2">
      <c r="A31" s="3"/>
      <c r="B31" s="17" t="s">
        <v>207</v>
      </c>
      <c r="D31" s="19">
        <v>91462</v>
      </c>
      <c r="E31" s="19">
        <v>45058</v>
      </c>
      <c r="F31" s="19">
        <v>33809</v>
      </c>
      <c r="G31" s="19">
        <v>11249</v>
      </c>
      <c r="H31" s="19">
        <v>6038</v>
      </c>
      <c r="I31" s="19">
        <v>1781</v>
      </c>
      <c r="J31" s="19">
        <v>4256</v>
      </c>
      <c r="K31" s="19">
        <v>11324</v>
      </c>
      <c r="L31" s="19">
        <v>1269</v>
      </c>
      <c r="M31" s="19">
        <v>2452</v>
      </c>
      <c r="N31" s="19">
        <v>7603</v>
      </c>
      <c r="O31" s="19">
        <v>4284</v>
      </c>
      <c r="P31" s="19">
        <v>22675</v>
      </c>
      <c r="Q31" s="19">
        <v>2084</v>
      </c>
      <c r="R31" s="135">
        <f t="shared" si="1"/>
        <v>62420</v>
      </c>
      <c r="T31" s="19">
        <v>10051</v>
      </c>
      <c r="U31" s="19">
        <v>5116</v>
      </c>
      <c r="V31" s="55">
        <v>3802</v>
      </c>
      <c r="W31" s="55">
        <v>1313</v>
      </c>
      <c r="X31" s="19">
        <v>734</v>
      </c>
      <c r="Y31" s="19">
        <v>247</v>
      </c>
      <c r="Z31" s="19">
        <v>487</v>
      </c>
      <c r="AA31" s="19">
        <v>1174</v>
      </c>
      <c r="AB31" s="19">
        <v>149</v>
      </c>
      <c r="AC31" s="19">
        <v>323</v>
      </c>
      <c r="AD31" s="19">
        <v>702</v>
      </c>
      <c r="AE31" s="19">
        <v>517</v>
      </c>
      <c r="AF31" s="19">
        <v>2266</v>
      </c>
      <c r="AG31" s="19">
        <v>243</v>
      </c>
      <c r="AH31" s="135">
        <f t="shared" si="0"/>
        <v>7024</v>
      </c>
    </row>
    <row r="32" spans="1:44" ht="12.75" customHeight="1" x14ac:dyDescent="0.2">
      <c r="A32" s="3"/>
      <c r="B32" s="17" t="s">
        <v>208</v>
      </c>
      <c r="D32" s="19">
        <v>92930</v>
      </c>
      <c r="E32" s="19">
        <v>45789</v>
      </c>
      <c r="F32" s="19">
        <v>34020</v>
      </c>
      <c r="G32" s="19">
        <v>11769</v>
      </c>
      <c r="H32" s="19">
        <v>6080</v>
      </c>
      <c r="I32" s="19">
        <v>1758</v>
      </c>
      <c r="J32" s="19">
        <v>4322</v>
      </c>
      <c r="K32" s="19">
        <v>11464</v>
      </c>
      <c r="L32" s="19">
        <v>1270</v>
      </c>
      <c r="M32" s="19">
        <v>2552</v>
      </c>
      <c r="N32" s="19">
        <v>7642</v>
      </c>
      <c r="O32" s="19">
        <v>4341</v>
      </c>
      <c r="P32" s="19">
        <v>23094</v>
      </c>
      <c r="Q32" s="19">
        <v>2162</v>
      </c>
      <c r="R32" s="135">
        <f t="shared" si="1"/>
        <v>63333</v>
      </c>
      <c r="T32" s="19">
        <v>10175</v>
      </c>
      <c r="U32" s="19">
        <v>5173</v>
      </c>
      <c r="V32" s="55">
        <v>3780</v>
      </c>
      <c r="W32" s="55">
        <v>1393</v>
      </c>
      <c r="X32" s="19">
        <v>745</v>
      </c>
      <c r="Y32" s="19">
        <v>259</v>
      </c>
      <c r="Z32" s="19">
        <v>486</v>
      </c>
      <c r="AA32" s="19">
        <v>1209</v>
      </c>
      <c r="AB32" s="19">
        <v>161</v>
      </c>
      <c r="AC32" s="19">
        <v>337</v>
      </c>
      <c r="AD32" s="19">
        <v>711</v>
      </c>
      <c r="AE32" s="19">
        <v>520</v>
      </c>
      <c r="AF32" s="19">
        <v>2275</v>
      </c>
      <c r="AG32" s="19">
        <v>253</v>
      </c>
      <c r="AH32" s="135">
        <f t="shared" si="0"/>
        <v>7127</v>
      </c>
    </row>
    <row r="33" spans="1:36" ht="12.75" customHeight="1" x14ac:dyDescent="0.2">
      <c r="A33" s="3"/>
      <c r="B33" s="17" t="s">
        <v>209</v>
      </c>
      <c r="D33" s="19">
        <v>93534</v>
      </c>
      <c r="E33" s="19">
        <v>46014</v>
      </c>
      <c r="F33" s="19">
        <v>34189</v>
      </c>
      <c r="G33" s="19">
        <v>11826</v>
      </c>
      <c r="H33" s="19">
        <v>6066</v>
      </c>
      <c r="I33" s="19">
        <v>1725</v>
      </c>
      <c r="J33" s="19">
        <v>4341</v>
      </c>
      <c r="K33" s="19">
        <v>11376</v>
      </c>
      <c r="L33" s="19">
        <v>1207</v>
      </c>
      <c r="M33" s="19">
        <v>2470</v>
      </c>
      <c r="N33" s="19">
        <v>7698</v>
      </c>
      <c r="O33" s="19">
        <v>4450</v>
      </c>
      <c r="P33" s="19">
        <v>23512</v>
      </c>
      <c r="Q33" s="19">
        <v>2116</v>
      </c>
      <c r="R33" s="135">
        <f t="shared" si="1"/>
        <v>63456</v>
      </c>
      <c r="T33" s="19">
        <v>10131</v>
      </c>
      <c r="U33" s="19">
        <v>5063</v>
      </c>
      <c r="V33" s="55">
        <v>3782</v>
      </c>
      <c r="W33" s="55">
        <v>1281</v>
      </c>
      <c r="X33" s="19">
        <v>753</v>
      </c>
      <c r="Y33" s="19">
        <v>234</v>
      </c>
      <c r="Z33" s="19">
        <v>519</v>
      </c>
      <c r="AA33" s="19">
        <v>1159</v>
      </c>
      <c r="AB33" s="19">
        <v>137</v>
      </c>
      <c r="AC33" s="19">
        <v>324</v>
      </c>
      <c r="AD33" s="19">
        <v>698</v>
      </c>
      <c r="AE33" s="19">
        <v>525</v>
      </c>
      <c r="AF33" s="19">
        <v>2389</v>
      </c>
      <c r="AG33" s="19">
        <v>242</v>
      </c>
      <c r="AH33" s="135">
        <f t="shared" si="0"/>
        <v>6975</v>
      </c>
    </row>
    <row r="34" spans="1:36" ht="12.75" customHeight="1" x14ac:dyDescent="0.2">
      <c r="A34" s="3">
        <v>2019</v>
      </c>
      <c r="B34" s="17" t="s">
        <v>206</v>
      </c>
      <c r="D34" s="19">
        <v>92621</v>
      </c>
      <c r="E34" s="19">
        <v>45599</v>
      </c>
      <c r="F34" s="19">
        <v>34133</v>
      </c>
      <c r="G34" s="19">
        <v>11466</v>
      </c>
      <c r="H34" s="19">
        <v>5918</v>
      </c>
      <c r="I34" s="19">
        <v>1713</v>
      </c>
      <c r="J34" s="19">
        <v>4205</v>
      </c>
      <c r="K34" s="19">
        <v>11131</v>
      </c>
      <c r="L34" s="19">
        <v>1201</v>
      </c>
      <c r="M34" s="19">
        <v>2159</v>
      </c>
      <c r="N34" s="19">
        <v>7772</v>
      </c>
      <c r="O34" s="19">
        <v>4367</v>
      </c>
      <c r="P34" s="19">
        <v>23483</v>
      </c>
      <c r="Q34" s="19">
        <v>2124</v>
      </c>
      <c r="R34" s="135">
        <f t="shared" si="1"/>
        <v>62648</v>
      </c>
      <c r="T34" s="19">
        <v>9926</v>
      </c>
      <c r="U34" s="19">
        <v>5031</v>
      </c>
      <c r="V34" s="55">
        <v>3799</v>
      </c>
      <c r="W34" s="55">
        <v>1233</v>
      </c>
      <c r="X34" s="19">
        <v>709</v>
      </c>
      <c r="Y34" s="19">
        <v>231</v>
      </c>
      <c r="Z34" s="19">
        <v>478</v>
      </c>
      <c r="AA34" s="19">
        <v>1080</v>
      </c>
      <c r="AB34" s="19">
        <v>129</v>
      </c>
      <c r="AC34" s="19">
        <v>263</v>
      </c>
      <c r="AD34" s="19">
        <v>688</v>
      </c>
      <c r="AE34" s="19">
        <v>514</v>
      </c>
      <c r="AF34" s="19">
        <v>2361</v>
      </c>
      <c r="AG34" s="19">
        <v>229</v>
      </c>
      <c r="AH34" s="135">
        <f t="shared" si="0"/>
        <v>6820</v>
      </c>
    </row>
    <row r="35" spans="1:36" ht="12.75" customHeight="1" x14ac:dyDescent="0.2">
      <c r="A35" s="3"/>
      <c r="B35" s="17" t="s">
        <v>207</v>
      </c>
      <c r="D35" s="19">
        <v>94159</v>
      </c>
      <c r="E35" s="19">
        <v>46313</v>
      </c>
      <c r="F35" s="19">
        <v>34430</v>
      </c>
      <c r="G35" s="19">
        <v>11883</v>
      </c>
      <c r="H35" s="19">
        <v>6080</v>
      </c>
      <c r="I35" s="19">
        <v>1729</v>
      </c>
      <c r="J35" s="19">
        <v>4352</v>
      </c>
      <c r="K35" s="19">
        <v>11435</v>
      </c>
      <c r="L35" s="19">
        <v>1307</v>
      </c>
      <c r="M35" s="19">
        <v>2473</v>
      </c>
      <c r="N35" s="19">
        <v>7656</v>
      </c>
      <c r="O35" s="19">
        <v>4308</v>
      </c>
      <c r="P35" s="19">
        <v>23866</v>
      </c>
      <c r="Q35" s="19">
        <v>2156</v>
      </c>
      <c r="R35" s="135">
        <f t="shared" si="1"/>
        <v>63828</v>
      </c>
      <c r="T35" s="19">
        <v>10293</v>
      </c>
      <c r="U35" s="19">
        <v>5200</v>
      </c>
      <c r="V35" s="55">
        <v>3844</v>
      </c>
      <c r="W35" s="55">
        <v>1356</v>
      </c>
      <c r="X35" s="19">
        <v>757</v>
      </c>
      <c r="Y35" s="19">
        <v>233</v>
      </c>
      <c r="Z35" s="19">
        <v>524</v>
      </c>
      <c r="AA35" s="19">
        <v>1150</v>
      </c>
      <c r="AB35" s="19">
        <v>151</v>
      </c>
      <c r="AC35" s="19">
        <v>320</v>
      </c>
      <c r="AD35" s="19">
        <v>680</v>
      </c>
      <c r="AE35" s="19">
        <v>564</v>
      </c>
      <c r="AF35" s="19">
        <v>2354</v>
      </c>
      <c r="AG35" s="19">
        <v>267</v>
      </c>
      <c r="AH35" s="135">
        <f t="shared" si="0"/>
        <v>7107</v>
      </c>
    </row>
    <row r="36" spans="1:36" ht="12.75" customHeight="1" x14ac:dyDescent="0.2">
      <c r="A36" s="3"/>
      <c r="B36" s="17" t="s">
        <v>208</v>
      </c>
      <c r="D36" s="19">
        <v>94737</v>
      </c>
      <c r="E36" s="19">
        <v>46556</v>
      </c>
      <c r="F36" s="19">
        <v>34342</v>
      </c>
      <c r="G36" s="19">
        <v>12214</v>
      </c>
      <c r="H36" s="19">
        <v>6116</v>
      </c>
      <c r="I36" s="19">
        <v>1697</v>
      </c>
      <c r="J36" s="19">
        <v>4418</v>
      </c>
      <c r="K36" s="19">
        <v>11483</v>
      </c>
      <c r="L36" s="19">
        <v>1247</v>
      </c>
      <c r="M36" s="19">
        <v>2599</v>
      </c>
      <c r="N36" s="19">
        <v>7637</v>
      </c>
      <c r="O36" s="19">
        <v>4308</v>
      </c>
      <c r="P36" s="19">
        <v>24191</v>
      </c>
      <c r="Q36" s="19">
        <v>2083</v>
      </c>
      <c r="R36" s="135">
        <f t="shared" si="1"/>
        <v>64155</v>
      </c>
      <c r="T36" s="19">
        <v>10334</v>
      </c>
      <c r="U36" s="19">
        <v>5185</v>
      </c>
      <c r="V36" s="55">
        <v>3878</v>
      </c>
      <c r="W36" s="55">
        <v>1307</v>
      </c>
      <c r="X36" s="19">
        <v>738</v>
      </c>
      <c r="Y36" s="19">
        <v>217</v>
      </c>
      <c r="Z36" s="19">
        <v>521</v>
      </c>
      <c r="AA36" s="19">
        <v>1172</v>
      </c>
      <c r="AB36" s="19">
        <v>156</v>
      </c>
      <c r="AC36" s="19">
        <v>360</v>
      </c>
      <c r="AD36" s="19">
        <v>657</v>
      </c>
      <c r="AE36" s="19">
        <v>536</v>
      </c>
      <c r="AF36" s="19">
        <v>2436</v>
      </c>
      <c r="AG36" s="19">
        <v>267</v>
      </c>
      <c r="AH36" s="135">
        <f t="shared" si="0"/>
        <v>7095</v>
      </c>
    </row>
    <row r="37" spans="1:36" ht="12.75" customHeight="1" x14ac:dyDescent="0.2">
      <c r="A37" s="3"/>
      <c r="B37" s="17" t="s">
        <v>209</v>
      </c>
      <c r="D37" s="19">
        <v>95515</v>
      </c>
      <c r="E37" s="19">
        <v>47208</v>
      </c>
      <c r="F37" s="19">
        <v>34953</v>
      </c>
      <c r="G37" s="19">
        <v>12255</v>
      </c>
      <c r="H37" s="19">
        <v>6171</v>
      </c>
      <c r="I37" s="19">
        <v>1725</v>
      </c>
      <c r="J37" s="19">
        <v>4447</v>
      </c>
      <c r="K37" s="19">
        <v>11416</v>
      </c>
      <c r="L37" s="19">
        <v>1176</v>
      </c>
      <c r="M37" s="19">
        <v>2508</v>
      </c>
      <c r="N37" s="19">
        <v>7731</v>
      </c>
      <c r="O37" s="19">
        <v>4393</v>
      </c>
      <c r="P37" s="19">
        <v>24336</v>
      </c>
      <c r="Q37" s="19">
        <v>1991</v>
      </c>
      <c r="R37" s="135">
        <f t="shared" si="1"/>
        <v>64795</v>
      </c>
      <c r="T37" s="19">
        <v>10363</v>
      </c>
      <c r="U37" s="19">
        <v>5095</v>
      </c>
      <c r="V37" s="55">
        <v>3817</v>
      </c>
      <c r="W37" s="55">
        <v>1277</v>
      </c>
      <c r="X37" s="19">
        <v>753</v>
      </c>
      <c r="Y37" s="19">
        <v>234</v>
      </c>
      <c r="Z37" s="19">
        <v>519</v>
      </c>
      <c r="AA37" s="19">
        <v>1190</v>
      </c>
      <c r="AB37" s="19">
        <v>155</v>
      </c>
      <c r="AC37" s="19">
        <v>350</v>
      </c>
      <c r="AD37" s="19">
        <v>686</v>
      </c>
      <c r="AE37" s="19">
        <v>552</v>
      </c>
      <c r="AF37" s="19">
        <v>2526</v>
      </c>
      <c r="AG37" s="19">
        <v>247</v>
      </c>
      <c r="AH37" s="135">
        <f t="shared" si="0"/>
        <v>7038</v>
      </c>
    </row>
    <row r="38" spans="1:36" ht="12.75" customHeight="1" x14ac:dyDescent="0.2">
      <c r="A38" s="3">
        <v>2020</v>
      </c>
      <c r="B38" s="17" t="s">
        <v>206</v>
      </c>
      <c r="D38" s="19">
        <v>93115</v>
      </c>
      <c r="E38" s="19">
        <v>45827</v>
      </c>
      <c r="F38" s="19">
        <v>34398</v>
      </c>
      <c r="G38" s="19">
        <v>11429</v>
      </c>
      <c r="H38" s="19">
        <v>5787</v>
      </c>
      <c r="I38" s="19">
        <v>1592</v>
      </c>
      <c r="J38" s="19">
        <v>4195</v>
      </c>
      <c r="K38" s="19">
        <v>11389</v>
      </c>
      <c r="L38" s="19">
        <v>1181</v>
      </c>
      <c r="M38" s="19">
        <v>2343</v>
      </c>
      <c r="N38" s="19">
        <v>7865</v>
      </c>
      <c r="O38" s="19">
        <v>4338</v>
      </c>
      <c r="P38" s="19">
        <v>23873</v>
      </c>
      <c r="Q38" s="19">
        <v>1902</v>
      </c>
      <c r="R38" s="135">
        <f t="shared" ref="R38:R45" si="7">E38+H38+K38</f>
        <v>63003</v>
      </c>
      <c r="T38" s="19">
        <v>9967</v>
      </c>
      <c r="U38" s="19">
        <v>4932</v>
      </c>
      <c r="V38" s="55">
        <v>3794</v>
      </c>
      <c r="W38" s="55">
        <v>1138</v>
      </c>
      <c r="X38" s="19">
        <v>716</v>
      </c>
      <c r="Y38" s="19">
        <v>212</v>
      </c>
      <c r="Z38" s="19">
        <v>504</v>
      </c>
      <c r="AA38" s="19">
        <v>1182</v>
      </c>
      <c r="AB38" s="19">
        <v>147</v>
      </c>
      <c r="AC38" s="19">
        <v>290</v>
      </c>
      <c r="AD38" s="19">
        <v>744</v>
      </c>
      <c r="AE38" s="19">
        <v>518</v>
      </c>
      <c r="AF38" s="19">
        <v>2418</v>
      </c>
      <c r="AG38" s="19">
        <v>201</v>
      </c>
      <c r="AH38" s="135">
        <f t="shared" ref="AH38:AH45" si="8">U38+X38+AA38</f>
        <v>6830</v>
      </c>
    </row>
    <row r="39" spans="1:36" ht="12.75" customHeight="1" x14ac:dyDescent="0.2">
      <c r="A39" s="3"/>
      <c r="B39" s="17" t="s">
        <v>207</v>
      </c>
      <c r="D39" s="19">
        <v>84051</v>
      </c>
      <c r="E39" s="19">
        <v>40525</v>
      </c>
      <c r="F39" s="19">
        <v>31484</v>
      </c>
      <c r="G39" s="19">
        <v>9041</v>
      </c>
      <c r="H39" s="19">
        <v>4525</v>
      </c>
      <c r="I39" s="19">
        <v>1369</v>
      </c>
      <c r="J39" s="19">
        <v>3155</v>
      </c>
      <c r="K39" s="19">
        <v>11949</v>
      </c>
      <c r="L39" s="19">
        <v>1221</v>
      </c>
      <c r="M39" s="19">
        <v>2437</v>
      </c>
      <c r="N39" s="19">
        <v>8291</v>
      </c>
      <c r="O39" s="19">
        <v>3885</v>
      </c>
      <c r="P39" s="19">
        <v>21347</v>
      </c>
      <c r="Q39" s="19">
        <v>1821</v>
      </c>
      <c r="R39" s="135">
        <f t="shared" si="7"/>
        <v>56999</v>
      </c>
      <c r="T39" s="19">
        <v>9121</v>
      </c>
      <c r="U39" s="19">
        <v>4532</v>
      </c>
      <c r="V39" s="55">
        <v>3532</v>
      </c>
      <c r="W39" s="55">
        <v>1000</v>
      </c>
      <c r="X39" s="19">
        <v>570</v>
      </c>
      <c r="Y39" s="19">
        <v>187</v>
      </c>
      <c r="Z39" s="19">
        <v>384</v>
      </c>
      <c r="AA39" s="19">
        <v>1231</v>
      </c>
      <c r="AB39" s="19">
        <v>161</v>
      </c>
      <c r="AC39" s="19">
        <v>344</v>
      </c>
      <c r="AD39" s="19">
        <v>726</v>
      </c>
      <c r="AE39" s="19">
        <v>450</v>
      </c>
      <c r="AF39" s="19">
        <v>2112</v>
      </c>
      <c r="AG39" s="19">
        <v>226</v>
      </c>
      <c r="AH39" s="135">
        <f t="shared" si="8"/>
        <v>6333</v>
      </c>
    </row>
    <row r="40" spans="1:36" ht="12.75" customHeight="1" x14ac:dyDescent="0.2">
      <c r="A40" s="3"/>
      <c r="B40" s="17" t="s">
        <v>208</v>
      </c>
      <c r="D40" s="19">
        <v>83439</v>
      </c>
      <c r="E40" s="19">
        <v>40352</v>
      </c>
      <c r="F40" s="19">
        <v>30856</v>
      </c>
      <c r="G40" s="19">
        <v>9496</v>
      </c>
      <c r="H40" s="19">
        <v>4417</v>
      </c>
      <c r="I40" s="19">
        <v>1255</v>
      </c>
      <c r="J40" s="19">
        <v>3162</v>
      </c>
      <c r="K40" s="19">
        <v>11418</v>
      </c>
      <c r="L40" s="19">
        <v>1140</v>
      </c>
      <c r="M40" s="19">
        <v>2251</v>
      </c>
      <c r="N40" s="19">
        <v>8027</v>
      </c>
      <c r="O40" s="19">
        <v>3798</v>
      </c>
      <c r="P40" s="19">
        <v>21498</v>
      </c>
      <c r="Q40" s="19">
        <v>1956</v>
      </c>
      <c r="R40" s="135">
        <f t="shared" si="7"/>
        <v>56187</v>
      </c>
      <c r="T40" s="19">
        <v>9162</v>
      </c>
      <c r="U40" s="19">
        <v>4557</v>
      </c>
      <c r="V40" s="55">
        <v>3479</v>
      </c>
      <c r="W40" s="55">
        <v>1078</v>
      </c>
      <c r="X40" s="19">
        <v>578</v>
      </c>
      <c r="Y40" s="19">
        <v>192</v>
      </c>
      <c r="Z40" s="19">
        <v>386</v>
      </c>
      <c r="AA40" s="19">
        <v>1191</v>
      </c>
      <c r="AB40" s="19">
        <v>148</v>
      </c>
      <c r="AC40" s="19">
        <v>323</v>
      </c>
      <c r="AD40" s="19">
        <v>721</v>
      </c>
      <c r="AE40" s="19">
        <v>430</v>
      </c>
      <c r="AF40" s="19">
        <v>2177</v>
      </c>
      <c r="AG40" s="19">
        <v>228</v>
      </c>
      <c r="AH40" s="135">
        <f t="shared" si="8"/>
        <v>6326</v>
      </c>
    </row>
    <row r="41" spans="1:36" ht="12.75" customHeight="1" x14ac:dyDescent="0.2">
      <c r="A41" s="3"/>
      <c r="B41" s="17" t="s">
        <v>209</v>
      </c>
      <c r="D41" s="19">
        <v>87225</v>
      </c>
      <c r="E41" s="19">
        <v>42114</v>
      </c>
      <c r="F41" s="19">
        <v>31592</v>
      </c>
      <c r="G41" s="19">
        <v>10522</v>
      </c>
      <c r="H41" s="19">
        <v>4665</v>
      </c>
      <c r="I41" s="19">
        <v>1193</v>
      </c>
      <c r="J41" s="19">
        <v>3472</v>
      </c>
      <c r="K41" s="19">
        <v>11680</v>
      </c>
      <c r="L41" s="19">
        <v>1175</v>
      </c>
      <c r="M41" s="19">
        <v>2287</v>
      </c>
      <c r="N41" s="19">
        <v>8218</v>
      </c>
      <c r="O41" s="19">
        <v>3848</v>
      </c>
      <c r="P41" s="19">
        <v>22946</v>
      </c>
      <c r="Q41" s="19">
        <v>1972</v>
      </c>
      <c r="R41" s="135">
        <f t="shared" si="7"/>
        <v>58459</v>
      </c>
      <c r="T41" s="19">
        <v>9440</v>
      </c>
      <c r="U41" s="19">
        <v>4601</v>
      </c>
      <c r="V41" s="55">
        <v>3439</v>
      </c>
      <c r="W41" s="55">
        <v>1162</v>
      </c>
      <c r="X41" s="19">
        <v>624</v>
      </c>
      <c r="Y41" s="19">
        <v>192</v>
      </c>
      <c r="Z41" s="19">
        <v>432</v>
      </c>
      <c r="AA41" s="19">
        <v>1227</v>
      </c>
      <c r="AB41" s="19">
        <v>142</v>
      </c>
      <c r="AC41" s="19">
        <v>329</v>
      </c>
      <c r="AD41" s="19">
        <v>756</v>
      </c>
      <c r="AE41" s="19">
        <v>444</v>
      </c>
      <c r="AF41" s="19">
        <v>2309</v>
      </c>
      <c r="AG41" s="19">
        <v>236</v>
      </c>
      <c r="AH41" s="135">
        <f t="shared" si="8"/>
        <v>6452</v>
      </c>
    </row>
    <row r="42" spans="1:36" ht="12.75" customHeight="1" x14ac:dyDescent="0.2">
      <c r="A42" s="3">
        <v>2021</v>
      </c>
      <c r="B42" s="17" t="s">
        <v>206</v>
      </c>
      <c r="D42" s="19">
        <v>87082</v>
      </c>
      <c r="E42" s="19">
        <v>41759</v>
      </c>
      <c r="F42" s="19">
        <v>31515</v>
      </c>
      <c r="G42" s="19">
        <v>10244</v>
      </c>
      <c r="H42" s="19">
        <v>4713</v>
      </c>
      <c r="I42" s="19">
        <v>1258</v>
      </c>
      <c r="J42" s="19">
        <v>3455</v>
      </c>
      <c r="K42" s="19">
        <v>11409</v>
      </c>
      <c r="L42" s="19">
        <v>1168</v>
      </c>
      <c r="M42" s="19">
        <v>1920</v>
      </c>
      <c r="N42" s="19">
        <v>8321</v>
      </c>
      <c r="O42" s="19">
        <v>3697</v>
      </c>
      <c r="P42" s="19">
        <v>23560</v>
      </c>
      <c r="Q42" s="19">
        <v>1945</v>
      </c>
      <c r="R42" s="135">
        <f t="shared" si="7"/>
        <v>57881</v>
      </c>
      <c r="T42" s="19">
        <v>9418</v>
      </c>
      <c r="U42" s="19">
        <v>4744</v>
      </c>
      <c r="V42" s="55">
        <v>3590</v>
      </c>
      <c r="W42" s="55">
        <v>1154</v>
      </c>
      <c r="X42" s="19">
        <v>626</v>
      </c>
      <c r="Y42" s="19">
        <v>207</v>
      </c>
      <c r="Z42" s="19">
        <v>419</v>
      </c>
      <c r="AA42" s="19">
        <v>1110</v>
      </c>
      <c r="AB42" s="19">
        <v>124</v>
      </c>
      <c r="AC42" s="19">
        <v>256</v>
      </c>
      <c r="AD42" s="19">
        <v>729</v>
      </c>
      <c r="AE42" s="19">
        <v>435</v>
      </c>
      <c r="AF42" s="19">
        <v>2285</v>
      </c>
      <c r="AG42" s="19">
        <v>219</v>
      </c>
      <c r="AH42" s="135">
        <f t="shared" si="8"/>
        <v>6480</v>
      </c>
    </row>
    <row r="43" spans="1:36" ht="12.75" customHeight="1" x14ac:dyDescent="0.2">
      <c r="A43" s="3"/>
      <c r="B43" s="17" t="s">
        <v>207</v>
      </c>
      <c r="D43" s="19">
        <v>89384</v>
      </c>
      <c r="E43" s="19">
        <v>42703</v>
      </c>
      <c r="F43" s="19">
        <v>32098</v>
      </c>
      <c r="G43" s="19">
        <v>10605</v>
      </c>
      <c r="H43" s="19">
        <v>4906</v>
      </c>
      <c r="I43" s="19">
        <v>1250</v>
      </c>
      <c r="J43" s="19">
        <v>3656</v>
      </c>
      <c r="K43" s="19">
        <v>11459</v>
      </c>
      <c r="L43" s="19">
        <v>1250</v>
      </c>
      <c r="M43" s="19">
        <v>2128</v>
      </c>
      <c r="N43" s="19">
        <v>8081</v>
      </c>
      <c r="O43" s="19">
        <v>3719</v>
      </c>
      <c r="P43" s="19">
        <v>24643</v>
      </c>
      <c r="Q43" s="19">
        <v>1955</v>
      </c>
      <c r="R43" s="135">
        <f t="shared" si="7"/>
        <v>59068</v>
      </c>
      <c r="T43" s="19">
        <v>9644</v>
      </c>
      <c r="U43" s="19">
        <v>4800</v>
      </c>
      <c r="V43" s="55">
        <v>3603</v>
      </c>
      <c r="W43" s="55">
        <v>1198</v>
      </c>
      <c r="X43" s="19">
        <v>641</v>
      </c>
      <c r="Y43" s="19">
        <v>192</v>
      </c>
      <c r="Z43" s="19">
        <v>449</v>
      </c>
      <c r="AA43" s="19">
        <v>1097</v>
      </c>
      <c r="AB43" s="19">
        <v>138</v>
      </c>
      <c r="AC43" s="19">
        <v>252</v>
      </c>
      <c r="AD43" s="19">
        <v>706</v>
      </c>
      <c r="AE43" s="19">
        <v>442</v>
      </c>
      <c r="AF43" s="19">
        <v>2430</v>
      </c>
      <c r="AG43" s="19">
        <v>235</v>
      </c>
      <c r="AH43" s="135">
        <f t="shared" si="8"/>
        <v>6538</v>
      </c>
    </row>
    <row r="44" spans="1:36" ht="12.75" customHeight="1" x14ac:dyDescent="0.2">
      <c r="A44" s="3"/>
      <c r="B44" s="17" t="s">
        <v>208</v>
      </c>
      <c r="D44" s="19">
        <v>92976</v>
      </c>
      <c r="E44" s="19">
        <v>45199</v>
      </c>
      <c r="F44" s="19">
        <v>33508</v>
      </c>
      <c r="G44" s="19">
        <v>11691</v>
      </c>
      <c r="H44" s="19">
        <v>5357</v>
      </c>
      <c r="I44" s="19">
        <v>1305</v>
      </c>
      <c r="J44" s="19">
        <v>4052</v>
      </c>
      <c r="K44" s="19">
        <v>11168</v>
      </c>
      <c r="L44" s="19">
        <v>1208</v>
      </c>
      <c r="M44" s="19">
        <v>2256</v>
      </c>
      <c r="N44" s="19">
        <v>7704</v>
      </c>
      <c r="O44" s="19">
        <v>3802</v>
      </c>
      <c r="P44" s="19">
        <v>25461</v>
      </c>
      <c r="Q44" s="19">
        <v>1991</v>
      </c>
      <c r="R44" s="135">
        <f t="shared" si="7"/>
        <v>61724</v>
      </c>
      <c r="T44" s="19">
        <v>10104</v>
      </c>
      <c r="U44" s="19">
        <v>4981</v>
      </c>
      <c r="V44" s="55">
        <v>3682</v>
      </c>
      <c r="W44" s="55">
        <v>1300</v>
      </c>
      <c r="X44" s="19">
        <v>671</v>
      </c>
      <c r="Y44" s="19">
        <v>184</v>
      </c>
      <c r="Z44" s="19">
        <v>487</v>
      </c>
      <c r="AA44" s="19">
        <v>1162</v>
      </c>
      <c r="AB44" s="19">
        <v>154</v>
      </c>
      <c r="AC44" s="19">
        <v>298</v>
      </c>
      <c r="AD44" s="19">
        <v>710</v>
      </c>
      <c r="AE44" s="19">
        <v>453</v>
      </c>
      <c r="AF44" s="19">
        <v>2582</v>
      </c>
      <c r="AG44" s="19">
        <v>255</v>
      </c>
      <c r="AH44" s="135">
        <f t="shared" si="8"/>
        <v>6814</v>
      </c>
    </row>
    <row r="45" spans="1:36" ht="12.75" customHeight="1" x14ac:dyDescent="0.2">
      <c r="A45" s="3"/>
      <c r="B45" s="17" t="s">
        <v>209</v>
      </c>
      <c r="D45" s="55">
        <v>95747</v>
      </c>
      <c r="E45" s="55">
        <v>46938</v>
      </c>
      <c r="F45" s="55">
        <v>34495</v>
      </c>
      <c r="G45" s="55">
        <v>12443</v>
      </c>
      <c r="H45" s="55">
        <v>5697</v>
      </c>
      <c r="I45" s="55">
        <v>1401</v>
      </c>
      <c r="J45" s="55">
        <v>4296</v>
      </c>
      <c r="K45" s="55">
        <v>11375</v>
      </c>
      <c r="L45" s="55">
        <v>1280</v>
      </c>
      <c r="M45" s="55">
        <v>2488</v>
      </c>
      <c r="N45" s="55">
        <v>7607</v>
      </c>
      <c r="O45" s="55">
        <v>3874</v>
      </c>
      <c r="P45" s="55">
        <v>25944</v>
      </c>
      <c r="Q45" s="55">
        <v>1919</v>
      </c>
      <c r="R45" s="135">
        <f t="shared" si="7"/>
        <v>64010</v>
      </c>
      <c r="T45" s="55">
        <v>10271</v>
      </c>
      <c r="U45" s="55">
        <v>5121</v>
      </c>
      <c r="V45" s="55">
        <v>3778</v>
      </c>
      <c r="W45" s="55">
        <v>1343</v>
      </c>
      <c r="X45" s="55">
        <v>692</v>
      </c>
      <c r="Y45" s="55">
        <v>201</v>
      </c>
      <c r="Z45" s="55">
        <v>490</v>
      </c>
      <c r="AA45" s="55">
        <v>1176</v>
      </c>
      <c r="AB45" s="55">
        <v>138</v>
      </c>
      <c r="AC45" s="55">
        <v>337</v>
      </c>
      <c r="AD45" s="55">
        <v>701</v>
      </c>
      <c r="AE45" s="55">
        <v>466</v>
      </c>
      <c r="AF45" s="55">
        <v>2600</v>
      </c>
      <c r="AG45" s="55">
        <v>216</v>
      </c>
      <c r="AH45" s="135">
        <f t="shared" si="8"/>
        <v>6989</v>
      </c>
    </row>
    <row r="46" spans="1:36" ht="12.75" customHeight="1" x14ac:dyDescent="0.2">
      <c r="A46" s="2"/>
      <c r="B46" s="2"/>
      <c r="U46" s="36"/>
      <c r="V46" s="74"/>
      <c r="W46" s="74"/>
      <c r="X46" s="36"/>
    </row>
    <row r="47" spans="1:36" ht="12.75" customHeight="1" x14ac:dyDescent="0.2">
      <c r="A47" s="2" t="s">
        <v>200</v>
      </c>
      <c r="B47" s="2"/>
      <c r="C47" s="2"/>
      <c r="D47" s="36">
        <f>(D45-D44)/D44</f>
        <v>2.9803390122182069E-2</v>
      </c>
      <c r="E47" s="36">
        <f t="shared" ref="E47:R47" si="9">(E45-E44)/E44</f>
        <v>3.8474302528817006E-2</v>
      </c>
      <c r="F47" s="36">
        <f t="shared" si="9"/>
        <v>2.9455652381520831E-2</v>
      </c>
      <c r="G47" s="36">
        <f t="shared" si="9"/>
        <v>6.4322983491574712E-2</v>
      </c>
      <c r="H47" s="36">
        <f t="shared" si="9"/>
        <v>6.3468359156244172E-2</v>
      </c>
      <c r="I47" s="36">
        <f t="shared" si="9"/>
        <v>7.3563218390804597E-2</v>
      </c>
      <c r="J47" s="36">
        <f t="shared" si="9"/>
        <v>6.0217176702862786E-2</v>
      </c>
      <c r="K47" s="36">
        <f t="shared" si="9"/>
        <v>1.8535100286532952E-2</v>
      </c>
      <c r="L47" s="36">
        <f t="shared" si="9"/>
        <v>5.9602649006622516E-2</v>
      </c>
      <c r="M47" s="36">
        <f t="shared" si="9"/>
        <v>0.10283687943262411</v>
      </c>
      <c r="N47" s="36">
        <f t="shared" si="9"/>
        <v>-1.2590861889927311E-2</v>
      </c>
      <c r="O47" s="36">
        <f t="shared" si="9"/>
        <v>1.8937401367701209E-2</v>
      </c>
      <c r="P47" s="36">
        <f t="shared" si="9"/>
        <v>1.8970189701897018E-2</v>
      </c>
      <c r="Q47" s="36">
        <f t="shared" si="9"/>
        <v>-3.616273229532898E-2</v>
      </c>
      <c r="R47" s="36">
        <f t="shared" si="9"/>
        <v>3.7035836951590954E-2</v>
      </c>
      <c r="S47" s="62"/>
      <c r="T47" s="36">
        <f t="shared" ref="T47:AH47" si="10">(T45-T44)/T44</f>
        <v>1.6528107680126681E-2</v>
      </c>
      <c r="U47" s="36">
        <f t="shared" si="10"/>
        <v>2.8106805862276651E-2</v>
      </c>
      <c r="V47" s="36">
        <f t="shared" si="10"/>
        <v>2.6072786529060293E-2</v>
      </c>
      <c r="W47" s="36">
        <f t="shared" si="10"/>
        <v>3.307692307692308E-2</v>
      </c>
      <c r="X47" s="36">
        <f t="shared" si="10"/>
        <v>3.129657228017884E-2</v>
      </c>
      <c r="Y47" s="36">
        <f t="shared" si="10"/>
        <v>9.2391304347826081E-2</v>
      </c>
      <c r="Z47" s="36">
        <f t="shared" si="10"/>
        <v>6.1601642710472282E-3</v>
      </c>
      <c r="AA47" s="36">
        <f t="shared" si="10"/>
        <v>1.2048192771084338E-2</v>
      </c>
      <c r="AB47" s="36">
        <f t="shared" si="10"/>
        <v>-0.1038961038961039</v>
      </c>
      <c r="AC47" s="36">
        <f t="shared" si="10"/>
        <v>0.13087248322147652</v>
      </c>
      <c r="AD47" s="36">
        <f t="shared" si="10"/>
        <v>-1.2676056338028169E-2</v>
      </c>
      <c r="AE47" s="36">
        <f t="shared" si="10"/>
        <v>2.8697571743929361E-2</v>
      </c>
      <c r="AF47" s="36">
        <f t="shared" si="10"/>
        <v>6.9713400464756006E-3</v>
      </c>
      <c r="AG47" s="36">
        <f t="shared" si="10"/>
        <v>-0.15294117647058825</v>
      </c>
      <c r="AH47" s="36">
        <f t="shared" si="10"/>
        <v>2.5682418550044026E-2</v>
      </c>
    </row>
    <row r="48" spans="1:36" ht="12.75" customHeight="1" x14ac:dyDescent="0.2">
      <c r="A48" s="2" t="s">
        <v>201</v>
      </c>
      <c r="B48" s="2"/>
      <c r="C48" s="2"/>
      <c r="D48" s="36">
        <f>(D45-D41)/D41</f>
        <v>9.7701347090856983E-2</v>
      </c>
      <c r="E48" s="36">
        <f t="shared" ref="E48:R48" si="11">(E45-E41)/E41</f>
        <v>0.11454623165693119</v>
      </c>
      <c r="F48" s="36">
        <f t="shared" si="11"/>
        <v>9.1890351987845023E-2</v>
      </c>
      <c r="G48" s="36">
        <f t="shared" si="11"/>
        <v>0.1825698536399924</v>
      </c>
      <c r="H48" s="36">
        <f t="shared" si="11"/>
        <v>0.22122186495176849</v>
      </c>
      <c r="I48" s="36">
        <f t="shared" si="11"/>
        <v>0.17435037720033528</v>
      </c>
      <c r="J48" s="36">
        <f t="shared" si="11"/>
        <v>0.23732718894009217</v>
      </c>
      <c r="K48" s="36">
        <f t="shared" si="11"/>
        <v>-2.6113013698630137E-2</v>
      </c>
      <c r="L48" s="36">
        <f t="shared" si="11"/>
        <v>8.9361702127659579E-2</v>
      </c>
      <c r="M48" s="36">
        <f t="shared" si="11"/>
        <v>8.7888062964582417E-2</v>
      </c>
      <c r="N48" s="36">
        <f t="shared" si="11"/>
        <v>-7.4348990021903136E-2</v>
      </c>
      <c r="O48" s="36">
        <f t="shared" si="11"/>
        <v>6.7567567567567571E-3</v>
      </c>
      <c r="P48" s="36">
        <f t="shared" si="11"/>
        <v>0.13065458031900984</v>
      </c>
      <c r="Q48" s="36">
        <f t="shared" si="11"/>
        <v>-2.6876267748478701E-2</v>
      </c>
      <c r="R48" s="36">
        <f t="shared" si="11"/>
        <v>9.4955438854581839E-2</v>
      </c>
      <c r="S48" s="62"/>
      <c r="T48" s="36">
        <f t="shared" ref="T48:AH48" si="12">(T45-T41)/T41</f>
        <v>8.8029661016949159E-2</v>
      </c>
      <c r="U48" s="36">
        <f t="shared" si="12"/>
        <v>0.11301890893284068</v>
      </c>
      <c r="V48" s="36">
        <f t="shared" si="12"/>
        <v>9.8575167199767375E-2</v>
      </c>
      <c r="W48" s="36">
        <f t="shared" si="12"/>
        <v>0.15576592082616178</v>
      </c>
      <c r="X48" s="36">
        <f t="shared" si="12"/>
        <v>0.10897435897435898</v>
      </c>
      <c r="Y48" s="36">
        <f t="shared" si="12"/>
        <v>4.6875E-2</v>
      </c>
      <c r="Z48" s="36">
        <f t="shared" si="12"/>
        <v>0.13425925925925927</v>
      </c>
      <c r="AA48" s="36">
        <f t="shared" si="12"/>
        <v>-4.1564792176039117E-2</v>
      </c>
      <c r="AB48" s="36">
        <f t="shared" si="12"/>
        <v>-2.8169014084507043E-2</v>
      </c>
      <c r="AC48" s="36">
        <f t="shared" si="12"/>
        <v>2.4316109422492401E-2</v>
      </c>
      <c r="AD48" s="36">
        <f t="shared" si="12"/>
        <v>-7.2751322751322747E-2</v>
      </c>
      <c r="AE48" s="36">
        <f t="shared" si="12"/>
        <v>4.954954954954955E-2</v>
      </c>
      <c r="AF48" s="36">
        <f t="shared" si="12"/>
        <v>0.12602858380251192</v>
      </c>
      <c r="AG48" s="36">
        <f t="shared" si="12"/>
        <v>-8.4745762711864403E-2</v>
      </c>
      <c r="AH48" s="36">
        <f t="shared" si="12"/>
        <v>8.3230006199628018E-2</v>
      </c>
      <c r="AJ48" s="74"/>
    </row>
    <row r="49" spans="1:34" ht="12.75" customHeight="1" x14ac:dyDescent="0.2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62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1:34" ht="12.75" customHeight="1" x14ac:dyDescent="0.2">
      <c r="A50" s="2" t="s">
        <v>202</v>
      </c>
      <c r="B50" s="2"/>
      <c r="C50" s="62"/>
      <c r="D50" s="127">
        <f>D45-D44</f>
        <v>2771</v>
      </c>
      <c r="E50" s="127">
        <f t="shared" ref="E50:R50" si="13">E45-E44</f>
        <v>1739</v>
      </c>
      <c r="F50" s="127">
        <f t="shared" si="13"/>
        <v>987</v>
      </c>
      <c r="G50" s="127">
        <f t="shared" si="13"/>
        <v>752</v>
      </c>
      <c r="H50" s="127">
        <f t="shared" si="13"/>
        <v>340</v>
      </c>
      <c r="I50" s="127">
        <f t="shared" si="13"/>
        <v>96</v>
      </c>
      <c r="J50" s="127">
        <f t="shared" si="13"/>
        <v>244</v>
      </c>
      <c r="K50" s="127">
        <f t="shared" si="13"/>
        <v>207</v>
      </c>
      <c r="L50" s="127">
        <f t="shared" si="13"/>
        <v>72</v>
      </c>
      <c r="M50" s="127">
        <f t="shared" si="13"/>
        <v>232</v>
      </c>
      <c r="N50" s="127">
        <f t="shared" si="13"/>
        <v>-97</v>
      </c>
      <c r="O50" s="127">
        <f t="shared" si="13"/>
        <v>72</v>
      </c>
      <c r="P50" s="127">
        <f t="shared" si="13"/>
        <v>483</v>
      </c>
      <c r="Q50" s="127">
        <f t="shared" si="13"/>
        <v>-72</v>
      </c>
      <c r="R50" s="127">
        <f t="shared" si="13"/>
        <v>2286</v>
      </c>
      <c r="S50" s="62"/>
      <c r="T50" s="127">
        <f t="shared" ref="T50:AH50" si="14">T45-T44</f>
        <v>167</v>
      </c>
      <c r="U50" s="127">
        <f t="shared" si="14"/>
        <v>140</v>
      </c>
      <c r="V50" s="127">
        <f t="shared" si="14"/>
        <v>96</v>
      </c>
      <c r="W50" s="127">
        <f t="shared" si="14"/>
        <v>43</v>
      </c>
      <c r="X50" s="127">
        <f t="shared" si="14"/>
        <v>21</v>
      </c>
      <c r="Y50" s="127">
        <f t="shared" si="14"/>
        <v>17</v>
      </c>
      <c r="Z50" s="127">
        <f t="shared" si="14"/>
        <v>3</v>
      </c>
      <c r="AA50" s="127">
        <f t="shared" si="14"/>
        <v>14</v>
      </c>
      <c r="AB50" s="127">
        <f t="shared" si="14"/>
        <v>-16</v>
      </c>
      <c r="AC50" s="127">
        <f t="shared" si="14"/>
        <v>39</v>
      </c>
      <c r="AD50" s="127">
        <f t="shared" si="14"/>
        <v>-9</v>
      </c>
      <c r="AE50" s="127">
        <f t="shared" si="14"/>
        <v>13</v>
      </c>
      <c r="AF50" s="127">
        <f t="shared" si="14"/>
        <v>18</v>
      </c>
      <c r="AG50" s="127">
        <f t="shared" si="14"/>
        <v>-39</v>
      </c>
      <c r="AH50" s="127">
        <f t="shared" si="14"/>
        <v>175</v>
      </c>
    </row>
    <row r="51" spans="1:34" ht="12.75" customHeight="1" x14ac:dyDescent="0.2">
      <c r="A51" s="2" t="s">
        <v>203</v>
      </c>
      <c r="B51" s="2"/>
      <c r="C51" s="24"/>
      <c r="D51" s="69">
        <f>D45-D41</f>
        <v>8522</v>
      </c>
      <c r="E51" s="69">
        <f t="shared" ref="E51:R51" si="15">E45-E41</f>
        <v>4824</v>
      </c>
      <c r="F51" s="69">
        <f t="shared" si="15"/>
        <v>2903</v>
      </c>
      <c r="G51" s="69">
        <f t="shared" si="15"/>
        <v>1921</v>
      </c>
      <c r="H51" s="69">
        <f t="shared" si="15"/>
        <v>1032</v>
      </c>
      <c r="I51" s="69">
        <f t="shared" si="15"/>
        <v>208</v>
      </c>
      <c r="J51" s="69">
        <f t="shared" si="15"/>
        <v>824</v>
      </c>
      <c r="K51" s="69">
        <f t="shared" si="15"/>
        <v>-305</v>
      </c>
      <c r="L51" s="69">
        <f t="shared" si="15"/>
        <v>105</v>
      </c>
      <c r="M51" s="69">
        <f t="shared" si="15"/>
        <v>201</v>
      </c>
      <c r="N51" s="69">
        <f t="shared" si="15"/>
        <v>-611</v>
      </c>
      <c r="O51" s="69">
        <f t="shared" si="15"/>
        <v>26</v>
      </c>
      <c r="P51" s="69">
        <f t="shared" si="15"/>
        <v>2998</v>
      </c>
      <c r="Q51" s="69">
        <f t="shared" si="15"/>
        <v>-53</v>
      </c>
      <c r="R51" s="69">
        <f t="shared" si="15"/>
        <v>5551</v>
      </c>
      <c r="S51" s="24"/>
      <c r="T51" s="69">
        <f t="shared" ref="T51:AH51" si="16">T45-T41</f>
        <v>831</v>
      </c>
      <c r="U51" s="69">
        <f t="shared" si="16"/>
        <v>520</v>
      </c>
      <c r="V51" s="69">
        <f t="shared" si="16"/>
        <v>339</v>
      </c>
      <c r="W51" s="69">
        <f t="shared" si="16"/>
        <v>181</v>
      </c>
      <c r="X51" s="69">
        <f t="shared" si="16"/>
        <v>68</v>
      </c>
      <c r="Y51" s="69">
        <f t="shared" si="16"/>
        <v>9</v>
      </c>
      <c r="Z51" s="69">
        <f t="shared" si="16"/>
        <v>58</v>
      </c>
      <c r="AA51" s="69">
        <f t="shared" si="16"/>
        <v>-51</v>
      </c>
      <c r="AB51" s="69">
        <f t="shared" si="16"/>
        <v>-4</v>
      </c>
      <c r="AC51" s="69">
        <f t="shared" si="16"/>
        <v>8</v>
      </c>
      <c r="AD51" s="69">
        <f t="shared" si="16"/>
        <v>-55</v>
      </c>
      <c r="AE51" s="69">
        <f t="shared" si="16"/>
        <v>22</v>
      </c>
      <c r="AF51" s="69">
        <f t="shared" si="16"/>
        <v>291</v>
      </c>
      <c r="AG51" s="69">
        <f t="shared" si="16"/>
        <v>-20</v>
      </c>
      <c r="AH51" s="69">
        <f t="shared" si="16"/>
        <v>537</v>
      </c>
    </row>
    <row r="52" spans="1:34" ht="12.75" customHeight="1" x14ac:dyDescent="0.2">
      <c r="A52" s="38"/>
      <c r="B52" s="38"/>
      <c r="C52" s="2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2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customFormat="1" ht="12.75" customHeight="1" x14ac:dyDescent="0.25">
      <c r="A53" s="2" t="s">
        <v>204</v>
      </c>
      <c r="B53" s="2"/>
      <c r="C53" s="24"/>
      <c r="D53" s="126">
        <f t="shared" ref="D53:R53" si="17">MAX(D6:D45)</f>
        <v>95747</v>
      </c>
      <c r="E53" s="126">
        <f t="shared" si="17"/>
        <v>48242</v>
      </c>
      <c r="F53" s="126">
        <f t="shared" si="17"/>
        <v>37765</v>
      </c>
      <c r="G53" s="126">
        <f t="shared" si="17"/>
        <v>12443</v>
      </c>
      <c r="H53" s="126">
        <f t="shared" si="17"/>
        <v>6171</v>
      </c>
      <c r="I53" s="126">
        <f t="shared" si="17"/>
        <v>2107</v>
      </c>
      <c r="J53" s="126">
        <f t="shared" si="17"/>
        <v>4447</v>
      </c>
      <c r="K53" s="126">
        <f t="shared" si="17"/>
        <v>11949</v>
      </c>
      <c r="L53" s="126">
        <f t="shared" si="17"/>
        <v>1463</v>
      </c>
      <c r="M53" s="126">
        <f t="shared" si="17"/>
        <v>2599</v>
      </c>
      <c r="N53" s="126">
        <f t="shared" si="17"/>
        <v>8321</v>
      </c>
      <c r="O53" s="126">
        <f t="shared" si="17"/>
        <v>4450</v>
      </c>
      <c r="P53" s="126">
        <f t="shared" si="17"/>
        <v>25944</v>
      </c>
      <c r="Q53" s="126">
        <f t="shared" si="17"/>
        <v>2922</v>
      </c>
      <c r="R53" s="126">
        <f t="shared" si="17"/>
        <v>65316</v>
      </c>
      <c r="S53" s="24"/>
      <c r="T53" s="126">
        <f t="shared" ref="T53:AH53" si="18">MAX(T6:T45)</f>
        <v>10363</v>
      </c>
      <c r="U53" s="126">
        <f t="shared" si="18"/>
        <v>5283</v>
      </c>
      <c r="V53" s="126">
        <f t="shared" si="18"/>
        <v>4028</v>
      </c>
      <c r="W53" s="126">
        <f t="shared" si="18"/>
        <v>1393</v>
      </c>
      <c r="X53" s="126">
        <f t="shared" si="18"/>
        <v>757</v>
      </c>
      <c r="Y53" s="126">
        <f t="shared" si="18"/>
        <v>259</v>
      </c>
      <c r="Z53" s="126">
        <f t="shared" si="18"/>
        <v>524</v>
      </c>
      <c r="AA53" s="126">
        <f t="shared" si="18"/>
        <v>1246</v>
      </c>
      <c r="AB53" s="126">
        <f t="shared" si="18"/>
        <v>167</v>
      </c>
      <c r="AC53" s="126">
        <f t="shared" si="18"/>
        <v>360</v>
      </c>
      <c r="AD53" s="126">
        <f t="shared" si="18"/>
        <v>777</v>
      </c>
      <c r="AE53" s="126">
        <f t="shared" si="18"/>
        <v>564</v>
      </c>
      <c r="AF53" s="126">
        <f t="shared" si="18"/>
        <v>2600</v>
      </c>
      <c r="AG53" s="126">
        <f t="shared" si="18"/>
        <v>286</v>
      </c>
      <c r="AH53" s="126">
        <f t="shared" si="18"/>
        <v>7136</v>
      </c>
    </row>
    <row r="54" spans="1:34" customFormat="1" ht="12.75" customHeight="1" x14ac:dyDescent="0.25">
      <c r="A54" s="2" t="s">
        <v>205</v>
      </c>
      <c r="B54" s="2"/>
      <c r="C54" s="24"/>
      <c r="D54" s="125">
        <f>MIN(D6:D45)</f>
        <v>83439</v>
      </c>
      <c r="E54" s="125">
        <f t="shared" ref="E54:R54" si="19">MIN(E6:E45)</f>
        <v>40352</v>
      </c>
      <c r="F54" s="125">
        <f t="shared" si="19"/>
        <v>30856</v>
      </c>
      <c r="G54" s="125">
        <f t="shared" si="19"/>
        <v>9041</v>
      </c>
      <c r="H54" s="125">
        <f t="shared" si="19"/>
        <v>4417</v>
      </c>
      <c r="I54" s="125">
        <f t="shared" si="19"/>
        <v>1193</v>
      </c>
      <c r="J54" s="125">
        <f t="shared" si="19"/>
        <v>3155</v>
      </c>
      <c r="K54" s="125">
        <f t="shared" si="19"/>
        <v>10586</v>
      </c>
      <c r="L54" s="125">
        <f t="shared" si="19"/>
        <v>1064</v>
      </c>
      <c r="M54" s="125">
        <f t="shared" si="19"/>
        <v>1827</v>
      </c>
      <c r="N54" s="125">
        <f t="shared" si="19"/>
        <v>7257</v>
      </c>
      <c r="O54" s="125">
        <f t="shared" si="19"/>
        <v>3388</v>
      </c>
      <c r="P54" s="125">
        <f t="shared" si="19"/>
        <v>19883</v>
      </c>
      <c r="Q54" s="125">
        <f t="shared" si="19"/>
        <v>1821</v>
      </c>
      <c r="R54" s="125">
        <f t="shared" si="19"/>
        <v>56187</v>
      </c>
      <c r="S54" s="24"/>
      <c r="T54" s="125">
        <f t="shared" ref="T54:AH54" si="20">MIN(T6:T45)</f>
        <v>9121</v>
      </c>
      <c r="U54" s="125">
        <f t="shared" si="20"/>
        <v>4532</v>
      </c>
      <c r="V54" s="125">
        <f t="shared" si="20"/>
        <v>3439</v>
      </c>
      <c r="W54" s="125">
        <f t="shared" si="20"/>
        <v>1000</v>
      </c>
      <c r="X54" s="125">
        <f t="shared" si="20"/>
        <v>570</v>
      </c>
      <c r="Y54" s="125">
        <f t="shared" si="20"/>
        <v>184</v>
      </c>
      <c r="Z54" s="125">
        <f t="shared" si="20"/>
        <v>384</v>
      </c>
      <c r="AA54" s="125">
        <f t="shared" si="20"/>
        <v>1080</v>
      </c>
      <c r="AB54" s="125">
        <f t="shared" si="20"/>
        <v>102</v>
      </c>
      <c r="AC54" s="125">
        <f t="shared" si="20"/>
        <v>226</v>
      </c>
      <c r="AD54" s="125">
        <f t="shared" si="20"/>
        <v>657</v>
      </c>
      <c r="AE54" s="125">
        <f t="shared" si="20"/>
        <v>399</v>
      </c>
      <c r="AF54" s="125">
        <f t="shared" si="20"/>
        <v>1902</v>
      </c>
      <c r="AG54" s="125">
        <f t="shared" si="20"/>
        <v>187</v>
      </c>
      <c r="AH54" s="125">
        <f t="shared" si="20"/>
        <v>6326</v>
      </c>
    </row>
    <row r="55" spans="1:34" customFormat="1" ht="12.75" customHeight="1" x14ac:dyDescent="0.25"/>
    <row r="56" spans="1:34" customFormat="1" ht="12.75" customHeight="1" x14ac:dyDescent="0.25"/>
    <row r="57" spans="1:34" customFormat="1" ht="75" customHeight="1" x14ac:dyDescent="0.25">
      <c r="A57" s="122" t="s">
        <v>23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45" t="s">
        <v>60</v>
      </c>
      <c r="V57" s="12" t="s">
        <v>126</v>
      </c>
      <c r="W57" s="12" t="s">
        <v>127</v>
      </c>
      <c r="X57" s="12" t="s">
        <v>53</v>
      </c>
      <c r="Y57" s="147" t="s">
        <v>60</v>
      </c>
      <c r="Z57" s="145" t="s">
        <v>60</v>
      </c>
      <c r="AA57" s="12" t="s">
        <v>56</v>
      </c>
      <c r="AB57" s="145" t="s">
        <v>60</v>
      </c>
      <c r="AC57" s="146" t="s">
        <v>60</v>
      </c>
      <c r="AD57" s="146" t="s">
        <v>60</v>
      </c>
      <c r="AE57" s="12" t="s">
        <v>88</v>
      </c>
      <c r="AF57" s="12" t="s">
        <v>185</v>
      </c>
      <c r="AG57" s="12" t="s">
        <v>40</v>
      </c>
      <c r="AH57" s="12" t="s">
        <v>89</v>
      </c>
    </row>
    <row r="58" spans="1:34" customFormat="1" ht="12.75" customHeight="1" x14ac:dyDescent="0.25">
      <c r="A58" s="10" t="s">
        <v>14</v>
      </c>
      <c r="U58" s="69" t="s">
        <v>60</v>
      </c>
      <c r="V58" s="13">
        <f>((V6/$AH6)*($AH58/100))*100</f>
        <v>39.952769428939455</v>
      </c>
      <c r="W58" s="13">
        <f>((W6/$AH6)*($AH58/100))*100</f>
        <v>13.804207814512665</v>
      </c>
      <c r="X58" s="13">
        <f>((X6/$AH6)*($AH58/100))*100</f>
        <v>7.3314727350794318</v>
      </c>
      <c r="Y58" s="69" t="s">
        <v>60</v>
      </c>
      <c r="Z58" s="69" t="s">
        <v>60</v>
      </c>
      <c r="AA58" s="13">
        <f t="shared" ref="AA58:AA89" si="21">((AA6/$AH6)*($AH58/100))*100</f>
        <v>11.893516530699868</v>
      </c>
      <c r="AB58" s="69" t="s">
        <v>60</v>
      </c>
      <c r="AC58" s="69" t="s">
        <v>60</v>
      </c>
      <c r="AD58" s="69" t="s">
        <v>60</v>
      </c>
      <c r="AE58" s="13">
        <f>(AE6/'População,PEA'!$R9)*100</f>
        <v>4.2829540575354228</v>
      </c>
      <c r="AF58" s="13">
        <f>(AF6/'População,PEA'!$R9)*100</f>
        <v>20.641906397595537</v>
      </c>
      <c r="AG58" s="13">
        <f>(AG6/'População,PEA'!$R9)*100</f>
        <v>2.1039072563331902</v>
      </c>
      <c r="AH58" s="69">
        <f>(AH6/'População,PEA'!$R9)*100</f>
        <v>72.981966509231427</v>
      </c>
    </row>
    <row r="59" spans="1:34" customFormat="1" ht="12.75" customHeight="1" x14ac:dyDescent="0.25">
      <c r="A59" s="2" t="s">
        <v>15</v>
      </c>
      <c r="U59" s="69" t="s">
        <v>60</v>
      </c>
      <c r="V59" s="13">
        <f t="shared" ref="V59:X59" si="22">((V7/$AH7)*($AH59/100))*100</f>
        <v>39.453044375645</v>
      </c>
      <c r="W59" s="13">
        <f t="shared" si="22"/>
        <v>14.127966976264188</v>
      </c>
      <c r="X59" s="13">
        <f t="shared" si="22"/>
        <v>7.3684210526315796</v>
      </c>
      <c r="Y59" s="69" t="s">
        <v>60</v>
      </c>
      <c r="Z59" s="69" t="s">
        <v>60</v>
      </c>
      <c r="AA59" s="13">
        <f t="shared" si="21"/>
        <v>11.68214654282766</v>
      </c>
      <c r="AB59" s="69" t="s">
        <v>60</v>
      </c>
      <c r="AC59" s="69" t="s">
        <v>60</v>
      </c>
      <c r="AD59" s="69" t="s">
        <v>60</v>
      </c>
      <c r="AE59" s="13">
        <f>(AE7/'População,PEA'!$R10)*100</f>
        <v>4.8503611971104235</v>
      </c>
      <c r="AF59" s="13">
        <f>(AF7/'População,PEA'!$R10)*100</f>
        <v>19.814241486068113</v>
      </c>
      <c r="AG59" s="13">
        <f>(AG7/'População,PEA'!$R10)*100</f>
        <v>2.7038183694530442</v>
      </c>
      <c r="AH59" s="69">
        <f>(AH7/'População,PEA'!$R10)*100</f>
        <v>72.631578947368425</v>
      </c>
    </row>
    <row r="60" spans="1:34" customFormat="1" ht="12.75" customHeight="1" x14ac:dyDescent="0.25">
      <c r="A60" s="2" t="s">
        <v>16</v>
      </c>
      <c r="U60" s="69" t="s">
        <v>60</v>
      </c>
      <c r="V60" s="13">
        <f t="shared" ref="V60:X60" si="23">((V8/$AH8)*($AH60/100))*100</f>
        <v>40.476190476190474</v>
      </c>
      <c r="W60" s="13">
        <f t="shared" si="23"/>
        <v>13.587848932676517</v>
      </c>
      <c r="X60" s="13">
        <f t="shared" si="23"/>
        <v>7.2660098522167464</v>
      </c>
      <c r="Y60" s="69" t="s">
        <v>60</v>
      </c>
      <c r="Z60" s="69" t="s">
        <v>60</v>
      </c>
      <c r="AA60" s="13">
        <f t="shared" si="21"/>
        <v>11.904761904761903</v>
      </c>
      <c r="AB60" s="69" t="s">
        <v>60</v>
      </c>
      <c r="AC60" s="69" t="s">
        <v>60</v>
      </c>
      <c r="AD60" s="69" t="s">
        <v>60</v>
      </c>
      <c r="AE60" s="13">
        <f>(AE8/'População,PEA'!$R11)*100</f>
        <v>4.6490147783251228</v>
      </c>
      <c r="AF60" s="13">
        <f>(AF8/'População,PEA'!$R11)*100</f>
        <v>19.519704433497537</v>
      </c>
      <c r="AG60" s="13">
        <f>(AG8/'População,PEA'!$R11)*100</f>
        <v>2.6067323481116582</v>
      </c>
      <c r="AH60" s="69">
        <f>(AH8/'População,PEA'!$R11)*100</f>
        <v>73.234811165845642</v>
      </c>
    </row>
    <row r="61" spans="1:34" customFormat="1" ht="12.75" customHeight="1" x14ac:dyDescent="0.25">
      <c r="A61" s="3" t="s">
        <v>20</v>
      </c>
      <c r="U61" s="69" t="s">
        <v>60</v>
      </c>
      <c r="V61" s="13">
        <f t="shared" ref="V61:X61" si="24">((V9/$AH9)*($AH61/100))*100</f>
        <v>40.288659793814432</v>
      </c>
      <c r="W61" s="13">
        <f t="shared" si="24"/>
        <v>13.175257731958764</v>
      </c>
      <c r="X61" s="13">
        <f t="shared" si="24"/>
        <v>7.5463917525773194</v>
      </c>
      <c r="Y61" s="69" t="s">
        <v>60</v>
      </c>
      <c r="Z61" s="69" t="s">
        <v>60</v>
      </c>
      <c r="AA61" s="13">
        <f t="shared" si="21"/>
        <v>11.731958762886597</v>
      </c>
      <c r="AB61" s="69" t="s">
        <v>60</v>
      </c>
      <c r="AC61" s="69" t="s">
        <v>60</v>
      </c>
      <c r="AD61" s="69" t="s">
        <v>60</v>
      </c>
      <c r="AE61" s="13">
        <f>(AE9/'População,PEA'!$R12)*100</f>
        <v>4.8350515463917523</v>
      </c>
      <c r="AF61" s="13">
        <f>(AF9/'População,PEA'!$R12)*100</f>
        <v>20</v>
      </c>
      <c r="AG61" s="13">
        <f>(AG9/'População,PEA'!$R12)*100</f>
        <v>2.4329896907216497</v>
      </c>
      <c r="AH61" s="69">
        <f>(AH9/'População,PEA'!$R12)*100</f>
        <v>72.742268041237111</v>
      </c>
    </row>
    <row r="62" spans="1:34" customFormat="1" ht="12.75" customHeight="1" x14ac:dyDescent="0.25">
      <c r="A62" s="10" t="s">
        <v>17</v>
      </c>
      <c r="U62" s="69" t="s">
        <v>60</v>
      </c>
      <c r="V62" s="13">
        <f t="shared" ref="V62:X62" si="25">((V10/$AH10)*($AH62/100))*100</f>
        <v>40.092504993167253</v>
      </c>
      <c r="W62" s="13">
        <f t="shared" si="25"/>
        <v>12.803532008830024</v>
      </c>
      <c r="X62" s="13">
        <f t="shared" si="25"/>
        <v>7.6842215915063612</v>
      </c>
      <c r="Y62" s="69" t="s">
        <v>60</v>
      </c>
      <c r="Z62" s="69" t="s">
        <v>60</v>
      </c>
      <c r="AA62" s="13">
        <f t="shared" si="21"/>
        <v>11.615683801114269</v>
      </c>
      <c r="AB62" s="69" t="s">
        <v>60</v>
      </c>
      <c r="AC62" s="69" t="s">
        <v>60</v>
      </c>
      <c r="AD62" s="69" t="s">
        <v>60</v>
      </c>
      <c r="AE62" s="13">
        <f>(AE10/'População,PEA'!$R13)*100</f>
        <v>4.8249763481551566</v>
      </c>
      <c r="AF62" s="13">
        <f>(AF10/'População,PEA'!$R13)*100</f>
        <v>20.498265531378117</v>
      </c>
      <c r="AG62" s="13">
        <f>(AG10/'População,PEA'!$R13)*100</f>
        <v>2.4808157258488386</v>
      </c>
      <c r="AH62" s="69">
        <f>(AH10/'População,PEA'!$R13)*100</f>
        <v>72.185430463576168</v>
      </c>
    </row>
    <row r="63" spans="1:34" customFormat="1" ht="12.75" customHeight="1" x14ac:dyDescent="0.25">
      <c r="A63" s="2" t="s">
        <v>18</v>
      </c>
      <c r="U63" s="69" t="s">
        <v>60</v>
      </c>
      <c r="V63" s="13">
        <f t="shared" ref="V63:X63" si="26">((V11/$AH11)*($AH63/100))*100</f>
        <v>39.104721117569085</v>
      </c>
      <c r="W63" s="13">
        <f t="shared" si="26"/>
        <v>14.051187926990924</v>
      </c>
      <c r="X63" s="13">
        <f t="shared" si="26"/>
        <v>7.3416947078617314</v>
      </c>
      <c r="Y63" s="69" t="s">
        <v>60</v>
      </c>
      <c r="Z63" s="69" t="s">
        <v>60</v>
      </c>
      <c r="AA63" s="13">
        <f t="shared" si="21"/>
        <v>11.318446007953503</v>
      </c>
      <c r="AB63" s="69" t="s">
        <v>60</v>
      </c>
      <c r="AC63" s="69" t="s">
        <v>60</v>
      </c>
      <c r="AD63" s="69" t="s">
        <v>60</v>
      </c>
      <c r="AE63" s="13">
        <f>(AE11/'População,PEA'!$R14)*100</f>
        <v>4.9454471296013054</v>
      </c>
      <c r="AF63" s="13">
        <f>(AF11/'População,PEA'!$R14)*100</f>
        <v>20.332415621494849</v>
      </c>
      <c r="AG63" s="13">
        <f>(AG11/'População,PEA'!$R14)*100</f>
        <v>2.9162842867339656</v>
      </c>
      <c r="AH63" s="69">
        <f>(AH11/'População,PEA'!$R14)*100</f>
        <v>71.80585296216988</v>
      </c>
    </row>
    <row r="64" spans="1:34" customFormat="1" ht="12.75" customHeight="1" x14ac:dyDescent="0.25">
      <c r="A64" s="2" t="s">
        <v>19</v>
      </c>
      <c r="U64" s="69" t="s">
        <v>60</v>
      </c>
      <c r="V64" s="13">
        <f t="shared" ref="V64:X64" si="27">((V12/$AH12)*($AH64/100))*100</f>
        <v>39.536538266083951</v>
      </c>
      <c r="W64" s="13">
        <f t="shared" si="27"/>
        <v>13.964833824575667</v>
      </c>
      <c r="X64" s="13">
        <f t="shared" si="27"/>
        <v>7.3787986584002443</v>
      </c>
      <c r="Y64" s="69" t="s">
        <v>60</v>
      </c>
      <c r="Z64" s="69" t="s">
        <v>60</v>
      </c>
      <c r="AA64" s="13">
        <f t="shared" si="21"/>
        <v>11.352779754040046</v>
      </c>
      <c r="AB64" s="69" t="s">
        <v>60</v>
      </c>
      <c r="AC64" s="69" t="s">
        <v>60</v>
      </c>
      <c r="AD64" s="69" t="s">
        <v>60</v>
      </c>
      <c r="AE64" s="13">
        <f>(AE12/'População,PEA'!$R15)*100</f>
        <v>4.9598536436629734</v>
      </c>
      <c r="AF64" s="13">
        <f>(AF12/'População,PEA'!$R15)*100</f>
        <v>20.11383270657587</v>
      </c>
      <c r="AG64" s="13">
        <f>(AG12/'População,PEA'!$R15)*100</f>
        <v>2.693363146661246</v>
      </c>
      <c r="AH64" s="69">
        <f>(AH12/'População,PEA'!$R15)*100</f>
        <v>72.232950503099914</v>
      </c>
    </row>
    <row r="65" spans="1:34" customFormat="1" ht="12.75" customHeight="1" x14ac:dyDescent="0.25">
      <c r="A65" s="3" t="s">
        <v>21</v>
      </c>
      <c r="U65" s="69" t="s">
        <v>60</v>
      </c>
      <c r="V65" s="13">
        <f t="shared" ref="V65:X65" si="28">((V13/$AH13)*($AH65/100))*100</f>
        <v>39.578668837777329</v>
      </c>
      <c r="W65" s="13">
        <f t="shared" si="28"/>
        <v>12.93507022186037</v>
      </c>
      <c r="X65" s="13">
        <f t="shared" si="28"/>
        <v>7.2766130673722769</v>
      </c>
      <c r="Y65" s="69" t="s">
        <v>60</v>
      </c>
      <c r="Z65" s="69" t="s">
        <v>60</v>
      </c>
      <c r="AA65" s="13">
        <f t="shared" si="21"/>
        <v>11.550987176877673</v>
      </c>
      <c r="AB65" s="69" t="s">
        <v>60</v>
      </c>
      <c r="AC65" s="69" t="s">
        <v>60</v>
      </c>
      <c r="AD65" s="69" t="s">
        <v>60</v>
      </c>
      <c r="AE65" s="13">
        <f>(AE13/'População,PEA'!$R16)*100</f>
        <v>5.0681864441278242</v>
      </c>
      <c r="AF65" s="13">
        <f>(AF13/'População,PEA'!$R16)*100</f>
        <v>20.985141461428864</v>
      </c>
      <c r="AG65" s="13">
        <f>(AG13/'População,PEA'!$R16)*100</f>
        <v>2.615509871768777</v>
      </c>
      <c r="AH65" s="69">
        <f>(AH13/'População,PEA'!$R16)*100</f>
        <v>71.331162222674536</v>
      </c>
    </row>
    <row r="66" spans="1:34" customFormat="1" ht="12.75" customHeight="1" x14ac:dyDescent="0.25">
      <c r="A66" s="10" t="s">
        <v>0</v>
      </c>
      <c r="U66" s="69" t="s">
        <v>60</v>
      </c>
      <c r="V66" s="13">
        <f t="shared" ref="V66:X66" si="29">((V14/$AH14)*($AH66/100))*100</f>
        <v>41.248066013408973</v>
      </c>
      <c r="W66" s="13">
        <f t="shared" si="29"/>
        <v>12.686952037132542</v>
      </c>
      <c r="X66" s="13">
        <f t="shared" si="29"/>
        <v>7.2408457968024749</v>
      </c>
      <c r="Y66" s="69" t="s">
        <v>60</v>
      </c>
      <c r="Z66" s="69" t="s">
        <v>60</v>
      </c>
      <c r="AA66" s="13">
        <f t="shared" si="21"/>
        <v>11.583290355853535</v>
      </c>
      <c r="AB66" s="69" t="s">
        <v>60</v>
      </c>
      <c r="AC66" s="69" t="s">
        <v>60</v>
      </c>
      <c r="AD66" s="69" t="s">
        <v>60</v>
      </c>
      <c r="AE66" s="13">
        <f>(AE14/'População,PEA'!$R17)*100</f>
        <v>5.0747808148530176</v>
      </c>
      <c r="AF66" s="13">
        <f>(AF14/'População,PEA'!$R17)*100</f>
        <v>20.02062919030428</v>
      </c>
      <c r="AG66" s="13">
        <f>(AG14/'População,PEA'!$R17)*100</f>
        <v>2.1351211964930377</v>
      </c>
      <c r="AH66" s="69">
        <f>(AH14/'População,PEA'!$R17)*100</f>
        <v>72.759154203197525</v>
      </c>
    </row>
    <row r="67" spans="1:34" customFormat="1" ht="12.75" customHeight="1" x14ac:dyDescent="0.25">
      <c r="A67" s="2" t="s">
        <v>1</v>
      </c>
      <c r="U67" s="69" t="s">
        <v>60</v>
      </c>
      <c r="V67" s="13">
        <f t="shared" ref="V67:X67" si="30">((V15/$AH15)*($AH67/100))*100</f>
        <v>41.270491803278695</v>
      </c>
      <c r="W67" s="13">
        <f t="shared" si="30"/>
        <v>12.858606557377051</v>
      </c>
      <c r="X67" s="13">
        <f t="shared" si="30"/>
        <v>7.1618852459016402</v>
      </c>
      <c r="Y67" s="69" t="s">
        <v>60</v>
      </c>
      <c r="Z67" s="69" t="s">
        <v>60</v>
      </c>
      <c r="AA67" s="13">
        <f t="shared" si="21"/>
        <v>11.752049180327871</v>
      </c>
      <c r="AB67" s="69" t="s">
        <v>60</v>
      </c>
      <c r="AC67" s="69" t="s">
        <v>60</v>
      </c>
      <c r="AD67" s="69" t="s">
        <v>60</v>
      </c>
      <c r="AE67" s="13">
        <f>(AE15/'População,PEA'!$R18)*100</f>
        <v>4.6721311475409841</v>
      </c>
      <c r="AF67" s="13">
        <f>(AF15/'População,PEA'!$R18)*100</f>
        <v>20.122950819672131</v>
      </c>
      <c r="AG67" s="13">
        <f>(AG15/'População,PEA'!$R18)*100</f>
        <v>2.1618852459016393</v>
      </c>
      <c r="AH67" s="69">
        <f>(AH15/'População,PEA'!$R18)*100</f>
        <v>73.043032786885249</v>
      </c>
    </row>
    <row r="68" spans="1:34" customFormat="1" ht="12.75" customHeight="1" x14ac:dyDescent="0.25">
      <c r="A68" s="2" t="s">
        <v>2</v>
      </c>
      <c r="U68" s="69" t="s">
        <v>60</v>
      </c>
      <c r="V68" s="13">
        <f t="shared" ref="V68:X68" si="31">((V16/$AH16)*($AH68/100))*100</f>
        <v>40.717516447368425</v>
      </c>
      <c r="W68" s="13">
        <f t="shared" si="31"/>
        <v>12.582236842105262</v>
      </c>
      <c r="X68" s="13">
        <f t="shared" si="31"/>
        <v>7.1340460526315788</v>
      </c>
      <c r="Y68" s="69" t="s">
        <v>60</v>
      </c>
      <c r="Z68" s="69" t="s">
        <v>60</v>
      </c>
      <c r="AA68" s="13">
        <f t="shared" si="21"/>
        <v>12.119654605263159</v>
      </c>
      <c r="AB68" s="69" t="s">
        <v>60</v>
      </c>
      <c r="AC68" s="69" t="s">
        <v>60</v>
      </c>
      <c r="AD68" s="69" t="s">
        <v>60</v>
      </c>
      <c r="AE68" s="13">
        <f>(AE16/'População,PEA'!$R19)*100</f>
        <v>4.8519736842105265</v>
      </c>
      <c r="AF68" s="13">
        <f>(AF16/'População,PEA'!$R19)*100</f>
        <v>20.600328947368421</v>
      </c>
      <c r="AG68" s="13">
        <f>(AG16/'População,PEA'!$R19)*100</f>
        <v>1.9942434210526316</v>
      </c>
      <c r="AH68" s="69">
        <f>(AH16/'População,PEA'!$R19)*100</f>
        <v>72.553453947368425</v>
      </c>
    </row>
    <row r="69" spans="1:34" customFormat="1" ht="12.75" customHeight="1" x14ac:dyDescent="0.25">
      <c r="A69" s="3" t="s">
        <v>22</v>
      </c>
      <c r="U69" s="69" t="s">
        <v>60</v>
      </c>
      <c r="V69" s="13">
        <f t="shared" ref="V69:X69" si="32">((V17/$AH17)*($AH69/100))*100</f>
        <v>40.900772671817812</v>
      </c>
      <c r="W69" s="13">
        <f t="shared" si="32"/>
        <v>12.057747051647009</v>
      </c>
      <c r="X69" s="13">
        <f t="shared" si="32"/>
        <v>7.1980479869865794</v>
      </c>
      <c r="Y69" s="69" t="s">
        <v>60</v>
      </c>
      <c r="Z69" s="69" t="s">
        <v>60</v>
      </c>
      <c r="AA69" s="13">
        <f t="shared" si="21"/>
        <v>12.037413582757218</v>
      </c>
      <c r="AB69" s="69" t="s">
        <v>60</v>
      </c>
      <c r="AC69" s="69" t="s">
        <v>60</v>
      </c>
      <c r="AD69" s="69" t="s">
        <v>60</v>
      </c>
      <c r="AE69" s="13">
        <f>(AE17/'População,PEA'!$R20)*100</f>
        <v>4.8698657991053276</v>
      </c>
      <c r="AF69" s="13">
        <f>(AF17/'População,PEA'!$R20)*100</f>
        <v>20.770638470923139</v>
      </c>
      <c r="AG69" s="13">
        <f>(AG17/'População,PEA'!$R20)*100</f>
        <v>2.1655144367629116</v>
      </c>
      <c r="AH69" s="69">
        <f>(AH17/'População,PEA'!$R20)*100</f>
        <v>72.193981293208623</v>
      </c>
    </row>
    <row r="70" spans="1:34" customFormat="1" ht="12.75" customHeight="1" x14ac:dyDescent="0.25">
      <c r="A70" s="10" t="s">
        <v>3</v>
      </c>
      <c r="U70" s="69" t="s">
        <v>60</v>
      </c>
      <c r="V70" s="13">
        <f t="shared" ref="V70:X70" si="33">((V18/$AH18)*($AH70/100))*100</f>
        <v>40.014494254063571</v>
      </c>
      <c r="W70" s="13">
        <f t="shared" si="33"/>
        <v>11.647168443938297</v>
      </c>
      <c r="X70" s="13">
        <f t="shared" si="33"/>
        <v>7.2264209545501608</v>
      </c>
      <c r="Y70" s="69" t="s">
        <v>60</v>
      </c>
      <c r="Z70" s="69" t="s">
        <v>60</v>
      </c>
      <c r="AA70" s="13">
        <f t="shared" si="21"/>
        <v>12.175173413396832</v>
      </c>
      <c r="AB70" s="69" t="s">
        <v>60</v>
      </c>
      <c r="AC70" s="69" t="s">
        <v>60</v>
      </c>
      <c r="AD70" s="69" t="s">
        <v>60</v>
      </c>
      <c r="AE70" s="13">
        <f>(AE18/'População,PEA'!$R21)*100</f>
        <v>4.752044725126825</v>
      </c>
      <c r="AF70" s="13">
        <f>(AF18/'População,PEA'!$R21)*100</f>
        <v>21.803499327052489</v>
      </c>
      <c r="AG70" s="13">
        <f>(AG18/'População,PEA'!$R21)*100</f>
        <v>2.3811988818718293</v>
      </c>
      <c r="AH70" s="69">
        <f>(AH18/'População,PEA'!$R21)*100</f>
        <v>71.063257065948861</v>
      </c>
    </row>
    <row r="71" spans="1:34" customFormat="1" ht="12.75" customHeight="1" x14ac:dyDescent="0.25">
      <c r="A71" s="2" t="s">
        <v>4</v>
      </c>
      <c r="U71" s="69" t="s">
        <v>60</v>
      </c>
      <c r="V71" s="13">
        <f t="shared" ref="V71:X71" si="34">((V19/$AH19)*($AH71/100))*100</f>
        <v>39.580789580789585</v>
      </c>
      <c r="W71" s="13">
        <f t="shared" si="34"/>
        <v>12.474562474562475</v>
      </c>
      <c r="X71" s="13">
        <f t="shared" si="34"/>
        <v>6.9902319902319903</v>
      </c>
      <c r="Y71" s="69" t="s">
        <v>60</v>
      </c>
      <c r="Z71" s="69" t="s">
        <v>60</v>
      </c>
      <c r="AA71" s="13">
        <f t="shared" si="21"/>
        <v>12.403337403337405</v>
      </c>
      <c r="AB71" s="69" t="s">
        <v>60</v>
      </c>
      <c r="AC71" s="69" t="s">
        <v>60</v>
      </c>
      <c r="AD71" s="69" t="s">
        <v>60</v>
      </c>
      <c r="AE71" s="13">
        <f>(AE19/'População,PEA'!$R22)*100</f>
        <v>4.7313797313797314</v>
      </c>
      <c r="AF71" s="13">
        <f>(AF19/'População,PEA'!$R22)*100</f>
        <v>21.489621489621491</v>
      </c>
      <c r="AG71" s="13">
        <f>(AG19/'População,PEA'!$R22)*100</f>
        <v>2.3504273504273505</v>
      </c>
      <c r="AH71" s="69">
        <f>(AH19/'População,PEA'!$R22)*100</f>
        <v>71.448921448921453</v>
      </c>
    </row>
    <row r="72" spans="1:34" customFormat="1" ht="12.75" customHeight="1" x14ac:dyDescent="0.25">
      <c r="A72" s="2" t="s">
        <v>5</v>
      </c>
      <c r="U72" s="69" t="s">
        <v>60</v>
      </c>
      <c r="V72" s="13">
        <f t="shared" ref="V72:X72" si="35">((V20/$AH20)*($AH72/100))*100</f>
        <v>39.005156202608433</v>
      </c>
      <c r="W72" s="13">
        <f t="shared" si="35"/>
        <v>12.435547467394599</v>
      </c>
      <c r="X72" s="13">
        <f t="shared" si="35"/>
        <v>7.0670306339096145</v>
      </c>
      <c r="Y72" s="69" t="s">
        <v>60</v>
      </c>
      <c r="Z72" s="69" t="s">
        <v>60</v>
      </c>
      <c r="AA72" s="13">
        <f t="shared" si="21"/>
        <v>12.405216863815589</v>
      </c>
      <c r="AB72" s="69" t="s">
        <v>60</v>
      </c>
      <c r="AC72" s="69" t="s">
        <v>60</v>
      </c>
      <c r="AD72" s="69" t="s">
        <v>60</v>
      </c>
      <c r="AE72" s="13">
        <f>(AE20/'População,PEA'!$R23)*100</f>
        <v>4.9034475786068139</v>
      </c>
      <c r="AF72" s="13">
        <f>(AF20/'População,PEA'!$R23)*100</f>
        <v>21.635830553028004</v>
      </c>
      <c r="AG72" s="13">
        <f>(AG20/'População,PEA'!$R23)*100</f>
        <v>2.5376604994439389</v>
      </c>
      <c r="AH72" s="69">
        <f>(AH20/'População,PEA'!$R23)*100</f>
        <v>70.912951167728238</v>
      </c>
    </row>
    <row r="73" spans="1:34" customFormat="1" ht="12.75" customHeight="1" x14ac:dyDescent="0.25">
      <c r="A73" s="2" t="s">
        <v>9</v>
      </c>
      <c r="U73" s="69" t="s">
        <v>60</v>
      </c>
      <c r="V73" s="13">
        <f t="shared" ref="V73:X73" si="36">((V21/$AH21)*($AH73/100))*100</f>
        <v>39.457032047356606</v>
      </c>
      <c r="W73" s="13">
        <f t="shared" si="36"/>
        <v>11.583996734027352</v>
      </c>
      <c r="X73" s="13">
        <f t="shared" si="36"/>
        <v>7.1953459889773423</v>
      </c>
      <c r="Y73" s="69" t="s">
        <v>60</v>
      </c>
      <c r="Z73" s="69" t="s">
        <v>60</v>
      </c>
      <c r="AA73" s="13">
        <f t="shared" si="21"/>
        <v>12.645437844458051</v>
      </c>
      <c r="AB73" s="69" t="s">
        <v>60</v>
      </c>
      <c r="AC73" s="69" t="s">
        <v>60</v>
      </c>
      <c r="AD73" s="69" t="s">
        <v>60</v>
      </c>
      <c r="AE73" s="13">
        <f>(AE21/'População,PEA'!$R24)*100</f>
        <v>4.7152480097979179</v>
      </c>
      <c r="AF73" s="13">
        <f>(AF21/'População,PEA'!$R24)*100</f>
        <v>22.249438660951213</v>
      </c>
      <c r="AG73" s="13">
        <f>(AG21/'População,PEA'!$R24)*100</f>
        <v>2.1535007144315168</v>
      </c>
      <c r="AH73" s="69">
        <f>(AH21/'População,PEA'!$R24)*100</f>
        <v>70.881812614819353</v>
      </c>
    </row>
    <row r="74" spans="1:34" customFormat="1" ht="12.75" customHeight="1" x14ac:dyDescent="0.25">
      <c r="A74" s="2" t="s">
        <v>7</v>
      </c>
      <c r="U74" s="69" t="s">
        <v>60</v>
      </c>
      <c r="V74" s="13">
        <f t="shared" ref="V74:X74" si="37">((V22/$AH22)*($AH74/100))*100</f>
        <v>39.818674447686533</v>
      </c>
      <c r="W74" s="13">
        <f t="shared" si="37"/>
        <v>11.45268862025844</v>
      </c>
      <c r="X74" s="13">
        <f t="shared" si="37"/>
        <v>7.0967069612338465</v>
      </c>
      <c r="Y74" s="69" t="s">
        <v>60</v>
      </c>
      <c r="Z74" s="69" t="s">
        <v>60</v>
      </c>
      <c r="AA74" s="13">
        <f t="shared" si="21"/>
        <v>12.015423092955398</v>
      </c>
      <c r="AB74" s="69" t="s">
        <v>60</v>
      </c>
      <c r="AC74" s="69" t="s">
        <v>60</v>
      </c>
      <c r="AD74" s="69" t="s">
        <v>60</v>
      </c>
      <c r="AE74" s="13">
        <f>(AE22/'População,PEA'!$R25)*100</f>
        <v>4.5331388078365986</v>
      </c>
      <c r="AF74" s="13">
        <f>(AF22/'População,PEA'!$R25)*100</f>
        <v>23.155481450604416</v>
      </c>
      <c r="AG74" s="13">
        <f>(AG22/'População,PEA'!$R25)*100</f>
        <v>1.9487286369320549</v>
      </c>
      <c r="AH74" s="69">
        <f>(AH22/'População,PEA'!$R25)*100</f>
        <v>70.373072113380573</v>
      </c>
    </row>
    <row r="75" spans="1:34" customFormat="1" ht="12.75" customHeight="1" x14ac:dyDescent="0.25">
      <c r="A75" s="2" t="s">
        <v>8</v>
      </c>
      <c r="U75" s="69" t="s">
        <v>60</v>
      </c>
      <c r="V75" s="13">
        <f t="shared" ref="V75:X75" si="38">((V23/$AH23)*($AH75/100))*100</f>
        <v>39.700143766687205</v>
      </c>
      <c r="W75" s="13">
        <f t="shared" si="38"/>
        <v>11.953173136167589</v>
      </c>
      <c r="X75" s="13">
        <f t="shared" si="38"/>
        <v>6.9624152803450388</v>
      </c>
      <c r="Y75" s="69" t="s">
        <v>60</v>
      </c>
      <c r="Z75" s="69" t="s">
        <v>60</v>
      </c>
      <c r="AA75" s="13">
        <f t="shared" si="21"/>
        <v>12.199630314232902</v>
      </c>
      <c r="AB75" s="69" t="s">
        <v>60</v>
      </c>
      <c r="AC75" s="69" t="s">
        <v>60</v>
      </c>
      <c r="AD75" s="69" t="s">
        <v>60</v>
      </c>
      <c r="AE75" s="13">
        <f>(AE23/'População,PEA'!$R26)*100</f>
        <v>4.3746149106592735</v>
      </c>
      <c r="AF75" s="13">
        <f>(AF23/'População,PEA'!$R26)*100</f>
        <v>22.602177038406243</v>
      </c>
      <c r="AG75" s="13">
        <f>(AG23/'População,PEA'!$R26)*100</f>
        <v>2.2078455535017456</v>
      </c>
      <c r="AH75" s="69">
        <f>(AH23/'População,PEA'!$R26)*100</f>
        <v>70.81536249743273</v>
      </c>
    </row>
    <row r="76" spans="1:34" customFormat="1" ht="12.75" customHeight="1" x14ac:dyDescent="0.25">
      <c r="A76" s="2" t="s">
        <v>73</v>
      </c>
      <c r="U76" s="69" t="s">
        <v>60</v>
      </c>
      <c r="V76" s="13">
        <f t="shared" ref="V76:X76" si="39">((V24/$AH24)*($AH76/100))*100</f>
        <v>39.808523780111187</v>
      </c>
      <c r="W76" s="13">
        <f t="shared" si="39"/>
        <v>11.817994646901381</v>
      </c>
      <c r="X76" s="13">
        <f t="shared" si="39"/>
        <v>7.2575663990117363</v>
      </c>
      <c r="Y76" s="69" t="s">
        <v>60</v>
      </c>
      <c r="Z76" s="69" t="s">
        <v>60</v>
      </c>
      <c r="AA76" s="13">
        <f t="shared" si="21"/>
        <v>12.43565987234919</v>
      </c>
      <c r="AB76" s="69" t="s">
        <v>60</v>
      </c>
      <c r="AC76" s="69" t="s">
        <v>60</v>
      </c>
      <c r="AD76" s="69" t="s">
        <v>60</v>
      </c>
      <c r="AE76" s="13">
        <f>(AE24/'População,PEA'!$R27)*100</f>
        <v>4.6221947704344242</v>
      </c>
      <c r="AF76" s="13">
        <f>(AF24/'População,PEA'!$R27)*100</f>
        <v>21.844760140004119</v>
      </c>
      <c r="AG76" s="13">
        <f>(AG24/'População,PEA'!$R27)*100</f>
        <v>2.2133003911879761</v>
      </c>
      <c r="AH76" s="69">
        <f>(AH24/'População,PEA'!$R27)*100</f>
        <v>71.319744698373484</v>
      </c>
    </row>
    <row r="77" spans="1:34" customFormat="1" ht="12.75" customHeight="1" x14ac:dyDescent="0.25">
      <c r="A77" s="2" t="s">
        <v>74</v>
      </c>
      <c r="U77" s="69" t="s">
        <v>60</v>
      </c>
      <c r="V77" s="13">
        <f t="shared" ref="V77:X77" si="40">((V25/$AH25)*($AH77/100))*100</f>
        <v>39.454170957775489</v>
      </c>
      <c r="W77" s="13">
        <f t="shared" si="40"/>
        <v>12.255406797116374</v>
      </c>
      <c r="X77" s="13">
        <f t="shared" si="40"/>
        <v>7.3223480947476824</v>
      </c>
      <c r="Y77" s="69" t="s">
        <v>60</v>
      </c>
      <c r="Z77" s="69" t="s">
        <v>60</v>
      </c>
      <c r="AA77" s="13">
        <f t="shared" si="21"/>
        <v>11.894953656024718</v>
      </c>
      <c r="AB77" s="69" t="s">
        <v>60</v>
      </c>
      <c r="AC77" s="69" t="s">
        <v>60</v>
      </c>
      <c r="AD77" s="69" t="s">
        <v>60</v>
      </c>
      <c r="AE77" s="13">
        <f>(AE25/'População,PEA'!$R28)*100</f>
        <v>5.1390319258496397</v>
      </c>
      <c r="AF77" s="13">
        <f>(AF25/'População,PEA'!$R28)*100</f>
        <v>21.84346035015448</v>
      </c>
      <c r="AG77" s="13">
        <f>(AG25/'População,PEA'!$R28)*100</f>
        <v>2.1009268795056641</v>
      </c>
      <c r="AH77" s="69">
        <f>(AH25/'População,PEA'!$R28)*100</f>
        <v>70.92687950566426</v>
      </c>
    </row>
    <row r="78" spans="1:34" customFormat="1" ht="12.75" customHeight="1" x14ac:dyDescent="0.25">
      <c r="A78" s="2" t="s">
        <v>76</v>
      </c>
      <c r="U78" s="69" t="s">
        <v>60</v>
      </c>
      <c r="V78" s="13">
        <f t="shared" ref="V78:X78" si="41">((V26/$AH26)*($AH78/100))*100</f>
        <v>38.681736558571885</v>
      </c>
      <c r="W78" s="13">
        <f t="shared" si="41"/>
        <v>13.003063272419988</v>
      </c>
      <c r="X78" s="13">
        <f t="shared" si="41"/>
        <v>7.615929016583924</v>
      </c>
      <c r="Y78" s="69" t="s">
        <v>60</v>
      </c>
      <c r="Z78" s="69" t="s">
        <v>60</v>
      </c>
      <c r="AA78" s="13">
        <f t="shared" si="21"/>
        <v>11.503116087461711</v>
      </c>
      <c r="AB78" s="69" t="s">
        <v>60</v>
      </c>
      <c r="AC78" s="69" t="s">
        <v>60</v>
      </c>
      <c r="AD78" s="69" t="s">
        <v>60</v>
      </c>
      <c r="AE78" s="13">
        <f>(AE26/'População,PEA'!$R29)*100</f>
        <v>4.8272948135629026</v>
      </c>
      <c r="AF78" s="13">
        <f>(AF26/'População,PEA'!$R29)*100</f>
        <v>22.129502482306961</v>
      </c>
      <c r="AG78" s="13">
        <f>(AG26/'População,PEA'!$R29)*100</f>
        <v>2.2287947607478613</v>
      </c>
      <c r="AH78" s="69">
        <f>(AH26/'População,PEA'!$R29)*100</f>
        <v>70.803844935037503</v>
      </c>
    </row>
    <row r="79" spans="1:34" customFormat="1" ht="12.75" customHeight="1" x14ac:dyDescent="0.25">
      <c r="A79" s="2" t="s">
        <v>77</v>
      </c>
      <c r="U79" s="69" t="s">
        <v>60</v>
      </c>
      <c r="V79" s="13">
        <f t="shared" ref="V79:X79" si="42">((V27/$AH27)*($AH79/100))*100</f>
        <v>37.834224598930483</v>
      </c>
      <c r="W79" s="13">
        <f t="shared" si="42"/>
        <v>13.039901275195392</v>
      </c>
      <c r="X79" s="13">
        <f t="shared" si="42"/>
        <v>7.6511723570547101</v>
      </c>
      <c r="Y79" s="69" t="s">
        <v>60</v>
      </c>
      <c r="Z79" s="69" t="s">
        <v>60</v>
      </c>
      <c r="AA79" s="13">
        <f t="shared" si="21"/>
        <v>11.960098724804608</v>
      </c>
      <c r="AB79" s="69" t="s">
        <v>60</v>
      </c>
      <c r="AC79" s="69" t="s">
        <v>60</v>
      </c>
      <c r="AD79" s="69" t="s">
        <v>60</v>
      </c>
      <c r="AE79" s="13">
        <f>(AE27/'População,PEA'!$R30)*100</f>
        <v>4.8231180584121764</v>
      </c>
      <c r="AF79" s="13">
        <f>(AF27/'População,PEA'!$R30)*100</f>
        <v>22.274784039489923</v>
      </c>
      <c r="AG79" s="13">
        <f>(AG27/'População,PEA'!$R30)*100</f>
        <v>2.4167009461127109</v>
      </c>
      <c r="AH79" s="69">
        <f>(AH27/'População,PEA'!$R30)*100</f>
        <v>70.485396955985195</v>
      </c>
    </row>
    <row r="80" spans="1:34" customFormat="1" ht="12.75" customHeight="1" x14ac:dyDescent="0.25">
      <c r="A80" s="2" t="s">
        <v>78</v>
      </c>
      <c r="U80" s="69" t="s">
        <v>60</v>
      </c>
      <c r="V80" s="13">
        <f t="shared" ref="V80:X80" si="43">((V28/$AH28)*($AH80/100))*100</f>
        <v>37.065874398114943</v>
      </c>
      <c r="W80" s="13">
        <f t="shared" si="43"/>
        <v>12.898268620018442</v>
      </c>
      <c r="X80" s="13">
        <f t="shared" si="43"/>
        <v>7.2943345968650748</v>
      </c>
      <c r="Y80" s="69" t="s">
        <v>60</v>
      </c>
      <c r="Z80" s="69" t="s">
        <v>60</v>
      </c>
      <c r="AA80" s="13">
        <f t="shared" si="21"/>
        <v>12.765085544513882</v>
      </c>
      <c r="AB80" s="69" t="s">
        <v>60</v>
      </c>
      <c r="AC80" s="69" t="s">
        <v>60</v>
      </c>
      <c r="AD80" s="69" t="s">
        <v>60</v>
      </c>
      <c r="AE80" s="13">
        <f>(AE28/'População,PEA'!$R31)*100</f>
        <v>5.0609568691732401</v>
      </c>
      <c r="AF80" s="13">
        <f>(AF28/'População,PEA'!$R31)*100</f>
        <v>22.282553017108903</v>
      </c>
      <c r="AG80" s="13">
        <f>(AG28/'População,PEA'!$R31)*100</f>
        <v>2.6226821022436226</v>
      </c>
      <c r="AH80" s="69">
        <f>(AH28/'População,PEA'!$R31)*100</f>
        <v>70.023563159512349</v>
      </c>
    </row>
    <row r="81" spans="1:35" customFormat="1" ht="12.75" customHeight="1" x14ac:dyDescent="0.25">
      <c r="A81" s="2" t="s">
        <v>79</v>
      </c>
      <c r="U81" s="69" t="s">
        <v>60</v>
      </c>
      <c r="V81" s="13">
        <f t="shared" ref="V81:X81" si="44">((V29/$AH29)*($AH81/100))*100</f>
        <v>37.342279190867217</v>
      </c>
      <c r="W81" s="13">
        <f t="shared" si="44"/>
        <v>12.95814139795714</v>
      </c>
      <c r="X81" s="13">
        <f t="shared" si="44"/>
        <v>7.4604446224714609</v>
      </c>
      <c r="Y81" s="69" t="s">
        <v>60</v>
      </c>
      <c r="Z81" s="69" t="s">
        <v>60</v>
      </c>
      <c r="AA81" s="13">
        <f t="shared" si="21"/>
        <v>12.066893651111558</v>
      </c>
      <c r="AB81" s="69" t="s">
        <v>60</v>
      </c>
      <c r="AC81" s="69" t="s">
        <v>60</v>
      </c>
      <c r="AD81" s="69" t="s">
        <v>60</v>
      </c>
      <c r="AE81" s="13">
        <f>(AE29/'População,PEA'!$R32)*100</f>
        <v>5.397556579210895</v>
      </c>
      <c r="AF81" s="13">
        <f>(AF29/'População,PEA'!$R32)*100</f>
        <v>22.651712397356299</v>
      </c>
      <c r="AG81" s="13">
        <f>(AG29/'População,PEA'!$R32)*100</f>
        <v>2.1329861806529142</v>
      </c>
      <c r="AH81" s="69">
        <f>(AH29/'População,PEA'!$R32)*100</f>
        <v>69.827758862407379</v>
      </c>
    </row>
    <row r="82" spans="1:35" customFormat="1" ht="12.75" customHeight="1" x14ac:dyDescent="0.25">
      <c r="A82" s="2" t="s">
        <v>90</v>
      </c>
      <c r="U82" s="69" t="s">
        <v>60</v>
      </c>
      <c r="V82" s="13">
        <f t="shared" ref="V82:X82" si="45">((V30/$AH30)*($AH82/100))*100</f>
        <v>37.90388548057259</v>
      </c>
      <c r="W82" s="13">
        <f t="shared" si="45"/>
        <v>12.505112474437627</v>
      </c>
      <c r="X82" s="13">
        <f t="shared" si="45"/>
        <v>7.4539877300613497</v>
      </c>
      <c r="Y82" s="69" t="s">
        <v>60</v>
      </c>
      <c r="Z82" s="69" t="s">
        <v>60</v>
      </c>
      <c r="AA82" s="13">
        <f t="shared" si="21"/>
        <v>11.554192229038854</v>
      </c>
      <c r="AB82" s="69" t="s">
        <v>60</v>
      </c>
      <c r="AC82" s="69" t="s">
        <v>60</v>
      </c>
      <c r="AD82" s="69" t="s">
        <v>60</v>
      </c>
      <c r="AE82" s="13">
        <f>(AE30/'População,PEA'!$R33)*100</f>
        <v>4.9795501022494886</v>
      </c>
      <c r="AF82" s="13">
        <f>(AF30/'População,PEA'!$R33)*100</f>
        <v>23.333333333333332</v>
      </c>
      <c r="AG82" s="13">
        <f>(AG30/'População,PEA'!$R33)*100</f>
        <v>2.259713701431493</v>
      </c>
      <c r="AH82" s="69">
        <f>(AH30/'População,PEA'!$R33)*100</f>
        <v>69.417177914110425</v>
      </c>
    </row>
    <row r="83" spans="1:35" customFormat="1" ht="12.75" customHeight="1" x14ac:dyDescent="0.25">
      <c r="A83" s="2" t="s">
        <v>99</v>
      </c>
      <c r="U83" s="69" t="s">
        <v>60</v>
      </c>
      <c r="V83" s="13">
        <f t="shared" ref="V83:X83" si="46">((V31/$AH31)*($AH83/100))*100</f>
        <v>37.82708188239976</v>
      </c>
      <c r="W83" s="13">
        <f t="shared" si="46"/>
        <v>13.063376778430008</v>
      </c>
      <c r="X83" s="13">
        <f t="shared" si="46"/>
        <v>7.3027559446821213</v>
      </c>
      <c r="Y83" s="69" t="s">
        <v>60</v>
      </c>
      <c r="Z83" s="69" t="s">
        <v>60</v>
      </c>
      <c r="AA83" s="13">
        <f t="shared" si="21"/>
        <v>11.680429807979307</v>
      </c>
      <c r="AB83" s="69" t="s">
        <v>60</v>
      </c>
      <c r="AC83" s="69" t="s">
        <v>60</v>
      </c>
      <c r="AD83" s="69" t="s">
        <v>60</v>
      </c>
      <c r="AE83" s="13">
        <f>(AE31/'População,PEA'!$R34)*100</f>
        <v>5.1437667893741912</v>
      </c>
      <c r="AF83" s="13">
        <f>(AF31/'População,PEA'!$R34)*100</f>
        <v>22.545020395980501</v>
      </c>
      <c r="AG83" s="13">
        <f>(AG31/'População,PEA'!$R34)*100</f>
        <v>2.4176698835936721</v>
      </c>
      <c r="AH83" s="69">
        <f>(AH31/'População,PEA'!$R34)*100</f>
        <v>69.883593672271417</v>
      </c>
    </row>
    <row r="84" spans="1:35" customFormat="1" ht="12.75" customHeight="1" x14ac:dyDescent="0.25">
      <c r="A84" s="2" t="s">
        <v>100</v>
      </c>
      <c r="U84" s="69" t="s">
        <v>60</v>
      </c>
      <c r="V84" s="13">
        <f t="shared" ref="V84:X84" si="47">((V32/$AH32)*($AH84/100))*100</f>
        <v>37.149877149877142</v>
      </c>
      <c r="W84" s="13">
        <f t="shared" si="47"/>
        <v>13.690417690417689</v>
      </c>
      <c r="X84" s="13">
        <f t="shared" si="47"/>
        <v>7.3218673218673205</v>
      </c>
      <c r="Y84" s="69" t="s">
        <v>60</v>
      </c>
      <c r="Z84" s="69" t="s">
        <v>60</v>
      </c>
      <c r="AA84" s="13">
        <f t="shared" si="21"/>
        <v>11.88206388206388</v>
      </c>
      <c r="AB84" s="69" t="s">
        <v>60</v>
      </c>
      <c r="AC84" s="69" t="s">
        <v>60</v>
      </c>
      <c r="AD84" s="69" t="s">
        <v>60</v>
      </c>
      <c r="AE84" s="13">
        <f>(AE32/'População,PEA'!$R35)*100</f>
        <v>5.1105651105651111</v>
      </c>
      <c r="AF84" s="13">
        <f>(AF32/'População,PEA'!$R35)*100</f>
        <v>22.358722358722357</v>
      </c>
      <c r="AG84" s="13">
        <f>(AG32/'População,PEA'!$R35)*100</f>
        <v>2.4864864864864864</v>
      </c>
      <c r="AH84" s="69">
        <f>(AH32/'População,PEA'!$R35)*100</f>
        <v>70.044226044226036</v>
      </c>
    </row>
    <row r="85" spans="1:35" customFormat="1" ht="12.75" customHeight="1" x14ac:dyDescent="0.25">
      <c r="A85" s="2" t="s">
        <v>101</v>
      </c>
      <c r="U85" s="69" t="s">
        <v>60</v>
      </c>
      <c r="V85" s="13">
        <f t="shared" ref="V85:X85" si="48">((V33/$AH33)*($AH85/100))*100</f>
        <v>37.330964366794987</v>
      </c>
      <c r="W85" s="13">
        <f t="shared" si="48"/>
        <v>12.644358898430561</v>
      </c>
      <c r="X85" s="13">
        <f t="shared" si="48"/>
        <v>7.4326325140657383</v>
      </c>
      <c r="Y85" s="69" t="s">
        <v>60</v>
      </c>
      <c r="Z85" s="69" t="s">
        <v>60</v>
      </c>
      <c r="AA85" s="13">
        <f t="shared" si="21"/>
        <v>11.440134241437173</v>
      </c>
      <c r="AB85" s="69" t="s">
        <v>60</v>
      </c>
      <c r="AC85" s="69" t="s">
        <v>60</v>
      </c>
      <c r="AD85" s="69" t="s">
        <v>60</v>
      </c>
      <c r="AE85" s="13">
        <f>(AE33/'População,PEA'!$R36)*100</f>
        <v>5.1821143026354752</v>
      </c>
      <c r="AF85" s="13">
        <f>(AF33/'População,PEA'!$R36)*100</f>
        <v>23.581087750468857</v>
      </c>
      <c r="AG85" s="13">
        <f>(AG33/'População,PEA'!$R36)*100</f>
        <v>2.3887079261672097</v>
      </c>
      <c r="AH85" s="69">
        <f>(AH33/'População,PEA'!$R36)*100</f>
        <v>68.848090020728463</v>
      </c>
    </row>
    <row r="86" spans="1:35" customFormat="1" ht="12.75" customHeight="1" x14ac:dyDescent="0.25">
      <c r="A86" s="2" t="s">
        <v>105</v>
      </c>
      <c r="U86" s="69" t="s">
        <v>60</v>
      </c>
      <c r="V86" s="13">
        <f t="shared" ref="V86:X86" si="49">((V34/$AH34)*($AH86/100))*100</f>
        <v>38.273221841628043</v>
      </c>
      <c r="W86" s="13">
        <f t="shared" si="49"/>
        <v>12.421922224461012</v>
      </c>
      <c r="X86" s="13">
        <f t="shared" si="49"/>
        <v>7.1428571428571423</v>
      </c>
      <c r="Y86" s="69" t="s">
        <v>60</v>
      </c>
      <c r="Z86" s="69" t="s">
        <v>60</v>
      </c>
      <c r="AA86" s="13">
        <f t="shared" si="21"/>
        <v>10.88051581704614</v>
      </c>
      <c r="AB86" s="69" t="s">
        <v>60</v>
      </c>
      <c r="AC86" s="69" t="s">
        <v>60</v>
      </c>
      <c r="AD86" s="69" t="s">
        <v>60</v>
      </c>
      <c r="AE86" s="13">
        <f>(AE34/'População,PEA'!$R37)*100</f>
        <v>5.1783195647793674</v>
      </c>
      <c r="AF86" s="13">
        <f>(AF34/'População,PEA'!$R37)*100</f>
        <v>23.786016522264759</v>
      </c>
      <c r="AG86" s="13">
        <f>(AG34/'População,PEA'!$R37)*100</f>
        <v>2.30707233528108</v>
      </c>
      <c r="AH86" s="69">
        <f>(AH34/'População,PEA'!$R37)*100</f>
        <v>68.708442474309891</v>
      </c>
    </row>
    <row r="87" spans="1:35" customFormat="1" ht="12.75" customHeight="1" x14ac:dyDescent="0.25">
      <c r="A87" s="2" t="s">
        <v>199</v>
      </c>
      <c r="U87" s="69" t="s">
        <v>60</v>
      </c>
      <c r="V87" s="13">
        <f t="shared" ref="V87:X87" si="50">((V35/$AH35)*($AH87/100))*100</f>
        <v>37.345768969202375</v>
      </c>
      <c r="W87" s="13">
        <f t="shared" si="50"/>
        <v>13.174001748761297</v>
      </c>
      <c r="X87" s="13">
        <f t="shared" si="50"/>
        <v>7.3545127756727879</v>
      </c>
      <c r="Y87" s="69" t="s">
        <v>60</v>
      </c>
      <c r="Z87" s="69" t="s">
        <v>60</v>
      </c>
      <c r="AA87" s="13">
        <f t="shared" si="21"/>
        <v>11.172641601088118</v>
      </c>
      <c r="AB87" s="69" t="s">
        <v>60</v>
      </c>
      <c r="AC87" s="69" t="s">
        <v>60</v>
      </c>
      <c r="AD87" s="69" t="s">
        <v>60</v>
      </c>
      <c r="AE87" s="13">
        <f>(AE35/'População,PEA'!$R38)*100</f>
        <v>5.4794520547945202</v>
      </c>
      <c r="AF87" s="13">
        <f>(AF35/'População,PEA'!$R38)*100</f>
        <v>22.869911590401244</v>
      </c>
      <c r="AG87" s="13">
        <f>(AG35/'População,PEA'!$R38)*100</f>
        <v>2.5939959195569804</v>
      </c>
      <c r="AH87" s="69">
        <f>(AH35/'População,PEA'!$R38)*100</f>
        <v>69.046925094724571</v>
      </c>
    </row>
    <row r="88" spans="1:35" customFormat="1" ht="12.75" customHeight="1" x14ac:dyDescent="0.25">
      <c r="A88" s="2" t="s">
        <v>246</v>
      </c>
      <c r="U88" s="69" t="s">
        <v>60</v>
      </c>
      <c r="V88" s="13">
        <f t="shared" ref="V88:X88" si="51">((V36/$AH36)*($AH88/100))*100</f>
        <v>37.526611186375078</v>
      </c>
      <c r="W88" s="13">
        <f t="shared" si="51"/>
        <v>12.647571124443585</v>
      </c>
      <c r="X88" s="13">
        <f t="shared" si="51"/>
        <v>7.1414747435649319</v>
      </c>
      <c r="Y88" s="69" t="s">
        <v>60</v>
      </c>
      <c r="Z88" s="69" t="s">
        <v>60</v>
      </c>
      <c r="AA88" s="13">
        <f t="shared" si="21"/>
        <v>11.341203793303659</v>
      </c>
      <c r="AB88" s="69" t="s">
        <v>60</v>
      </c>
      <c r="AC88" s="69" t="s">
        <v>60</v>
      </c>
      <c r="AD88" s="69" t="s">
        <v>60</v>
      </c>
      <c r="AE88" s="13">
        <f>(AE36/'População,PEA'!$R39)*100</f>
        <v>5.1867621443777825</v>
      </c>
      <c r="AF88" s="13">
        <f>(AF36/'População,PEA'!$R39)*100</f>
        <v>23.57267273079156</v>
      </c>
      <c r="AG88" s="13">
        <f>(AG36/'População,PEA'!$R39)*100</f>
        <v>2.58370427714341</v>
      </c>
      <c r="AH88" s="69">
        <f>(AH36/'População,PEA'!$R39)*100</f>
        <v>68.656860847687256</v>
      </c>
    </row>
    <row r="89" spans="1:35" customFormat="1" ht="12.75" customHeight="1" x14ac:dyDescent="0.25">
      <c r="A89" s="2" t="s">
        <v>255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9" t="s">
        <v>60</v>
      </c>
      <c r="V89" s="13">
        <f t="shared" ref="V89:X89" si="52">((V37/$AH37)*($AH89/100))*100</f>
        <v>36.832963427578889</v>
      </c>
      <c r="W89" s="13">
        <f t="shared" si="52"/>
        <v>12.322686480748819</v>
      </c>
      <c r="X89" s="13">
        <f t="shared" si="52"/>
        <v>7.2662356460484414</v>
      </c>
      <c r="Y89" s="69" t="s">
        <v>60</v>
      </c>
      <c r="Z89" s="69" t="s">
        <v>60</v>
      </c>
      <c r="AA89" s="13">
        <f t="shared" si="21"/>
        <v>11.483161246743222</v>
      </c>
      <c r="AB89" s="69" t="s">
        <v>60</v>
      </c>
      <c r="AC89" s="69" t="s">
        <v>60</v>
      </c>
      <c r="AD89" s="69" t="s">
        <v>60</v>
      </c>
      <c r="AE89" s="13">
        <f>(AE37/'População,PEA'!$R40)*100</f>
        <v>5.3266428640355103</v>
      </c>
      <c r="AF89" s="13">
        <f>(AF37/'População,PEA'!$R40)*100</f>
        <v>24.3751809321625</v>
      </c>
      <c r="AG89" s="13">
        <f>(AG37/'População,PEA'!$R40)*100</f>
        <v>2.3834796873492232</v>
      </c>
      <c r="AH89" s="69">
        <f>(AH37/'População,PEA'!$R40)*100</f>
        <v>67.914696516452764</v>
      </c>
    </row>
    <row r="90" spans="1:35" customFormat="1" ht="12.75" customHeight="1" x14ac:dyDescent="0.25">
      <c r="A90" s="2" t="s">
        <v>260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9" t="s">
        <v>60</v>
      </c>
      <c r="V90" s="13">
        <f t="shared" ref="V90:X90" si="53">((V38/$AH38)*($AH90/100))*100</f>
        <v>38.065616534564057</v>
      </c>
      <c r="W90" s="13">
        <f t="shared" si="53"/>
        <v>11.417678338517106</v>
      </c>
      <c r="X90" s="13">
        <f t="shared" si="53"/>
        <v>7.1837062305608503</v>
      </c>
      <c r="Y90" s="69" t="s">
        <v>60</v>
      </c>
      <c r="Z90" s="69" t="s">
        <v>60</v>
      </c>
      <c r="AA90" s="13">
        <f t="shared" ref="AA90:AA97" si="54">((AA38/$AH38)*($AH90/100))*100</f>
        <v>11.859135145981739</v>
      </c>
      <c r="AB90" s="69" t="s">
        <v>60</v>
      </c>
      <c r="AC90" s="69" t="s">
        <v>60</v>
      </c>
      <c r="AD90" s="69" t="s">
        <v>60</v>
      </c>
      <c r="AE90" s="13">
        <f>(AE38/'População,PEA'!$R41)*100</f>
        <v>5.1971505969700011</v>
      </c>
      <c r="AF90" s="13">
        <f>(AF38/'População,PEA'!$R41)*100</f>
        <v>24.260058192033711</v>
      </c>
      <c r="AG90" s="13">
        <f>(AG38/'População,PEA'!$R41)*100</f>
        <v>2.0166549613725295</v>
      </c>
      <c r="AH90" s="69">
        <f>(AH38/'População,PEA'!$R41)*100</f>
        <v>68.526136249623761</v>
      </c>
    </row>
    <row r="91" spans="1:35" customFormat="1" ht="12.75" customHeight="1" x14ac:dyDescent="0.25">
      <c r="A91" s="2" t="s">
        <v>264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9" t="s">
        <v>60</v>
      </c>
      <c r="V91" s="13">
        <f t="shared" ref="V91:X91" si="55">((V39/$AH39)*($AH91/100))*100</f>
        <v>38.723824142089683</v>
      </c>
      <c r="W91" s="13">
        <f t="shared" si="55"/>
        <v>10.963710119504441</v>
      </c>
      <c r="X91" s="13">
        <f t="shared" si="55"/>
        <v>6.2493147681175314</v>
      </c>
      <c r="Y91" s="69" t="s">
        <v>60</v>
      </c>
      <c r="Z91" s="69" t="s">
        <v>60</v>
      </c>
      <c r="AA91" s="13">
        <f t="shared" si="54"/>
        <v>13.496327157109967</v>
      </c>
      <c r="AB91" s="69" t="s">
        <v>60</v>
      </c>
      <c r="AC91" s="69" t="s">
        <v>60</v>
      </c>
      <c r="AD91" s="69" t="s">
        <v>60</v>
      </c>
      <c r="AE91" s="13">
        <f>(AE39/'População,PEA'!$R42)*100</f>
        <v>4.9336695537769977</v>
      </c>
      <c r="AF91" s="13">
        <f>(AF39/'População,PEA'!$R42)*100</f>
        <v>23.155355772393378</v>
      </c>
      <c r="AG91" s="13">
        <f>(AG39/'População,PEA'!$R42)*100</f>
        <v>2.4777984870080036</v>
      </c>
      <c r="AH91" s="69">
        <f>(AH39/'População,PEA'!$R42)*100</f>
        <v>69.433176186821626</v>
      </c>
    </row>
    <row r="92" spans="1:35" customFormat="1" ht="12.75" customHeight="1" x14ac:dyDescent="0.25">
      <c r="A92" s="2" t="s">
        <v>263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9" t="s">
        <v>60</v>
      </c>
      <c r="V92" s="13">
        <f t="shared" ref="V92:X92" si="56">((V40/$AH40)*($AH92/100))*100</f>
        <v>37.972058502510379</v>
      </c>
      <c r="W92" s="13">
        <f t="shared" si="56"/>
        <v>11.76598995852434</v>
      </c>
      <c r="X92" s="13">
        <f t="shared" si="56"/>
        <v>6.3086662300807683</v>
      </c>
      <c r="Y92" s="69" t="s">
        <v>60</v>
      </c>
      <c r="Z92" s="69" t="s">
        <v>60</v>
      </c>
      <c r="AA92" s="13">
        <f t="shared" si="54"/>
        <v>12.999345121152587</v>
      </c>
      <c r="AB92" s="69" t="s">
        <v>60</v>
      </c>
      <c r="AC92" s="69" t="s">
        <v>60</v>
      </c>
      <c r="AD92" s="69" t="s">
        <v>60</v>
      </c>
      <c r="AE92" s="13">
        <f>(AE40/'População,PEA'!$R43)*100</f>
        <v>4.6932984064614711</v>
      </c>
      <c r="AF92" s="13">
        <f>(AF40/'População,PEA'!$R43)*100</f>
        <v>23.761187513643307</v>
      </c>
      <c r="AG92" s="13">
        <f>(AG40/'População,PEA'!$R43)*100</f>
        <v>2.4885396201702688</v>
      </c>
      <c r="AH92" s="69">
        <f>(AH40/'População,PEA'!$R43)*100</f>
        <v>69.046059812268069</v>
      </c>
    </row>
    <row r="93" spans="1:35" customFormat="1" ht="12.75" customHeight="1" x14ac:dyDescent="0.25">
      <c r="A93" s="2" t="s">
        <v>265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9" t="s">
        <v>60</v>
      </c>
      <c r="V93" s="13">
        <f t="shared" ref="V93:X93" si="57">((V41/$AH41)*($AH93/100))*100</f>
        <v>36.430084745762713</v>
      </c>
      <c r="W93" s="13">
        <f t="shared" si="57"/>
        <v>12.309322033898304</v>
      </c>
      <c r="X93" s="13">
        <f t="shared" si="57"/>
        <v>6.6101694915254248</v>
      </c>
      <c r="Y93" s="69" t="s">
        <v>60</v>
      </c>
      <c r="Z93" s="69" t="s">
        <v>60</v>
      </c>
      <c r="AA93" s="13">
        <f t="shared" si="54"/>
        <v>12.997881355932206</v>
      </c>
      <c r="AB93" s="69" t="s">
        <v>60</v>
      </c>
      <c r="AC93" s="69" t="s">
        <v>60</v>
      </c>
      <c r="AD93" s="69" t="s">
        <v>60</v>
      </c>
      <c r="AE93" s="13">
        <f>(AE41/'População,PEA'!$R44)*100</f>
        <v>4.7033898305084749</v>
      </c>
      <c r="AF93" s="13">
        <f>(AF41/'População,PEA'!$R44)*100</f>
        <v>24.459745762711865</v>
      </c>
      <c r="AG93" s="13">
        <f>(AG41/'População,PEA'!$R44)*100</f>
        <v>2.5</v>
      </c>
      <c r="AH93" s="69">
        <f>(AH41/'População,PEA'!$R44)*100</f>
        <v>68.347457627118644</v>
      </c>
      <c r="AI93" s="6"/>
    </row>
    <row r="94" spans="1:35" ht="12.75" customHeight="1" x14ac:dyDescent="0.2">
      <c r="A94" s="2" t="s">
        <v>267</v>
      </c>
      <c r="U94" s="69" t="s">
        <v>60</v>
      </c>
      <c r="V94" s="13">
        <f t="shared" ref="V94:X94" si="58">((V42/$AH42)*($AH94/100))*100</f>
        <v>38.118496496071359</v>
      </c>
      <c r="W94" s="13">
        <f t="shared" si="58"/>
        <v>12.25313229985135</v>
      </c>
      <c r="X94" s="13">
        <f t="shared" si="58"/>
        <v>6.6468464642174556</v>
      </c>
      <c r="Y94" s="69" t="s">
        <v>60</v>
      </c>
      <c r="Z94" s="69" t="s">
        <v>60</v>
      </c>
      <c r="AA94" s="13">
        <f t="shared" si="54"/>
        <v>11.785941813548526</v>
      </c>
      <c r="AB94" s="69" t="s">
        <v>60</v>
      </c>
      <c r="AC94" s="69" t="s">
        <v>60</v>
      </c>
      <c r="AD94" s="69" t="s">
        <v>60</v>
      </c>
      <c r="AE94" s="13">
        <f>(AE42/'População,PEA'!$R45)*100</f>
        <v>4.6188150350392867</v>
      </c>
      <c r="AF94" s="13">
        <f>(AF42/'População,PEA'!$R45)*100</f>
        <v>24.262051390953491</v>
      </c>
      <c r="AG94" s="13">
        <f>(AG42/'População,PEA'!$R45)*100</f>
        <v>2.3253344659163306</v>
      </c>
      <c r="AH94" s="69">
        <f>(AH42/'População,PEA'!$R45)*100</f>
        <v>68.804417073688683</v>
      </c>
    </row>
    <row r="95" spans="1:35" ht="12.75" customHeight="1" x14ac:dyDescent="0.2">
      <c r="A95" s="2" t="s">
        <v>271</v>
      </c>
      <c r="U95" s="69" t="s">
        <v>60</v>
      </c>
      <c r="V95" s="13">
        <f t="shared" ref="V95:X95" si="59">((V43/$AH43)*($AH95/100))*100</f>
        <v>37.360016590626302</v>
      </c>
      <c r="W95" s="13">
        <f t="shared" si="59"/>
        <v>12.422231439236832</v>
      </c>
      <c r="X95" s="13">
        <f t="shared" si="59"/>
        <v>6.6466196598921616</v>
      </c>
      <c r="Y95" s="69" t="s">
        <v>60</v>
      </c>
      <c r="Z95" s="69" t="s">
        <v>60</v>
      </c>
      <c r="AA95" s="13">
        <f t="shared" si="54"/>
        <v>11.374948154292824</v>
      </c>
      <c r="AB95" s="69" t="s">
        <v>60</v>
      </c>
      <c r="AC95" s="69" t="s">
        <v>60</v>
      </c>
      <c r="AD95" s="69" t="s">
        <v>60</v>
      </c>
      <c r="AE95" s="13">
        <f>(AE43/'População,PEA'!$R46)*100</f>
        <v>4.583160514309415</v>
      </c>
      <c r="AF95" s="13">
        <f>(AF43/'População,PEA'!$R46)*100</f>
        <v>25.197013687266693</v>
      </c>
      <c r="AG95" s="13">
        <f>(AG43/'População,PEA'!$R46)*100</f>
        <v>2.4367482372459559</v>
      </c>
      <c r="AH95" s="69">
        <f>(AH43/'População,PEA'!$R46)*100</f>
        <v>67.793446702613025</v>
      </c>
    </row>
    <row r="96" spans="1:35" ht="12.75" customHeight="1" x14ac:dyDescent="0.2">
      <c r="A96" s="2" t="s">
        <v>278</v>
      </c>
      <c r="U96" s="69" t="s">
        <v>60</v>
      </c>
      <c r="V96" s="13">
        <f t="shared" ref="V96:X96" si="60">((V44/$AH44)*($AH96/100))*100</f>
        <v>36.441013460015846</v>
      </c>
      <c r="W96" s="13">
        <f t="shared" si="60"/>
        <v>12.866191607284247</v>
      </c>
      <c r="X96" s="13">
        <f t="shared" si="60"/>
        <v>6.6409342834520988</v>
      </c>
      <c r="Y96" s="69" t="s">
        <v>60</v>
      </c>
      <c r="Z96" s="69" t="s">
        <v>60</v>
      </c>
      <c r="AA96" s="13">
        <f t="shared" si="54"/>
        <v>11.500395882818689</v>
      </c>
      <c r="AB96" s="69" t="s">
        <v>60</v>
      </c>
      <c r="AC96" s="69" t="s">
        <v>60</v>
      </c>
      <c r="AD96" s="69" t="s">
        <v>60</v>
      </c>
      <c r="AE96" s="13">
        <f>(AE44/'População,PEA'!$R47)*100</f>
        <v>4.4833729216152012</v>
      </c>
      <c r="AF96" s="13">
        <f>(AF44/'População,PEA'!$R47)*100</f>
        <v>25.554235946159938</v>
      </c>
      <c r="AG96" s="13">
        <f>(AG44/'População,PEA'!$R47)*100</f>
        <v>2.5237529691211402</v>
      </c>
      <c r="AH96" s="69">
        <f>(AH44/'População,PEA'!$R47)*100</f>
        <v>67.438638163103732</v>
      </c>
    </row>
    <row r="97" spans="1:35" ht="12.75" customHeight="1" x14ac:dyDescent="0.2">
      <c r="A97" s="2" t="s">
        <v>281</v>
      </c>
      <c r="U97" s="69" t="s">
        <v>60</v>
      </c>
      <c r="V97" s="13">
        <f t="shared" ref="V97:X97" si="61">((V45/$AH45)*($AH97/100))*100</f>
        <v>36.783175932236396</v>
      </c>
      <c r="W97" s="13">
        <f t="shared" si="61"/>
        <v>13.075649888034272</v>
      </c>
      <c r="X97" s="13">
        <f t="shared" si="61"/>
        <v>6.7374160257034381</v>
      </c>
      <c r="Y97" s="69" t="s">
        <v>60</v>
      </c>
      <c r="Z97" s="69" t="s">
        <v>60</v>
      </c>
      <c r="AA97" s="13">
        <f t="shared" si="54"/>
        <v>11.449712783565378</v>
      </c>
      <c r="AB97" s="69" t="s">
        <v>60</v>
      </c>
      <c r="AC97" s="69" t="s">
        <v>60</v>
      </c>
      <c r="AD97" s="69" t="s">
        <v>60</v>
      </c>
      <c r="AE97" s="13">
        <f>(AE45/'População,PEA'!$R48)*100</f>
        <v>4.5370460519910427</v>
      </c>
      <c r="AF97" s="13">
        <f>(AF45/'População,PEA'!$R48)*100</f>
        <v>25.31399084801869</v>
      </c>
      <c r="AG97" s="13">
        <f>(AG45/'População,PEA'!$R48)*100</f>
        <v>2.1030084704507837</v>
      </c>
      <c r="AH97" s="69">
        <f>(AH45/'População,PEA'!$R48)*100</f>
        <v>68.04595462953948</v>
      </c>
    </row>
    <row r="98" spans="1:35" ht="12.75" customHeight="1" x14ac:dyDescent="0.2">
      <c r="A98" s="2"/>
      <c r="U98" s="69"/>
      <c r="V98" s="13"/>
      <c r="W98" s="13"/>
      <c r="X98" s="13"/>
      <c r="Y98" s="69"/>
      <c r="Z98" s="69"/>
      <c r="AA98" s="13"/>
      <c r="AB98" s="69"/>
      <c r="AC98" s="69"/>
      <c r="AD98" s="69"/>
      <c r="AE98" s="13"/>
      <c r="AF98" s="13"/>
      <c r="AG98" s="13"/>
      <c r="AH98" s="69"/>
    </row>
    <row r="99" spans="1:35" ht="12.75" customHeight="1" x14ac:dyDescent="0.2">
      <c r="A99" s="2" t="s">
        <v>200</v>
      </c>
      <c r="B99" s="2"/>
      <c r="C99" s="2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 t="e">
        <f t="shared" ref="T99:AH99" si="62">(T97-T96)/T96</f>
        <v>#DIV/0!</v>
      </c>
      <c r="U99" s="36" t="e">
        <f t="shared" si="62"/>
        <v>#VALUE!</v>
      </c>
      <c r="V99" s="36">
        <f t="shared" si="62"/>
        <v>9.3894883740261916E-3</v>
      </c>
      <c r="W99" s="36">
        <f t="shared" si="62"/>
        <v>1.6279742066909679E-2</v>
      </c>
      <c r="X99" s="36">
        <f t="shared" si="62"/>
        <v>1.4528338654359648E-2</v>
      </c>
      <c r="Y99" s="36" t="e">
        <f t="shared" si="62"/>
        <v>#VALUE!</v>
      </c>
      <c r="Z99" s="36" t="e">
        <f t="shared" si="62"/>
        <v>#VALUE!</v>
      </c>
      <c r="AA99" s="36">
        <f t="shared" si="62"/>
        <v>-4.4070743102878774E-3</v>
      </c>
      <c r="AB99" s="36" t="e">
        <f t="shared" si="62"/>
        <v>#VALUE!</v>
      </c>
      <c r="AC99" s="36" t="e">
        <f t="shared" si="62"/>
        <v>#VALUE!</v>
      </c>
      <c r="AD99" s="36" t="e">
        <f t="shared" si="62"/>
        <v>#VALUE!</v>
      </c>
      <c r="AE99" s="36">
        <f t="shared" si="62"/>
        <v>1.1971596232174459E-2</v>
      </c>
      <c r="AF99" s="36">
        <f t="shared" si="62"/>
        <v>-9.401380602707855E-3</v>
      </c>
      <c r="AG99" s="36">
        <f t="shared" si="62"/>
        <v>-0.16671382017903069</v>
      </c>
      <c r="AH99" s="36">
        <f t="shared" si="62"/>
        <v>9.0054675328247649E-3</v>
      </c>
      <c r="AI99" s="36"/>
    </row>
    <row r="100" spans="1:35" ht="12.75" customHeight="1" x14ac:dyDescent="0.2">
      <c r="A100" s="2" t="s">
        <v>201</v>
      </c>
      <c r="B100" s="2"/>
      <c r="C100" s="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 t="e">
        <f t="shared" ref="T100:AH100" si="63">(T97-T93)/T93</f>
        <v>#DIV/0!</v>
      </c>
      <c r="U100" s="36" t="e">
        <f t="shared" si="63"/>
        <v>#VALUE!</v>
      </c>
      <c r="V100" s="36">
        <f t="shared" si="63"/>
        <v>9.6922965987542124E-3</v>
      </c>
      <c r="W100" s="36">
        <f t="shared" si="63"/>
        <v>6.2255894518446951E-2</v>
      </c>
      <c r="X100" s="36">
        <f t="shared" si="63"/>
        <v>1.9250116708981503E-2</v>
      </c>
      <c r="Y100" s="36" t="e">
        <f t="shared" si="63"/>
        <v>#VALUE!</v>
      </c>
      <c r="Z100" s="36" t="e">
        <f t="shared" si="63"/>
        <v>#VALUE!</v>
      </c>
      <c r="AA100" s="36">
        <f t="shared" si="63"/>
        <v>-0.11910930173710559</v>
      </c>
      <c r="AB100" s="36" t="e">
        <f t="shared" si="63"/>
        <v>#VALUE!</v>
      </c>
      <c r="AC100" s="36" t="e">
        <f t="shared" si="63"/>
        <v>#VALUE!</v>
      </c>
      <c r="AD100" s="36" t="e">
        <f t="shared" si="63"/>
        <v>#VALUE!</v>
      </c>
      <c r="AE100" s="36">
        <f t="shared" si="63"/>
        <v>-3.5366785342445042E-2</v>
      </c>
      <c r="AF100" s="36">
        <f t="shared" si="63"/>
        <v>3.4924528390196753E-2</v>
      </c>
      <c r="AG100" s="36">
        <f t="shared" si="63"/>
        <v>-0.15879661181968655</v>
      </c>
      <c r="AH100" s="36">
        <f t="shared" si="63"/>
        <v>-4.4113271809474624E-3</v>
      </c>
      <c r="AI100" s="36"/>
    </row>
    <row r="101" spans="1:35" ht="12.75" customHeight="1" x14ac:dyDescent="0.2">
      <c r="A101" s="2"/>
      <c r="B101" s="2"/>
      <c r="C101" s="2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spans="1:35" ht="12.75" customHeight="1" x14ac:dyDescent="0.2">
      <c r="A102" s="2" t="s">
        <v>202</v>
      </c>
      <c r="B102" s="2"/>
      <c r="C102" s="62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>
        <f t="shared" ref="T102:AH102" si="64">T97-T96</f>
        <v>0</v>
      </c>
      <c r="U102" s="127" t="e">
        <f t="shared" si="64"/>
        <v>#VALUE!</v>
      </c>
      <c r="V102" s="127">
        <f t="shared" si="64"/>
        <v>0.34216247222055074</v>
      </c>
      <c r="W102" s="127">
        <f t="shared" si="64"/>
        <v>0.20945828075002559</v>
      </c>
      <c r="X102" s="127">
        <f t="shared" si="64"/>
        <v>9.648174225133932E-2</v>
      </c>
      <c r="Y102" s="127" t="e">
        <f t="shared" si="64"/>
        <v>#VALUE!</v>
      </c>
      <c r="Z102" s="127" t="e">
        <f t="shared" si="64"/>
        <v>#VALUE!</v>
      </c>
      <c r="AA102" s="127">
        <f t="shared" si="64"/>
        <v>-5.0683099253310715E-2</v>
      </c>
      <c r="AB102" s="127" t="e">
        <f t="shared" si="64"/>
        <v>#VALUE!</v>
      </c>
      <c r="AC102" s="127" t="e">
        <f t="shared" si="64"/>
        <v>#VALUE!</v>
      </c>
      <c r="AD102" s="127" t="e">
        <f t="shared" si="64"/>
        <v>#VALUE!</v>
      </c>
      <c r="AE102" s="127">
        <f t="shared" si="64"/>
        <v>5.3673130375841538E-2</v>
      </c>
      <c r="AF102" s="127">
        <f t="shared" si="64"/>
        <v>-0.24024509814124784</v>
      </c>
      <c r="AG102" s="127">
        <f t="shared" si="64"/>
        <v>-0.42074449867035657</v>
      </c>
      <c r="AH102" s="127">
        <f t="shared" si="64"/>
        <v>0.60731646643574777</v>
      </c>
      <c r="AI102" s="127"/>
    </row>
    <row r="103" spans="1:35" ht="12.75" customHeight="1" x14ac:dyDescent="0.2">
      <c r="A103" s="2" t="s">
        <v>203</v>
      </c>
      <c r="B103" s="2"/>
      <c r="C103" s="2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>
        <f t="shared" ref="T103:AH103" si="65">T97-T93</f>
        <v>0</v>
      </c>
      <c r="U103" s="69" t="e">
        <f t="shared" si="65"/>
        <v>#VALUE!</v>
      </c>
      <c r="V103" s="69">
        <f t="shared" si="65"/>
        <v>0.35309118647368365</v>
      </c>
      <c r="W103" s="69">
        <f t="shared" si="65"/>
        <v>0.76632785413596771</v>
      </c>
      <c r="X103" s="69">
        <f t="shared" si="65"/>
        <v>0.12724653417801335</v>
      </c>
      <c r="Y103" s="69" t="e">
        <f t="shared" si="65"/>
        <v>#VALUE!</v>
      </c>
      <c r="Z103" s="69" t="e">
        <f t="shared" si="65"/>
        <v>#VALUE!</v>
      </c>
      <c r="AA103" s="69">
        <f t="shared" si="65"/>
        <v>-1.5481685723668281</v>
      </c>
      <c r="AB103" s="69" t="e">
        <f t="shared" si="65"/>
        <v>#VALUE!</v>
      </c>
      <c r="AC103" s="69" t="e">
        <f t="shared" si="65"/>
        <v>#VALUE!</v>
      </c>
      <c r="AD103" s="69" t="e">
        <f t="shared" si="65"/>
        <v>#VALUE!</v>
      </c>
      <c r="AE103" s="69">
        <f t="shared" si="65"/>
        <v>-0.16634377851743221</v>
      </c>
      <c r="AF103" s="69">
        <f t="shared" si="65"/>
        <v>0.8542450853068253</v>
      </c>
      <c r="AG103" s="69">
        <f t="shared" si="65"/>
        <v>-0.39699152954921635</v>
      </c>
      <c r="AH103" s="69">
        <f t="shared" si="65"/>
        <v>-0.30150299757916343</v>
      </c>
      <c r="AI103" s="69"/>
    </row>
    <row r="104" spans="1:35" ht="12.75" customHeight="1" x14ac:dyDescent="0.2">
      <c r="A104" s="38"/>
      <c r="B104" s="38"/>
      <c r="C104" s="24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1:35" ht="12.75" customHeight="1" x14ac:dyDescent="0.2">
      <c r="A105" s="2" t="s">
        <v>204</v>
      </c>
      <c r="B105" s="2"/>
      <c r="C105" s="24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>
        <f t="shared" ref="T105:AH105" si="66">MAX(T58:T97)</f>
        <v>0</v>
      </c>
      <c r="U105" s="126">
        <f t="shared" si="66"/>
        <v>0</v>
      </c>
      <c r="V105" s="126">
        <f t="shared" si="66"/>
        <v>41.270491803278695</v>
      </c>
      <c r="W105" s="126">
        <f t="shared" si="66"/>
        <v>14.127966976264188</v>
      </c>
      <c r="X105" s="126">
        <f t="shared" si="66"/>
        <v>7.6842215915063612</v>
      </c>
      <c r="Y105" s="126">
        <f t="shared" si="66"/>
        <v>0</v>
      </c>
      <c r="Z105" s="126">
        <f t="shared" si="66"/>
        <v>0</v>
      </c>
      <c r="AA105" s="126">
        <f t="shared" si="66"/>
        <v>13.496327157109967</v>
      </c>
      <c r="AB105" s="126">
        <f t="shared" si="66"/>
        <v>0</v>
      </c>
      <c r="AC105" s="126">
        <f t="shared" si="66"/>
        <v>0</v>
      </c>
      <c r="AD105" s="126">
        <f t="shared" si="66"/>
        <v>0</v>
      </c>
      <c r="AE105" s="126">
        <f t="shared" si="66"/>
        <v>5.4794520547945202</v>
      </c>
      <c r="AF105" s="126">
        <f t="shared" si="66"/>
        <v>25.554235946159938</v>
      </c>
      <c r="AG105" s="126">
        <f t="shared" si="66"/>
        <v>2.9162842867339656</v>
      </c>
      <c r="AH105" s="126">
        <f t="shared" si="66"/>
        <v>73.234811165845642</v>
      </c>
      <c r="AI105" s="126"/>
    </row>
    <row r="106" spans="1:35" ht="12.75" customHeight="1" x14ac:dyDescent="0.2">
      <c r="A106" s="2" t="s">
        <v>205</v>
      </c>
      <c r="B106" s="2"/>
      <c r="C106" s="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>
        <f t="shared" ref="T106:AH106" si="67">MIN(T58:T97)</f>
        <v>0</v>
      </c>
      <c r="U106" s="125">
        <f t="shared" si="67"/>
        <v>0</v>
      </c>
      <c r="V106" s="125">
        <f t="shared" si="67"/>
        <v>36.430084745762713</v>
      </c>
      <c r="W106" s="125">
        <f t="shared" si="67"/>
        <v>10.963710119504441</v>
      </c>
      <c r="X106" s="125">
        <f t="shared" si="67"/>
        <v>6.2493147681175314</v>
      </c>
      <c r="Y106" s="125">
        <f t="shared" si="67"/>
        <v>0</v>
      </c>
      <c r="Z106" s="125">
        <f t="shared" si="67"/>
        <v>0</v>
      </c>
      <c r="AA106" s="125">
        <f t="shared" si="67"/>
        <v>10.88051581704614</v>
      </c>
      <c r="AB106" s="125">
        <f t="shared" si="67"/>
        <v>0</v>
      </c>
      <c r="AC106" s="125">
        <f t="shared" si="67"/>
        <v>0</v>
      </c>
      <c r="AD106" s="125">
        <f t="shared" si="67"/>
        <v>0</v>
      </c>
      <c r="AE106" s="125">
        <f t="shared" si="67"/>
        <v>4.2829540575354228</v>
      </c>
      <c r="AF106" s="125">
        <f t="shared" si="67"/>
        <v>19.519704433497537</v>
      </c>
      <c r="AG106" s="125">
        <f t="shared" si="67"/>
        <v>1.9487286369320549</v>
      </c>
      <c r="AH106" s="125">
        <f t="shared" si="67"/>
        <v>67.438638163103732</v>
      </c>
      <c r="AI106" s="125"/>
    </row>
  </sheetData>
  <pageMargins left="0.511811024" right="0.511811024" top="0.78740157499999996" bottom="0.78740157499999996" header="0.31496062000000002" footer="0.31496062000000002"/>
  <pageSetup paperSize="9" scale="53" orientation="landscape" r:id="rId1"/>
  <rowBreaks count="1" manualBreakCount="1">
    <brk id="51" max="16383" man="1"/>
  </rowBreaks>
  <ignoredErrors>
    <ignoredError sqref="AM6:AO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16</vt:i4>
      </vt:variant>
    </vt:vector>
  </HeadingPairs>
  <TitlesOfParts>
    <vt:vector size="36" baseType="lpstr">
      <vt:lpstr>Planilha1</vt:lpstr>
      <vt:lpstr>População,PEA</vt:lpstr>
      <vt:lpstr>TxUF</vt:lpstr>
      <vt:lpstr>OcTxHM</vt:lpstr>
      <vt:lpstr>TxI</vt:lpstr>
      <vt:lpstr>TxE</vt:lpstr>
      <vt:lpstr>TxR</vt:lpstr>
      <vt:lpstr>OcS</vt:lpstr>
      <vt:lpstr>OcP</vt:lpstr>
      <vt:lpstr>Sub</vt:lpstr>
      <vt:lpstr>Desal</vt:lpstr>
      <vt:lpstr>TxSub</vt:lpstr>
      <vt:lpstr>RendaHM</vt:lpstr>
      <vt:lpstr>RendaI</vt:lpstr>
      <vt:lpstr>RendaE</vt:lpstr>
      <vt:lpstr>RendaR</vt:lpstr>
      <vt:lpstr>RendaS</vt:lpstr>
      <vt:lpstr>RendaP1</vt:lpstr>
      <vt:lpstr>RendaP2</vt:lpstr>
      <vt:lpstr>Massa</vt:lpstr>
      <vt:lpstr>Massa!Area_de_impressao</vt:lpstr>
      <vt:lpstr>OcP!Area_de_impressao</vt:lpstr>
      <vt:lpstr>OcS!Area_de_impressao</vt:lpstr>
      <vt:lpstr>OcTxHM!Area_de_impressao</vt:lpstr>
      <vt:lpstr>'População,PEA'!Area_de_impressao</vt:lpstr>
      <vt:lpstr>RendaE!Area_de_impressao</vt:lpstr>
      <vt:lpstr>RendaHM!Area_de_impressao</vt:lpstr>
      <vt:lpstr>RendaI!Area_de_impressao</vt:lpstr>
      <vt:lpstr>RendaP1!Area_de_impressao</vt:lpstr>
      <vt:lpstr>RendaP2!Area_de_impressao</vt:lpstr>
      <vt:lpstr>RendaR!Area_de_impressao</vt:lpstr>
      <vt:lpstr>RendaS!Area_de_impressao</vt:lpstr>
      <vt:lpstr>TxE!Area_de_impressao</vt:lpstr>
      <vt:lpstr>TxI!Area_de_impressao</vt:lpstr>
      <vt:lpstr>TxR!Area_de_impressao</vt:lpstr>
      <vt:lpstr>TxSub!Area_de_impressao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</dc:creator>
  <cp:lastModifiedBy>Glauber</cp:lastModifiedBy>
  <cp:lastPrinted>2019-12-05T13:02:07Z</cp:lastPrinted>
  <dcterms:created xsi:type="dcterms:W3CDTF">2012-11-26T18:19:29Z</dcterms:created>
  <dcterms:modified xsi:type="dcterms:W3CDTF">2022-03-17T12:56:44Z</dcterms:modified>
</cp:coreProperties>
</file>