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DP\Desktop\"/>
    </mc:Choice>
  </mc:AlternateContent>
  <bookViews>
    <workbookView xWindow="720" yWindow="750" windowWidth="13740" windowHeight="8205"/>
  </bookViews>
  <sheets>
    <sheet name="CAIXA" sheetId="19" r:id="rId1"/>
    <sheet name="CARTÕES" sheetId="20" r:id="rId2"/>
  </sheets>
  <calcPr calcId="152511"/>
</workbook>
</file>

<file path=xl/calcChain.xml><?xml version="1.0" encoding="utf-8"?>
<calcChain xmlns="http://schemas.openxmlformats.org/spreadsheetml/2006/main">
  <c r="E42" i="19" l="1"/>
  <c r="L32" i="19"/>
  <c r="L16" i="19"/>
  <c r="E13" i="19" l="1"/>
  <c r="L37" i="19"/>
  <c r="E17" i="19" l="1"/>
  <c r="E8" i="19" l="1"/>
  <c r="E9" i="19"/>
  <c r="I8" i="20" l="1"/>
  <c r="C25" i="20" l="1"/>
  <c r="C27" i="20" s="1"/>
  <c r="F7" i="20"/>
  <c r="B21" i="20" l="1"/>
  <c r="C18" i="20"/>
  <c r="F8" i="20" l="1"/>
  <c r="B8" i="20" l="1"/>
  <c r="C8" i="20"/>
  <c r="E8" i="20"/>
  <c r="D8" i="20"/>
  <c r="L9" i="19" l="1"/>
  <c r="E10" i="19"/>
  <c r="L10" i="19" s="1"/>
  <c r="E11" i="19"/>
  <c r="L11" i="19" s="1"/>
  <c r="E12" i="19"/>
  <c r="L12" i="19" s="1"/>
  <c r="L13" i="19"/>
  <c r="E14" i="19"/>
  <c r="L14" i="19" s="1"/>
  <c r="E15" i="19"/>
  <c r="L15" i="19" s="1"/>
  <c r="E16" i="19"/>
  <c r="L17" i="19"/>
  <c r="G17" i="19" l="1"/>
  <c r="I17" i="19" s="1"/>
  <c r="G16" i="19"/>
  <c r="I16" i="19" s="1"/>
  <c r="G14" i="19"/>
  <c r="I14" i="19" s="1"/>
  <c r="G12" i="19"/>
  <c r="I12" i="19" s="1"/>
  <c r="G15" i="19"/>
  <c r="I15" i="19" s="1"/>
  <c r="G13" i="19"/>
  <c r="I13" i="19" s="1"/>
  <c r="G11" i="19"/>
  <c r="I11" i="19" s="1"/>
  <c r="G10" i="19"/>
  <c r="I10" i="19" s="1"/>
  <c r="G9" i="19"/>
  <c r="I9" i="19" s="1"/>
  <c r="L8" i="19"/>
  <c r="L19" i="19" s="1"/>
  <c r="G23" i="19" s="1"/>
  <c r="G35" i="19" s="1"/>
  <c r="G8" i="19" l="1"/>
  <c r="G18" i="19" s="1"/>
  <c r="I8" i="19" l="1"/>
  <c r="I18" i="19" s="1"/>
  <c r="G41" i="19" l="1"/>
  <c r="G42" i="19" s="1"/>
  <c r="E41" i="19" l="1"/>
</calcChain>
</file>

<file path=xl/comments1.xml><?xml version="1.0" encoding="utf-8"?>
<comments xmlns="http://schemas.openxmlformats.org/spreadsheetml/2006/main">
  <authors>
    <author>RDP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RDP:</t>
        </r>
        <r>
          <rPr>
            <sz val="9"/>
            <color indexed="81"/>
            <rFont val="Tahoma"/>
            <family val="2"/>
          </rPr>
          <t xml:space="preserve">
ENCERRANTE INICIAL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RDP:</t>
        </r>
        <r>
          <rPr>
            <sz val="9"/>
            <color indexed="81"/>
            <rFont val="Tahoma"/>
            <family val="2"/>
          </rPr>
          <t xml:space="preserve">
ENCERRANTE FINAL 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RDP:</t>
        </r>
        <r>
          <rPr>
            <sz val="9"/>
            <color indexed="81"/>
            <rFont val="Tahoma"/>
            <family val="2"/>
          </rPr>
          <t xml:space="preserve">
INSERIR TOTAL DE VENDAS DO SISTEMA PDV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RDP:</t>
        </r>
        <r>
          <rPr>
            <sz val="9"/>
            <color indexed="81"/>
            <rFont val="Tahoma"/>
            <family val="2"/>
          </rPr>
          <t xml:space="preserve">
INSERIR PREÇO POR BICO 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RDP:</t>
        </r>
        <r>
          <rPr>
            <sz val="9"/>
            <color indexed="81"/>
            <rFont val="Tahoma"/>
            <family val="2"/>
          </rPr>
          <t xml:space="preserve">
INSERIR TOTAL ENTRDAS DO SISTEMA / PDV</t>
        </r>
      </text>
    </comment>
  </commentList>
</comments>
</file>

<file path=xl/sharedStrings.xml><?xml version="1.0" encoding="utf-8"?>
<sst xmlns="http://schemas.openxmlformats.org/spreadsheetml/2006/main" count="72" uniqueCount="55">
  <si>
    <t>Bico</t>
  </si>
  <si>
    <t>Preço bico</t>
  </si>
  <si>
    <t>TOTAL DE VENDAS R$</t>
  </si>
  <si>
    <t xml:space="preserve">VENDAS BICOS </t>
  </si>
  <si>
    <t>ENTRADAS</t>
  </si>
  <si>
    <t>SAÍDAS</t>
  </si>
  <si>
    <t xml:space="preserve">TOTAL </t>
  </si>
  <si>
    <t>TOTAL SAÍDAS</t>
  </si>
  <si>
    <t xml:space="preserve"> ENTRADA</t>
  </si>
  <si>
    <t>DESCONTOS</t>
  </si>
  <si>
    <t>R$</t>
  </si>
  <si>
    <t>SISTEMA</t>
  </si>
  <si>
    <t xml:space="preserve">MANUAL </t>
  </si>
  <si>
    <t>diferença</t>
  </si>
  <si>
    <t>total lts manual</t>
  </si>
  <si>
    <t>total lts caixas</t>
  </si>
  <si>
    <t>SAQUES</t>
  </si>
  <si>
    <t xml:space="preserve">AUTOMOTIVO </t>
  </si>
  <si>
    <t>CONVENIÊNCIA</t>
  </si>
  <si>
    <t xml:space="preserve">TOTAL ENTRADAS </t>
  </si>
  <si>
    <t xml:space="preserve">TOTAL  SAÍDAS </t>
  </si>
  <si>
    <t>DIFERENÇA</t>
  </si>
  <si>
    <t>DEPOSITOS</t>
  </si>
  <si>
    <t xml:space="preserve">OPERADOR:                  </t>
  </si>
  <si>
    <r>
      <rPr>
        <sz val="14"/>
        <rFont val="Arial"/>
        <family val="2"/>
      </rPr>
      <t>MED</t>
    </r>
    <r>
      <rPr>
        <b/>
        <sz val="14"/>
        <color rgb="FFFF0000"/>
        <rFont val="Arial"/>
        <family val="2"/>
      </rPr>
      <t xml:space="preserve"> 04</t>
    </r>
  </si>
  <si>
    <t>PRODUTO</t>
  </si>
  <si>
    <t>GC</t>
  </si>
  <si>
    <t>GA</t>
  </si>
  <si>
    <t>ETANOL</t>
  </si>
  <si>
    <t>S500</t>
  </si>
  <si>
    <t>S10</t>
  </si>
  <si>
    <t>DEBITO E CREDITO POS DO DIA 22/01/2018 à 13/02/2018</t>
  </si>
  <si>
    <t>DATA</t>
  </si>
  <si>
    <t>CREDITO TEF</t>
  </si>
  <si>
    <t>DEBITO TEF</t>
  </si>
  <si>
    <t>CREDITO POS</t>
  </si>
  <si>
    <t>DEBITO POS</t>
  </si>
  <si>
    <t>TOTAL</t>
  </si>
  <si>
    <t>PRAZO</t>
  </si>
  <si>
    <t>brinks</t>
  </si>
  <si>
    <t>banco</t>
  </si>
  <si>
    <t>total</t>
  </si>
  <si>
    <t>VALORES EM MOEDAS E QUE NÃO PASSARAM NO BRINKS</t>
  </si>
  <si>
    <t>Depositos por dia brinks</t>
  </si>
  <si>
    <t>Total</t>
  </si>
  <si>
    <t>Transferência / Diesel</t>
  </si>
  <si>
    <t>cartões/site safra</t>
  </si>
  <si>
    <t>NOTAS A PRAZO</t>
  </si>
  <si>
    <r>
      <t xml:space="preserve">Inicial     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hs     16:30                            Final 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hs 10:30</t>
    </r>
  </si>
  <si>
    <t>EI 27.05.2018</t>
  </si>
  <si>
    <t>EF 30.08.2018</t>
  </si>
  <si>
    <r>
      <rPr>
        <b/>
        <sz val="10"/>
        <rFont val="Arial"/>
        <family val="2"/>
      </rPr>
      <t>DATA:</t>
    </r>
    <r>
      <rPr>
        <b/>
        <sz val="10"/>
        <color rgb="FFFF0000"/>
        <rFont val="Arial"/>
        <family val="2"/>
      </rPr>
      <t xml:space="preserve"> 27/03/2019 à 30/05/2019</t>
    </r>
  </si>
  <si>
    <t>DEBITO / CREDITO  POS</t>
  </si>
  <si>
    <t>IPI APP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</si>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</sst>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2" fillId="4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" fillId="0" borderId="0" xfId="0" applyFont="1"/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1" fillId="0" borderId="1" xfId="0" applyFont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4" fontId="1" fillId="0" borderId="1" xfId="1" applyFont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164" fontId="0" fillId="0" borderId="0" xfId="2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4" fontId="0" fillId="0" borderId="1" xfId="1" applyFont="1" applyBorder="1" applyAlignment="1">
      <alignment horizontal="left"/>
    </xf>
    <xf numFmtId="44" fontId="2" fillId="5" borderId="1" xfId="1" applyFont="1" applyFill="1" applyBorder="1" applyAlignment="1">
      <alignment horizontal="left"/>
    </xf>
    <xf numFmtId="44" fontId="5" fillId="0" borderId="1" xfId="1" applyFont="1" applyBorder="1" applyAlignment="1">
      <alignment horizontal="left"/>
    </xf>
    <xf numFmtId="44" fontId="6" fillId="0" borderId="1" xfId="1" applyFont="1" applyBorder="1" applyAlignment="1">
      <alignment horizontal="left"/>
    </xf>
    <xf numFmtId="44" fontId="2" fillId="2" borderId="1" xfId="0" applyNumberFormat="1" applyFont="1" applyFill="1" applyBorder="1" applyAlignment="1">
      <alignment horizontal="left"/>
    </xf>
    <xf numFmtId="44" fontId="2" fillId="5" borderId="1" xfId="0" applyNumberFormat="1" applyFont="1" applyFill="1" applyBorder="1" applyAlignment="1">
      <alignment horizontal="left"/>
    </xf>
    <xf numFmtId="44" fontId="2" fillId="2" borderId="1" xfId="1" applyFont="1" applyFill="1" applyBorder="1" applyAlignment="1">
      <alignment horizontal="left"/>
    </xf>
    <xf numFmtId="44" fontId="1" fillId="4" borderId="1" xfId="0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right"/>
    </xf>
    <xf numFmtId="164" fontId="0" fillId="4" borderId="1" xfId="2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5" fontId="0" fillId="4" borderId="1" xfId="0" applyNumberFormat="1" applyFill="1" applyBorder="1" applyAlignment="1">
      <alignment horizontal="left"/>
    </xf>
    <xf numFmtId="44" fontId="0" fillId="4" borderId="1" xfId="1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44" fontId="0" fillId="0" borderId="1" xfId="1" applyFont="1" applyBorder="1"/>
    <xf numFmtId="14" fontId="12" fillId="2" borderId="1" xfId="0" applyNumberFormat="1" applyFont="1" applyFill="1" applyBorder="1" applyAlignment="1">
      <alignment horizontal="center"/>
    </xf>
    <xf numFmtId="44" fontId="12" fillId="2" borderId="1" xfId="1" applyFont="1" applyFill="1" applyBorder="1"/>
    <xf numFmtId="44" fontId="0" fillId="0" borderId="1" xfId="0" applyNumberFormat="1" applyBorder="1" applyAlignment="1">
      <alignment horizontal="left"/>
    </xf>
    <xf numFmtId="44" fontId="2" fillId="4" borderId="1" xfId="0" applyNumberFormat="1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44" fontId="0" fillId="2" borderId="1" xfId="1" applyFont="1" applyFill="1" applyBorder="1"/>
    <xf numFmtId="44" fontId="0" fillId="0" borderId="0" xfId="0" applyNumberFormat="1"/>
    <xf numFmtId="0" fontId="1" fillId="0" borderId="0" xfId="0" applyFont="1"/>
    <xf numFmtId="44" fontId="0" fillId="0" borderId="0" xfId="0" applyNumberFormat="1" applyFill="1" applyBorder="1"/>
    <xf numFmtId="44" fontId="6" fillId="0" borderId="1" xfId="0" applyNumberFormat="1" applyFont="1" applyBorder="1" applyAlignment="1">
      <alignment horizontal="left"/>
    </xf>
    <xf numFmtId="44" fontId="0" fillId="0" borderId="0" xfId="0" applyNumberFormat="1" applyAlignment="1">
      <alignment horizontal="center"/>
    </xf>
    <xf numFmtId="0" fontId="1" fillId="0" borderId="1" xfId="0" applyFont="1" applyBorder="1"/>
    <xf numFmtId="0" fontId="1" fillId="4" borderId="0" xfId="0" applyFont="1" applyFill="1" applyBorder="1" applyAlignment="1">
      <alignment horizontal="left"/>
    </xf>
    <xf numFmtId="44" fontId="3" fillId="5" borderId="1" xfId="0" applyNumberFormat="1" applyFont="1" applyFill="1" applyBorder="1" applyAlignment="1">
      <alignment horizontal="left"/>
    </xf>
    <xf numFmtId="44" fontId="0" fillId="5" borderId="0" xfId="0" applyNumberFormat="1" applyFill="1"/>
    <xf numFmtId="44" fontId="0" fillId="4" borderId="1" xfId="1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/>
    </xf>
    <xf numFmtId="44" fontId="0" fillId="4" borderId="0" xfId="0" applyNumberForma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44" fontId="2" fillId="6" borderId="1" xfId="1" applyFont="1" applyFill="1" applyBorder="1" applyAlignment="1">
      <alignment horizontal="left"/>
    </xf>
    <xf numFmtId="44" fontId="0" fillId="4" borderId="0" xfId="1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44" fontId="0" fillId="4" borderId="3" xfId="1" applyFont="1" applyFill="1" applyBorder="1" applyAlignment="1">
      <alignment horizontal="left"/>
    </xf>
    <xf numFmtId="44" fontId="2" fillId="4" borderId="0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T62"/>
  <sheetViews>
    <sheetView tabSelected="1" workbookViewId="0">
      <selection activeCell="L47" sqref="L47"/>
    </sheetView>
  </sheetViews>
  <sheetFormatPr defaultRowHeight="12.75" x14ac:dyDescent="0.2"/>
  <cols>
    <col min="1" max="1" width="8.85546875" customWidth="1"/>
    <col min="2" max="2" width="10.7109375" bestFit="1" customWidth="1"/>
    <col min="3" max="4" width="17.7109375" bestFit="1" customWidth="1"/>
    <col min="5" max="5" width="18" bestFit="1" customWidth="1"/>
    <col min="6" max="6" width="2.28515625" customWidth="1"/>
    <col min="7" max="7" width="18.140625" customWidth="1"/>
    <col min="8" max="8" width="2.42578125" customWidth="1"/>
    <col min="9" max="9" width="18.5703125" customWidth="1"/>
    <col min="10" max="10" width="2.140625" customWidth="1"/>
    <col min="11" max="11" width="23" bestFit="1" customWidth="1"/>
    <col min="12" max="12" width="16.85546875" bestFit="1" customWidth="1"/>
    <col min="13" max="13" width="3.140625" customWidth="1"/>
    <col min="14" max="14" width="12.5703125" customWidth="1"/>
    <col min="15" max="15" width="14.42578125" customWidth="1"/>
    <col min="16" max="16" width="1.7109375" customWidth="1"/>
  </cols>
  <sheetData>
    <row r="2" spans="1:16" ht="18" x14ac:dyDescent="0.25">
      <c r="A2" s="104" t="s">
        <v>24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16" ht="18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">
      <c r="A4" s="105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</row>
    <row r="5" spans="1:16" x14ac:dyDescent="0.2">
      <c r="A5" s="107" t="s">
        <v>51</v>
      </c>
      <c r="B5" s="108"/>
      <c r="C5" s="108"/>
      <c r="D5" s="108"/>
      <c r="E5" s="109"/>
      <c r="F5" s="110" t="s">
        <v>23</v>
      </c>
      <c r="G5" s="110"/>
      <c r="H5" s="110"/>
      <c r="I5" s="110"/>
      <c r="J5" s="110"/>
      <c r="K5" s="110"/>
      <c r="L5" s="110"/>
      <c r="M5" s="111"/>
      <c r="N5" s="112"/>
      <c r="O5" s="112"/>
      <c r="P5" s="112"/>
    </row>
    <row r="6" spans="1:16" x14ac:dyDescent="0.2">
      <c r="A6" s="14"/>
      <c r="B6" s="14"/>
      <c r="C6" s="14"/>
      <c r="D6" s="14"/>
      <c r="E6" s="14"/>
      <c r="F6" s="4"/>
      <c r="G6" s="4"/>
      <c r="H6" s="4"/>
      <c r="I6" s="4"/>
      <c r="J6" s="4"/>
      <c r="K6" s="4"/>
      <c r="L6" s="4" t="s">
        <v>6</v>
      </c>
      <c r="M6" s="3"/>
      <c r="N6" s="1"/>
      <c r="O6" s="1"/>
      <c r="P6" s="1"/>
    </row>
    <row r="7" spans="1:16" x14ac:dyDescent="0.2">
      <c r="A7" s="5" t="s">
        <v>0</v>
      </c>
      <c r="B7" s="5" t="s">
        <v>25</v>
      </c>
      <c r="C7" s="31" t="s">
        <v>49</v>
      </c>
      <c r="D7" s="31" t="s">
        <v>50</v>
      </c>
      <c r="E7" s="19" t="s">
        <v>14</v>
      </c>
      <c r="F7" s="5"/>
      <c r="G7" s="19" t="s">
        <v>15</v>
      </c>
      <c r="H7" s="5"/>
      <c r="I7" s="5" t="s">
        <v>13</v>
      </c>
      <c r="J7" s="5"/>
      <c r="K7" s="5" t="s">
        <v>1</v>
      </c>
      <c r="L7" s="5"/>
      <c r="M7" s="3"/>
      <c r="N7" s="3"/>
      <c r="O7" s="3"/>
      <c r="P7" s="3"/>
    </row>
    <row r="8" spans="1:16" x14ac:dyDescent="0.2">
      <c r="A8" s="65">
        <v>4</v>
      </c>
      <c r="B8" s="65" t="s">
        <v>28</v>
      </c>
      <c r="C8" s="64">
        <v>713068.6</v>
      </c>
      <c r="D8" s="64">
        <v>713658.61</v>
      </c>
      <c r="E8" s="66">
        <f>D8-C8</f>
        <v>590.01000000000931</v>
      </c>
      <c r="F8" s="65"/>
      <c r="G8" s="66">
        <f>E8</f>
        <v>590.01000000000931</v>
      </c>
      <c r="H8" s="65"/>
      <c r="I8" s="65">
        <f>SUM(E8-G8)</f>
        <v>0</v>
      </c>
      <c r="J8" s="65"/>
      <c r="K8" s="65">
        <v>3.399</v>
      </c>
      <c r="L8" s="89">
        <f t="shared" ref="L8:L16" si="0">SUM(E8*K8)</f>
        <v>2005.4439900000316</v>
      </c>
      <c r="M8" s="3"/>
      <c r="N8" s="3"/>
      <c r="O8" s="3"/>
      <c r="P8" s="3"/>
    </row>
    <row r="9" spans="1:16" x14ac:dyDescent="0.2">
      <c r="A9" s="65">
        <v>1</v>
      </c>
      <c r="B9" s="65" t="s">
        <v>27</v>
      </c>
      <c r="C9" s="64">
        <v>1669652.52</v>
      </c>
      <c r="D9" s="64">
        <v>1671676.52</v>
      </c>
      <c r="E9" s="66">
        <f t="shared" ref="E9:E17" si="1">D9-C9</f>
        <v>2024</v>
      </c>
      <c r="F9" s="65"/>
      <c r="G9" s="66">
        <f t="shared" ref="G9:G17" si="2">E9</f>
        <v>2024</v>
      </c>
      <c r="H9" s="65"/>
      <c r="I9" s="65">
        <f t="shared" ref="I9:I17" si="3">SUM(E9-G9)</f>
        <v>0</v>
      </c>
      <c r="J9" s="65"/>
      <c r="K9" s="65">
        <v>4.4290000000000003</v>
      </c>
      <c r="L9" s="67">
        <f t="shared" si="0"/>
        <v>8964.2960000000003</v>
      </c>
      <c r="M9" s="3"/>
      <c r="N9" s="3"/>
      <c r="O9" s="3"/>
      <c r="P9" s="3"/>
    </row>
    <row r="10" spans="1:16" x14ac:dyDescent="0.2">
      <c r="A10" s="65">
        <v>2</v>
      </c>
      <c r="B10" s="65" t="s">
        <v>26</v>
      </c>
      <c r="C10" s="64">
        <v>2184702.8199999998</v>
      </c>
      <c r="D10" s="64">
        <v>2187551.4500000002</v>
      </c>
      <c r="E10" s="66">
        <f t="shared" si="1"/>
        <v>2848.6300000003539</v>
      </c>
      <c r="F10" s="65"/>
      <c r="G10" s="66">
        <f t="shared" si="2"/>
        <v>2848.6300000003539</v>
      </c>
      <c r="H10" s="65"/>
      <c r="I10" s="65">
        <f t="shared" si="3"/>
        <v>0</v>
      </c>
      <c r="J10" s="65"/>
      <c r="K10" s="65">
        <v>4.4290000000000003</v>
      </c>
      <c r="L10" s="67">
        <f t="shared" si="0"/>
        <v>12616.582270001569</v>
      </c>
      <c r="M10" s="3"/>
      <c r="N10" s="3"/>
      <c r="O10" s="3"/>
      <c r="P10" s="3"/>
    </row>
    <row r="11" spans="1:16" x14ac:dyDescent="0.2">
      <c r="A11" s="65">
        <v>3</v>
      </c>
      <c r="B11" s="65" t="s">
        <v>26</v>
      </c>
      <c r="C11" s="64">
        <v>675508.97</v>
      </c>
      <c r="D11" s="64">
        <v>676115.06</v>
      </c>
      <c r="E11" s="66">
        <f t="shared" si="1"/>
        <v>606.09000000008382</v>
      </c>
      <c r="F11" s="65"/>
      <c r="G11" s="66">
        <f t="shared" si="2"/>
        <v>606.09000000008382</v>
      </c>
      <c r="H11" s="65"/>
      <c r="I11" s="65">
        <f t="shared" si="3"/>
        <v>0</v>
      </c>
      <c r="J11" s="65"/>
      <c r="K11" s="65">
        <v>4.4290000000000003</v>
      </c>
      <c r="L11" s="67">
        <f t="shared" si="0"/>
        <v>2684.3726100003714</v>
      </c>
      <c r="M11" s="3"/>
      <c r="N11" s="3"/>
      <c r="O11" s="3"/>
      <c r="P11" s="3"/>
    </row>
    <row r="12" spans="1:16" x14ac:dyDescent="0.2">
      <c r="A12" s="65">
        <v>5</v>
      </c>
      <c r="B12" s="65" t="s">
        <v>26</v>
      </c>
      <c r="C12" s="64">
        <v>1233773.26</v>
      </c>
      <c r="D12" s="64">
        <v>1235385.7</v>
      </c>
      <c r="E12" s="66">
        <f t="shared" si="1"/>
        <v>1612.4399999999441</v>
      </c>
      <c r="F12" s="65"/>
      <c r="G12" s="66">
        <f t="shared" si="2"/>
        <v>1612.4399999999441</v>
      </c>
      <c r="H12" s="65"/>
      <c r="I12" s="65">
        <f t="shared" si="3"/>
        <v>0</v>
      </c>
      <c r="J12" s="65"/>
      <c r="K12" s="65">
        <v>4.4290000000000003</v>
      </c>
      <c r="L12" s="67">
        <f t="shared" si="0"/>
        <v>7141.4967599997526</v>
      </c>
      <c r="M12" s="3"/>
      <c r="N12" s="3"/>
      <c r="O12" s="3"/>
      <c r="P12" s="3"/>
    </row>
    <row r="13" spans="1:16" x14ac:dyDescent="0.2">
      <c r="A13" s="65">
        <v>7</v>
      </c>
      <c r="B13" s="65" t="s">
        <v>30</v>
      </c>
      <c r="C13" s="64">
        <v>246674.44</v>
      </c>
      <c r="D13" s="64">
        <v>247521.63</v>
      </c>
      <c r="E13" s="66">
        <f t="shared" si="1"/>
        <v>847.19000000000233</v>
      </c>
      <c r="F13" s="65"/>
      <c r="G13" s="66">
        <f t="shared" si="2"/>
        <v>847.19000000000233</v>
      </c>
      <c r="H13" s="65"/>
      <c r="I13" s="65">
        <f t="shared" si="3"/>
        <v>0</v>
      </c>
      <c r="J13" s="65"/>
      <c r="K13" s="65">
        <v>3.2989999999999999</v>
      </c>
      <c r="L13" s="67">
        <f t="shared" si="0"/>
        <v>2794.8798100000076</v>
      </c>
      <c r="M13" s="3"/>
      <c r="N13" s="3"/>
      <c r="O13" s="3"/>
      <c r="P13" s="3"/>
    </row>
    <row r="14" spans="1:16" x14ac:dyDescent="0.2">
      <c r="A14" s="65">
        <v>6</v>
      </c>
      <c r="B14" s="65" t="s">
        <v>29</v>
      </c>
      <c r="C14" s="64">
        <v>980244.32</v>
      </c>
      <c r="D14" s="64">
        <v>982707.21</v>
      </c>
      <c r="E14" s="66">
        <f t="shared" si="1"/>
        <v>2462.890000000014</v>
      </c>
      <c r="F14" s="65"/>
      <c r="G14" s="66">
        <f t="shared" si="2"/>
        <v>2462.890000000014</v>
      </c>
      <c r="H14" s="65"/>
      <c r="I14" s="65">
        <f t="shared" si="3"/>
        <v>0</v>
      </c>
      <c r="J14" s="65"/>
      <c r="K14" s="65">
        <v>3.2290000000000001</v>
      </c>
      <c r="L14" s="67">
        <f t="shared" si="0"/>
        <v>7952.6718100000453</v>
      </c>
      <c r="M14" s="3"/>
      <c r="N14" s="3"/>
      <c r="O14" s="3"/>
      <c r="P14" s="3"/>
    </row>
    <row r="15" spans="1:16" x14ac:dyDescent="0.2">
      <c r="A15" s="65"/>
      <c r="B15" s="65"/>
      <c r="C15" s="64"/>
      <c r="D15" s="64"/>
      <c r="E15" s="66">
        <f t="shared" si="1"/>
        <v>0</v>
      </c>
      <c r="F15" s="65"/>
      <c r="G15" s="66">
        <f t="shared" si="2"/>
        <v>0</v>
      </c>
      <c r="H15" s="65"/>
      <c r="I15" s="65">
        <f t="shared" si="3"/>
        <v>0</v>
      </c>
      <c r="J15" s="65"/>
      <c r="K15" s="65"/>
      <c r="L15" s="67">
        <f t="shared" si="0"/>
        <v>0</v>
      </c>
      <c r="M15" s="3"/>
      <c r="N15" s="3"/>
      <c r="O15" s="3"/>
      <c r="P15" s="3"/>
    </row>
    <row r="16" spans="1:16" x14ac:dyDescent="0.2">
      <c r="A16" s="65"/>
      <c r="B16" s="65"/>
      <c r="C16" s="64"/>
      <c r="D16" s="64"/>
      <c r="E16" s="66">
        <f t="shared" si="1"/>
        <v>0</v>
      </c>
      <c r="F16" s="65"/>
      <c r="G16" s="66">
        <f t="shared" si="2"/>
        <v>0</v>
      </c>
      <c r="H16" s="65"/>
      <c r="I16" s="65">
        <f t="shared" si="3"/>
        <v>0</v>
      </c>
      <c r="J16" s="65"/>
      <c r="K16" s="65"/>
      <c r="L16" s="67">
        <f t="shared" si="0"/>
        <v>0</v>
      </c>
      <c r="M16" s="3"/>
      <c r="N16" s="3"/>
      <c r="O16" s="92"/>
      <c r="P16" s="3"/>
    </row>
    <row r="17" spans="1:20" x14ac:dyDescent="0.2">
      <c r="A17" s="65"/>
      <c r="B17" s="2"/>
      <c r="C17" s="52"/>
      <c r="D17" s="52"/>
      <c r="E17" s="66">
        <f t="shared" si="1"/>
        <v>0</v>
      </c>
      <c r="F17" s="2"/>
      <c r="G17" s="54">
        <f t="shared" si="2"/>
        <v>0</v>
      </c>
      <c r="H17" s="2"/>
      <c r="I17" s="65">
        <f t="shared" si="3"/>
        <v>0</v>
      </c>
      <c r="J17" s="2"/>
      <c r="K17" s="65"/>
      <c r="L17" s="55">
        <f>SUM(E17*K17)</f>
        <v>0</v>
      </c>
      <c r="M17" s="3"/>
      <c r="N17" s="3"/>
      <c r="O17" s="3"/>
      <c r="P17" s="3"/>
    </row>
    <row r="18" spans="1:20" x14ac:dyDescent="0.2">
      <c r="A18" s="4"/>
      <c r="B18" s="4"/>
      <c r="C18" s="30"/>
      <c r="D18" s="53"/>
      <c r="E18" s="2"/>
      <c r="F18" s="4"/>
      <c r="G18" s="63">
        <f>SUM(G8:G16)</f>
        <v>10991.250000000407</v>
      </c>
      <c r="H18" s="4"/>
      <c r="I18" s="12">
        <f>SUM(I8:I17)</f>
        <v>0</v>
      </c>
      <c r="J18" s="2"/>
      <c r="K18" s="2"/>
      <c r="L18" s="2"/>
      <c r="M18" s="3"/>
      <c r="N18" s="20"/>
      <c r="O18" s="3"/>
      <c r="P18" s="3"/>
      <c r="Q18" s="22"/>
      <c r="R18" s="22"/>
      <c r="S18" s="22"/>
      <c r="T18" s="22"/>
    </row>
    <row r="19" spans="1:20" x14ac:dyDescent="0.2">
      <c r="A19" s="4"/>
      <c r="B19" s="4"/>
      <c r="C19" s="30"/>
      <c r="D19" s="30"/>
      <c r="E19" s="4"/>
      <c r="F19" s="4"/>
      <c r="G19" s="4"/>
      <c r="H19" s="4"/>
      <c r="I19" s="18" t="s">
        <v>2</v>
      </c>
      <c r="J19" s="18"/>
      <c r="K19" s="18"/>
      <c r="L19" s="56">
        <f>SUM(L8:L17)</f>
        <v>44159.743250001775</v>
      </c>
      <c r="M19" s="3"/>
      <c r="N19" s="93"/>
      <c r="O19" s="3"/>
      <c r="P19" s="3"/>
    </row>
    <row r="20" spans="1:20" ht="13.5" thickBot="1" x14ac:dyDescent="0.25">
      <c r="A20" s="4"/>
      <c r="B20" s="4"/>
      <c r="C20" s="30"/>
      <c r="D20" s="30"/>
      <c r="E20" s="4"/>
      <c r="F20" s="4"/>
      <c r="G20" s="4"/>
      <c r="H20" s="4"/>
      <c r="I20" s="7"/>
      <c r="J20" s="7"/>
      <c r="K20" s="7"/>
      <c r="L20" s="7"/>
      <c r="M20" s="3"/>
      <c r="N20" s="3"/>
      <c r="O20" s="3"/>
      <c r="P20" s="3"/>
    </row>
    <row r="21" spans="1:20" x14ac:dyDescent="0.2">
      <c r="A21" s="8"/>
      <c r="B21" s="11"/>
      <c r="C21" s="11"/>
      <c r="D21" s="11"/>
      <c r="E21" s="9" t="s">
        <v>4</v>
      </c>
      <c r="F21" s="10"/>
      <c r="G21" s="49"/>
      <c r="H21" s="4"/>
      <c r="I21" s="5"/>
      <c r="J21" s="5"/>
      <c r="K21" s="5" t="s">
        <v>5</v>
      </c>
      <c r="L21" s="5" t="s">
        <v>10</v>
      </c>
      <c r="M21" s="3"/>
      <c r="N21" s="3"/>
      <c r="O21" s="3"/>
      <c r="P21" s="3"/>
    </row>
    <row r="22" spans="1:20" x14ac:dyDescent="0.2">
      <c r="A22" s="101"/>
      <c r="B22" s="24"/>
      <c r="C22" s="24"/>
      <c r="D22" s="24"/>
      <c r="E22" s="24"/>
      <c r="F22" s="24"/>
      <c r="G22" s="102"/>
      <c r="H22" s="4"/>
      <c r="I22" s="98">
        <v>43612</v>
      </c>
      <c r="J22" s="2"/>
      <c r="K22" s="26" t="s">
        <v>52</v>
      </c>
      <c r="L22" s="70">
        <v>6982.91</v>
      </c>
      <c r="M22" s="3"/>
      <c r="N22" s="3"/>
      <c r="O22" s="3"/>
      <c r="P22" s="3"/>
    </row>
    <row r="23" spans="1:20" x14ac:dyDescent="0.2">
      <c r="A23" s="6" t="s">
        <v>3</v>
      </c>
      <c r="B23" s="6"/>
      <c r="C23" s="6"/>
      <c r="D23" s="6"/>
      <c r="E23" s="2"/>
      <c r="F23" s="2"/>
      <c r="G23" s="60">
        <f>L19</f>
        <v>44159.743250001775</v>
      </c>
      <c r="H23" s="4"/>
      <c r="I23" s="98">
        <v>43613</v>
      </c>
      <c r="J23" s="2"/>
      <c r="K23" s="26" t="s">
        <v>52</v>
      </c>
      <c r="L23" s="55">
        <v>3438.38</v>
      </c>
      <c r="M23" s="23"/>
      <c r="N23" s="24"/>
      <c r="O23" s="23"/>
      <c r="P23" s="3"/>
    </row>
    <row r="24" spans="1:20" x14ac:dyDescent="0.2">
      <c r="A24" s="26" t="s">
        <v>17</v>
      </c>
      <c r="B24" s="6"/>
      <c r="C24" s="6"/>
      <c r="D24" s="6"/>
      <c r="E24" s="2"/>
      <c r="F24" s="2"/>
      <c r="G24" s="57"/>
      <c r="H24" s="4"/>
      <c r="I24" s="98">
        <v>43614</v>
      </c>
      <c r="J24" s="2"/>
      <c r="K24" s="26" t="s">
        <v>52</v>
      </c>
      <c r="L24" s="74">
        <v>5853.28</v>
      </c>
      <c r="M24" s="3"/>
      <c r="N24" s="1"/>
      <c r="O24" s="1"/>
      <c r="P24" s="1"/>
    </row>
    <row r="25" spans="1:20" x14ac:dyDescent="0.2">
      <c r="A25" s="26" t="s">
        <v>18</v>
      </c>
      <c r="B25" s="6"/>
      <c r="C25" s="6"/>
      <c r="D25" s="6"/>
      <c r="E25" s="2"/>
      <c r="F25" s="2"/>
      <c r="G25" s="57"/>
      <c r="H25" s="4"/>
      <c r="I25" s="98">
        <v>43615</v>
      </c>
      <c r="J25" s="2"/>
      <c r="K25" s="26" t="s">
        <v>52</v>
      </c>
      <c r="L25" s="74">
        <v>3921.82</v>
      </c>
      <c r="M25" s="3"/>
      <c r="N25" s="1"/>
      <c r="O25" s="84"/>
      <c r="P25" s="1"/>
    </row>
    <row r="26" spans="1:20" x14ac:dyDescent="0.2">
      <c r="A26" s="26"/>
      <c r="B26" s="6"/>
      <c r="C26" s="6"/>
      <c r="D26" s="6"/>
      <c r="E26" s="2"/>
      <c r="F26" s="2"/>
      <c r="G26" s="57"/>
      <c r="H26" s="4"/>
      <c r="I26" s="26"/>
      <c r="J26" s="2"/>
      <c r="K26" s="26"/>
      <c r="L26" s="74"/>
      <c r="M26" s="3"/>
      <c r="N26" s="1"/>
      <c r="O26" s="84"/>
      <c r="P26" s="1"/>
    </row>
    <row r="27" spans="1:20" x14ac:dyDescent="0.2">
      <c r="A27" s="26"/>
      <c r="B27" s="26"/>
      <c r="C27" s="6"/>
      <c r="D27" s="6"/>
      <c r="E27" s="2"/>
      <c r="F27" s="2"/>
      <c r="G27" s="58"/>
      <c r="H27" s="30"/>
      <c r="I27" s="98">
        <v>43612</v>
      </c>
      <c r="J27" s="2"/>
      <c r="K27" s="26" t="s">
        <v>53</v>
      </c>
      <c r="L27" s="55">
        <v>177.02</v>
      </c>
      <c r="M27" s="3"/>
      <c r="N27" s="32"/>
      <c r="O27" s="84"/>
      <c r="P27" s="32"/>
    </row>
    <row r="28" spans="1:20" x14ac:dyDescent="0.2">
      <c r="A28" s="26"/>
      <c r="B28" s="26"/>
      <c r="C28" s="26"/>
      <c r="D28" s="6"/>
      <c r="E28" s="2"/>
      <c r="F28" s="2"/>
      <c r="G28" s="33"/>
      <c r="H28" s="48"/>
      <c r="I28" s="98">
        <v>43613</v>
      </c>
      <c r="J28" s="2"/>
      <c r="K28" s="26" t="s">
        <v>53</v>
      </c>
      <c r="L28" s="74">
        <v>50</v>
      </c>
      <c r="M28" s="3"/>
      <c r="N28" s="50"/>
      <c r="O28" s="50"/>
      <c r="P28" s="50"/>
    </row>
    <row r="29" spans="1:20" x14ac:dyDescent="0.2">
      <c r="A29" s="26"/>
      <c r="B29" s="26"/>
      <c r="C29" s="26"/>
      <c r="D29" s="6"/>
      <c r="E29" s="2"/>
      <c r="F29" s="2"/>
      <c r="G29" s="83"/>
      <c r="H29" s="44"/>
      <c r="I29" s="98">
        <v>43614</v>
      </c>
      <c r="J29" s="2"/>
      <c r="K29" s="26" t="s">
        <v>53</v>
      </c>
      <c r="L29" s="74">
        <v>104</v>
      </c>
      <c r="M29" s="3"/>
      <c r="N29" s="45"/>
      <c r="O29" s="45"/>
      <c r="P29" s="45"/>
    </row>
    <row r="30" spans="1:20" x14ac:dyDescent="0.2">
      <c r="A30" s="26"/>
      <c r="B30" s="26"/>
      <c r="C30" s="51"/>
      <c r="D30" s="6"/>
      <c r="E30" s="2"/>
      <c r="F30" s="2"/>
      <c r="G30" s="83"/>
      <c r="H30" s="46"/>
      <c r="I30" s="26"/>
      <c r="J30" s="76"/>
      <c r="K30" s="26"/>
      <c r="L30" s="71"/>
      <c r="M30" s="3"/>
      <c r="N30" s="47"/>
      <c r="O30" s="47"/>
      <c r="P30" s="47"/>
    </row>
    <row r="31" spans="1:20" x14ac:dyDescent="0.2">
      <c r="A31" s="6"/>
      <c r="B31" s="6"/>
      <c r="C31" s="6"/>
      <c r="D31" s="6"/>
      <c r="E31" s="2"/>
      <c r="F31" s="2"/>
      <c r="G31" s="33"/>
      <c r="H31" s="30"/>
      <c r="I31" s="26"/>
      <c r="J31" s="2"/>
      <c r="K31" s="26"/>
      <c r="L31" s="55"/>
      <c r="M31" s="3"/>
      <c r="N31" s="32"/>
      <c r="O31" s="32"/>
      <c r="P31" s="32"/>
    </row>
    <row r="32" spans="1:20" x14ac:dyDescent="0.2">
      <c r="A32" s="6"/>
      <c r="B32" s="6"/>
      <c r="C32" s="6"/>
      <c r="D32" s="6"/>
      <c r="E32" s="2"/>
      <c r="F32" s="2"/>
      <c r="G32" s="33"/>
      <c r="H32" s="90"/>
      <c r="I32" s="26" t="s">
        <v>47</v>
      </c>
      <c r="J32" s="2"/>
      <c r="K32" s="26" t="s">
        <v>11</v>
      </c>
      <c r="L32" s="55">
        <f>751.53+2008.4</f>
        <v>2759.9300000000003</v>
      </c>
      <c r="M32" s="3"/>
      <c r="N32" s="91"/>
      <c r="O32" s="91"/>
      <c r="P32" s="91"/>
    </row>
    <row r="33" spans="1:16" x14ac:dyDescent="0.2">
      <c r="A33" s="6"/>
      <c r="B33" s="6"/>
      <c r="C33" s="6"/>
      <c r="D33" s="6"/>
      <c r="E33" s="2"/>
      <c r="F33" s="2"/>
      <c r="G33" s="33"/>
      <c r="H33" s="90"/>
      <c r="I33" s="26" t="s">
        <v>47</v>
      </c>
      <c r="J33" s="2"/>
      <c r="K33" s="26" t="s">
        <v>54</v>
      </c>
      <c r="L33" s="55">
        <v>556.5</v>
      </c>
      <c r="M33" s="3"/>
      <c r="N33" s="91"/>
      <c r="O33" s="91"/>
      <c r="P33" s="91"/>
    </row>
    <row r="34" spans="1:16" x14ac:dyDescent="0.2">
      <c r="A34" s="2"/>
      <c r="B34" s="2"/>
      <c r="C34" s="2"/>
      <c r="D34" s="2"/>
      <c r="E34" s="2"/>
      <c r="F34" s="2"/>
      <c r="G34" s="2"/>
      <c r="H34" s="4"/>
      <c r="I34" s="26"/>
      <c r="J34" s="2"/>
      <c r="K34" s="26"/>
      <c r="L34" s="55"/>
      <c r="M34" s="3"/>
      <c r="N34" s="1"/>
      <c r="O34" s="1"/>
      <c r="P34" s="1"/>
    </row>
    <row r="35" spans="1:16" x14ac:dyDescent="0.2">
      <c r="A35" s="5" t="s">
        <v>6</v>
      </c>
      <c r="B35" s="5"/>
      <c r="C35" s="31"/>
      <c r="D35" s="31"/>
      <c r="E35" s="5" t="s">
        <v>8</v>
      </c>
      <c r="F35" s="2"/>
      <c r="G35" s="59">
        <f>G23-G22</f>
        <v>44159.743250001775</v>
      </c>
      <c r="H35" s="4"/>
      <c r="I35" s="26" t="s">
        <v>16</v>
      </c>
      <c r="J35" s="2"/>
      <c r="K35" s="2"/>
      <c r="L35" s="74"/>
      <c r="M35" s="3"/>
      <c r="N35" s="1"/>
      <c r="O35" s="84"/>
      <c r="P35" s="1"/>
    </row>
    <row r="36" spans="1:16" x14ac:dyDescent="0.2">
      <c r="A36" s="7"/>
      <c r="B36" s="7"/>
      <c r="C36" s="7"/>
      <c r="D36" s="7"/>
      <c r="E36" s="7"/>
      <c r="F36" s="4"/>
      <c r="G36" s="4"/>
      <c r="H36" s="4"/>
      <c r="I36" s="6" t="s">
        <v>9</v>
      </c>
      <c r="J36" s="2"/>
      <c r="K36" s="2"/>
      <c r="L36" s="2"/>
      <c r="M36" s="3"/>
      <c r="N36" s="15"/>
      <c r="O36" s="1"/>
      <c r="P36" s="1"/>
    </row>
    <row r="37" spans="1:16" x14ac:dyDescent="0.2">
      <c r="A37" s="4"/>
      <c r="B37" s="4"/>
      <c r="C37" s="30"/>
      <c r="D37" s="30"/>
      <c r="E37" s="4"/>
      <c r="F37" s="4"/>
      <c r="G37" s="4"/>
      <c r="H37" s="4"/>
      <c r="I37" s="5" t="s">
        <v>7</v>
      </c>
      <c r="J37" s="5"/>
      <c r="K37" s="5"/>
      <c r="L37" s="61">
        <f>SUM(L22:L36)</f>
        <v>23843.84</v>
      </c>
      <c r="M37" s="3"/>
      <c r="N37" s="1"/>
      <c r="O37" s="1"/>
      <c r="P37" s="1"/>
    </row>
    <row r="38" spans="1:16" ht="13.5" thickBot="1" x14ac:dyDescent="0.25">
      <c r="A38" s="4"/>
      <c r="B38" s="4"/>
      <c r="C38" s="30"/>
      <c r="D38" s="30"/>
      <c r="E38" s="4"/>
      <c r="F38" s="4"/>
      <c r="G38" s="4"/>
      <c r="H38" s="4"/>
      <c r="I38" s="7"/>
      <c r="J38" s="7"/>
      <c r="K38" s="14"/>
      <c r="L38" s="14"/>
      <c r="M38" s="3"/>
      <c r="N38" s="1"/>
      <c r="O38" s="1"/>
      <c r="P38" s="1"/>
    </row>
    <row r="39" spans="1:16" x14ac:dyDescent="0.2">
      <c r="A39" s="8"/>
      <c r="B39" s="10"/>
      <c r="C39" s="10"/>
      <c r="D39" s="10"/>
      <c r="E39" s="43" t="s">
        <v>12</v>
      </c>
      <c r="F39" s="10"/>
      <c r="G39" s="42" t="s">
        <v>21</v>
      </c>
      <c r="H39" s="4"/>
      <c r="I39" s="43" t="s">
        <v>11</v>
      </c>
      <c r="J39" s="37"/>
      <c r="K39" s="16" t="s">
        <v>10</v>
      </c>
      <c r="L39" s="16" t="s">
        <v>21</v>
      </c>
      <c r="M39" s="3"/>
      <c r="N39" s="1"/>
      <c r="O39" s="80"/>
      <c r="P39" s="1"/>
    </row>
    <row r="40" spans="1:16" ht="13.5" thickBot="1" x14ac:dyDescent="0.25">
      <c r="A40" s="29"/>
      <c r="B40" s="34"/>
      <c r="C40" s="34"/>
      <c r="D40" s="34"/>
      <c r="E40" s="34"/>
      <c r="F40" s="34"/>
      <c r="G40" s="36"/>
      <c r="H40" s="4"/>
      <c r="I40" s="29"/>
      <c r="J40" s="38"/>
      <c r="K40" s="2"/>
      <c r="L40" s="2"/>
      <c r="M40" s="3"/>
      <c r="N40" s="1"/>
      <c r="P40" s="1"/>
    </row>
    <row r="41" spans="1:16" x14ac:dyDescent="0.2">
      <c r="A41" s="28" t="s">
        <v>19</v>
      </c>
      <c r="B41" s="31"/>
      <c r="C41" s="31" t="s">
        <v>10</v>
      </c>
      <c r="D41" s="31"/>
      <c r="E41" s="75">
        <f>G35</f>
        <v>44159.743250001775</v>
      </c>
      <c r="F41" s="31"/>
      <c r="G41" s="62">
        <f>G35-L37</f>
        <v>20315.903250001775</v>
      </c>
      <c r="H41" s="4"/>
      <c r="I41" s="28" t="s">
        <v>19</v>
      </c>
      <c r="J41" s="39"/>
      <c r="K41" s="40">
        <v>0</v>
      </c>
      <c r="L41" s="31">
        <v>0</v>
      </c>
      <c r="M41" s="3"/>
      <c r="N41" s="1"/>
      <c r="P41" s="1"/>
    </row>
    <row r="42" spans="1:16" x14ac:dyDescent="0.2">
      <c r="A42" s="31" t="s">
        <v>20</v>
      </c>
      <c r="B42" s="2"/>
      <c r="C42" s="26" t="s">
        <v>10</v>
      </c>
      <c r="D42" s="2" t="s">
        <v>22</v>
      </c>
      <c r="E42" s="99">
        <f>17352+5676</f>
        <v>23028</v>
      </c>
      <c r="F42" s="2"/>
      <c r="G42" s="87">
        <f>E42-G41</f>
        <v>2712.0967499982253</v>
      </c>
      <c r="H42" s="4"/>
      <c r="I42" s="31" t="s">
        <v>20</v>
      </c>
      <c r="J42" s="2"/>
      <c r="K42" s="41">
        <v>0</v>
      </c>
      <c r="L42" s="2">
        <v>0</v>
      </c>
      <c r="M42" s="3"/>
      <c r="N42" s="1"/>
      <c r="P42" s="1"/>
    </row>
    <row r="43" spans="1:16" x14ac:dyDescent="0.2">
      <c r="A43" s="4"/>
      <c r="B43" s="4"/>
      <c r="C43" s="30"/>
      <c r="D43" s="30"/>
      <c r="E43" s="100"/>
      <c r="F43" s="24"/>
      <c r="G43" s="86"/>
      <c r="H43" s="24"/>
      <c r="I43" s="24"/>
      <c r="J43" s="24"/>
      <c r="K43" s="35"/>
      <c r="L43" s="24"/>
      <c r="M43" s="3"/>
      <c r="N43" s="1"/>
      <c r="P43" s="1"/>
    </row>
    <row r="44" spans="1:16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14"/>
      <c r="L44" s="14"/>
      <c r="M44" s="23"/>
      <c r="N44" s="94"/>
      <c r="O44" s="22"/>
      <c r="P44" s="1"/>
    </row>
    <row r="45" spans="1:1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24"/>
      <c r="K45" s="14"/>
      <c r="L45" s="14"/>
      <c r="M45" s="23"/>
      <c r="N45" s="95"/>
      <c r="O45" s="22"/>
      <c r="P45" s="1"/>
    </row>
    <row r="46" spans="1:16" x14ac:dyDescent="0.2">
      <c r="A46" s="24"/>
      <c r="B46" s="24"/>
      <c r="C46" s="24"/>
      <c r="D46" s="24"/>
      <c r="E46" s="103"/>
      <c r="F46" s="14"/>
      <c r="G46" s="14"/>
      <c r="H46" s="24"/>
      <c r="I46" s="24"/>
      <c r="J46" s="24"/>
      <c r="K46" s="96"/>
      <c r="L46" s="96"/>
      <c r="M46" s="23"/>
      <c r="N46" s="95"/>
      <c r="O46" s="23"/>
      <c r="P46" s="1"/>
    </row>
    <row r="47" spans="1:16" x14ac:dyDescent="0.2">
      <c r="A47" s="24"/>
      <c r="B47" s="24"/>
      <c r="C47" s="24"/>
      <c r="D47" s="24"/>
      <c r="E47" s="14"/>
      <c r="F47" s="14"/>
      <c r="G47" s="14"/>
      <c r="H47" s="24"/>
      <c r="I47" s="24"/>
      <c r="J47" s="24"/>
      <c r="K47" s="21"/>
      <c r="L47" s="96"/>
      <c r="M47" s="23"/>
      <c r="N47" s="95"/>
      <c r="O47" s="23"/>
      <c r="P47" s="1"/>
    </row>
    <row r="48" spans="1:16" x14ac:dyDescent="0.2">
      <c r="A48" s="24"/>
      <c r="B48" s="24"/>
      <c r="C48" s="24"/>
      <c r="D48" s="24"/>
      <c r="E48" s="14"/>
      <c r="F48" s="14"/>
      <c r="G48" s="14"/>
      <c r="H48" s="24"/>
      <c r="I48" s="97"/>
      <c r="J48" s="24"/>
      <c r="K48" s="27"/>
      <c r="L48" s="96"/>
      <c r="M48" s="23"/>
      <c r="N48" s="95"/>
      <c r="O48" s="23"/>
      <c r="P48" s="1"/>
    </row>
    <row r="49" spans="1:16" x14ac:dyDescent="0.2">
      <c r="A49" s="24"/>
      <c r="B49" s="24"/>
      <c r="C49" s="24"/>
      <c r="D49" s="24"/>
      <c r="E49" s="103"/>
      <c r="F49" s="14"/>
      <c r="G49" s="14"/>
      <c r="H49" s="24"/>
      <c r="I49" s="24"/>
      <c r="J49" s="24"/>
      <c r="K49" s="21"/>
      <c r="L49" s="96"/>
      <c r="M49" s="23"/>
      <c r="N49" s="95"/>
      <c r="O49" s="23"/>
      <c r="P49" s="1"/>
    </row>
    <row r="50" spans="1:16" x14ac:dyDescent="0.2">
      <c r="A50" s="3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3"/>
      <c r="N50" s="94"/>
      <c r="O50" s="21"/>
      <c r="P50" s="1"/>
    </row>
    <row r="51" spans="1:1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21"/>
      <c r="N51" s="21"/>
      <c r="O51" s="21"/>
      <c r="P51" s="23"/>
    </row>
    <row r="52" spans="1:1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21"/>
      <c r="N52" s="21"/>
      <c r="O52" s="21"/>
      <c r="P52" s="23"/>
    </row>
    <row r="53" spans="1:16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3"/>
      <c r="N53" s="23"/>
      <c r="O53" s="23"/>
      <c r="P53" s="23"/>
    </row>
    <row r="54" spans="1:16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3"/>
      <c r="N54" s="23"/>
      <c r="O54" s="23"/>
      <c r="P54" s="23"/>
    </row>
    <row r="55" spans="1:16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17"/>
      <c r="B62" s="17"/>
      <c r="C62" s="17"/>
      <c r="D62" s="17"/>
    </row>
  </sheetData>
  <mergeCells count="5">
    <mergeCell ref="A2:P2"/>
    <mergeCell ref="A4:P4"/>
    <mergeCell ref="A5:E5"/>
    <mergeCell ref="F5:L5"/>
    <mergeCell ref="M5:P5"/>
  </mergeCells>
  <pageMargins left="0.511811024" right="0.511811024" top="0.78740157499999996" bottom="0.78740157499999996" header="0.31496062000000002" footer="0.31496062000000002"/>
  <pageSetup paperSize="9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22" sqref="F22"/>
    </sheetView>
  </sheetViews>
  <sheetFormatPr defaultRowHeight="12.75" x14ac:dyDescent="0.2"/>
  <cols>
    <col min="1" max="1" width="10.140625" bestFit="1" customWidth="1"/>
    <col min="2" max="2" width="13.28515625" bestFit="1" customWidth="1"/>
    <col min="3" max="3" width="14.28515625" bestFit="1" customWidth="1"/>
    <col min="4" max="4" width="13.7109375" bestFit="1" customWidth="1"/>
    <col min="5" max="5" width="13.28515625" customWidth="1"/>
    <col min="6" max="7" width="13.28515625" bestFit="1" customWidth="1"/>
    <col min="9" max="9" width="14.28515625" bestFit="1" customWidth="1"/>
    <col min="10" max="10" width="12.140625" bestFit="1" customWidth="1"/>
  </cols>
  <sheetData>
    <row r="1" spans="1:10" ht="15" x14ac:dyDescent="0.25">
      <c r="A1" s="113" t="s">
        <v>31</v>
      </c>
      <c r="B1" s="113"/>
      <c r="C1" s="113"/>
      <c r="D1" s="113"/>
      <c r="E1" s="113"/>
      <c r="G1" s="81"/>
      <c r="I1" s="81" t="s">
        <v>46</v>
      </c>
    </row>
    <row r="2" spans="1:10" x14ac:dyDescent="0.2">
      <c r="A2" s="68" t="s">
        <v>32</v>
      </c>
      <c r="B2" s="68" t="s">
        <v>33</v>
      </c>
      <c r="C2" s="68" t="s">
        <v>34</v>
      </c>
      <c r="D2" s="68" t="s">
        <v>35</v>
      </c>
      <c r="E2" s="68" t="s">
        <v>36</v>
      </c>
      <c r="F2" s="68" t="s">
        <v>38</v>
      </c>
    </row>
    <row r="3" spans="1:10" x14ac:dyDescent="0.2">
      <c r="A3" s="69">
        <v>43336</v>
      </c>
      <c r="B3" s="70">
        <v>7567.11</v>
      </c>
      <c r="C3" s="70">
        <v>18101.8</v>
      </c>
      <c r="D3" s="70">
        <v>303.14</v>
      </c>
      <c r="E3" s="71">
        <v>777.12</v>
      </c>
      <c r="F3" s="71">
        <v>2696.87</v>
      </c>
      <c r="G3" s="80"/>
      <c r="I3" s="82">
        <v>26366.15</v>
      </c>
      <c r="J3" s="80"/>
    </row>
    <row r="4" spans="1:10" x14ac:dyDescent="0.2">
      <c r="A4" s="69">
        <v>43337</v>
      </c>
      <c r="B4" s="70"/>
      <c r="C4" s="70"/>
      <c r="D4" s="70">
        <v>4688.6499999999996</v>
      </c>
      <c r="E4" s="71">
        <v>12981.41</v>
      </c>
      <c r="F4" s="71">
        <v>1125.74</v>
      </c>
      <c r="G4" s="80"/>
      <c r="I4" s="82">
        <v>17670.060000000001</v>
      </c>
      <c r="J4" s="80"/>
    </row>
    <row r="5" spans="1:10" x14ac:dyDescent="0.2">
      <c r="A5" s="69">
        <v>43338</v>
      </c>
      <c r="B5" s="70"/>
      <c r="C5" s="70"/>
      <c r="D5" s="70">
        <v>8170.2</v>
      </c>
      <c r="E5" s="71">
        <v>8852.56</v>
      </c>
      <c r="F5" s="71"/>
      <c r="G5" s="80"/>
      <c r="I5" s="80">
        <v>17022.759999999998</v>
      </c>
      <c r="J5" s="80"/>
    </row>
    <row r="6" spans="1:10" x14ac:dyDescent="0.2">
      <c r="A6" s="69">
        <v>43339</v>
      </c>
      <c r="B6" s="70"/>
      <c r="C6" s="70">
        <v>16.489999999999998</v>
      </c>
      <c r="D6" s="70">
        <v>8705.69</v>
      </c>
      <c r="E6" s="71">
        <v>18315.77</v>
      </c>
      <c r="F6" s="71">
        <v>505.5</v>
      </c>
      <c r="G6" s="80"/>
      <c r="I6" s="82">
        <v>27037.95</v>
      </c>
      <c r="J6" s="80"/>
    </row>
    <row r="7" spans="1:10" x14ac:dyDescent="0.2">
      <c r="A7" s="69">
        <v>43340</v>
      </c>
      <c r="B7" s="70">
        <v>4749.2299999999996</v>
      </c>
      <c r="C7" s="70">
        <v>8069.79</v>
      </c>
      <c r="D7" s="70">
        <v>3638.69</v>
      </c>
      <c r="E7" s="70">
        <v>2537.96</v>
      </c>
      <c r="F7" s="70">
        <f>88.8+193.01+306+1132.59</f>
        <v>1720.3999999999999</v>
      </c>
      <c r="G7" s="80"/>
      <c r="I7" s="82">
        <v>16449.71</v>
      </c>
      <c r="J7" s="80"/>
    </row>
    <row r="8" spans="1:10" ht="15" x14ac:dyDescent="0.25">
      <c r="A8" s="72" t="s">
        <v>37</v>
      </c>
      <c r="B8" s="73">
        <f>SUM(B3:B7)</f>
        <v>12316.34</v>
      </c>
      <c r="C8" s="73">
        <f>SUM(C3:C7)</f>
        <v>26188.080000000002</v>
      </c>
      <c r="D8" s="73">
        <f>SUM(D3:D7)</f>
        <v>25506.37</v>
      </c>
      <c r="E8" s="73">
        <f>SUM(E3:E7)</f>
        <v>43464.82</v>
      </c>
      <c r="F8" s="73">
        <f>SUM(F3:F7)</f>
        <v>6048.5099999999993</v>
      </c>
      <c r="I8" s="88">
        <f>SUM(I3:I7)</f>
        <v>104546.63</v>
      </c>
    </row>
    <row r="11" spans="1:10" x14ac:dyDescent="0.2">
      <c r="B11" t="s">
        <v>43</v>
      </c>
    </row>
    <row r="13" spans="1:10" x14ac:dyDescent="0.2">
      <c r="B13" s="77">
        <v>43336</v>
      </c>
      <c r="C13" s="71">
        <v>25818</v>
      </c>
    </row>
    <row r="14" spans="1:10" x14ac:dyDescent="0.2">
      <c r="B14" s="77">
        <v>43337</v>
      </c>
      <c r="C14" s="71">
        <v>27119</v>
      </c>
    </row>
    <row r="15" spans="1:10" x14ac:dyDescent="0.2">
      <c r="B15" s="77">
        <v>43338</v>
      </c>
      <c r="C15" s="71">
        <v>23163</v>
      </c>
    </row>
    <row r="16" spans="1:10" x14ac:dyDescent="0.2">
      <c r="B16" s="77">
        <v>43339</v>
      </c>
      <c r="C16" s="71">
        <v>23600</v>
      </c>
    </row>
    <row r="17" spans="2:3" x14ac:dyDescent="0.2">
      <c r="B17" s="77">
        <v>43340</v>
      </c>
      <c r="C17" s="71">
        <v>22771</v>
      </c>
    </row>
    <row r="18" spans="2:3" x14ac:dyDescent="0.2">
      <c r="B18" s="78" t="s">
        <v>44</v>
      </c>
      <c r="C18" s="79">
        <f>SUM(C13:C17)</f>
        <v>122471</v>
      </c>
    </row>
    <row r="20" spans="2:3" x14ac:dyDescent="0.2">
      <c r="B20" t="s">
        <v>42</v>
      </c>
    </row>
    <row r="21" spans="2:3" x14ac:dyDescent="0.2">
      <c r="B21" s="71">
        <f>76+650+70+60+71.15+323.94+106+48.3</f>
        <v>1405.3899999999999</v>
      </c>
    </row>
    <row r="23" spans="2:3" x14ac:dyDescent="0.2">
      <c r="B23" s="68" t="s">
        <v>37</v>
      </c>
      <c r="C23" s="76"/>
    </row>
    <row r="24" spans="2:3" x14ac:dyDescent="0.2">
      <c r="B24" s="76" t="s">
        <v>39</v>
      </c>
      <c r="C24" s="71">
        <v>122471</v>
      </c>
    </row>
    <row r="25" spans="2:3" x14ac:dyDescent="0.2">
      <c r="B25" s="76" t="s">
        <v>40</v>
      </c>
      <c r="C25" s="71">
        <f>76+650+70+60+71.15+323.94+106+48.3+664.84</f>
        <v>2070.23</v>
      </c>
    </row>
    <row r="26" spans="2:3" x14ac:dyDescent="0.2">
      <c r="B26" s="85" t="s">
        <v>45</v>
      </c>
      <c r="C26" s="71">
        <v>6020</v>
      </c>
    </row>
    <row r="27" spans="2:3" x14ac:dyDescent="0.2">
      <c r="B27" s="76" t="s">
        <v>41</v>
      </c>
      <c r="C27" s="71">
        <f>SUM(C24:C26)</f>
        <v>130561.23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CAIXA</vt:lpstr>
      <vt:lpstr>CARTÕES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RDP</cp:lastModifiedBy>
  <cp:lastPrinted>2016-06-08T13:35:41Z</cp:lastPrinted>
  <dcterms:created xsi:type="dcterms:W3CDTF">1997-01-10T22:22:50Z</dcterms:created>
  <dcterms:modified xsi:type="dcterms:W3CDTF">2019-06-05T11:11:02Z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1963476430</vt:i4>
  </property>
  <property fmtid="{D5CDD505-2E9C-101B-9397-08002B2CF9AE}" pid="3" name="_NewReviewCycle">
    <vt:lpwstr/>
  </property>
  <property fmtid="{D5CDD505-2E9C-101B-9397-08002B2CF9AE}" pid="4" name="_EmailSubject">
    <vt:lpwstr>CALCULO MANUAL MED4</vt:lpwstr>
  </property>
  <property fmtid="{D5CDD505-2E9C-101B-9397-08002B2CF9AE}" pid="5" name="_AuthorEmail">
    <vt:lpwstr>controle03@postosmediterraneo.com.br</vt:lpwstr>
  </property>
  <property fmtid="{D5CDD505-2E9C-101B-9397-08002B2CF9AE}" pid="6" name="_AuthorEmailDisplayName">
    <vt:lpwstr>Alex - Controle 03</vt:lpwstr>
  </property>
  <property fmtid="{D5CDD505-2E9C-101B-9397-08002B2CF9AE}" pid="7" name="_ReviewingToolsShownOnce">
    <vt:lpwstr/>
  </property>
</Properties>
</file>