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1942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K36" i="1"/>
  <c r="I37" i="1"/>
  <c r="I38" i="1"/>
  <c r="I39" i="1"/>
  <c r="I40" i="1"/>
  <c r="I36" i="1"/>
  <c r="F36" i="1"/>
  <c r="G39" i="1"/>
  <c r="G37" i="1"/>
  <c r="G38" i="1"/>
  <c r="G40" i="1"/>
  <c r="G36" i="1"/>
  <c r="D42" i="1"/>
  <c r="D39" i="1"/>
  <c r="D37" i="1"/>
  <c r="N38" i="1"/>
  <c r="N39" i="1"/>
  <c r="N40" i="1"/>
  <c r="N36" i="1"/>
  <c r="M38" i="1"/>
  <c r="M39" i="1"/>
  <c r="M40" i="1"/>
  <c r="M36" i="1"/>
  <c r="K38" i="1"/>
  <c r="K39" i="1"/>
  <c r="K40" i="1"/>
  <c r="J38" i="1"/>
  <c r="J39" i="1"/>
  <c r="J40" i="1"/>
  <c r="F38" i="1"/>
  <c r="F39" i="1"/>
  <c r="F40" i="1"/>
  <c r="E35" i="1"/>
  <c r="E36" i="1"/>
  <c r="E37" i="1"/>
  <c r="E38" i="1"/>
  <c r="E39" i="1"/>
  <c r="E40" i="1"/>
  <c r="D35" i="1"/>
  <c r="D36" i="1"/>
  <c r="D38" i="1"/>
  <c r="D40" i="1"/>
  <c r="C37" i="1"/>
  <c r="C38" i="1"/>
  <c r="C39" i="1"/>
  <c r="C40" i="1"/>
  <c r="C36" i="1"/>
  <c r="A36" i="1"/>
  <c r="B36" i="1"/>
  <c r="A37" i="1"/>
  <c r="B37" i="1"/>
  <c r="A38" i="1"/>
  <c r="B38" i="1"/>
  <c r="A39" i="1"/>
  <c r="B39" i="1"/>
  <c r="A40" i="1"/>
  <c r="B40" i="1"/>
  <c r="C20" i="1"/>
  <c r="D20" i="1"/>
  <c r="E20" i="1"/>
  <c r="F20" i="1"/>
  <c r="G20" i="1"/>
  <c r="H20" i="1"/>
  <c r="I20" i="1"/>
  <c r="J20" i="1"/>
  <c r="B20" i="1"/>
  <c r="C16" i="1"/>
  <c r="D16" i="1"/>
  <c r="E16" i="1"/>
  <c r="F16" i="1"/>
  <c r="G16" i="1"/>
  <c r="H16" i="1"/>
  <c r="I16" i="1"/>
  <c r="J16" i="1"/>
  <c r="B16" i="1"/>
  <c r="C11" i="1"/>
  <c r="D11" i="1"/>
  <c r="E11" i="1"/>
  <c r="F11" i="1"/>
  <c r="G11" i="1"/>
  <c r="H11" i="1"/>
  <c r="I11" i="1"/>
  <c r="J11" i="1"/>
  <c r="C7" i="1"/>
  <c r="B11" i="1"/>
  <c r="D7" i="1"/>
  <c r="E7" i="1"/>
  <c r="F7" i="1"/>
  <c r="G7" i="1"/>
  <c r="H7" i="1"/>
  <c r="I7" i="1"/>
  <c r="J7" i="1"/>
  <c r="B7" i="1"/>
  <c r="C3" i="1"/>
  <c r="D3" i="1"/>
  <c r="E3" i="1"/>
  <c r="F3" i="1"/>
  <c r="G3" i="1"/>
  <c r="H3" i="1"/>
  <c r="I3" i="1"/>
  <c r="J3" i="1"/>
  <c r="B3" i="1"/>
  <c r="A4" i="1"/>
  <c r="A5" i="1"/>
  <c r="A6" i="1"/>
  <c r="A8" i="1"/>
  <c r="A9" i="1"/>
  <c r="A10" i="1"/>
  <c r="A12" i="1"/>
  <c r="A13" i="1"/>
  <c r="A14" i="1"/>
  <c r="A15" i="1"/>
  <c r="A17" i="1"/>
  <c r="A18" i="1"/>
  <c r="A19" i="1"/>
  <c r="A21" i="1"/>
  <c r="A2" i="1"/>
  <c r="N37" i="1"/>
  <c r="M37" i="1"/>
  <c r="K37" i="1"/>
  <c r="J37" i="1"/>
  <c r="F37" i="1"/>
</calcChain>
</file>

<file path=xl/sharedStrings.xml><?xml version="1.0" encoding="utf-8"?>
<sst xmlns="http://schemas.openxmlformats.org/spreadsheetml/2006/main" count="33" uniqueCount="22">
  <si>
    <t>P_tot</t>
  </si>
  <si>
    <t>P_stat</t>
  </si>
  <si>
    <t>Mach</t>
  </si>
  <si>
    <t>Yaw</t>
  </si>
  <si>
    <t>Pitch</t>
  </si>
  <si>
    <t>v_x</t>
  </si>
  <si>
    <t>v_r</t>
  </si>
  <si>
    <t>v_tetha</t>
  </si>
  <si>
    <t>Radius</t>
  </si>
  <si>
    <t>Span</t>
  </si>
  <si>
    <t>Interpolated data</t>
  </si>
  <si>
    <t>V1r</t>
  </si>
  <si>
    <t>V2r</t>
  </si>
  <si>
    <t>alpha1</t>
  </si>
  <si>
    <t>Radius [mm]</t>
  </si>
  <si>
    <t>U [m/s]</t>
  </si>
  <si>
    <t>beta1</t>
  </si>
  <si>
    <t>c_3</t>
  </si>
  <si>
    <t>Alpha2</t>
  </si>
  <si>
    <t>Beta2</t>
  </si>
  <si>
    <t>c_2</t>
  </si>
  <si>
    <t>v_theta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</si>
</sst>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10" fontId="1" fillId="2" borderId="0" xfId="0" applyNumberFormat="1" applyFont="1" applyFill="1"/>
    <xf numFmtId="0" fontId="4" fillId="0" borderId="0" xfId="0" applyFont="1"/>
    <xf numFmtId="10" fontId="1" fillId="2" borderId="1" xfId="0" applyNumberFormat="1" applyFont="1" applyFill="1" applyBorder="1"/>
    <xf numFmtId="0" fontId="0" fillId="2" borderId="1" xfId="0" applyFill="1" applyBorder="1"/>
    <xf numFmtId="0" fontId="0" fillId="2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</cellXfs>
  <cellStyles count="2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I37" sqref="I37"/>
    </sheetView>
  </sheetViews>
  <sheetFormatPr baseColWidth="10" defaultRowHeight="15" x14ac:dyDescent="0"/>
  <cols>
    <col min="2" max="2" width="13.5" customWidth="1"/>
  </cols>
  <sheetData>
    <row r="1" spans="1:12" ht="18">
      <c r="A1" s="5" t="s">
        <v>9</v>
      </c>
      <c r="B1" s="5" t="s">
        <v>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L1" s="5"/>
    </row>
    <row r="2" spans="1:12">
      <c r="A2" s="1">
        <f>(B2-183)/94</f>
        <v>0.90159574468085102</v>
      </c>
      <c r="B2">
        <v>267.75</v>
      </c>
      <c r="C2">
        <v>96165.271867116593</v>
      </c>
      <c r="D2">
        <v>95798.303343506705</v>
      </c>
      <c r="E2">
        <v>7.3472136225803106E-2</v>
      </c>
      <c r="F2">
        <v>-3.4915272097293198E-2</v>
      </c>
      <c r="G2">
        <v>2.7828486498375E-2</v>
      </c>
      <c r="H2">
        <v>25.241849355192102</v>
      </c>
      <c r="I2">
        <v>0.71437474096306997</v>
      </c>
      <c r="J2">
        <v>-0.905866490056217</v>
      </c>
    </row>
    <row r="3" spans="1:12">
      <c r="A3" s="4">
        <v>0.9</v>
      </c>
      <c r="B3" s="2">
        <f>B4+(B2-B4)*($A3-$A4)/($A2-$A4)</f>
        <v>267.60000000000002</v>
      </c>
      <c r="C3" s="2">
        <f t="shared" ref="C3:J3" si="0">C4+(C2-C4)*($A3-$A4)/($A2-$A4)</f>
        <v>96165.697049449227</v>
      </c>
      <c r="D3" s="2">
        <f t="shared" si="0"/>
        <v>95798.051578430925</v>
      </c>
      <c r="E3" s="2">
        <f t="shared" si="0"/>
        <v>7.353971562574016E-2</v>
      </c>
      <c r="F3" s="2">
        <f t="shared" si="0"/>
        <v>-3.5065996805920714E-2</v>
      </c>
      <c r="G3" s="2">
        <f t="shared" si="0"/>
        <v>2.7617692482843681E-2</v>
      </c>
      <c r="H3" s="2">
        <f t="shared" si="0"/>
        <v>25.265129557078122</v>
      </c>
      <c r="I3" s="2">
        <f t="shared" si="0"/>
        <v>0.70959447863773728</v>
      </c>
      <c r="J3" s="2">
        <f t="shared" si="0"/>
        <v>-0.9102902358236975</v>
      </c>
    </row>
    <row r="4" spans="1:12">
      <c r="A4" s="1">
        <f t="shared" ref="A4:A21" si="1">(B4-183)/94</f>
        <v>0.84308510638297873</v>
      </c>
      <c r="B4">
        <v>262.25</v>
      </c>
      <c r="C4">
        <v>96180.861885979801</v>
      </c>
      <c r="D4">
        <v>95789.071957394597</v>
      </c>
      <c r="E4">
        <v>7.5950047556828604E-2</v>
      </c>
      <c r="F4">
        <v>-4.0441844746969102E-2</v>
      </c>
      <c r="G4">
        <v>2.0099372595559599E-2</v>
      </c>
      <c r="H4">
        <v>26.095456757679599</v>
      </c>
      <c r="I4">
        <v>0.53909845570086501</v>
      </c>
      <c r="J4">
        <v>-1.0680705015305101</v>
      </c>
    </row>
    <row r="5" spans="1:12">
      <c r="A5" s="1">
        <f t="shared" si="1"/>
        <v>0.78457446808510634</v>
      </c>
      <c r="B5">
        <v>256.75</v>
      </c>
      <c r="C5">
        <v>96190.669397435398</v>
      </c>
      <c r="D5">
        <v>95781.038823954295</v>
      </c>
      <c r="E5">
        <v>7.7688165913265606E-2</v>
      </c>
      <c r="F5">
        <v>-4.1106316320354698E-2</v>
      </c>
      <c r="G5">
        <v>1.7417280703923399E-2</v>
      </c>
      <c r="H5">
        <v>26.697084017896501</v>
      </c>
      <c r="I5">
        <v>0.47320557675820402</v>
      </c>
      <c r="J5">
        <v>-1.10612958573112</v>
      </c>
    </row>
    <row r="6" spans="1:12">
      <c r="A6" s="1">
        <f>(B6-183)/94</f>
        <v>0.72606382978723405</v>
      </c>
      <c r="B6">
        <v>251.25</v>
      </c>
      <c r="C6">
        <v>96195.928782550705</v>
      </c>
      <c r="D6">
        <v>95776.155991755499</v>
      </c>
      <c r="E6">
        <v>7.8674037908540606E-2</v>
      </c>
      <c r="F6">
        <v>-4.26406415263057E-2</v>
      </c>
      <c r="G6">
        <v>1.58711799995566E-2</v>
      </c>
      <c r="H6">
        <v>27.036259619765701</v>
      </c>
      <c r="I6">
        <v>0.43568766021662803</v>
      </c>
      <c r="J6">
        <v>-1.1560743942328</v>
      </c>
    </row>
    <row r="7" spans="1:12">
      <c r="A7" s="4">
        <v>0.7</v>
      </c>
      <c r="B7" s="2">
        <f>B8+(B6-B8)*($A7-$A8)/($A6-$A8)</f>
        <v>248.8</v>
      </c>
      <c r="C7" s="2">
        <f>C8+(C6-C8)*($A7-$A8)/($A6-$A8)</f>
        <v>96197.4464250319</v>
      </c>
      <c r="D7" s="2">
        <f t="shared" ref="C7:J7" si="2">D8+(D6-D8)*($A7-$A8)/($A6-$A8)</f>
        <v>95774.274186495299</v>
      </c>
      <c r="E7" s="2">
        <f t="shared" si="2"/>
        <v>7.8998327862932705E-2</v>
      </c>
      <c r="F7" s="2">
        <f t="shared" si="2"/>
        <v>-4.4104622738670246E-2</v>
      </c>
      <c r="G7" s="2">
        <f t="shared" si="2"/>
        <v>1.5494268563501001E-2</v>
      </c>
      <c r="H7" s="2">
        <f t="shared" si="2"/>
        <v>27.145831610131019</v>
      </c>
      <c r="I7" s="2">
        <f t="shared" si="2"/>
        <v>0.42878721754095023</v>
      </c>
      <c r="J7" s="2">
        <f t="shared" si="2"/>
        <v>-1.1989628486188564</v>
      </c>
    </row>
    <row r="8" spans="1:12">
      <c r="A8" s="1">
        <f t="shared" si="1"/>
        <v>0.66755319148936165</v>
      </c>
      <c r="B8">
        <v>245.75</v>
      </c>
      <c r="C8">
        <v>96199.335735059503</v>
      </c>
      <c r="D8">
        <v>95771.931530967297</v>
      </c>
      <c r="E8">
        <v>7.9402035765339204E-2</v>
      </c>
      <c r="F8">
        <v>-4.5927129962226101E-2</v>
      </c>
      <c r="G8">
        <v>1.50250522859624E-2</v>
      </c>
      <c r="H8">
        <v>27.282237557320499</v>
      </c>
      <c r="I8">
        <v>0.42019687053653498</v>
      </c>
      <c r="J8">
        <v>-1.2523545979566</v>
      </c>
    </row>
    <row r="9" spans="1:12">
      <c r="A9" s="1">
        <f t="shared" si="1"/>
        <v>0.60904255319148937</v>
      </c>
      <c r="B9">
        <v>240.25</v>
      </c>
      <c r="C9">
        <v>96201.418705732503</v>
      </c>
      <c r="D9">
        <v>95768.598379758201</v>
      </c>
      <c r="E9">
        <v>7.9916439691707405E-2</v>
      </c>
      <c r="F9">
        <v>-5.0162330552672899E-2</v>
      </c>
      <c r="G9">
        <v>1.4232358364739E-2</v>
      </c>
      <c r="H9">
        <v>27.4526614518015</v>
      </c>
      <c r="I9">
        <v>0.40282014145092998</v>
      </c>
      <c r="J9">
        <v>-1.37652027140723</v>
      </c>
    </row>
    <row r="10" spans="1:12">
      <c r="A10" s="1">
        <f>(B10-183)/94</f>
        <v>0.55053191489361697</v>
      </c>
      <c r="B10">
        <v>234.75</v>
      </c>
      <c r="C10">
        <v>96201.824821649803</v>
      </c>
      <c r="D10">
        <v>95766.972064367306</v>
      </c>
      <c r="E10">
        <v>8.0121240029337099E-2</v>
      </c>
      <c r="F10">
        <v>-5.5343267372339001E-2</v>
      </c>
      <c r="G10">
        <v>1.35580719002515E-2</v>
      </c>
      <c r="H10">
        <v>27.514057311932099</v>
      </c>
      <c r="I10">
        <v>0.38362287479892998</v>
      </c>
      <c r="J10">
        <v>-1.52400077912506</v>
      </c>
    </row>
    <row r="11" spans="1:12">
      <c r="A11" s="4">
        <v>0.5</v>
      </c>
      <c r="B11" s="2">
        <f>B12+(B10-B12)*($A11-$A12)/($A10-$A12)</f>
        <v>230</v>
      </c>
      <c r="C11" s="2">
        <f t="shared" ref="C11:J11" si="3">C12+(C10-C12)*($A11-$A12)/($A10-$A12)</f>
        <v>96201.83387807649</v>
      </c>
      <c r="D11" s="2">
        <f t="shared" si="3"/>
        <v>95764.849059994041</v>
      </c>
      <c r="E11" s="2">
        <f t="shared" si="3"/>
        <v>8.0333650782762472E-2</v>
      </c>
      <c r="F11" s="2">
        <f t="shared" si="3"/>
        <v>-6.0489636961348792E-2</v>
      </c>
      <c r="G11" s="2">
        <f t="shared" si="3"/>
        <v>1.2565298253387905E-2</v>
      </c>
      <c r="H11" s="2">
        <f t="shared" si="3"/>
        <v>27.576310094016065</v>
      </c>
      <c r="I11" s="2">
        <f t="shared" si="3"/>
        <v>0.35535265708398606</v>
      </c>
      <c r="J11" s="2">
        <f t="shared" si="3"/>
        <v>-1.6732299297307618</v>
      </c>
    </row>
    <row r="12" spans="1:12">
      <c r="A12" s="1">
        <f t="shared" si="1"/>
        <v>0.49202127659574468</v>
      </c>
      <c r="B12">
        <v>229.25</v>
      </c>
      <c r="C12">
        <v>96201.8353080386</v>
      </c>
      <c r="D12">
        <v>95764.513848777206</v>
      </c>
      <c r="E12">
        <v>8.0367189322777005E-2</v>
      </c>
      <c r="F12">
        <v>-6.1302221633297703E-2</v>
      </c>
      <c r="G12">
        <v>1.2408544519672601E-2</v>
      </c>
      <c r="H12">
        <v>27.586139480660901</v>
      </c>
      <c r="I12">
        <v>0.35088893849741598</v>
      </c>
      <c r="J12">
        <v>-1.69679242719482</v>
      </c>
    </row>
    <row r="13" spans="1:12">
      <c r="A13" s="1">
        <f t="shared" si="1"/>
        <v>0.43351063829787234</v>
      </c>
      <c r="B13">
        <v>223.75</v>
      </c>
      <c r="C13">
        <v>96201.545760706693</v>
      </c>
      <c r="D13">
        <v>95762.024122770905</v>
      </c>
      <c r="E13">
        <v>8.05808001940687E-2</v>
      </c>
      <c r="F13">
        <v>-6.7922978266470396E-2</v>
      </c>
      <c r="G13">
        <v>1.1645262017315699E-2</v>
      </c>
      <c r="H13">
        <v>27.643537679063598</v>
      </c>
      <c r="I13">
        <v>0.32852876992357299</v>
      </c>
      <c r="J13">
        <v>-1.8868667710377101</v>
      </c>
    </row>
    <row r="14" spans="1:12">
      <c r="A14" s="1">
        <f t="shared" si="1"/>
        <v>0.375</v>
      </c>
      <c r="B14">
        <v>218.25</v>
      </c>
      <c r="C14">
        <v>96199.517565530899</v>
      </c>
      <c r="D14">
        <v>95761.318395780996</v>
      </c>
      <c r="E14">
        <v>8.0459607041459505E-2</v>
      </c>
      <c r="F14">
        <v>-7.4675958973521805E-2</v>
      </c>
      <c r="G14">
        <v>1.19805819939357E-2</v>
      </c>
      <c r="H14">
        <v>27.584081177983698</v>
      </c>
      <c r="I14">
        <v>0.33330620563732299</v>
      </c>
      <c r="J14">
        <v>-2.06516123270243</v>
      </c>
    </row>
    <row r="15" spans="1:12">
      <c r="A15" s="1">
        <f t="shared" si="1"/>
        <v>0.31648936170212766</v>
      </c>
      <c r="B15">
        <v>212.75</v>
      </c>
      <c r="C15">
        <v>96196.072344825399</v>
      </c>
      <c r="D15">
        <v>95760.997918174093</v>
      </c>
      <c r="E15">
        <v>8.0167823381438505E-2</v>
      </c>
      <c r="F15">
        <v>-8.0999972835076095E-2</v>
      </c>
      <c r="G15">
        <v>1.2164973583639299E-2</v>
      </c>
      <c r="H15">
        <v>27.466532285626801</v>
      </c>
      <c r="I15">
        <v>0.333536663236493</v>
      </c>
      <c r="J15">
        <v>-2.2211296980058099</v>
      </c>
    </row>
    <row r="16" spans="1:12">
      <c r="A16" s="4">
        <v>0.3</v>
      </c>
      <c r="B16" s="2">
        <f>B17+(B15-B17)*($A16-$A17)/($A15-$A17)</f>
        <v>211.2</v>
      </c>
      <c r="C16" s="2">
        <f t="shared" ref="C16:J16" si="4">C17+(C15-C17)*($A16-$A17)/($A15-$A17)</f>
        <v>96194.861933896216</v>
      </c>
      <c r="D16" s="2">
        <f t="shared" si="4"/>
        <v>95760.692547608778</v>
      </c>
      <c r="E16" s="2">
        <f t="shared" si="4"/>
        <v>8.0082104640062393E-2</v>
      </c>
      <c r="F16" s="2">
        <f t="shared" si="4"/>
        <v>-8.2423498747467253E-2</v>
      </c>
      <c r="G16" s="2">
        <f t="shared" si="4"/>
        <v>1.2107402190787512E-2</v>
      </c>
      <c r="H16" s="2">
        <f t="shared" si="4"/>
        <v>27.433303073525845</v>
      </c>
      <c r="I16" s="2">
        <f t="shared" si="4"/>
        <v>0.33071192407945033</v>
      </c>
      <c r="J16" s="2">
        <f t="shared" si="4"/>
        <v>-2.255371377277696</v>
      </c>
    </row>
    <row r="17" spans="1:10">
      <c r="A17" s="1">
        <f t="shared" si="1"/>
        <v>0.25797872340425532</v>
      </c>
      <c r="B17">
        <v>207.25</v>
      </c>
      <c r="C17">
        <v>96191.777338302505</v>
      </c>
      <c r="D17">
        <v>95759.914345200406</v>
      </c>
      <c r="E17">
        <v>7.9863660105587805E-2</v>
      </c>
      <c r="F17">
        <v>-8.6051193814528595E-2</v>
      </c>
      <c r="G17">
        <v>1.19606879961007E-2</v>
      </c>
      <c r="H17">
        <v>27.348622178171802</v>
      </c>
      <c r="I17">
        <v>0.32351339525988998</v>
      </c>
      <c r="J17">
        <v>-2.34263243090605</v>
      </c>
    </row>
    <row r="18" spans="1:10">
      <c r="A18" s="1">
        <f t="shared" si="1"/>
        <v>0.19946808510638298</v>
      </c>
      <c r="B18">
        <v>201.75</v>
      </c>
      <c r="C18">
        <v>96186.344140638801</v>
      </c>
      <c r="D18">
        <v>95758.757371940606</v>
      </c>
      <c r="E18">
        <v>7.9447220381872102E-2</v>
      </c>
      <c r="F18">
        <v>-9.0223956466247104E-2</v>
      </c>
      <c r="G18">
        <v>1.1722194484723799E-2</v>
      </c>
      <c r="H18">
        <v>27.195045152570799</v>
      </c>
      <c r="I18">
        <v>0.31312003135525002</v>
      </c>
      <c r="J18">
        <v>-2.434197528881</v>
      </c>
    </row>
    <row r="19" spans="1:10">
      <c r="A19" s="1">
        <f t="shared" si="1"/>
        <v>0.14095744680851063</v>
      </c>
      <c r="B19">
        <v>196.25</v>
      </c>
      <c r="C19">
        <v>96180.134580538404</v>
      </c>
      <c r="D19">
        <v>95758.121309361202</v>
      </c>
      <c r="E19">
        <v>7.8892933347449595E-2</v>
      </c>
      <c r="F19">
        <v>-9.3915149677611803E-2</v>
      </c>
      <c r="G19">
        <v>1.1557122206269799E-2</v>
      </c>
      <c r="H19">
        <v>26.995671165063101</v>
      </c>
      <c r="I19">
        <v>0.30603337121428797</v>
      </c>
      <c r="J19" s="3">
        <v>-2.5042107059503902</v>
      </c>
    </row>
    <row r="20" spans="1:10">
      <c r="A20" s="4">
        <v>0.1</v>
      </c>
      <c r="B20" s="2">
        <f>B21+(B19-B21)*($A20-$A21)/($A19-$A21)</f>
        <v>192.4</v>
      </c>
      <c r="C20" s="2">
        <f t="shared" ref="C20:J20" si="5">C21+(C19-C21)*($A20-$A21)/($A19-$A21)</f>
        <v>96175.483916384052</v>
      </c>
      <c r="D20" s="2">
        <f t="shared" si="5"/>
        <v>95757.8898503245</v>
      </c>
      <c r="E20" s="2">
        <f t="shared" si="5"/>
        <v>7.8440431536149186E-2</v>
      </c>
      <c r="F20" s="2">
        <f t="shared" si="5"/>
        <v>-9.5401819677960686E-2</v>
      </c>
      <c r="G20" s="2">
        <f t="shared" si="5"/>
        <v>1.136758003658692E-2</v>
      </c>
      <c r="H20" s="2">
        <f t="shared" si="5"/>
        <v>26.8371481206981</v>
      </c>
      <c r="I20" s="2">
        <f t="shared" si="5"/>
        <v>0.29959151439578113</v>
      </c>
      <c r="J20" s="2">
        <f t="shared" si="5"/>
        <v>-2.5241514802727121</v>
      </c>
    </row>
    <row r="21" spans="1:10">
      <c r="A21" s="1">
        <f t="shared" si="1"/>
        <v>8.2446808510638292E-2</v>
      </c>
      <c r="B21">
        <v>190.75</v>
      </c>
      <c r="C21">
        <v>96173.490774603604</v>
      </c>
      <c r="D21">
        <v>95757.790653594493</v>
      </c>
      <c r="E21">
        <v>7.8246502188449002E-2</v>
      </c>
      <c r="F21">
        <v>-9.6038963963824497E-2</v>
      </c>
      <c r="G21">
        <v>1.12863476781514E-2</v>
      </c>
      <c r="H21">
        <v>26.7692096731131</v>
      </c>
      <c r="I21">
        <v>0.29683071861642102</v>
      </c>
      <c r="J21">
        <v>-2.5326975264108502</v>
      </c>
    </row>
    <row r="24" spans="1:10">
      <c r="A24" s="2"/>
      <c r="B24" t="s">
        <v>10</v>
      </c>
    </row>
    <row r="27" spans="1:10" ht="18">
      <c r="A27" s="5" t="s">
        <v>9</v>
      </c>
      <c r="B27" s="5" t="s">
        <v>8</v>
      </c>
      <c r="C27" s="5" t="s">
        <v>0</v>
      </c>
      <c r="D27" s="5" t="s">
        <v>1</v>
      </c>
      <c r="E27" s="5" t="s">
        <v>2</v>
      </c>
      <c r="F27" s="5" t="s">
        <v>3</v>
      </c>
      <c r="G27" s="5" t="s">
        <v>4</v>
      </c>
      <c r="H27" s="5" t="s">
        <v>5</v>
      </c>
      <c r="I27" s="5" t="s">
        <v>6</v>
      </c>
      <c r="J27" s="5" t="s">
        <v>21</v>
      </c>
    </row>
    <row r="28" spans="1:10">
      <c r="A28" s="6">
        <v>0.9</v>
      </c>
      <c r="B28" s="7">
        <v>267.60000000000002</v>
      </c>
      <c r="C28" s="10">
        <v>96165.697049449227</v>
      </c>
      <c r="D28" s="10">
        <v>95798.051578430925</v>
      </c>
      <c r="E28" s="10">
        <v>7.353971562574016E-2</v>
      </c>
      <c r="F28" s="10">
        <v>-3.5065996805920714E-2</v>
      </c>
      <c r="G28" s="10">
        <v>2.7617692482843681E-2</v>
      </c>
      <c r="H28" s="10">
        <v>25.265129557078122</v>
      </c>
      <c r="I28" s="10">
        <v>0.70959447863773728</v>
      </c>
      <c r="J28" s="10">
        <v>-0.9102902358236975</v>
      </c>
    </row>
    <row r="29" spans="1:10">
      <c r="A29" s="6">
        <v>0.7</v>
      </c>
      <c r="B29" s="7">
        <v>248.8</v>
      </c>
      <c r="C29" s="10">
        <v>96197.4464250319</v>
      </c>
      <c r="D29" s="10">
        <v>95774.274186495299</v>
      </c>
      <c r="E29" s="10">
        <v>7.8998327862932705E-2</v>
      </c>
      <c r="F29" s="10">
        <v>-4.4104622738670246E-2</v>
      </c>
      <c r="G29" s="10">
        <v>1.5494268563501001E-2</v>
      </c>
      <c r="H29" s="10">
        <v>27.145831610131019</v>
      </c>
      <c r="I29" s="10">
        <v>0.42878721754095023</v>
      </c>
      <c r="J29" s="10">
        <v>-1.1989628486188564</v>
      </c>
    </row>
    <row r="30" spans="1:10">
      <c r="A30" s="6">
        <v>0.5</v>
      </c>
      <c r="B30" s="7">
        <v>230</v>
      </c>
      <c r="C30" s="10">
        <v>96201.83387807649</v>
      </c>
      <c r="D30" s="10">
        <v>95764.849059994041</v>
      </c>
      <c r="E30" s="10">
        <v>8.0333650782762472E-2</v>
      </c>
      <c r="F30" s="10">
        <v>-6.0489636961348792E-2</v>
      </c>
      <c r="G30" s="10">
        <v>1.2565298253387905E-2</v>
      </c>
      <c r="H30" s="10">
        <v>27.576310094016065</v>
      </c>
      <c r="I30" s="10">
        <v>0.35535265708398606</v>
      </c>
      <c r="J30" s="10">
        <v>-1.6732299297307618</v>
      </c>
    </row>
    <row r="31" spans="1:10">
      <c r="A31" s="6">
        <v>0.3</v>
      </c>
      <c r="B31" s="7">
        <v>211.2</v>
      </c>
      <c r="C31" s="10">
        <v>96194.861933896216</v>
      </c>
      <c r="D31" s="10">
        <v>95760.692547608778</v>
      </c>
      <c r="E31" s="10">
        <v>8.0082104640062393E-2</v>
      </c>
      <c r="F31" s="10">
        <v>-8.2423498747467253E-2</v>
      </c>
      <c r="G31" s="10">
        <v>1.2107402190787512E-2</v>
      </c>
      <c r="H31" s="10">
        <v>27.433303073525845</v>
      </c>
      <c r="I31" s="10">
        <v>0.33071192407945033</v>
      </c>
      <c r="J31" s="10">
        <v>-2.255371377277696</v>
      </c>
    </row>
    <row r="32" spans="1:10">
      <c r="A32" s="6">
        <v>0.1</v>
      </c>
      <c r="B32" s="7">
        <v>192.4</v>
      </c>
      <c r="C32" s="10">
        <v>96175.483916384052</v>
      </c>
      <c r="D32" s="10">
        <v>95757.8898503245</v>
      </c>
      <c r="E32" s="10">
        <v>7.8440431536149186E-2</v>
      </c>
      <c r="F32" s="10">
        <v>-9.5401819677960686E-2</v>
      </c>
      <c r="G32" s="10">
        <v>1.136758003658692E-2</v>
      </c>
      <c r="H32" s="10">
        <v>26.8371481206981</v>
      </c>
      <c r="I32" s="10">
        <v>0.29959151439578113</v>
      </c>
      <c r="J32" s="10">
        <v>-2.5241514802727121</v>
      </c>
    </row>
    <row r="35" spans="1:14" ht="18">
      <c r="A35" s="5" t="s">
        <v>9</v>
      </c>
      <c r="B35" s="5" t="s">
        <v>14</v>
      </c>
      <c r="C35" t="s">
        <v>15</v>
      </c>
      <c r="D35" t="str">
        <f t="shared" ref="D35:D40" si="6">H27</f>
        <v>v_x</v>
      </c>
      <c r="E35" t="str">
        <f t="shared" ref="E35:E40" si="7">J27</f>
        <v>v_theta</v>
      </c>
      <c r="F35" t="s">
        <v>17</v>
      </c>
      <c r="G35" t="s">
        <v>3</v>
      </c>
      <c r="H35" t="s">
        <v>18</v>
      </c>
      <c r="I35" t="s">
        <v>20</v>
      </c>
      <c r="J35" t="s">
        <v>19</v>
      </c>
      <c r="K35" t="s">
        <v>12</v>
      </c>
      <c r="L35" t="s">
        <v>13</v>
      </c>
      <c r="M35" t="s">
        <v>16</v>
      </c>
      <c r="N35" t="s">
        <v>11</v>
      </c>
    </row>
    <row r="36" spans="1:14">
      <c r="A36" s="6">
        <f t="shared" ref="A36:B40" si="8">A28</f>
        <v>0.9</v>
      </c>
      <c r="B36" s="8">
        <f t="shared" si="8"/>
        <v>267.60000000000002</v>
      </c>
      <c r="C36" s="9">
        <f>2*PI()*(B36/1000)*(5000/60)</f>
        <v>140.11503235010477</v>
      </c>
      <c r="D36" s="9">
        <f t="shared" si="6"/>
        <v>25.265129557078122</v>
      </c>
      <c r="E36" s="9">
        <f t="shared" si="7"/>
        <v>-0.9102902358236975</v>
      </c>
      <c r="F36" s="9">
        <f>SQRT(E36^2+D36^2)</f>
        <v>25.281522894188523</v>
      </c>
      <c r="G36" s="9">
        <f>F28*360/(2*PI())</f>
        <v>-2.0091336213984823</v>
      </c>
      <c r="H36" s="9">
        <v>37</v>
      </c>
      <c r="I36" s="9">
        <f>SQRT((D36*TAN(2*PI()*H36/360))^2+D36^2)</f>
        <v>31.635369626354326</v>
      </c>
      <c r="J36" s="9">
        <f>(360/(2*PI()))*ATAN((C36-D36*TAN(H36*2*PI()/360))/D36)</f>
        <v>78.213171203631404</v>
      </c>
      <c r="K36" s="9">
        <f>((C36-D36*TAN(H36*2*PI()/360))^2+D36^2)^0.5</f>
        <v>123.68435384296079</v>
      </c>
      <c r="L36" s="9">
        <v>0</v>
      </c>
      <c r="M36" s="9">
        <f>(360/(2*PI()))*ATAN(C36/D36)</f>
        <v>79.778431615564685</v>
      </c>
      <c r="N36" s="9">
        <f>SQRT(D36^2+C36^2)</f>
        <v>142.37467844391028</v>
      </c>
    </row>
    <row r="37" spans="1:14">
      <c r="A37" s="6">
        <f t="shared" si="8"/>
        <v>0.7</v>
      </c>
      <c r="B37" s="8">
        <f t="shared" si="8"/>
        <v>248.8</v>
      </c>
      <c r="C37" s="9">
        <f t="shared" ref="C37:C40" si="9">2*PI()*(B37/1000)*(5000/60)</f>
        <v>130.27137536885675</v>
      </c>
      <c r="D37" s="9">
        <f t="shared" si="6"/>
        <v>27.145831610131019</v>
      </c>
      <c r="E37" s="9">
        <f t="shared" si="7"/>
        <v>-1.1989628486188564</v>
      </c>
      <c r="F37" s="9">
        <f t="shared" ref="F37:F40" si="10">SQRT(E37^2+D37^2)</f>
        <v>27.172296290853975</v>
      </c>
      <c r="G37" s="9">
        <f t="shared" ref="G37:G40" si="11">F29*360/(2*PI())</f>
        <v>-2.5270087399425276</v>
      </c>
      <c r="H37" s="9">
        <v>39.5</v>
      </c>
      <c r="I37" s="9">
        <f t="shared" ref="I37:I40" si="12">SQRT((D37*TAN(2*PI()*H37/360))^2+D37^2)</f>
        <v>35.180102078851199</v>
      </c>
      <c r="J37" s="9">
        <f>(360/(2*PI()))*ATAN((C37-D37*TAN(H37*2*PI()/360))/D37)</f>
        <v>75.877667469051659</v>
      </c>
      <c r="K37" s="9">
        <f>((C37-D37*TAN(H37*2*PI()/360))^2+D37^2)^0.5</f>
        <v>111.25658803593579</v>
      </c>
      <c r="L37" s="9">
        <v>0</v>
      </c>
      <c r="M37" s="9">
        <f>(360/(2*PI()))*ATAN(C37/D37)</f>
        <v>78.229198077595697</v>
      </c>
      <c r="N37" s="9">
        <f>SQRT(D37^2+C37^2)</f>
        <v>133.06963370468549</v>
      </c>
    </row>
    <row r="38" spans="1:14">
      <c r="A38" s="6">
        <f t="shared" si="8"/>
        <v>0.5</v>
      </c>
      <c r="B38" s="8">
        <f t="shared" si="8"/>
        <v>230</v>
      </c>
      <c r="C38" s="9">
        <f t="shared" si="9"/>
        <v>120.42771838760873</v>
      </c>
      <c r="D38" s="9">
        <f t="shared" si="6"/>
        <v>27.576310094016065</v>
      </c>
      <c r="E38" s="9">
        <f t="shared" si="7"/>
        <v>-1.6732299297307618</v>
      </c>
      <c r="F38" s="9">
        <f t="shared" si="10"/>
        <v>27.627026202598774</v>
      </c>
      <c r="G38" s="9">
        <f t="shared" si="11"/>
        <v>-3.4658009021638359</v>
      </c>
      <c r="H38" s="9">
        <v>41.5</v>
      </c>
      <c r="I38" s="9">
        <f t="shared" si="12"/>
        <v>36.819680160751375</v>
      </c>
      <c r="J38" s="9">
        <f>(360/(2*PI()))*ATAN((C38-D38*TAN(H38*2*PI()/360))/D38)</f>
        <v>73.977907988536529</v>
      </c>
      <c r="K38" s="9">
        <f>((C38-D38*TAN(H38*2*PI()/360))^2+D38^2)^0.5</f>
        <v>99.911279352056923</v>
      </c>
      <c r="L38" s="9">
        <v>0</v>
      </c>
      <c r="M38" s="9">
        <f>(360/(2*PI()))*ATAN(C38/D38)</f>
        <v>77.102404690914113</v>
      </c>
      <c r="N38" s="9">
        <f>SQRT(D38^2+C38^2)</f>
        <v>123.54468112568233</v>
      </c>
    </row>
    <row r="39" spans="1:14">
      <c r="A39" s="6">
        <f t="shared" si="8"/>
        <v>0.3</v>
      </c>
      <c r="B39" s="8">
        <f t="shared" si="8"/>
        <v>211.2</v>
      </c>
      <c r="C39" s="9">
        <f t="shared" si="9"/>
        <v>110.5840614063607</v>
      </c>
      <c r="D39" s="9">
        <f>H31</f>
        <v>27.433303073525845</v>
      </c>
      <c r="E39" s="9">
        <f t="shared" si="7"/>
        <v>-2.255371377277696</v>
      </c>
      <c r="F39" s="9">
        <f t="shared" si="10"/>
        <v>27.525857254105023</v>
      </c>
      <c r="G39" s="9">
        <f>F31*360/(2*PI())</f>
        <v>-4.7225186109317008</v>
      </c>
      <c r="H39" s="9">
        <v>45</v>
      </c>
      <c r="I39" s="9">
        <f t="shared" si="12"/>
        <v>38.796549267271757</v>
      </c>
      <c r="J39" s="9">
        <f>(360/(2*PI()))*ATAN((C39-D39*TAN(H39*2*PI()/360))/D39)</f>
        <v>71.741116359050025</v>
      </c>
      <c r="K39" s="9">
        <f>((C39-D39*TAN(H39*2*PI()/360))^2+D39^2)^0.5</f>
        <v>87.559321199112944</v>
      </c>
      <c r="L39" s="9">
        <v>0</v>
      </c>
      <c r="M39" s="9">
        <f>(360/(2*PI()))*ATAN(C39/D39)</f>
        <v>76.067530840055582</v>
      </c>
      <c r="N39" s="9">
        <f>SQRT(D39^2+C39^2)</f>
        <v>113.93603799785947</v>
      </c>
    </row>
    <row r="40" spans="1:14">
      <c r="A40" s="6">
        <f t="shared" si="8"/>
        <v>0.1</v>
      </c>
      <c r="B40" s="8">
        <f t="shared" si="8"/>
        <v>192.4</v>
      </c>
      <c r="C40" s="9">
        <f t="shared" si="9"/>
        <v>100.7404044251127</v>
      </c>
      <c r="D40" s="9">
        <f t="shared" si="6"/>
        <v>26.8371481206981</v>
      </c>
      <c r="E40" s="9">
        <f t="shared" si="7"/>
        <v>-2.5241514802727121</v>
      </c>
      <c r="F40" s="9">
        <f t="shared" si="10"/>
        <v>26.955590513799777</v>
      </c>
      <c r="G40" s="9">
        <f t="shared" si="11"/>
        <v>-5.4661216254152745</v>
      </c>
      <c r="H40" s="9">
        <v>51</v>
      </c>
      <c r="I40" s="9">
        <f t="shared" si="12"/>
        <v>42.644650487056587</v>
      </c>
      <c r="J40" s="9">
        <f>(360/(2*PI()))*ATAN((C40-D40*TAN(H40*2*PI()/360))/D40)</f>
        <v>68.346752963623658</v>
      </c>
      <c r="K40" s="9">
        <f>((C40-D40*TAN(H40*2*PI()/360))^2+D40^2)^0.5</f>
        <v>72.731671625559514</v>
      </c>
      <c r="L40" s="9">
        <v>0</v>
      </c>
      <c r="M40" s="9">
        <f>(360/(2*PI()))*ATAN(C40/D40)</f>
        <v>75.082899056882837</v>
      </c>
      <c r="N40" s="9">
        <f>SQRT(D40^2+C40^2)</f>
        <v>104.25383255778924</v>
      </c>
    </row>
    <row r="42" spans="1:14">
      <c r="D42" s="9">
        <f>ATAN(E36/D36)</f>
        <v>-3.6013931768179894E-2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mheusser</dc:creator>
  <cp:lastModifiedBy>mheusser</cp:lastModifiedBy>
  <dcterms:created xsi:type="dcterms:W3CDTF">2012-10-24T15:59:43Z</dcterms:created>
  <dcterms:modified xsi:type="dcterms:W3CDTF">2012-10-24T21:53:29Z</dcterms:modified>
</cp:coreProperties>
</file>