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d\xmas\"/>
    </mc:Choice>
  </mc:AlternateContent>
  <xr:revisionPtr revIDLastSave="0" documentId="13_ncr:1_{213AB237-64B5-4099-8500-5BE27AD085DF}" xr6:coauthVersionLast="45" xr6:coauthVersionMax="45" xr10:uidLastSave="{00000000-0000-0000-0000-000000000000}"/>
  <bookViews>
    <workbookView xWindow="-120" yWindow="-120" windowWidth="29040" windowHeight="15840" xr2:uid="{6E51B0B6-1B5D-4A4E-A3AD-F38A0BDD43F9}"/>
  </bookViews>
  <sheets>
    <sheet name="Sheet1" sheetId="1" r:id="rId1"/>
  </sheets>
  <definedNames>
    <definedName name="solver_adj" localSheetId="0" hidden="1">Sheet1!$B$25:$B$26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Sheet1!$F$24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D6" i="1" s="1"/>
  <c r="D7" i="1" s="1"/>
  <c r="B9" i="1"/>
  <c r="B14" i="1"/>
  <c r="B13" i="1"/>
  <c r="B12" i="1"/>
  <c r="B11" i="1"/>
  <c r="B10" i="1"/>
  <c r="B8" i="1"/>
  <c r="B7" i="1"/>
  <c r="B5" i="1"/>
  <c r="B6" i="1" s="1"/>
  <c r="B4" i="1"/>
  <c r="B3" i="1"/>
  <c r="E21" i="1" l="1"/>
  <c r="F21" i="1" s="1"/>
  <c r="D8" i="1"/>
  <c r="E20" i="1"/>
  <c r="D5" i="1"/>
  <c r="D4" i="1" l="1"/>
  <c r="D3" i="1" s="1"/>
  <c r="E19" i="1"/>
  <c r="F19" i="1" s="1"/>
  <c r="E22" i="1"/>
  <c r="F22" i="1" s="1"/>
  <c r="D9" i="1"/>
  <c r="E18" i="1" l="1"/>
  <c r="F18" i="1" l="1"/>
  <c r="F24" i="1" s="1"/>
  <c r="D2" i="1"/>
</calcChain>
</file>

<file path=xl/sharedStrings.xml><?xml version="1.0" encoding="utf-8"?>
<sst xmlns="http://schemas.openxmlformats.org/spreadsheetml/2006/main" count="32" uniqueCount="26">
  <si>
    <t>kaatje zichtbaar</t>
  </si>
  <si>
    <t>weg</t>
  </si>
  <si>
    <t>volgende</t>
  </si>
  <si>
    <t>maat</t>
  </si>
  <si>
    <t>2.5 (ijkpunt)</t>
  </si>
  <si>
    <t>begin video</t>
  </si>
  <si>
    <t>tijd in muziekvideo</t>
  </si>
  <si>
    <t>kaatje volledig</t>
  </si>
  <si>
    <t>fien volledig</t>
  </si>
  <si>
    <t>(ijkpunt)</t>
  </si>
  <si>
    <t>dansvideo</t>
  </si>
  <si>
    <t>tel maat</t>
  </si>
  <si>
    <t>cut out</t>
  </si>
  <si>
    <t>cut in</t>
  </si>
  <si>
    <t>ijkpunt</t>
  </si>
  <si>
    <t>fout</t>
  </si>
  <si>
    <t>snelheid muziekvideo/dansvideo</t>
  </si>
  <si>
    <t>muziekvideo</t>
  </si>
  <si>
    <t>muziektijd</t>
  </si>
  <si>
    <t>uiteindelijke tijd voor dans voor zelfde tel</t>
  </si>
  <si>
    <t>tijd in dansvideo</t>
  </si>
  <si>
    <t>sum sq fout</t>
  </si>
  <si>
    <t>extra offset ijkpunt</t>
  </si>
  <si>
    <t>eq maat</t>
  </si>
  <si>
    <t>ine volledig</t>
  </si>
  <si>
    <t>allen volledig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</si>
</sst>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0" fontId="0" fillId="0" borderId="0" xfId="0" applyAlignmen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15">
    <dxf>
      <numFmt numFmtId="164" formatCode="0.000"/>
    </dxf>
    <dxf>
      <numFmt numFmtId="164" formatCode="0.00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  <alignment horizontal="right" vertical="bottom" textRotation="0" wrapText="0" indent="0" justifyLastLine="0" shrinkToFit="0" readingOrder="0"/>
    </dxf>
    <dxf>
      <numFmt numFmtId="164" formatCode="0.000"/>
    </dxf>
    <dxf>
      <alignment horizontal="left" vertical="bottom" textRotation="0" wrapText="0" indent="0" justifyLastLine="0" shrinkToFit="0" readingOrder="0"/>
    </dxf>
    <dxf>
      <numFmt numFmtId="164" formatCode="0.000"/>
    </dxf>
    <dxf>
      <numFmt numFmtId="164" formatCode="0.000"/>
    </dxf>
    <dxf>
      <alignment horizontal="right" vertical="bottom" textRotation="0" wrapText="0" indent="0" justifyLastLine="0" shrinkToFit="0" readingOrder="0"/>
    </dxf>
    <dxf>
      <numFmt numFmtId="164" formatCode="0.000"/>
    </dxf>
    <dxf>
      <numFmt numFmtId="164" formatCode="0.000"/>
    </dxf>
    <dxf>
      <alignment horizontal="left" vertical="bottom" textRotation="0" wrapText="0" indent="0" justifyLastLine="0" shrinkToFit="0" readingOrder="0"/>
    </dxf>
    <dxf>
      <numFmt numFmtId="164" formatCode="0.000"/>
    </dxf>
    <dxf>
      <alignment horizontal="right" vertical="bottom" textRotation="0" wrapText="0" indent="0" justifyLastLine="0" shrinkToFit="0" readingOrder="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188CCA-3718-47A6-8E53-DF92337325B9}" name="Table1" displayName="Table1" ref="A16:F24" totalsRowCount="1">
  <autoFilter ref="A16:F23" xr:uid="{8B2CAC42-FA1B-4C1C-89B6-3BF247053995}"/>
  <tableColumns count="6">
    <tableColumn id="1" xr3:uid="{E2A2DDAE-49E4-4A7E-B036-851508CC7955}" name="muziekvideo" dataDxfId="11" totalsRowDxfId="5"/>
    <tableColumn id="2" xr3:uid="{CDE7AE94-BF5D-48AF-9F8A-0A44AB08FCE3}" name="maat" dataDxfId="10" totalsRowDxfId="4"/>
    <tableColumn id="3" xr3:uid="{CFF3533E-1CD3-4B31-AFF0-0161A11DBE1F}" name="muziektijd" dataDxfId="9" totalsRowDxfId="3"/>
    <tableColumn id="4" xr3:uid="{3C36C6A6-2E93-439A-BCF4-22FA774906AF}" name="tel maat" dataDxfId="8" totalsRowDxfId="2"/>
    <tableColumn id="5" xr3:uid="{4D339C38-4B6F-43BC-8573-055DB3AD4335}" name="uiteindelijke tijd voor dans voor zelfde tel" totalsRowLabel="sum sq fout" dataDxfId="7" totalsRowDxfId="1">
      <calculatedColumnFormula>D3</calculatedColumnFormula>
    </tableColumn>
    <tableColumn id="6" xr3:uid="{563A9B49-E0F4-496E-B4FF-A80A4A05745D}" name="fout" totalsRowFunction="custom" dataDxfId="6" totalsRowDxfId="0">
      <calculatedColumnFormula>Table1[[#This Row],[muziektijd]]-Table1[[#This Row],[uiteindelijke tijd voor dans voor zelfde tel]]</calculatedColumnFormula>
      <totalsRowFormula>F18*F18+F19*F19+F21*F21+F22*F22</totalsRow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2162EF-5CE5-4758-8C3B-2B186E85FA0C}" name="Table2" displayName="Table2" ref="A1:D14" totalsRowShown="0">
  <autoFilter ref="A1:D14" xr:uid="{B2C7C1F8-FDE4-4694-834B-BFC5492A928F}"/>
  <tableColumns count="4">
    <tableColumn id="1" xr3:uid="{6F89CECD-0273-478E-A29D-DCBBE92203C3}" name="dansvideo"/>
    <tableColumn id="2" xr3:uid="{88F0579C-38FE-40D6-BC3B-A1294AACDB84}" name="tijd in dansvideo" dataDxfId="14"/>
    <tableColumn id="3" xr3:uid="{BDFDF535-1ECF-44BF-BB11-BD44658FCA4F}" name="tel maat" dataDxfId="13"/>
    <tableColumn id="4" xr3:uid="{11A30F11-9638-4489-ABE0-8F3E52B19B6D}" name="tijd in muziekvideo" dataDxfId="1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FBBFC-36E5-4C37-B3D7-BD33C66996A1}">
  <dimension ref="A1:I26"/>
  <sheetViews>
    <sheetView tabSelected="1" workbookViewId="0">
      <selection activeCell="E13" sqref="E13"/>
    </sheetView>
  </sheetViews>
  <sheetFormatPr defaultRowHeight="15" x14ac:dyDescent="0.25"/>
  <cols>
    <col min="1" max="1" width="31.28515625" bestFit="1" customWidth="1"/>
    <col min="2" max="2" width="18.140625" style="1" bestFit="1" customWidth="1"/>
    <col min="3" max="3" width="12.7109375" style="2" bestFit="1" customWidth="1"/>
    <col min="4" max="4" width="20.5703125" style="1" bestFit="1" customWidth="1"/>
    <col min="5" max="5" width="41.42578125" bestFit="1" customWidth="1"/>
    <col min="6" max="6" width="12.28515625" bestFit="1" customWidth="1"/>
    <col min="7" max="8" width="9.140625" style="1"/>
    <col min="9" max="9" width="20.42578125" style="2" bestFit="1" customWidth="1"/>
  </cols>
  <sheetData>
    <row r="1" spans="1:6" x14ac:dyDescent="0.25">
      <c r="A1" t="s">
        <v>10</v>
      </c>
      <c r="B1" s="1" t="s">
        <v>20</v>
      </c>
      <c r="C1" s="5" t="s">
        <v>11</v>
      </c>
      <c r="D1" s="1" t="s">
        <v>6</v>
      </c>
      <c r="E1" t="s">
        <v>23</v>
      </c>
    </row>
    <row r="2" spans="1:6" x14ac:dyDescent="0.25">
      <c r="A2" t="s">
        <v>5</v>
      </c>
      <c r="B2" s="1">
        <v>0</v>
      </c>
      <c r="D2" s="1">
        <f>D3-(B$6-B2)*B$26</f>
        <v>142.08377617125745</v>
      </c>
      <c r="E2" s="6">
        <v>75.684190779999994</v>
      </c>
    </row>
    <row r="3" spans="1:6" x14ac:dyDescent="0.25">
      <c r="A3" t="s">
        <v>0</v>
      </c>
      <c r="B3" s="1">
        <f>1+20/30</f>
        <v>1.6666666666666665</v>
      </c>
      <c r="D3" s="1">
        <f>D4-(B$6-B3)*B$26</f>
        <v>145.37025796423791</v>
      </c>
      <c r="E3" s="6">
        <v>77.648693570000006</v>
      </c>
    </row>
    <row r="4" spans="1:6" x14ac:dyDescent="0.25">
      <c r="A4" t="s">
        <v>7</v>
      </c>
      <c r="B4" s="1">
        <f>2+15/30</f>
        <v>2.5</v>
      </c>
      <c r="C4" s="2">
        <v>1</v>
      </c>
      <c r="D4" s="1">
        <f>D5-(B$6-B4)*B$26</f>
        <v>147.70136714297988</v>
      </c>
      <c r="E4" s="1"/>
    </row>
    <row r="5" spans="1:6" x14ac:dyDescent="0.25">
      <c r="A5" t="s">
        <v>8</v>
      </c>
      <c r="B5" s="1">
        <f>4+19/30</f>
        <v>4.6333333333333329</v>
      </c>
      <c r="C5" s="2">
        <v>2</v>
      </c>
      <c r="D5" s="1">
        <f>D6-(B$6-B5)*B$26</f>
        <v>149.55479001460259</v>
      </c>
      <c r="E5" s="1"/>
    </row>
    <row r="6" spans="1:6" x14ac:dyDescent="0.25">
      <c r="A6" t="s">
        <v>9</v>
      </c>
      <c r="B6" s="1">
        <f>0.5*(B5+B7)</f>
        <v>5.7333333333333325</v>
      </c>
      <c r="C6" s="2">
        <v>2.5</v>
      </c>
      <c r="D6" s="1">
        <f>C20+B25</f>
        <v>150.18533594000002</v>
      </c>
      <c r="E6" s="1"/>
    </row>
    <row r="7" spans="1:6" x14ac:dyDescent="0.25">
      <c r="A7" t="s">
        <v>24</v>
      </c>
      <c r="B7" s="1">
        <f>6+25/30</f>
        <v>6.833333333333333</v>
      </c>
      <c r="C7" s="2">
        <v>3</v>
      </c>
      <c r="D7" s="1">
        <f>D6+(B7-B$6)*B$26</f>
        <v>150.81588186539744</v>
      </c>
      <c r="E7" s="1"/>
    </row>
    <row r="8" spans="1:6" x14ac:dyDescent="0.25">
      <c r="A8" t="s">
        <v>25</v>
      </c>
      <c r="B8" s="1">
        <f>9+7/30</f>
        <v>9.2333333333333325</v>
      </c>
      <c r="C8" s="2">
        <v>4</v>
      </c>
      <c r="D8" s="1">
        <f>D7+(B8-B$6)*B$26</f>
        <v>152.8221643552983</v>
      </c>
      <c r="E8" s="1"/>
    </row>
    <row r="9" spans="1:6" x14ac:dyDescent="0.25">
      <c r="A9" t="s">
        <v>1</v>
      </c>
      <c r="B9" s="1">
        <f>10+22/30</f>
        <v>10.733333333333333</v>
      </c>
      <c r="D9" s="1">
        <f>D8+(B9-B$6)*B$26</f>
        <v>155.68828219801381</v>
      </c>
      <c r="E9" s="1"/>
    </row>
    <row r="10" spans="1:6" x14ac:dyDescent="0.25">
      <c r="A10" t="s">
        <v>0</v>
      </c>
      <c r="B10" s="1">
        <f>11+10/30</f>
        <v>11.333333333333334</v>
      </c>
      <c r="E10" s="1"/>
    </row>
    <row r="11" spans="1:6" x14ac:dyDescent="0.25">
      <c r="A11" t="s">
        <v>7</v>
      </c>
      <c r="B11" s="1">
        <f>12+29/30</f>
        <v>12.966666666666667</v>
      </c>
      <c r="E11" s="1"/>
    </row>
    <row r="12" spans="1:6" x14ac:dyDescent="0.25">
      <c r="A12" t="s">
        <v>8</v>
      </c>
      <c r="B12" s="1">
        <f>15+11/30</f>
        <v>15.366666666666667</v>
      </c>
      <c r="E12" s="1"/>
    </row>
    <row r="13" spans="1:6" x14ac:dyDescent="0.25">
      <c r="A13" t="s">
        <v>24</v>
      </c>
      <c r="B13" s="1">
        <f>17+29/30</f>
        <v>17.966666666666665</v>
      </c>
      <c r="E13" s="1"/>
    </row>
    <row r="14" spans="1:6" x14ac:dyDescent="0.25">
      <c r="A14" t="s">
        <v>25</v>
      </c>
      <c r="B14" s="1">
        <f>20+1/30</f>
        <v>20.033333333333335</v>
      </c>
      <c r="E14" s="1"/>
    </row>
    <row r="16" spans="1:6" x14ac:dyDescent="0.25">
      <c r="A16" s="3" t="s">
        <v>17</v>
      </c>
      <c r="B16" s="1" t="s">
        <v>3</v>
      </c>
      <c r="C16" s="1" t="s">
        <v>18</v>
      </c>
      <c r="D16" s="5" t="s">
        <v>11</v>
      </c>
      <c r="E16" t="s">
        <v>19</v>
      </c>
      <c r="F16" t="s">
        <v>15</v>
      </c>
    </row>
    <row r="17" spans="1:6" x14ac:dyDescent="0.25">
      <c r="A17" s="3" t="s">
        <v>13</v>
      </c>
      <c r="B17" s="1">
        <v>83</v>
      </c>
      <c r="C17" s="1">
        <v>147.6735625</v>
      </c>
      <c r="D17" s="2">
        <v>1</v>
      </c>
      <c r="E17" s="1"/>
      <c r="F17" s="1"/>
    </row>
    <row r="18" spans="1:6" x14ac:dyDescent="0.25">
      <c r="A18" s="3">
        <v>1</v>
      </c>
      <c r="B18" s="1">
        <v>83</v>
      </c>
      <c r="C18" s="1">
        <v>147.6735625</v>
      </c>
      <c r="D18" s="2">
        <v>1</v>
      </c>
      <c r="E18" s="1">
        <f t="shared" ref="E18:E22" si="0">D4</f>
        <v>147.70136714297988</v>
      </c>
      <c r="F18" s="1">
        <f>Table1[[#This Row],[uiteindelijke tijd voor dans voor zelfde tel]]-Table1[[#This Row],[muziektijd]]</f>
        <v>2.7804642979873506E-2</v>
      </c>
    </row>
    <row r="19" spans="1:6" x14ac:dyDescent="0.25">
      <c r="A19" s="3">
        <v>2</v>
      </c>
      <c r="B19" s="1">
        <v>84</v>
      </c>
      <c r="C19" s="1">
        <v>149.34807813</v>
      </c>
      <c r="D19" s="2">
        <v>2</v>
      </c>
      <c r="E19" s="1">
        <f t="shared" si="0"/>
        <v>149.55479001460259</v>
      </c>
      <c r="F19" s="1">
        <f>Table1[[#This Row],[uiteindelijke tijd voor dans voor zelfde tel]]-Table1[[#This Row],[muziektijd]]</f>
        <v>0.2067118846025835</v>
      </c>
    </row>
    <row r="20" spans="1:6" x14ac:dyDescent="0.25">
      <c r="A20" s="3" t="s">
        <v>14</v>
      </c>
      <c r="B20" s="1">
        <v>84.5</v>
      </c>
      <c r="C20" s="1">
        <f>0.5*(C19+C21)</f>
        <v>150.18533594000002</v>
      </c>
      <c r="D20" s="2" t="s">
        <v>4</v>
      </c>
      <c r="E20" s="1">
        <f t="shared" si="0"/>
        <v>150.18533594000002</v>
      </c>
      <c r="F20" s="1"/>
    </row>
    <row r="21" spans="1:6" x14ac:dyDescent="0.25">
      <c r="A21" s="3">
        <v>3</v>
      </c>
      <c r="B21" s="1">
        <v>85</v>
      </c>
      <c r="C21" s="1">
        <v>151.02259375</v>
      </c>
      <c r="D21" s="2">
        <v>3</v>
      </c>
      <c r="E21" s="1">
        <f t="shared" si="0"/>
        <v>150.81588186539744</v>
      </c>
      <c r="F21" s="1">
        <f>Table1[[#This Row],[uiteindelijke tijd voor dans voor zelfde tel]]-Table1[[#This Row],[muziektijd]]</f>
        <v>-0.20671188460255507</v>
      </c>
    </row>
    <row r="22" spans="1:6" x14ac:dyDescent="0.25">
      <c r="A22" s="3">
        <v>4</v>
      </c>
      <c r="B22" s="1">
        <v>86</v>
      </c>
      <c r="C22" s="1">
        <v>152.69710936999999</v>
      </c>
      <c r="D22" s="2">
        <v>4</v>
      </c>
      <c r="E22" s="1">
        <f t="shared" si="0"/>
        <v>152.8221643552983</v>
      </c>
      <c r="F22" s="1">
        <f>Table1[[#This Row],[uiteindelijke tijd voor dans voor zelfde tel]]-Table1[[#This Row],[muziektijd]]</f>
        <v>0.12505498529830561</v>
      </c>
    </row>
    <row r="23" spans="1:6" x14ac:dyDescent="0.25">
      <c r="A23" s="3" t="s">
        <v>12</v>
      </c>
      <c r="B23" s="1">
        <v>87</v>
      </c>
      <c r="C23" s="1">
        <v>154.37162499999999</v>
      </c>
      <c r="D23" s="2" t="s">
        <v>2</v>
      </c>
      <c r="E23" s="1"/>
      <c r="F23" s="1"/>
    </row>
    <row r="24" spans="1:6" x14ac:dyDescent="0.25">
      <c r="A24" s="3"/>
      <c r="C24" s="4"/>
      <c r="D24" s="4"/>
      <c r="E24" s="1" t="s">
        <v>21</v>
      </c>
      <c r="F24" s="1">
        <f>F18*F18+F19*F19+F21*F21+F22*F22</f>
        <v>0.1018714539910895</v>
      </c>
    </row>
    <row r="25" spans="1:6" x14ac:dyDescent="0.25">
      <c r="A25" t="s">
        <v>22</v>
      </c>
      <c r="B25" s="1">
        <v>0</v>
      </c>
    </row>
    <row r="26" spans="1:6" x14ac:dyDescent="0.25">
      <c r="A26" t="s">
        <v>16</v>
      </c>
      <c r="B26" s="1">
        <v>0.57322356854310386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De Wilde</dc:creator>
  <cp:lastModifiedBy>Michiel De Wilde</cp:lastModifiedBy>
  <dcterms:created xsi:type="dcterms:W3CDTF">2020-12-15T22:05:46Z</dcterms:created>
  <dcterms:modified xsi:type="dcterms:W3CDTF">2020-12-17T22:04:59Z</dcterms:modified>
</cp:coreProperties>
</file>