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chart4.xml" ContentType="application/vnd.openxmlformats-officedocument.drawingml.chart+xml"/>
  <Override PartName="/xl/drawings/drawing3.xml" ContentType="application/vnd.openxmlformats-officedocument.drawing+xml"/>
  <Override PartName="/xl/charts/chart5.xml" ContentType="application/vnd.openxmlformats-officedocument.drawingml.chart+xml"/>
  <Override PartName="/xl/charts/chart6.xml" ContentType="application/vnd.openxmlformats-officedocument.drawingml.chart+xml"/>
  <Override PartName="/xl/drawings/drawing4.xml" ContentType="application/vnd.openxmlformats-officedocument.drawing+xml"/>
  <Override PartName="/xl/drawings/drawing5.xml" ContentType="application/vnd.openxmlformats-officedocument.drawing+xml"/>
  <Override PartName="/xl/charts/chart7.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1"/>
  <workbookPr autoCompressPictures="0"/>
  <mc:AlternateContent xmlns:mc="http://schemas.openxmlformats.org/markup-compatibility/2006">
    <mc:Choice Requires="x15">
      <x15ac:absPath xmlns:x15ac="http://schemas.microsoft.com/office/spreadsheetml/2010/11/ac" url="/Users/mengyangzhang/OneDrive - Thompson Rivers University/Attachments/DASC6210/HW4/"/>
    </mc:Choice>
  </mc:AlternateContent>
  <xr:revisionPtr revIDLastSave="0" documentId="13_ncr:1_{3DB73417-9712-B049-9079-150D29336A2D}" xr6:coauthVersionLast="47" xr6:coauthVersionMax="47" xr10:uidLastSave="{00000000-0000-0000-0000-000000000000}"/>
  <bookViews>
    <workbookView xWindow="0" yWindow="460" windowWidth="28800" windowHeight="16220" xr2:uid="{00000000-000D-0000-FFFF-FFFF00000000}"/>
  </bookViews>
  <sheets>
    <sheet name="Q8.20" sheetId="1" r:id="rId1"/>
    <sheet name="Q8.20_Radio&amp;TV_SLR" sheetId="6" r:id="rId2"/>
    <sheet name="Q8.20_Newspaper_SLR" sheetId="8" r:id="rId3"/>
    <sheet name="Q8.20_Multiple Regression" sheetId="10" r:id="rId4"/>
    <sheet name="Prices" sheetId="4" r:id="rId5"/>
    <sheet name="Q9.6" sheetId="2" r:id="rId6"/>
    <sheet name="Q11.32" sheetId="5" r:id="rId7"/>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C13" i="5" l="1"/>
  <c r="C12" i="5"/>
  <c r="E21" i="5" l="1"/>
  <c r="H21" i="5" s="1"/>
  <c r="B21" i="5"/>
  <c r="B22" i="5" s="1"/>
  <c r="D21" i="5"/>
  <c r="C21" i="5"/>
  <c r="A21" i="5"/>
  <c r="D22" i="5" l="1"/>
  <c r="C22" i="5"/>
  <c r="B23" i="5"/>
  <c r="G21" i="5"/>
  <c r="J21" i="5" s="1"/>
  <c r="F21" i="5"/>
  <c r="I21" i="5" s="1"/>
  <c r="K21" i="5" l="1"/>
  <c r="C23" i="5"/>
  <c r="D23" i="5"/>
  <c r="B24" i="5"/>
  <c r="F22" i="5"/>
  <c r="I22" i="5" s="1"/>
  <c r="E22" i="5"/>
  <c r="G22" i="5"/>
  <c r="J22" i="5" s="1"/>
  <c r="H22" i="5" l="1"/>
  <c r="E23" i="5" s="1"/>
  <c r="K22" i="5"/>
  <c r="G23" i="5"/>
  <c r="J23" i="5" s="1"/>
  <c r="F23" i="5"/>
  <c r="I23" i="5" s="1"/>
  <c r="B25" i="5"/>
  <c r="D24" i="5"/>
  <c r="C24" i="5"/>
  <c r="G24" i="5" l="1"/>
  <c r="J24" i="5" s="1"/>
  <c r="F24" i="5"/>
  <c r="I24" i="5" s="1"/>
  <c r="H23" i="5"/>
  <c r="E24" i="5" s="1"/>
  <c r="K23" i="5"/>
  <c r="B26" i="5"/>
  <c r="C25" i="5"/>
  <c r="D25" i="5"/>
  <c r="G25" i="5" l="1"/>
  <c r="J25" i="5" s="1"/>
  <c r="F25" i="5"/>
  <c r="I25" i="5" s="1"/>
  <c r="B27" i="5"/>
  <c r="C26" i="5"/>
  <c r="D26" i="5"/>
  <c r="H24" i="5"/>
  <c r="E25" i="5" s="1"/>
  <c r="K24" i="5"/>
  <c r="K25" i="5" l="1"/>
  <c r="H25" i="5"/>
  <c r="B28" i="5"/>
  <c r="D27" i="5"/>
  <c r="C27" i="5"/>
  <c r="G26" i="5"/>
  <c r="J26" i="5" s="1"/>
  <c r="F26" i="5"/>
  <c r="I26" i="5" s="1"/>
  <c r="E26" i="5"/>
  <c r="B29" i="5" l="1"/>
  <c r="D28" i="5"/>
  <c r="C28" i="5"/>
  <c r="K26" i="5"/>
  <c r="H26" i="5"/>
  <c r="E27" i="5"/>
  <c r="G27" i="5"/>
  <c r="J27" i="5" s="1"/>
  <c r="F27" i="5"/>
  <c r="I27" i="5" s="1"/>
  <c r="H27" i="5" l="1"/>
  <c r="K27" i="5"/>
  <c r="F28" i="5"/>
  <c r="I28" i="5" s="1"/>
  <c r="E28" i="5"/>
  <c r="G28" i="5"/>
  <c r="J28" i="5" s="1"/>
  <c r="B30" i="5"/>
  <c r="C29" i="5"/>
  <c r="D29" i="5"/>
  <c r="G29" i="5" l="1"/>
  <c r="J29" i="5" s="1"/>
  <c r="F29" i="5"/>
  <c r="I29" i="5" s="1"/>
  <c r="B31" i="5"/>
  <c r="C30" i="5"/>
  <c r="D30" i="5"/>
  <c r="H28" i="5"/>
  <c r="E29" i="5" s="1"/>
  <c r="K28" i="5"/>
  <c r="H29" i="5" l="1"/>
  <c r="K29" i="5"/>
  <c r="G30" i="5"/>
  <c r="J30" i="5" s="1"/>
  <c r="F30" i="5"/>
  <c r="I30" i="5" s="1"/>
  <c r="E30" i="5"/>
  <c r="B32" i="5"/>
  <c r="D31" i="5"/>
  <c r="C31" i="5"/>
  <c r="H30" i="5" l="1"/>
  <c r="K30" i="5"/>
  <c r="G31" i="5"/>
  <c r="J31" i="5" s="1"/>
  <c r="F31" i="5"/>
  <c r="I31" i="5" s="1"/>
  <c r="E31" i="5"/>
  <c r="B33" i="5"/>
  <c r="D32" i="5"/>
  <c r="C32" i="5"/>
  <c r="H31" i="5" l="1"/>
  <c r="K31" i="5"/>
  <c r="B34" i="5"/>
  <c r="C33" i="5"/>
  <c r="D33" i="5"/>
  <c r="E32" i="5"/>
  <c r="G32" i="5"/>
  <c r="J32" i="5" s="1"/>
  <c r="F32" i="5"/>
  <c r="I32" i="5" s="1"/>
  <c r="B35" i="5" l="1"/>
  <c r="C34" i="5"/>
  <c r="D34" i="5"/>
  <c r="H32" i="5"/>
  <c r="K32" i="5"/>
  <c r="F33" i="5"/>
  <c r="I33" i="5" s="1"/>
  <c r="E33" i="5"/>
  <c r="G33" i="5"/>
  <c r="J33" i="5" s="1"/>
  <c r="H33" i="5" l="1"/>
  <c r="E34" i="5" s="1"/>
  <c r="K33" i="5"/>
  <c r="G34" i="5"/>
  <c r="J34" i="5" s="1"/>
  <c r="F34" i="5"/>
  <c r="I34" i="5" s="1"/>
  <c r="B36" i="5"/>
  <c r="C35" i="5"/>
  <c r="D35" i="5"/>
  <c r="K34" i="5" l="1"/>
  <c r="H34" i="5"/>
  <c r="E35" i="5"/>
  <c r="G35" i="5"/>
  <c r="J35" i="5" s="1"/>
  <c r="F35" i="5"/>
  <c r="I35" i="5" s="1"/>
  <c r="B37" i="5"/>
  <c r="D36" i="5"/>
  <c r="C36" i="5"/>
  <c r="F36" i="5" l="1"/>
  <c r="I36" i="5" s="1"/>
  <c r="G36" i="5"/>
  <c r="J36" i="5" s="1"/>
  <c r="B38" i="5"/>
  <c r="C37" i="5"/>
  <c r="D37" i="5"/>
  <c r="K35" i="5"/>
  <c r="H35" i="5"/>
  <c r="E36" i="5" s="1"/>
  <c r="K36" i="5" l="1"/>
  <c r="H36" i="5"/>
  <c r="B39" i="5"/>
  <c r="D38" i="5"/>
  <c r="C38" i="5"/>
  <c r="F37" i="5"/>
  <c r="I37" i="5" s="1"/>
  <c r="E37" i="5"/>
  <c r="G37" i="5"/>
  <c r="J37" i="5" s="1"/>
  <c r="H37" i="5" l="1"/>
  <c r="K37" i="5"/>
  <c r="G38" i="5"/>
  <c r="J38" i="5" s="1"/>
  <c r="F38" i="5"/>
  <c r="I38" i="5" s="1"/>
  <c r="E38" i="5"/>
  <c r="B40" i="5"/>
  <c r="C39" i="5"/>
  <c r="D39" i="5"/>
  <c r="K38" i="5" l="1"/>
  <c r="H38" i="5"/>
  <c r="G39" i="5"/>
  <c r="J39" i="5" s="1"/>
  <c r="F39" i="5"/>
  <c r="I39" i="5" s="1"/>
  <c r="E39" i="5"/>
  <c r="B41" i="5"/>
  <c r="D40" i="5"/>
  <c r="C40" i="5"/>
  <c r="G40" i="5" l="1"/>
  <c r="J40" i="5" s="1"/>
  <c r="F40" i="5"/>
  <c r="I40" i="5" s="1"/>
  <c r="B42" i="5"/>
  <c r="C41" i="5"/>
  <c r="D41" i="5"/>
  <c r="H39" i="5"/>
  <c r="E40" i="5" s="1"/>
  <c r="K39" i="5"/>
  <c r="H40" i="5" l="1"/>
  <c r="E41" i="5" s="1"/>
  <c r="K40" i="5"/>
  <c r="G41" i="5"/>
  <c r="J41" i="5" s="1"/>
  <c r="F41" i="5"/>
  <c r="I41" i="5" s="1"/>
  <c r="B43" i="5"/>
  <c r="C42" i="5"/>
  <c r="D42" i="5"/>
  <c r="H41" i="5" l="1"/>
  <c r="E42" i="5" s="1"/>
  <c r="K41" i="5"/>
  <c r="F42" i="5"/>
  <c r="I42" i="5" s="1"/>
  <c r="G42" i="5"/>
  <c r="J42" i="5" s="1"/>
  <c r="B44" i="5"/>
  <c r="D43" i="5"/>
  <c r="C43" i="5"/>
  <c r="G43" i="5" l="1"/>
  <c r="J43" i="5" s="1"/>
  <c r="F43" i="5"/>
  <c r="I43" i="5" s="1"/>
  <c r="K42" i="5"/>
  <c r="H42" i="5"/>
  <c r="E43" i="5" s="1"/>
  <c r="B45" i="5"/>
  <c r="D44" i="5"/>
  <c r="C44" i="5"/>
  <c r="H43" i="5" l="1"/>
  <c r="E44" i="5" s="1"/>
  <c r="K43" i="5"/>
  <c r="F44" i="5"/>
  <c r="I44" i="5" s="1"/>
  <c r="G44" i="5"/>
  <c r="J44" i="5" s="1"/>
  <c r="B46" i="5"/>
  <c r="C45" i="5"/>
  <c r="D45" i="5"/>
  <c r="H44" i="5" l="1"/>
  <c r="K44" i="5"/>
  <c r="G45" i="5"/>
  <c r="J45" i="5" s="1"/>
  <c r="F45" i="5"/>
  <c r="I45" i="5" s="1"/>
  <c r="E45" i="5"/>
  <c r="B47" i="5"/>
  <c r="C46" i="5"/>
  <c r="D46" i="5"/>
  <c r="F46" i="5" l="1"/>
  <c r="I46" i="5" s="1"/>
  <c r="G46" i="5"/>
  <c r="J46" i="5" s="1"/>
  <c r="E46" i="5"/>
  <c r="H45" i="5"/>
  <c r="K45" i="5"/>
  <c r="B48" i="5"/>
  <c r="C47" i="5"/>
  <c r="D47" i="5"/>
  <c r="G47" i="5" l="1"/>
  <c r="F47" i="5"/>
  <c r="H46" i="5"/>
  <c r="E47" i="5" s="1"/>
  <c r="K46" i="5"/>
  <c r="B49" i="5"/>
  <c r="D48" i="5"/>
  <c r="C48" i="5"/>
  <c r="H47" i="5" l="1"/>
  <c r="E48" i="5" s="1"/>
  <c r="K47" i="5"/>
  <c r="I47" i="5"/>
  <c r="F48" i="5"/>
  <c r="J47" i="5"/>
  <c r="G48" i="5"/>
  <c r="B50" i="5"/>
  <c r="C49" i="5"/>
  <c r="D49" i="5"/>
  <c r="J48" i="5" l="1"/>
  <c r="G49" i="5"/>
  <c r="I48" i="5"/>
  <c r="F49" i="5"/>
  <c r="K48" i="5"/>
  <c r="H48" i="5"/>
  <c r="E49" i="5" s="1"/>
  <c r="B51" i="5"/>
  <c r="C50" i="5"/>
  <c r="D50" i="5"/>
  <c r="I49" i="5" l="1"/>
  <c r="F50" i="5"/>
  <c r="H49" i="5"/>
  <c r="E50" i="5" s="1"/>
  <c r="K49" i="5"/>
  <c r="J49" i="5"/>
  <c r="G50" i="5"/>
  <c r="B52" i="5"/>
  <c r="D51" i="5"/>
  <c r="C51" i="5"/>
  <c r="J50" i="5" l="1"/>
  <c r="G51" i="5"/>
  <c r="H50" i="5"/>
  <c r="E51" i="5" s="1"/>
  <c r="K50" i="5"/>
  <c r="I50" i="5"/>
  <c r="F51" i="5"/>
  <c r="B53" i="5"/>
  <c r="D52" i="5"/>
  <c r="C52" i="5"/>
  <c r="I51" i="5" l="1"/>
  <c r="F52" i="5"/>
  <c r="H51" i="5"/>
  <c r="E52" i="5" s="1"/>
  <c r="K51" i="5"/>
  <c r="J51" i="5"/>
  <c r="G52" i="5"/>
  <c r="B54" i="5"/>
  <c r="C53" i="5"/>
  <c r="D53" i="5"/>
  <c r="J52" i="5" l="1"/>
  <c r="G53" i="5"/>
  <c r="K52" i="5"/>
  <c r="H52" i="5"/>
  <c r="E53" i="5" s="1"/>
  <c r="I52" i="5"/>
  <c r="F53" i="5" s="1"/>
  <c r="B55" i="5"/>
  <c r="C54" i="5"/>
  <c r="D54" i="5"/>
  <c r="I53" i="5" l="1"/>
  <c r="F54" i="5" s="1"/>
  <c r="K53" i="5"/>
  <c r="H53" i="5"/>
  <c r="E54" i="5" s="1"/>
  <c r="J53" i="5"/>
  <c r="G54" i="5"/>
  <c r="B56" i="5"/>
  <c r="C55" i="5"/>
  <c r="D55" i="5"/>
  <c r="I54" i="5" l="1"/>
  <c r="F55" i="5"/>
  <c r="J54" i="5"/>
  <c r="G55" i="5"/>
  <c r="K54" i="5"/>
  <c r="H54" i="5"/>
  <c r="E55" i="5" s="1"/>
  <c r="B57" i="5"/>
  <c r="D56" i="5"/>
  <c r="C56" i="5"/>
  <c r="K55" i="5" l="1"/>
  <c r="H55" i="5"/>
  <c r="E56" i="5" s="1"/>
  <c r="J55" i="5"/>
  <c r="G56" i="5" s="1"/>
  <c r="I55" i="5"/>
  <c r="F56" i="5"/>
  <c r="B58" i="5"/>
  <c r="C57" i="5"/>
  <c r="D57" i="5"/>
  <c r="J56" i="5" l="1"/>
  <c r="G57" i="5"/>
  <c r="I56" i="5"/>
  <c r="F57" i="5"/>
  <c r="K56" i="5"/>
  <c r="H56" i="5"/>
  <c r="E57" i="5" s="1"/>
  <c r="B59" i="5"/>
  <c r="C58" i="5"/>
  <c r="D58" i="5"/>
  <c r="H57" i="5" l="1"/>
  <c r="E58" i="5" s="1"/>
  <c r="K57" i="5"/>
  <c r="I57" i="5"/>
  <c r="F58" i="5" s="1"/>
  <c r="J57" i="5"/>
  <c r="G58" i="5"/>
  <c r="B60" i="5"/>
  <c r="D59" i="5"/>
  <c r="C59" i="5"/>
  <c r="I58" i="5" l="1"/>
  <c r="F59" i="5"/>
  <c r="J58" i="5"/>
  <c r="G59" i="5"/>
  <c r="H58" i="5"/>
  <c r="E59" i="5" s="1"/>
  <c r="K58" i="5"/>
  <c r="B61" i="5"/>
  <c r="D60" i="5"/>
  <c r="C60" i="5"/>
  <c r="I59" i="5" l="1"/>
  <c r="F60" i="5"/>
  <c r="H59" i="5"/>
  <c r="E60" i="5" s="1"/>
  <c r="K59" i="5"/>
  <c r="J59" i="5"/>
  <c r="G60" i="5" s="1"/>
  <c r="B62" i="5"/>
  <c r="C61" i="5"/>
  <c r="D61" i="5"/>
  <c r="J60" i="5" l="1"/>
  <c r="G61" i="5"/>
  <c r="K60" i="5"/>
  <c r="H60" i="5"/>
  <c r="E61" i="5" s="1"/>
  <c r="I60" i="5"/>
  <c r="F61" i="5"/>
  <c r="D62" i="5"/>
  <c r="C62" i="5"/>
  <c r="I61" i="5" l="1"/>
  <c r="F62" i="5"/>
  <c r="I62" i="5" s="1"/>
  <c r="J61" i="5"/>
  <c r="G62" i="5"/>
  <c r="J62" i="5" s="1"/>
  <c r="K61" i="5"/>
  <c r="H61" i="5"/>
  <c r="E62" i="5" s="1"/>
  <c r="F43" i="2"/>
  <c r="F6" i="2"/>
  <c r="G6" i="2" s="1"/>
  <c r="F7" i="2"/>
  <c r="G7" i="2" s="1"/>
  <c r="H7" i="2" s="1"/>
  <c r="I7" i="2" s="1"/>
  <c r="F8" i="2"/>
  <c r="G8" i="2" s="1"/>
  <c r="H8" i="2" s="1"/>
  <c r="I8" i="2" s="1"/>
  <c r="F9" i="2"/>
  <c r="G9" i="2" s="1"/>
  <c r="F10" i="2"/>
  <c r="G10" i="2" s="1"/>
  <c r="F11" i="2"/>
  <c r="G11" i="2" s="1"/>
  <c r="J11" i="2" s="1"/>
  <c r="F12" i="2"/>
  <c r="G12" i="2" s="1"/>
  <c r="F13" i="2"/>
  <c r="G13" i="2" s="1"/>
  <c r="F14" i="2"/>
  <c r="G14" i="2" s="1"/>
  <c r="F15" i="2"/>
  <c r="G15" i="2" s="1"/>
  <c r="H15" i="2" s="1"/>
  <c r="I15" i="2" s="1"/>
  <c r="F16" i="2"/>
  <c r="G16" i="2" s="1"/>
  <c r="H16" i="2" s="1"/>
  <c r="I16" i="2" s="1"/>
  <c r="F17" i="2"/>
  <c r="G17" i="2" s="1"/>
  <c r="F18" i="2"/>
  <c r="G18" i="2" s="1"/>
  <c r="F19" i="2"/>
  <c r="G19" i="2" s="1"/>
  <c r="J19" i="2" s="1"/>
  <c r="F20" i="2"/>
  <c r="G20" i="2" s="1"/>
  <c r="F21" i="2"/>
  <c r="G21" i="2" s="1"/>
  <c r="F22" i="2"/>
  <c r="G22" i="2" s="1"/>
  <c r="F23" i="2"/>
  <c r="G23" i="2" s="1"/>
  <c r="H23" i="2" s="1"/>
  <c r="I23" i="2" s="1"/>
  <c r="F24" i="2"/>
  <c r="G24" i="2" s="1"/>
  <c r="H24" i="2" s="1"/>
  <c r="I24" i="2" s="1"/>
  <c r="F25" i="2"/>
  <c r="G25" i="2" s="1"/>
  <c r="F26" i="2"/>
  <c r="G26" i="2" s="1"/>
  <c r="F27" i="2"/>
  <c r="G27" i="2" s="1"/>
  <c r="J27" i="2" s="1"/>
  <c r="F28" i="2"/>
  <c r="G28" i="2" s="1"/>
  <c r="F29" i="2"/>
  <c r="G29" i="2" s="1"/>
  <c r="F30" i="2"/>
  <c r="G30" i="2" s="1"/>
  <c r="F31" i="2"/>
  <c r="G31" i="2" s="1"/>
  <c r="H31" i="2" s="1"/>
  <c r="I31" i="2" s="1"/>
  <c r="F32" i="2"/>
  <c r="G32" i="2" s="1"/>
  <c r="H32" i="2" s="1"/>
  <c r="I32" i="2" s="1"/>
  <c r="F33" i="2"/>
  <c r="G33" i="2" s="1"/>
  <c r="F34" i="2"/>
  <c r="G34" i="2" s="1"/>
  <c r="F35" i="2"/>
  <c r="G35" i="2" s="1"/>
  <c r="J35" i="2" s="1"/>
  <c r="F36" i="2"/>
  <c r="G36" i="2" s="1"/>
  <c r="F37" i="2"/>
  <c r="G37" i="2" s="1"/>
  <c r="F38" i="2"/>
  <c r="G38" i="2" s="1"/>
  <c r="F39" i="2"/>
  <c r="G39" i="2" s="1"/>
  <c r="H39" i="2" s="1"/>
  <c r="I39" i="2" s="1"/>
  <c r="F40" i="2"/>
  <c r="G40" i="2" s="1"/>
  <c r="H40" i="2" s="1"/>
  <c r="I40" i="2" s="1"/>
  <c r="F41" i="2"/>
  <c r="G41" i="2" s="1"/>
  <c r="F42" i="2"/>
  <c r="G42" i="2" s="1"/>
  <c r="F5" i="2"/>
  <c r="G5" i="2" s="1"/>
  <c r="J5" i="2" s="1"/>
  <c r="K62" i="5" l="1"/>
  <c r="H2" i="5" s="1"/>
  <c r="H62" i="5"/>
  <c r="J30" i="2"/>
  <c r="H30" i="2"/>
  <c r="I30" i="2" s="1"/>
  <c r="J36" i="2"/>
  <c r="H36" i="2"/>
  <c r="I36" i="2" s="1"/>
  <c r="J20" i="2"/>
  <c r="H20" i="2"/>
  <c r="I20" i="2" s="1"/>
  <c r="J12" i="2"/>
  <c r="H12" i="2"/>
  <c r="I12" i="2" s="1"/>
  <c r="H38" i="2"/>
  <c r="I38" i="2" s="1"/>
  <c r="J38" i="2"/>
  <c r="J22" i="2"/>
  <c r="H22" i="2"/>
  <c r="I22" i="2" s="1"/>
  <c r="J37" i="2"/>
  <c r="H37" i="2"/>
  <c r="I37" i="2" s="1"/>
  <c r="J29" i="2"/>
  <c r="H29" i="2"/>
  <c r="I29" i="2" s="1"/>
  <c r="J21" i="2"/>
  <c r="H21" i="2"/>
  <c r="I21" i="2" s="1"/>
  <c r="J13" i="2"/>
  <c r="H13" i="2"/>
  <c r="I13" i="2" s="1"/>
  <c r="J28" i="2"/>
  <c r="H28" i="2"/>
  <c r="I28" i="2" s="1"/>
  <c r="H42" i="2"/>
  <c r="I42" i="2" s="1"/>
  <c r="J42" i="2"/>
  <c r="H34" i="2"/>
  <c r="I34" i="2" s="1"/>
  <c r="J34" i="2"/>
  <c r="H26" i="2"/>
  <c r="I26" i="2" s="1"/>
  <c r="J26" i="2"/>
  <c r="H18" i="2"/>
  <c r="I18" i="2" s="1"/>
  <c r="J18" i="2"/>
  <c r="H10" i="2"/>
  <c r="I10" i="2" s="1"/>
  <c r="J10" i="2"/>
  <c r="H41" i="2"/>
  <c r="I41" i="2" s="1"/>
  <c r="J41" i="2"/>
  <c r="H33" i="2"/>
  <c r="I33" i="2" s="1"/>
  <c r="J33" i="2"/>
  <c r="H25" i="2"/>
  <c r="I25" i="2" s="1"/>
  <c r="J25" i="2"/>
  <c r="H17" i="2"/>
  <c r="I17" i="2" s="1"/>
  <c r="J17" i="2"/>
  <c r="H9" i="2"/>
  <c r="I9" i="2" s="1"/>
  <c r="J9" i="2"/>
  <c r="J14" i="2"/>
  <c r="H14" i="2"/>
  <c r="I14" i="2" s="1"/>
  <c r="J6" i="2"/>
  <c r="H6" i="2"/>
  <c r="I6" i="2" s="1"/>
  <c r="J40" i="2"/>
  <c r="J32" i="2"/>
  <c r="J24" i="2"/>
  <c r="J16" i="2"/>
  <c r="J8" i="2"/>
  <c r="H5" i="2"/>
  <c r="H35" i="2"/>
  <c r="I35" i="2" s="1"/>
  <c r="H27" i="2"/>
  <c r="I27" i="2" s="1"/>
  <c r="H19" i="2"/>
  <c r="I19" i="2" s="1"/>
  <c r="H11" i="2"/>
  <c r="I11" i="2" s="1"/>
  <c r="J39" i="2"/>
  <c r="J31" i="2"/>
  <c r="J23" i="2"/>
  <c r="J15" i="2"/>
  <c r="J7" i="2"/>
  <c r="E5" i="1"/>
  <c r="E6" i="1"/>
  <c r="E7" i="1"/>
  <c r="E8" i="1"/>
  <c r="E9" i="1"/>
  <c r="E10" i="1"/>
  <c r="E11" i="1"/>
  <c r="E12" i="1"/>
  <c r="E13" i="1"/>
  <c r="E14" i="1"/>
  <c r="E15" i="1"/>
  <c r="E16" i="1"/>
  <c r="E17" i="1"/>
  <c r="E18" i="1"/>
  <c r="E19" i="1"/>
  <c r="E20" i="1"/>
  <c r="E21" i="1"/>
  <c r="E22" i="1"/>
  <c r="E23" i="1"/>
  <c r="E24" i="1"/>
  <c r="E25" i="1"/>
  <c r="E26" i="1"/>
  <c r="E27" i="1"/>
  <c r="E4" i="1"/>
  <c r="D4" i="1"/>
  <c r="B39" i="1"/>
  <c r="B38" i="1"/>
  <c r="B32" i="1"/>
  <c r="B37" i="1"/>
  <c r="B36" i="1"/>
  <c r="B30" i="1"/>
  <c r="B31" i="1" s="1"/>
  <c r="B33" i="1"/>
  <c r="D21" i="1"/>
  <c r="C3"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2" i="2"/>
  <c r="B3" i="2"/>
  <c r="B4" i="2"/>
  <c r="D4" i="2" s="1"/>
  <c r="B5" i="2"/>
  <c r="B6" i="2"/>
  <c r="D6" i="2" s="1"/>
  <c r="B7" i="2"/>
  <c r="B8" i="2"/>
  <c r="B9" i="2"/>
  <c r="B10" i="2"/>
  <c r="B11" i="2"/>
  <c r="B12" i="2"/>
  <c r="D12" i="2" s="1"/>
  <c r="B13" i="2"/>
  <c r="B14" i="2"/>
  <c r="D14" i="2" s="1"/>
  <c r="B15" i="2"/>
  <c r="B16" i="2"/>
  <c r="B17" i="2"/>
  <c r="B18" i="2"/>
  <c r="B19" i="2"/>
  <c r="B20" i="2"/>
  <c r="D20" i="2" s="1"/>
  <c r="B21" i="2"/>
  <c r="B22" i="2"/>
  <c r="D22" i="2" s="1"/>
  <c r="B23" i="2"/>
  <c r="B24" i="2"/>
  <c r="B25" i="2"/>
  <c r="B26" i="2"/>
  <c r="B27" i="2"/>
  <c r="B28" i="2"/>
  <c r="D28" i="2" s="1"/>
  <c r="B29" i="2"/>
  <c r="B30" i="2"/>
  <c r="D30" i="2" s="1"/>
  <c r="B31" i="2"/>
  <c r="B32" i="2"/>
  <c r="B33" i="2"/>
  <c r="B34" i="2"/>
  <c r="B35" i="2"/>
  <c r="B36" i="2"/>
  <c r="D36" i="2" s="1"/>
  <c r="B37" i="2"/>
  <c r="B38" i="2"/>
  <c r="D38" i="2" s="1"/>
  <c r="B39" i="2"/>
  <c r="B40" i="2"/>
  <c r="B41" i="2"/>
  <c r="B42" i="2"/>
  <c r="D42" i="2" s="1"/>
  <c r="B2" i="2"/>
  <c r="D41" i="2" l="1"/>
  <c r="D33" i="2"/>
  <c r="D25" i="2"/>
  <c r="D17" i="2"/>
  <c r="D9" i="2"/>
  <c r="D3" i="2"/>
  <c r="D34" i="2"/>
  <c r="D26" i="2"/>
  <c r="D18" i="2"/>
  <c r="D10" i="2"/>
  <c r="J44" i="2"/>
  <c r="D40" i="2"/>
  <c r="D32" i="2"/>
  <c r="D24" i="2"/>
  <c r="D16" i="2"/>
  <c r="D8" i="2"/>
  <c r="H44" i="2"/>
  <c r="I5" i="2"/>
  <c r="I44" i="2" s="1"/>
  <c r="D39" i="2"/>
  <c r="D31" i="2"/>
  <c r="D23" i="2"/>
  <c r="D15" i="2"/>
  <c r="D7" i="2"/>
  <c r="D2" i="2"/>
  <c r="D27" i="2"/>
  <c r="D19" i="2"/>
  <c r="D11" i="2"/>
  <c r="D35" i="2"/>
  <c r="D37" i="2"/>
  <c r="D29" i="2"/>
  <c r="D21" i="2"/>
  <c r="D13" i="2"/>
  <c r="D5" i="2"/>
  <c r="D13" i="1"/>
  <c r="D6" i="1"/>
  <c r="D5" i="1"/>
  <c r="D20" i="1"/>
  <c r="D12" i="1"/>
  <c r="D27" i="1"/>
  <c r="D19" i="1"/>
  <c r="D11" i="1"/>
  <c r="D26" i="1"/>
  <c r="D18" i="1"/>
  <c r="D10" i="1"/>
  <c r="D25" i="1"/>
  <c r="D17" i="1"/>
  <c r="D9" i="1"/>
  <c r="D24" i="1"/>
  <c r="D16" i="1"/>
  <c r="D8" i="1"/>
  <c r="D23" i="1"/>
  <c r="D15" i="1"/>
  <c r="D7" i="1"/>
  <c r="D22" i="1"/>
  <c r="D14" i="1"/>
</calcChain>
</file>

<file path=xl/sharedStrings.xml><?xml version="1.0" encoding="utf-8"?>
<sst xmlns="http://schemas.openxmlformats.org/spreadsheetml/2006/main" count="1344" uniqueCount="247">
  <si>
    <t>Concert Sales</t>
  </si>
  <si>
    <t>Radio&amp;TV ads</t>
  </si>
  <si>
    <t>Newspaper ads</t>
  </si>
  <si>
    <t xml:space="preserve">Thousands of </t>
  </si>
  <si>
    <t>Thousands of</t>
  </si>
  <si>
    <t>Sales ($1000)</t>
  </si>
  <si>
    <t>Prepared by Kent Group Ltd.</t>
  </si>
  <si>
    <t>S-Simple V-Volume Weighted P-Population Weighted</t>
  </si>
  <si>
    <t/>
  </si>
  <si>
    <t>Small Markets Ave(P)</t>
  </si>
  <si>
    <t>Small Markets Ave(S)</t>
  </si>
  <si>
    <t>Large Markets Ave(P)</t>
  </si>
  <si>
    <t>Large Markets Ave(S)</t>
  </si>
  <si>
    <t>Atlantic Ave(P)</t>
  </si>
  <si>
    <t>Quebec Ave(P)</t>
  </si>
  <si>
    <t>Ontario Ave(P)</t>
  </si>
  <si>
    <t>Western Ave(P)</t>
  </si>
  <si>
    <t>Canada(P)</t>
  </si>
  <si>
    <t>Canada(S)</t>
  </si>
  <si>
    <t>Canada Ave(V)</t>
  </si>
  <si>
    <t>GRAND FALLS</t>
  </si>
  <si>
    <t>CORNER BROOK</t>
  </si>
  <si>
    <t>LABRADOR CITY</t>
  </si>
  <si>
    <t>GANDER</t>
  </si>
  <si>
    <t>ST JOHNS*</t>
  </si>
  <si>
    <t>CHARLOTTETOWN*</t>
  </si>
  <si>
    <t>NEW GLASGOW</t>
  </si>
  <si>
    <t>KENTVILLE</t>
  </si>
  <si>
    <t>TRURO</t>
  </si>
  <si>
    <t>YARMOUTH</t>
  </si>
  <si>
    <t>SYDNEY</t>
  </si>
  <si>
    <t>HALIFAX*</t>
  </si>
  <si>
    <t>WOODSTOCK</t>
  </si>
  <si>
    <t>SUSSEX</t>
  </si>
  <si>
    <t>CAMPBELLTON</t>
  </si>
  <si>
    <t>MIRAMICHI</t>
  </si>
  <si>
    <t>EDMUNDSTON</t>
  </si>
  <si>
    <t>BATHURST</t>
  </si>
  <si>
    <t>MONCTON</t>
  </si>
  <si>
    <t>FREDERICTON</t>
  </si>
  <si>
    <t>SAINT JOHN*</t>
  </si>
  <si>
    <t>GATINEAU</t>
  </si>
  <si>
    <t>VAL D'OR</t>
  </si>
  <si>
    <t>DRUMMONDVILLE</t>
  </si>
  <si>
    <t>TROIS RIVIÈRES</t>
  </si>
  <si>
    <t>RIMOUSKI</t>
  </si>
  <si>
    <t>CHICOUTIMI</t>
  </si>
  <si>
    <t>GASPÉ</t>
  </si>
  <si>
    <t>SHERBROOKE</t>
  </si>
  <si>
    <t>QUÉBEC</t>
  </si>
  <si>
    <t>MONTRÉAL*</t>
  </si>
  <si>
    <t>SARNIA</t>
  </si>
  <si>
    <t>OSHAWA</t>
  </si>
  <si>
    <t>KITCHENER</t>
  </si>
  <si>
    <t>GUELPH</t>
  </si>
  <si>
    <t>BRANTFORD</t>
  </si>
  <si>
    <t>BARRIE</t>
  </si>
  <si>
    <t>ST. CATHARINES</t>
  </si>
  <si>
    <t>HAMILTON</t>
  </si>
  <si>
    <t>TIMMINS</t>
  </si>
  <si>
    <t>NORTH BAY</t>
  </si>
  <si>
    <t>THUNDER BAY</t>
  </si>
  <si>
    <t>SAULT STE MARIE</t>
  </si>
  <si>
    <t>SUDBURY</t>
  </si>
  <si>
    <t>LONDON</t>
  </si>
  <si>
    <t>WINDSOR</t>
  </si>
  <si>
    <t>PETERBOROUGH</t>
  </si>
  <si>
    <t>KINGSTON</t>
  </si>
  <si>
    <t>OTTAWA</t>
  </si>
  <si>
    <t>VAUGHAN/MARKHAM</t>
  </si>
  <si>
    <t>SCARBOROUGH</t>
  </si>
  <si>
    <t>NORTH YORK</t>
  </si>
  <si>
    <t>MISSISSAUGA</t>
  </si>
  <si>
    <t>ETOBICOKE</t>
  </si>
  <si>
    <t>BRAMPTON</t>
  </si>
  <si>
    <t>CITY OF TORONTO*</t>
  </si>
  <si>
    <t>BRANDON</t>
  </si>
  <si>
    <t>WINNIPEG</t>
  </si>
  <si>
    <t>MOOSE JAW</t>
  </si>
  <si>
    <t>PRINCE ALBERT</t>
  </si>
  <si>
    <t>SASKATOON</t>
  </si>
  <si>
    <t>REGINA*</t>
  </si>
  <si>
    <t>GRANDE PRAIRIE</t>
  </si>
  <si>
    <t>LLOYDMINSTER</t>
  </si>
  <si>
    <t>LETHBRIDGE</t>
  </si>
  <si>
    <t>EDMONTON</t>
  </si>
  <si>
    <t>RED DEER</t>
  </si>
  <si>
    <t>CALGARY*</t>
  </si>
  <si>
    <t>YELLOWKNIFE</t>
  </si>
  <si>
    <t>ABBOTSFORD</t>
  </si>
  <si>
    <t>FORT ST. JOHN</t>
  </si>
  <si>
    <t>KELOWNA</t>
  </si>
  <si>
    <t>KAMLOOPS</t>
  </si>
  <si>
    <t>PRINCE GEORGE</t>
  </si>
  <si>
    <t>VICTORIA</t>
  </si>
  <si>
    <t>VANCOUVER*</t>
  </si>
  <si>
    <t>WHITEHORSE</t>
  </si>
  <si>
    <t>12/26</t>
  </si>
  <si>
    <t>12/19</t>
  </si>
  <si>
    <t>12/12</t>
  </si>
  <si>
    <t>12/5</t>
  </si>
  <si>
    <t>11/28</t>
  </si>
  <si>
    <t>11/21</t>
  </si>
  <si>
    <t>11/14</t>
  </si>
  <si>
    <t>11/7</t>
  </si>
  <si>
    <t>10/31</t>
  </si>
  <si>
    <t>10/24</t>
  </si>
  <si>
    <t>10/17</t>
  </si>
  <si>
    <t>10/10</t>
  </si>
  <si>
    <t>10/3</t>
  </si>
  <si>
    <t>9/26</t>
  </si>
  <si>
    <t>9/19</t>
  </si>
  <si>
    <t>9/12</t>
  </si>
  <si>
    <t>9/5</t>
  </si>
  <si>
    <t>8/29</t>
  </si>
  <si>
    <t>8/22</t>
  </si>
  <si>
    <t>8/15</t>
  </si>
  <si>
    <t>8/8</t>
  </si>
  <si>
    <t>8/1</t>
  </si>
  <si>
    <t>7/25</t>
  </si>
  <si>
    <t>7/18</t>
  </si>
  <si>
    <t>7/11</t>
  </si>
  <si>
    <t>7/4</t>
  </si>
  <si>
    <t>6/27</t>
  </si>
  <si>
    <t>6/20</t>
  </si>
  <si>
    <t>6/13</t>
  </si>
  <si>
    <t>6/6</t>
  </si>
  <si>
    <t>5/30</t>
  </si>
  <si>
    <t>5/23</t>
  </si>
  <si>
    <t>5/16</t>
  </si>
  <si>
    <t>5/9</t>
  </si>
  <si>
    <t>5/2</t>
  </si>
  <si>
    <t>4/25</t>
  </si>
  <si>
    <t>4/18</t>
  </si>
  <si>
    <t>4/11</t>
  </si>
  <si>
    <t>4/4</t>
  </si>
  <si>
    <t>3/28</t>
  </si>
  <si>
    <t>3/21</t>
  </si>
  <si>
    <t>3/14</t>
  </si>
  <si>
    <t>3/7</t>
  </si>
  <si>
    <t>2/28</t>
  </si>
  <si>
    <t>2/21</t>
  </si>
  <si>
    <t>2/14</t>
  </si>
  <si>
    <t>2/7</t>
  </si>
  <si>
    <t>1/31</t>
  </si>
  <si>
    <t>1/24</t>
  </si>
  <si>
    <t>1/17</t>
  </si>
  <si>
    <t>1/10</t>
  </si>
  <si>
    <t>1/3</t>
  </si>
  <si>
    <t>Retail prices, including taxes, self serve / Prix au detail, avec taxes, libre service</t>
  </si>
  <si>
    <t>c/litre</t>
  </si>
  <si>
    <t>Regular Unleaded Gasoline / Essence ordinaire</t>
  </si>
  <si>
    <t>2023</t>
  </si>
  <si>
    <t>Date</t>
  </si>
  <si>
    <t>Month</t>
  </si>
  <si>
    <t>Day</t>
  </si>
  <si>
    <t>Correlation:</t>
  </si>
  <si>
    <t>X1</t>
  </si>
  <si>
    <t>X2</t>
  </si>
  <si>
    <t>Y</t>
  </si>
  <si>
    <t>Intercept:</t>
  </si>
  <si>
    <t>Y-hat(Rodio&amp;TV)</t>
  </si>
  <si>
    <t>Sale vs Radio&amp;TV</t>
  </si>
  <si>
    <t>Slope:</t>
  </si>
  <si>
    <t>&lt;= this is "r"</t>
  </si>
  <si>
    <r>
      <t>&lt;= this is R</t>
    </r>
    <r>
      <rPr>
        <vertAlign val="superscript"/>
        <sz val="12"/>
        <color theme="1"/>
        <rFont val="Arial"/>
        <family val="2"/>
      </rPr>
      <t>2</t>
    </r>
  </si>
  <si>
    <t>Coeff od Det.</t>
  </si>
  <si>
    <t>SUMMARY OUTPUT</t>
  </si>
  <si>
    <t>Regression Statistics</t>
  </si>
  <si>
    <t>Multiple R</t>
  </si>
  <si>
    <t>R Square</t>
  </si>
  <si>
    <t>Adjusted R Square</t>
  </si>
  <si>
    <t>Standard Error</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</si>
  <si>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</si>
  <si>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</si>
  <si>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</si>
  <si>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</si>
  <si>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</si>
  <si>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</si>
  <si>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</si>
  <si>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</si>
  <si>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</si>
  <si>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</si>
  <si>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</si>
  <si>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</si>
  <si>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</si>
  <si>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</si>
  <si>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</si>
  <si>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</si>
  <si>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</si>
  <si>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</si>
  <si>
    <t>RESIDUAL OUTPUT</t>
  </si>
  <si>
    <t>Observation</t>
  </si>
  <si>
    <t>Predicted Sales ($1000)</t>
  </si>
  <si>
    <t>Residuals</t>
  </si>
  <si>
    <t>&lt;0.05</t>
  </si>
  <si>
    <t>Sale vs Newspaper</t>
  </si>
  <si>
    <t>Y-hat(Newspaper)</t>
  </si>
  <si>
    <t>Y-hat(t)-3Mo MA</t>
  </si>
  <si>
    <t xml:space="preserve"> Error(ei)</t>
  </si>
  <si>
    <t>|ei|</t>
  </si>
  <si>
    <t>(ei)^2</t>
  </si>
  <si>
    <t>MAD</t>
  </si>
  <si>
    <t>MAPE</t>
  </si>
  <si>
    <t>MSE</t>
  </si>
  <si>
    <t>|ei|/Yi</t>
  </si>
  <si>
    <t>Parameters</t>
  </si>
  <si>
    <t>(F)ixed</t>
  </si>
  <si>
    <t>Current Income</t>
  </si>
  <si>
    <t>Employer Contrib.</t>
  </si>
  <si>
    <t>(U)n-controllable</t>
  </si>
  <si>
    <t>(C)ontrollable</t>
  </si>
  <si>
    <t>Retirement Age</t>
  </si>
  <si>
    <t>Annual Salary Increase</t>
  </si>
  <si>
    <t>Model:</t>
  </si>
  <si>
    <t>Age</t>
  </si>
  <si>
    <t>Income</t>
  </si>
  <si>
    <t>Contribution</t>
  </si>
  <si>
    <t>Retire. Fund</t>
  </si>
  <si>
    <t>Adam's Retirement</t>
  </si>
  <si>
    <t>Adam's Age</t>
  </si>
  <si>
    <t>Adam's Contrib.</t>
  </si>
  <si>
    <t>Investment A Propotion</t>
    <phoneticPr fontId="0" type="noConversion"/>
  </si>
  <si>
    <t>Investment B Propotion</t>
    <phoneticPr fontId="0" type="noConversion"/>
  </si>
  <si>
    <t>Investment C Propotion</t>
    <phoneticPr fontId="0" type="noConversion"/>
  </si>
  <si>
    <t>Investment A Growth Rate</t>
    <phoneticPr fontId="0" type="noConversion"/>
  </si>
  <si>
    <t>Investment B Growth Rate</t>
    <phoneticPr fontId="0" type="noConversion"/>
  </si>
  <si>
    <t>Investment C Growth Rate</t>
    <phoneticPr fontId="0" type="noConversion"/>
  </si>
  <si>
    <t xml:space="preserve">Investment </t>
    <phoneticPr fontId="0" type="noConversion"/>
  </si>
  <si>
    <t>Investment Growth</t>
    <phoneticPr fontId="0" type="noConversion"/>
  </si>
  <si>
    <t>Adam's Cont</t>
    <phoneticPr fontId="0" type="noConversion"/>
  </si>
  <si>
    <t>Investment A</t>
  </si>
  <si>
    <t>Investment B</t>
  </si>
  <si>
    <t>Investment C</t>
    <phoneticPr fontId="0" type="noConversion"/>
  </si>
  <si>
    <t>Invest.A Growth</t>
    <phoneticPr fontId="0" type="noConversion"/>
  </si>
  <si>
    <t>Invest.B Growth</t>
    <phoneticPr fontId="0" type="noConversion"/>
  </si>
  <si>
    <t>Invest.C Growth</t>
    <phoneticPr fontId="0" type="noConversion"/>
  </si>
  <si>
    <t>Employer's cont</t>
  </si>
  <si>
    <t>By: Mengyang, 2023-OCT-18</t>
  </si>
  <si>
    <t>WHAT IF</t>
  </si>
  <si>
    <t>Invest. A propotion</t>
  </si>
  <si>
    <t>Nature</t>
  </si>
  <si>
    <t>&gt;0.05</t>
  </si>
  <si>
    <t>SUMMARY OUTPUT:</t>
  </si>
  <si>
    <t>Radio&amp;TV ads. Simple Line Regression</t>
  </si>
  <si>
    <t>Newspaper ads. Simple Line Regression</t>
  </si>
  <si>
    <t>Radio&amp;TV ads. and Newspaper ads. Multiple Line Regression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</si>
</sst>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quot;$&quot;* #,##0.00_);_(&quot;$&quot;* \(#,##0.00\);_(&quot;$&quot;* &quot;-&quot;??_);_(@_)"/>
    <numFmt numFmtId="164" formatCode="&quot;$&quot;#,##0.00"/>
    <numFmt numFmtId="165" formatCode="0.0"/>
    <numFmt numFmtId="166" formatCode="0.0000"/>
    <numFmt numFmtId="169" formatCode="0.000000"/>
  </numFmts>
  <fonts count="22" x14ac:knownFonts="1">
    <font>
      <sz val="11"/>
      <color theme="1"/>
      <name val="Calibri"/>
      <family val="2"/>
      <scheme val="minor"/>
    </font>
    <font>
      <sz val="11"/>
      <color theme="1"/>
      <name val="Calibri"/>
      <family val="2"/>
      <scheme val="minor"/>
    </font>
    <font>
      <b/>
      <sz val="12"/>
      <color theme="1"/>
      <name val="Arial"/>
      <family val="2"/>
    </font>
    <font>
      <sz val="12"/>
      <color theme="1"/>
      <name val="Arial"/>
      <family val="2"/>
    </font>
    <font>
      <sz val="11"/>
      <color indexed="8"/>
      <name val="Calibri"/>
      <family val="2"/>
      <scheme val="minor"/>
    </font>
    <font>
      <b/>
      <sz val="11"/>
      <name val="Calibri"/>
      <family val="2"/>
    </font>
    <font>
      <sz val="11"/>
      <color rgb="FF0432FF"/>
      <name val="Calibri"/>
      <family val="2"/>
      <scheme val="minor"/>
    </font>
    <font>
      <b/>
      <sz val="11"/>
      <color theme="1"/>
      <name val="Calibri"/>
      <family val="2"/>
      <scheme val="minor"/>
    </font>
    <font>
      <b/>
      <sz val="11"/>
      <color rgb="FF0432FF"/>
      <name val="Calibri"/>
      <family val="2"/>
      <scheme val="minor"/>
    </font>
    <font>
      <b/>
      <sz val="12"/>
      <color theme="1"/>
      <name val="Calibri"/>
      <family val="2"/>
      <scheme val="minor"/>
    </font>
    <font>
      <vertAlign val="superscript"/>
      <sz val="12"/>
      <color theme="1"/>
      <name val="Arial"/>
      <family val="2"/>
    </font>
    <font>
      <i/>
      <sz val="11"/>
      <color theme="1"/>
      <name val="Calibri"/>
      <family val="2"/>
      <scheme val="minor"/>
    </font>
    <font>
      <i/>
      <sz val="11"/>
      <color rgb="FF0432FF"/>
      <name val="Calibri"/>
      <family val="2"/>
      <scheme val="minor"/>
    </font>
    <font>
      <sz val="11"/>
      <color rgb="FF0432FF"/>
      <name val="Calibri (Body)"/>
    </font>
    <font>
      <b/>
      <sz val="11"/>
      <color theme="1"/>
      <name val="Calibri (Body)"/>
    </font>
    <font>
      <b/>
      <sz val="18"/>
      <color theme="1"/>
      <name val="Calibri"/>
      <family val="2"/>
      <scheme val="minor"/>
    </font>
    <font>
      <sz val="12"/>
      <color rgb="FF0432FF"/>
      <name val="Calibri"/>
      <family val="2"/>
      <scheme val="minor"/>
    </font>
    <font>
      <sz val="12"/>
      <color rgb="FFC00000"/>
      <name val="Calibri"/>
      <family val="2"/>
      <scheme val="minor"/>
    </font>
    <font>
      <sz val="12"/>
      <color rgb="FF008F00"/>
      <name val="Calibri"/>
      <family val="2"/>
      <scheme val="minor"/>
    </font>
    <font>
      <sz val="12"/>
      <color rgb="FF008F00"/>
      <name val="Calibri"/>
      <family val="3"/>
      <charset val="134"/>
      <scheme val="minor"/>
    </font>
    <font>
      <b/>
      <sz val="11"/>
      <color theme="1"/>
      <name val="Calibri"/>
      <family val="3"/>
      <charset val="134"/>
      <scheme val="minor"/>
    </font>
    <font>
      <sz val="11"/>
      <color rgb="FFFF0000"/>
      <name val="Calibri"/>
      <family val="2"/>
      <scheme val="minor"/>
    </font>
  </fonts>
  <fills count="12">
    <fill>
      <patternFill patternType="none"/>
    </fill>
    <fill>
      <patternFill patternType="gray125"/>
    </fill>
    <fill>
      <patternFill patternType="solid">
        <fgColor rgb="FFDEE5F2"/>
      </patternFill>
    </fill>
    <fill>
      <patternFill patternType="solid">
        <fgColor rgb="FFBAC9E4"/>
      </patternFill>
    </fill>
    <fill>
      <patternFill patternType="solid">
        <fgColor rgb="FFFFFF00"/>
        <bgColor indexed="64"/>
      </patternFill>
    </fill>
    <fill>
      <patternFill patternType="solid">
        <fgColor theme="8" tint="0.39997558519241921"/>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0"/>
        <bgColor indexed="64"/>
      </patternFill>
    </fill>
    <fill>
      <patternFill patternType="solid">
        <fgColor theme="9" tint="0.39997558519241921"/>
        <bgColor indexed="64"/>
      </patternFill>
    </fill>
    <fill>
      <patternFill patternType="solid">
        <fgColor theme="5" tint="0.79998168889431442"/>
        <bgColor indexed="64"/>
      </patternFill>
    </fill>
    <fill>
      <patternFill patternType="solid">
        <fgColor theme="8" tint="0.79998168889431442"/>
        <bgColor indexed="64"/>
      </patternFill>
    </fill>
  </fills>
  <borders count="9">
    <border>
      <left/>
      <right/>
      <top/>
      <bottom/>
      <diagonal/>
    </border>
    <border>
      <left/>
      <right/>
      <top/>
      <bottom style="double">
        <color auto="1"/>
      </bottom>
      <diagonal/>
    </border>
    <border>
      <left/>
      <right/>
      <top/>
      <bottom style="thin">
        <color auto="1"/>
      </bottom>
      <diagonal/>
    </border>
    <border>
      <left/>
      <right style="thin">
        <color auto="1"/>
      </right>
      <top/>
      <bottom style="thin">
        <color auto="1"/>
      </bottom>
      <diagonal/>
    </border>
    <border>
      <left/>
      <right style="thin">
        <color auto="1"/>
      </right>
      <top/>
      <bottom/>
      <diagonal/>
    </border>
    <border>
      <left/>
      <right/>
      <top/>
      <bottom style="medium">
        <color indexed="64"/>
      </bottom>
      <diagonal/>
    </border>
    <border>
      <left/>
      <right/>
      <top style="medium">
        <color indexed="64"/>
      </top>
      <bottom style="thin">
        <color indexed="64"/>
      </bottom>
      <diagonal/>
    </border>
    <border>
      <left/>
      <right/>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4">
    <xf numFmtId="0" fontId="0" fillId="0" borderId="0"/>
    <xf numFmtId="44" fontId="1" fillId="0" borderId="0" applyFont="0" applyFill="0" applyBorder="0" applyAlignment="0" applyProtection="0"/>
    <xf numFmtId="0" fontId="4" fillId="0" borderId="0"/>
    <xf numFmtId="9" fontId="1" fillId="0" borderId="0" applyFont="0" applyFill="0" applyBorder="0" applyAlignment="0" applyProtection="0"/>
  </cellStyleXfs>
  <cellXfs count="81">
    <xf numFmtId="0" fontId="0" fillId="0" borderId="0" xfId="0"/>
    <xf numFmtId="0" fontId="2" fillId="0" borderId="0" xfId="0" applyFont="1"/>
    <xf numFmtId="0" fontId="2" fillId="0" borderId="1" xfId="0" applyFont="1" applyBorder="1"/>
    <xf numFmtId="164" fontId="3" fillId="0" borderId="0" xfId="1" applyNumberFormat="1" applyFont="1"/>
    <xf numFmtId="0" fontId="3" fillId="0" borderId="0" xfId="0" applyFont="1"/>
    <xf numFmtId="164" fontId="3" fillId="0" borderId="0" xfId="0" applyNumberFormat="1" applyFont="1"/>
    <xf numFmtId="0" fontId="4" fillId="0" borderId="0" xfId="2"/>
    <xf numFmtId="165" fontId="5" fillId="0" borderId="0" xfId="2" applyNumberFormat="1" applyFont="1"/>
    <xf numFmtId="165" fontId="4" fillId="2" borderId="2" xfId="2" applyNumberFormat="1" applyFill="1" applyBorder="1"/>
    <xf numFmtId="165" fontId="5" fillId="2" borderId="3" xfId="2" applyNumberFormat="1" applyFont="1" applyFill="1" applyBorder="1"/>
    <xf numFmtId="165" fontId="4" fillId="0" borderId="0" xfId="2" applyNumberFormat="1"/>
    <xf numFmtId="0" fontId="5" fillId="0" borderId="4" xfId="2" applyFont="1" applyBorder="1"/>
    <xf numFmtId="165" fontId="4" fillId="2" borderId="0" xfId="2" applyNumberFormat="1" applyFill="1"/>
    <xf numFmtId="0" fontId="5" fillId="2" borderId="4" xfId="2" applyFont="1" applyFill="1" applyBorder="1"/>
    <xf numFmtId="165" fontId="5" fillId="3" borderId="0" xfId="2" applyNumberFormat="1" applyFont="1" applyFill="1"/>
    <xf numFmtId="0" fontId="5" fillId="3" borderId="4" xfId="2" applyFont="1" applyFill="1" applyBorder="1"/>
    <xf numFmtId="0" fontId="5" fillId="0" borderId="2" xfId="2" applyFont="1" applyBorder="1" applyAlignment="1">
      <alignment horizontal="center"/>
    </xf>
    <xf numFmtId="165" fontId="5" fillId="0" borderId="3" xfId="2" applyNumberFormat="1" applyFont="1" applyBorder="1"/>
    <xf numFmtId="0" fontId="5" fillId="2" borderId="0" xfId="2" applyFont="1" applyFill="1" applyAlignment="1">
      <alignment horizontal="center"/>
    </xf>
    <xf numFmtId="0" fontId="6" fillId="0" borderId="0" xfId="0" applyFont="1"/>
    <xf numFmtId="14" fontId="6" fillId="0" borderId="0" xfId="0" applyNumberFormat="1" applyFont="1"/>
    <xf numFmtId="165" fontId="0" fillId="0" borderId="0" xfId="0" applyNumberFormat="1"/>
    <xf numFmtId="0" fontId="7" fillId="0" borderId="5" xfId="0" applyFont="1" applyBorder="1" applyAlignment="1">
      <alignment horizontal="center"/>
    </xf>
    <xf numFmtId="0" fontId="8" fillId="4" borderId="5" xfId="0" applyFont="1" applyFill="1" applyBorder="1" applyAlignment="1">
      <alignment horizontal="center"/>
    </xf>
    <xf numFmtId="0" fontId="3" fillId="5" borderId="0" xfId="0" applyFont="1" applyFill="1"/>
    <xf numFmtId="0" fontId="3" fillId="5" borderId="0" xfId="0" applyFont="1" applyFill="1" applyAlignment="1">
      <alignment horizontal="left" vertical="center" readingOrder="1"/>
    </xf>
    <xf numFmtId="0" fontId="0" fillId="0" borderId="5" xfId="0" applyBorder="1"/>
    <xf numFmtId="0" fontId="11" fillId="0" borderId="6" xfId="0" applyFont="1" applyBorder="1" applyAlignment="1">
      <alignment horizontal="center"/>
    </xf>
    <xf numFmtId="0" fontId="11" fillId="0" borderId="6" xfId="0" applyFont="1" applyBorder="1" applyAlignment="1">
      <alignment horizontal="centerContinuous"/>
    </xf>
    <xf numFmtId="0" fontId="12" fillId="0" borderId="6" xfId="0" applyFont="1" applyBorder="1" applyAlignment="1">
      <alignment horizontal="center"/>
    </xf>
    <xf numFmtId="0" fontId="6" fillId="0" borderId="5" xfId="0" applyFont="1" applyBorder="1"/>
    <xf numFmtId="166" fontId="3" fillId="0" borderId="0" xfId="0" applyNumberFormat="1" applyFont="1" applyAlignment="1">
      <alignment horizontal="right"/>
    </xf>
    <xf numFmtId="0" fontId="3" fillId="0" borderId="0" xfId="0" applyFont="1" applyAlignment="1">
      <alignment horizontal="right"/>
    </xf>
    <xf numFmtId="0" fontId="3" fillId="5" borderId="0" xfId="0" applyFont="1" applyFill="1" applyAlignment="1">
      <alignment horizontal="right"/>
    </xf>
    <xf numFmtId="0" fontId="13" fillId="0" borderId="0" xfId="0" applyFont="1"/>
    <xf numFmtId="166" fontId="6" fillId="0" borderId="0" xfId="0" applyNumberFormat="1" applyFont="1"/>
    <xf numFmtId="166" fontId="6" fillId="0" borderId="5" xfId="0" applyNumberFormat="1" applyFont="1" applyBorder="1"/>
    <xf numFmtId="0" fontId="7" fillId="0" borderId="0" xfId="0" applyFont="1"/>
    <xf numFmtId="2" fontId="6" fillId="0" borderId="0" xfId="0" applyNumberFormat="1" applyFont="1"/>
    <xf numFmtId="0" fontId="14" fillId="0" borderId="5" xfId="0" applyFont="1" applyBorder="1" applyAlignment="1">
      <alignment horizontal="center"/>
    </xf>
    <xf numFmtId="0" fontId="7" fillId="0" borderId="0" xfId="0" applyFont="1" applyAlignment="1">
      <alignment horizontal="center"/>
    </xf>
    <xf numFmtId="2" fontId="0" fillId="0" borderId="0" xfId="0" applyNumberFormat="1"/>
    <xf numFmtId="10" fontId="0" fillId="0" borderId="0" xfId="3" applyNumberFormat="1" applyFont="1"/>
    <xf numFmtId="0" fontId="15" fillId="0" borderId="0" xfId="0" applyFont="1"/>
    <xf numFmtId="0" fontId="16" fillId="0" borderId="0" xfId="0" applyFont="1"/>
    <xf numFmtId="14" fontId="0" fillId="0" borderId="0" xfId="0" applyNumberFormat="1"/>
    <xf numFmtId="0" fontId="9" fillId="6" borderId="0" xfId="0" applyFont="1" applyFill="1"/>
    <xf numFmtId="0" fontId="0" fillId="6" borderId="0" xfId="0" applyFill="1"/>
    <xf numFmtId="0" fontId="0" fillId="0" borderId="0" xfId="0" applyAlignment="1">
      <alignment horizontal="right"/>
    </xf>
    <xf numFmtId="0" fontId="17" fillId="0" borderId="0" xfId="0" applyFont="1"/>
    <xf numFmtId="3" fontId="0" fillId="0" borderId="0" xfId="0" applyNumberFormat="1"/>
    <xf numFmtId="9" fontId="0" fillId="0" borderId="0" xfId="0" applyNumberFormat="1"/>
    <xf numFmtId="0" fontId="18" fillId="0" borderId="0" xfId="0" applyFont="1"/>
    <xf numFmtId="44" fontId="0" fillId="0" borderId="0" xfId="1" applyFont="1"/>
    <xf numFmtId="10" fontId="0" fillId="0" borderId="0" xfId="0" applyNumberFormat="1"/>
    <xf numFmtId="0" fontId="0" fillId="0" borderId="5" xfId="0" applyBorder="1" applyAlignment="1">
      <alignment horizontal="right"/>
    </xf>
    <xf numFmtId="10" fontId="0" fillId="0" borderId="5" xfId="3" applyNumberFormat="1" applyFont="1" applyFill="1" applyBorder="1"/>
    <xf numFmtId="0" fontId="18" fillId="0" borderId="5" xfId="0" applyFont="1" applyBorder="1"/>
    <xf numFmtId="10" fontId="0" fillId="0" borderId="0" xfId="3" applyNumberFormat="1" applyFont="1" applyAlignment="1">
      <alignment horizontal="right"/>
    </xf>
    <xf numFmtId="0" fontId="16" fillId="0" borderId="7" xfId="0" applyFont="1" applyBorder="1" applyAlignment="1">
      <alignment horizontal="left"/>
    </xf>
    <xf numFmtId="0" fontId="19" fillId="8" borderId="8" xfId="0" applyFont="1" applyFill="1" applyBorder="1" applyAlignment="1">
      <alignment horizontal="left"/>
    </xf>
    <xf numFmtId="10" fontId="0" fillId="0" borderId="0" xfId="0" applyNumberFormat="1" applyAlignment="1">
      <alignment horizontal="right"/>
    </xf>
    <xf numFmtId="0" fontId="20" fillId="0" borderId="0" xfId="0" applyFont="1" applyAlignment="1">
      <alignment horizontal="left"/>
    </xf>
    <xf numFmtId="0" fontId="0" fillId="0" borderId="0" xfId="0" applyAlignment="1">
      <alignment horizontal="center"/>
    </xf>
    <xf numFmtId="44" fontId="0" fillId="0" borderId="0" xfId="0" applyNumberFormat="1"/>
    <xf numFmtId="44" fontId="0" fillId="5" borderId="0" xfId="0" applyNumberFormat="1" applyFill="1"/>
    <xf numFmtId="0" fontId="9" fillId="9" borderId="0" xfId="0" applyFont="1" applyFill="1"/>
    <xf numFmtId="0" fontId="0" fillId="9" borderId="0" xfId="0" applyFill="1"/>
    <xf numFmtId="0" fontId="20" fillId="7" borderId="0" xfId="0" applyFont="1" applyFill="1" applyAlignment="1">
      <alignment horizontal="center"/>
    </xf>
    <xf numFmtId="0" fontId="0" fillId="10" borderId="0" xfId="0" applyFill="1"/>
    <xf numFmtId="44" fontId="0" fillId="0" borderId="0" xfId="1" applyFont="1" applyAlignment="1">
      <alignment horizontal="right"/>
    </xf>
    <xf numFmtId="44" fontId="0" fillId="5" borderId="0" xfId="0" applyNumberFormat="1" applyFill="1" applyAlignment="1">
      <alignment horizontal="right"/>
    </xf>
    <xf numFmtId="0" fontId="7" fillId="9" borderId="0" xfId="0" applyFont="1" applyFill="1"/>
    <xf numFmtId="44" fontId="0" fillId="0" borderId="5" xfId="1" applyFont="1" applyBorder="1"/>
    <xf numFmtId="44" fontId="0" fillId="0" borderId="5" xfId="0" applyNumberFormat="1" applyBorder="1"/>
    <xf numFmtId="2" fontId="0" fillId="11" borderId="0" xfId="0" applyNumberFormat="1" applyFill="1"/>
    <xf numFmtId="10" fontId="0" fillId="11" borderId="0" xfId="3" applyNumberFormat="1" applyFont="1" applyFill="1"/>
    <xf numFmtId="0" fontId="0" fillId="11" borderId="0" xfId="0" applyFill="1"/>
    <xf numFmtId="2" fontId="21" fillId="0" borderId="0" xfId="0" applyNumberFormat="1" applyFont="1"/>
    <xf numFmtId="0" fontId="20" fillId="0" borderId="0" xfId="0" applyFont="1" applyAlignment="1">
      <alignment horizontal="center"/>
    </xf>
    <xf numFmtId="169" fontId="3" fillId="0" borderId="0" xfId="0" applyNumberFormat="1" applyFont="1"/>
  </cellXfs>
  <cellStyles count="4">
    <cellStyle name="Currency" xfId="1" builtinId="4"/>
    <cellStyle name="Normal" xfId="0" builtinId="0"/>
    <cellStyle name="Normal 2" xfId="2" xr:uid="{D71C498F-D1AD-A842-9BE0-27E6071B1926}"/>
    <cellStyle name="Percent" xfId="3" builtinId="5"/>
  </cellStyles>
  <dxfs count="0"/>
  <tableStyles count="0" defaultTableStyle="TableStyleMedium9" defaultPivotStyle="PivotStyleLight16"/>
  <colors>
    <mruColors>
      <color rgb="FF043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7.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00"/>
              <a:t>Simple</a:t>
            </a:r>
            <a:r>
              <a:rPr lang="en-US" sz="1000" baseline="0"/>
              <a:t> Line Regression of </a:t>
            </a:r>
          </a:p>
          <a:p>
            <a:pPr>
              <a:defRPr/>
            </a:pPr>
            <a:r>
              <a:rPr lang="en-US" sz="1000"/>
              <a:t>Sales ($1000) VS Radio&amp;TV ads.(1000)</a:t>
            </a:r>
          </a:p>
        </c:rich>
      </c:tx>
      <c:layout>
        <c:manualLayout>
          <c:xMode val="edge"/>
          <c:yMode val="edge"/>
          <c:x val="0.2674895966675892"/>
          <c:y val="5.397798489474529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'Q8.20'!$A$3</c:f>
              <c:strCache>
                <c:ptCount val="1"/>
                <c:pt idx="0">
                  <c:v>Sales ($1000)</c:v>
                </c:pt>
              </c:strCache>
            </c:strRef>
          </c:tx>
          <c:spPr>
            <a:ln w="28575"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manualLayout>
                  <c:x val="0.14005424321959756"/>
                  <c:y val="-0.33481189851268589"/>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'Q8.20'!$B$4:$B$27</c:f>
              <c:numCache>
                <c:formatCode>General</c:formatCode>
                <c:ptCount val="24"/>
                <c:pt idx="0">
                  <c:v>0</c:v>
                </c:pt>
                <c:pt idx="1">
                  <c:v>0</c:v>
                </c:pt>
                <c:pt idx="2">
                  <c:v>25</c:v>
                </c:pt>
                <c:pt idx="3">
                  <c:v>25</c:v>
                </c:pt>
                <c:pt idx="4">
                  <c:v>30</c:v>
                </c:pt>
                <c:pt idx="5">
                  <c:v>30</c:v>
                </c:pt>
                <c:pt idx="6">
                  <c:v>35</c:v>
                </c:pt>
                <c:pt idx="7">
                  <c:v>35</c:v>
                </c:pt>
                <c:pt idx="8">
                  <c:v>40</c:v>
                </c:pt>
                <c:pt idx="9">
                  <c:v>40</c:v>
                </c:pt>
                <c:pt idx="10">
                  <c:v>45</c:v>
                </c:pt>
                <c:pt idx="11">
                  <c:v>45</c:v>
                </c:pt>
                <c:pt idx="12">
                  <c:v>50</c:v>
                </c:pt>
                <c:pt idx="13">
                  <c:v>43</c:v>
                </c:pt>
                <c:pt idx="14">
                  <c:v>45</c:v>
                </c:pt>
                <c:pt idx="15">
                  <c:v>50</c:v>
                </c:pt>
                <c:pt idx="16">
                  <c:v>55</c:v>
                </c:pt>
                <c:pt idx="17">
                  <c:v>55</c:v>
                </c:pt>
                <c:pt idx="18">
                  <c:v>60</c:v>
                </c:pt>
                <c:pt idx="19">
                  <c:v>60</c:v>
                </c:pt>
                <c:pt idx="20">
                  <c:v>65</c:v>
                </c:pt>
                <c:pt idx="21">
                  <c:v>65</c:v>
                </c:pt>
                <c:pt idx="22">
                  <c:v>70</c:v>
                </c:pt>
                <c:pt idx="23">
                  <c:v>70</c:v>
                </c:pt>
              </c:numCache>
            </c:numRef>
          </c:xVal>
          <c:yVal>
            <c:numRef>
              <c:f>'Q8.20'!$A$4:$A$27</c:f>
              <c:numCache>
                <c:formatCode>"$"#,##0.00</c:formatCode>
                <c:ptCount val="24"/>
                <c:pt idx="0">
                  <c:v>1119</c:v>
                </c:pt>
                <c:pt idx="1">
                  <c:v>973</c:v>
                </c:pt>
                <c:pt idx="2">
                  <c:v>875</c:v>
                </c:pt>
                <c:pt idx="3">
                  <c:v>625</c:v>
                </c:pt>
                <c:pt idx="4">
                  <c:v>910</c:v>
                </c:pt>
                <c:pt idx="5">
                  <c:v>971</c:v>
                </c:pt>
                <c:pt idx="6">
                  <c:v>931</c:v>
                </c:pt>
                <c:pt idx="7">
                  <c:v>1177</c:v>
                </c:pt>
                <c:pt idx="8">
                  <c:v>882</c:v>
                </c:pt>
                <c:pt idx="9">
                  <c:v>982</c:v>
                </c:pt>
                <c:pt idx="10">
                  <c:v>1628</c:v>
                </c:pt>
                <c:pt idx="11">
                  <c:v>1577</c:v>
                </c:pt>
                <c:pt idx="12">
                  <c:v>1044</c:v>
                </c:pt>
                <c:pt idx="13">
                  <c:v>1225.1363636363637</c:v>
                </c:pt>
                <c:pt idx="14">
                  <c:v>1177</c:v>
                </c:pt>
                <c:pt idx="15">
                  <c:v>914</c:v>
                </c:pt>
                <c:pt idx="16">
                  <c:v>1329</c:v>
                </c:pt>
                <c:pt idx="17">
                  <c:v>1330</c:v>
                </c:pt>
                <c:pt idx="18">
                  <c:v>1405</c:v>
                </c:pt>
                <c:pt idx="19">
                  <c:v>1436</c:v>
                </c:pt>
                <c:pt idx="20">
                  <c:v>1521</c:v>
                </c:pt>
                <c:pt idx="21">
                  <c:v>1741</c:v>
                </c:pt>
                <c:pt idx="22">
                  <c:v>1866</c:v>
                </c:pt>
                <c:pt idx="23">
                  <c:v>1717</c:v>
                </c:pt>
              </c:numCache>
            </c:numRef>
          </c:yVal>
          <c:smooth val="0"/>
          <c:extLst>
            <c:ext xmlns:c16="http://schemas.microsoft.com/office/drawing/2014/chart" uri="{C3380CC4-5D6E-409C-BE32-E72D297353CC}">
              <c16:uniqueId val="{00000000-4F47-4B4E-BFA8-B97C7684F25B}"/>
            </c:ext>
          </c:extLst>
        </c:ser>
        <c:dLbls>
          <c:showLegendKey val="0"/>
          <c:showVal val="0"/>
          <c:showCatName val="0"/>
          <c:showSerName val="0"/>
          <c:showPercent val="0"/>
          <c:showBubbleSize val="0"/>
        </c:dLbls>
        <c:axId val="1382525232"/>
        <c:axId val="1382526880"/>
      </c:scatterChart>
      <c:valAx>
        <c:axId val="138252523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2526880"/>
        <c:crosses val="autoZero"/>
        <c:crossBetween val="midCat"/>
      </c:valAx>
      <c:valAx>
        <c:axId val="1382526880"/>
        <c:scaling>
          <c:orientation val="minMax"/>
          <c:min val="500"/>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252523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000" b="0" i="0" baseline="0">
                <a:effectLst/>
              </a:rPr>
              <a:t>Simple Line Regression of </a:t>
            </a:r>
            <a:endParaRPr lang="en-CA" sz="1000">
              <a:effectLst/>
            </a:endParaRP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r>
              <a:rPr lang="en-US" sz="1000"/>
              <a:t>Sale($1000)</a:t>
            </a:r>
            <a:r>
              <a:rPr lang="en-US" sz="1000" baseline="0"/>
              <a:t> VS </a:t>
            </a:r>
            <a:r>
              <a:rPr lang="en-US" sz="1000"/>
              <a:t>Newspaper ads.(1000)</a:t>
            </a:r>
          </a:p>
        </c:rich>
      </c:tx>
      <c:layout>
        <c:manualLayout>
          <c:xMode val="edge"/>
          <c:yMode val="edge"/>
          <c:x val="0.26745567718214325"/>
          <c:y val="5.0925766427765189E-2"/>
        </c:manualLayout>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scatterChart>
        <c:scatterStyle val="lineMarker"/>
        <c:varyColors val="0"/>
        <c:ser>
          <c:idx val="0"/>
          <c:order val="0"/>
          <c:tx>
            <c:strRef>
              <c:f>'Q8.20'!$C$2:$C$3</c:f>
              <c:strCache>
                <c:ptCount val="2"/>
                <c:pt idx="0">
                  <c:v>Thousands of</c:v>
                </c:pt>
                <c:pt idx="1">
                  <c:v>Newspaper ads</c:v>
                </c:pt>
              </c:strCache>
            </c:strRef>
          </c:tx>
          <c:spPr>
            <a:ln w="28575"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manualLayout>
                  <c:x val="0.15141547836196007"/>
                  <c:y val="-0.34841424458933873"/>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'Q8.20'!$C$4:$C$27</c:f>
              <c:numCache>
                <c:formatCode>General</c:formatCode>
                <c:ptCount val="24"/>
                <c:pt idx="0">
                  <c:v>40</c:v>
                </c:pt>
                <c:pt idx="1">
                  <c:v>40</c:v>
                </c:pt>
                <c:pt idx="2">
                  <c:v>25</c:v>
                </c:pt>
                <c:pt idx="3">
                  <c:v>25</c:v>
                </c:pt>
                <c:pt idx="4">
                  <c:v>30</c:v>
                </c:pt>
                <c:pt idx="5">
                  <c:v>30</c:v>
                </c:pt>
                <c:pt idx="6">
                  <c:v>35</c:v>
                </c:pt>
                <c:pt idx="7">
                  <c:v>35</c:v>
                </c:pt>
                <c:pt idx="8">
                  <c:v>25</c:v>
                </c:pt>
                <c:pt idx="9">
                  <c:v>25</c:v>
                </c:pt>
                <c:pt idx="10">
                  <c:v>45</c:v>
                </c:pt>
                <c:pt idx="11">
                  <c:v>45</c:v>
                </c:pt>
                <c:pt idx="12">
                  <c:v>50</c:v>
                </c:pt>
                <c:pt idx="13">
                  <c:v>34</c:v>
                </c:pt>
                <c:pt idx="14">
                  <c:v>25</c:v>
                </c:pt>
                <c:pt idx="15">
                  <c:v>50</c:v>
                </c:pt>
                <c:pt idx="16">
                  <c:v>20</c:v>
                </c:pt>
                <c:pt idx="17">
                  <c:v>20</c:v>
                </c:pt>
                <c:pt idx="18">
                  <c:v>30</c:v>
                </c:pt>
                <c:pt idx="19">
                  <c:v>30</c:v>
                </c:pt>
                <c:pt idx="20">
                  <c:v>35</c:v>
                </c:pt>
                <c:pt idx="21">
                  <c:v>35</c:v>
                </c:pt>
                <c:pt idx="22">
                  <c:v>40</c:v>
                </c:pt>
                <c:pt idx="23">
                  <c:v>40</c:v>
                </c:pt>
              </c:numCache>
            </c:numRef>
          </c:xVal>
          <c:yVal>
            <c:numRef>
              <c:f>'Q8.20'!$A$4:$A$27</c:f>
              <c:numCache>
                <c:formatCode>"$"#,##0.00</c:formatCode>
                <c:ptCount val="24"/>
                <c:pt idx="0">
                  <c:v>1119</c:v>
                </c:pt>
                <c:pt idx="1">
                  <c:v>973</c:v>
                </c:pt>
                <c:pt idx="2">
                  <c:v>875</c:v>
                </c:pt>
                <c:pt idx="3">
                  <c:v>625</c:v>
                </c:pt>
                <c:pt idx="4">
                  <c:v>910</c:v>
                </c:pt>
                <c:pt idx="5">
                  <c:v>971</c:v>
                </c:pt>
                <c:pt idx="6">
                  <c:v>931</c:v>
                </c:pt>
                <c:pt idx="7">
                  <c:v>1177</c:v>
                </c:pt>
                <c:pt idx="8">
                  <c:v>882</c:v>
                </c:pt>
                <c:pt idx="9">
                  <c:v>982</c:v>
                </c:pt>
                <c:pt idx="10">
                  <c:v>1628</c:v>
                </c:pt>
                <c:pt idx="11">
                  <c:v>1577</c:v>
                </c:pt>
                <c:pt idx="12">
                  <c:v>1044</c:v>
                </c:pt>
                <c:pt idx="13">
                  <c:v>1225.1363636363637</c:v>
                </c:pt>
                <c:pt idx="14">
                  <c:v>1177</c:v>
                </c:pt>
                <c:pt idx="15">
                  <c:v>914</c:v>
                </c:pt>
                <c:pt idx="16">
                  <c:v>1329</c:v>
                </c:pt>
                <c:pt idx="17">
                  <c:v>1330</c:v>
                </c:pt>
                <c:pt idx="18">
                  <c:v>1405</c:v>
                </c:pt>
                <c:pt idx="19">
                  <c:v>1436</c:v>
                </c:pt>
                <c:pt idx="20">
                  <c:v>1521</c:v>
                </c:pt>
                <c:pt idx="21">
                  <c:v>1741</c:v>
                </c:pt>
                <c:pt idx="22">
                  <c:v>1866</c:v>
                </c:pt>
                <c:pt idx="23">
                  <c:v>1717</c:v>
                </c:pt>
              </c:numCache>
            </c:numRef>
          </c:yVal>
          <c:smooth val="0"/>
          <c:extLst>
            <c:ext xmlns:c16="http://schemas.microsoft.com/office/drawing/2014/chart" uri="{C3380CC4-5D6E-409C-BE32-E72D297353CC}">
              <c16:uniqueId val="{00000000-5B06-CE4B-85A4-C2C2AE55D1DE}"/>
            </c:ext>
          </c:extLst>
        </c:ser>
        <c:dLbls>
          <c:showLegendKey val="0"/>
          <c:showVal val="0"/>
          <c:showCatName val="0"/>
          <c:showSerName val="0"/>
          <c:showPercent val="0"/>
          <c:showBubbleSize val="0"/>
        </c:dLbls>
        <c:axId val="1397695360"/>
        <c:axId val="1434561456"/>
      </c:scatterChart>
      <c:valAx>
        <c:axId val="139769536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4561456"/>
        <c:crosses val="autoZero"/>
        <c:crossBetween val="midCat"/>
      </c:valAx>
      <c:valAx>
        <c:axId val="1434561456"/>
        <c:scaling>
          <c:orientation val="minMax"/>
          <c:min val="400"/>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769536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Radio&amp;TV ads  Residual Plot</a:t>
            </a:r>
          </a:p>
        </c:rich>
      </c:tx>
      <c:overlay val="0"/>
    </c:title>
    <c:autoTitleDeleted val="0"/>
    <c:plotArea>
      <c:layout/>
      <c:scatterChart>
        <c:scatterStyle val="lineMarker"/>
        <c:varyColors val="0"/>
        <c:ser>
          <c:idx val="0"/>
          <c:order val="0"/>
          <c:spPr>
            <a:ln w="28575">
              <a:noFill/>
            </a:ln>
          </c:spPr>
          <c:xVal>
            <c:numRef>
              <c:f>'Q8.20'!$B$4:$B$27</c:f>
              <c:numCache>
                <c:formatCode>General</c:formatCode>
                <c:ptCount val="24"/>
                <c:pt idx="0">
                  <c:v>0</c:v>
                </c:pt>
                <c:pt idx="1">
                  <c:v>0</c:v>
                </c:pt>
                <c:pt idx="2">
                  <c:v>25</c:v>
                </c:pt>
                <c:pt idx="3">
                  <c:v>25</c:v>
                </c:pt>
                <c:pt idx="4">
                  <c:v>30</c:v>
                </c:pt>
                <c:pt idx="5">
                  <c:v>30</c:v>
                </c:pt>
                <c:pt idx="6">
                  <c:v>35</c:v>
                </c:pt>
                <c:pt idx="7">
                  <c:v>35</c:v>
                </c:pt>
                <c:pt idx="8">
                  <c:v>40</c:v>
                </c:pt>
                <c:pt idx="9">
                  <c:v>40</c:v>
                </c:pt>
                <c:pt idx="10">
                  <c:v>45</c:v>
                </c:pt>
                <c:pt idx="11">
                  <c:v>45</c:v>
                </c:pt>
                <c:pt idx="12">
                  <c:v>50</c:v>
                </c:pt>
                <c:pt idx="13">
                  <c:v>43</c:v>
                </c:pt>
                <c:pt idx="14">
                  <c:v>45</c:v>
                </c:pt>
                <c:pt idx="15">
                  <c:v>50</c:v>
                </c:pt>
                <c:pt idx="16">
                  <c:v>55</c:v>
                </c:pt>
                <c:pt idx="17">
                  <c:v>55</c:v>
                </c:pt>
                <c:pt idx="18">
                  <c:v>60</c:v>
                </c:pt>
                <c:pt idx="19">
                  <c:v>60</c:v>
                </c:pt>
                <c:pt idx="20">
                  <c:v>65</c:v>
                </c:pt>
                <c:pt idx="21">
                  <c:v>65</c:v>
                </c:pt>
                <c:pt idx="22">
                  <c:v>70</c:v>
                </c:pt>
                <c:pt idx="23">
                  <c:v>70</c:v>
                </c:pt>
              </c:numCache>
            </c:numRef>
          </c:xVal>
          <c:yVal>
            <c:numRef>
              <c:f>'Q8.20_Radio&amp;TV_SLR'!$C$25:$C$48</c:f>
              <c:numCache>
                <c:formatCode>General</c:formatCode>
                <c:ptCount val="24"/>
                <c:pt idx="0">
                  <c:v>421.22881493999625</c:v>
                </c:pt>
                <c:pt idx="1">
                  <c:v>275.22881493999625</c:v>
                </c:pt>
                <c:pt idx="2">
                  <c:v>-126.44719474681187</c:v>
                </c:pt>
                <c:pt idx="3">
                  <c:v>-376.44719474681187</c:v>
                </c:pt>
                <c:pt idx="4">
                  <c:v>-152.18239668417345</c:v>
                </c:pt>
                <c:pt idx="5">
                  <c:v>-91.182396684173455</c:v>
                </c:pt>
                <c:pt idx="6">
                  <c:v>-191.91759862153503</c:v>
                </c:pt>
                <c:pt idx="7">
                  <c:v>54.082401378464965</c:v>
                </c:pt>
                <c:pt idx="8">
                  <c:v>-301.65280055889662</c:v>
                </c:pt>
                <c:pt idx="9">
                  <c:v>-201.65280055889662</c:v>
                </c:pt>
                <c:pt idx="10">
                  <c:v>383.6119975037418</c:v>
                </c:pt>
                <c:pt idx="11">
                  <c:v>332.6119975037418</c:v>
                </c:pt>
                <c:pt idx="12">
                  <c:v>-261.12320443361978</c:v>
                </c:pt>
                <c:pt idx="13">
                  <c:v>5.0424419150501762</c:v>
                </c:pt>
                <c:pt idx="14">
                  <c:v>-67.388002496258196</c:v>
                </c:pt>
                <c:pt idx="15">
                  <c:v>-391.12320443361978</c:v>
                </c:pt>
                <c:pt idx="16">
                  <c:v>-36.858406370981356</c:v>
                </c:pt>
                <c:pt idx="17">
                  <c:v>-35.858406370981356</c:v>
                </c:pt>
                <c:pt idx="18">
                  <c:v>-21.593608308343164</c:v>
                </c:pt>
                <c:pt idx="19">
                  <c:v>9.406391691656836</c:v>
                </c:pt>
                <c:pt idx="20">
                  <c:v>33.671189754295256</c:v>
                </c:pt>
                <c:pt idx="21">
                  <c:v>253.67118975429526</c:v>
                </c:pt>
                <c:pt idx="22">
                  <c:v>317.93598781693368</c:v>
                </c:pt>
                <c:pt idx="23">
                  <c:v>168.93598781693368</c:v>
                </c:pt>
              </c:numCache>
            </c:numRef>
          </c:yVal>
          <c:smooth val="0"/>
          <c:extLst>
            <c:ext xmlns:c16="http://schemas.microsoft.com/office/drawing/2014/chart" uri="{C3380CC4-5D6E-409C-BE32-E72D297353CC}">
              <c16:uniqueId val="{00000003-851C-CE45-897F-47ED0ABED35C}"/>
            </c:ext>
          </c:extLst>
        </c:ser>
        <c:dLbls>
          <c:showLegendKey val="0"/>
          <c:showVal val="0"/>
          <c:showCatName val="0"/>
          <c:showSerName val="0"/>
          <c:showPercent val="0"/>
          <c:showBubbleSize val="0"/>
        </c:dLbls>
        <c:axId val="1393271584"/>
        <c:axId val="1392794784"/>
      </c:scatterChart>
      <c:valAx>
        <c:axId val="1393271584"/>
        <c:scaling>
          <c:orientation val="minMax"/>
        </c:scaling>
        <c:delete val="0"/>
        <c:axPos val="b"/>
        <c:title>
          <c:tx>
            <c:rich>
              <a:bodyPr/>
              <a:lstStyle/>
              <a:p>
                <a:pPr>
                  <a:defRPr/>
                </a:pPr>
                <a:r>
                  <a:rPr lang="en-US"/>
                  <a:t>Radio&amp;TV ads</a:t>
                </a:r>
              </a:p>
            </c:rich>
          </c:tx>
          <c:overlay val="0"/>
        </c:title>
        <c:numFmt formatCode="General" sourceLinked="1"/>
        <c:majorTickMark val="out"/>
        <c:minorTickMark val="none"/>
        <c:tickLblPos val="nextTo"/>
        <c:crossAx val="1392794784"/>
        <c:crosses val="autoZero"/>
        <c:crossBetween val="midCat"/>
      </c:valAx>
      <c:valAx>
        <c:axId val="1392794784"/>
        <c:scaling>
          <c:orientation val="minMax"/>
        </c:scaling>
        <c:delete val="0"/>
        <c:axPos val="l"/>
        <c:title>
          <c:tx>
            <c:rich>
              <a:bodyPr/>
              <a:lstStyle/>
              <a:p>
                <a:pPr>
                  <a:defRPr/>
                </a:pPr>
                <a:r>
                  <a:rPr lang="en-US"/>
                  <a:t>Residuals</a:t>
                </a:r>
              </a:p>
            </c:rich>
          </c:tx>
          <c:overlay val="0"/>
        </c:title>
        <c:numFmt formatCode="General" sourceLinked="1"/>
        <c:majorTickMark val="out"/>
        <c:minorTickMark val="none"/>
        <c:tickLblPos val="nextTo"/>
        <c:crossAx val="1393271584"/>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Sale</a:t>
            </a:r>
            <a:r>
              <a:rPr lang="en-US" baseline="0"/>
              <a:t> VS </a:t>
            </a:r>
            <a:r>
              <a:rPr lang="en-US"/>
              <a:t>Radio&amp;TV ads Line Fit  Plot</a:t>
            </a:r>
          </a:p>
        </c:rich>
      </c:tx>
      <c:overlay val="0"/>
    </c:title>
    <c:autoTitleDeleted val="0"/>
    <c:plotArea>
      <c:layout>
        <c:manualLayout>
          <c:layoutTarget val="inner"/>
          <c:xMode val="edge"/>
          <c:yMode val="edge"/>
          <c:x val="0.16058271126946716"/>
          <c:y val="0.15953210166158063"/>
          <c:w val="0.53297808738286734"/>
          <c:h val="0.66509110362653157"/>
        </c:manualLayout>
      </c:layout>
      <c:scatterChart>
        <c:scatterStyle val="lineMarker"/>
        <c:varyColors val="0"/>
        <c:ser>
          <c:idx val="0"/>
          <c:order val="0"/>
          <c:tx>
            <c:v>Sales ($1000)</c:v>
          </c:tx>
          <c:spPr>
            <a:ln w="28575">
              <a:noFill/>
            </a:ln>
          </c:spPr>
          <c:xVal>
            <c:numRef>
              <c:f>'Q8.20'!$B$4:$B$27</c:f>
              <c:numCache>
                <c:formatCode>General</c:formatCode>
                <c:ptCount val="24"/>
                <c:pt idx="0">
                  <c:v>0</c:v>
                </c:pt>
                <c:pt idx="1">
                  <c:v>0</c:v>
                </c:pt>
                <c:pt idx="2">
                  <c:v>25</c:v>
                </c:pt>
                <c:pt idx="3">
                  <c:v>25</c:v>
                </c:pt>
                <c:pt idx="4">
                  <c:v>30</c:v>
                </c:pt>
                <c:pt idx="5">
                  <c:v>30</c:v>
                </c:pt>
                <c:pt idx="6">
                  <c:v>35</c:v>
                </c:pt>
                <c:pt idx="7">
                  <c:v>35</c:v>
                </c:pt>
                <c:pt idx="8">
                  <c:v>40</c:v>
                </c:pt>
                <c:pt idx="9">
                  <c:v>40</c:v>
                </c:pt>
                <c:pt idx="10">
                  <c:v>45</c:v>
                </c:pt>
                <c:pt idx="11">
                  <c:v>45</c:v>
                </c:pt>
                <c:pt idx="12">
                  <c:v>50</c:v>
                </c:pt>
                <c:pt idx="13">
                  <c:v>43</c:v>
                </c:pt>
                <c:pt idx="14">
                  <c:v>45</c:v>
                </c:pt>
                <c:pt idx="15">
                  <c:v>50</c:v>
                </c:pt>
                <c:pt idx="16">
                  <c:v>55</c:v>
                </c:pt>
                <c:pt idx="17">
                  <c:v>55</c:v>
                </c:pt>
                <c:pt idx="18">
                  <c:v>60</c:v>
                </c:pt>
                <c:pt idx="19">
                  <c:v>60</c:v>
                </c:pt>
                <c:pt idx="20">
                  <c:v>65</c:v>
                </c:pt>
                <c:pt idx="21">
                  <c:v>65</c:v>
                </c:pt>
                <c:pt idx="22">
                  <c:v>70</c:v>
                </c:pt>
                <c:pt idx="23">
                  <c:v>70</c:v>
                </c:pt>
              </c:numCache>
            </c:numRef>
          </c:xVal>
          <c:yVal>
            <c:numRef>
              <c:f>'Q8.20'!$A$4:$A$27</c:f>
              <c:numCache>
                <c:formatCode>"$"#,##0.00</c:formatCode>
                <c:ptCount val="24"/>
                <c:pt idx="0">
                  <c:v>1119</c:v>
                </c:pt>
                <c:pt idx="1">
                  <c:v>973</c:v>
                </c:pt>
                <c:pt idx="2">
                  <c:v>875</c:v>
                </c:pt>
                <c:pt idx="3">
                  <c:v>625</c:v>
                </c:pt>
                <c:pt idx="4">
                  <c:v>910</c:v>
                </c:pt>
                <c:pt idx="5">
                  <c:v>971</c:v>
                </c:pt>
                <c:pt idx="6">
                  <c:v>931</c:v>
                </c:pt>
                <c:pt idx="7">
                  <c:v>1177</c:v>
                </c:pt>
                <c:pt idx="8">
                  <c:v>882</c:v>
                </c:pt>
                <c:pt idx="9">
                  <c:v>982</c:v>
                </c:pt>
                <c:pt idx="10">
                  <c:v>1628</c:v>
                </c:pt>
                <c:pt idx="11">
                  <c:v>1577</c:v>
                </c:pt>
                <c:pt idx="12">
                  <c:v>1044</c:v>
                </c:pt>
                <c:pt idx="13">
                  <c:v>1225.1363636363637</c:v>
                </c:pt>
                <c:pt idx="14">
                  <c:v>1177</c:v>
                </c:pt>
                <c:pt idx="15">
                  <c:v>914</c:v>
                </c:pt>
                <c:pt idx="16">
                  <c:v>1329</c:v>
                </c:pt>
                <c:pt idx="17">
                  <c:v>1330</c:v>
                </c:pt>
                <c:pt idx="18">
                  <c:v>1405</c:v>
                </c:pt>
                <c:pt idx="19">
                  <c:v>1436</c:v>
                </c:pt>
                <c:pt idx="20">
                  <c:v>1521</c:v>
                </c:pt>
                <c:pt idx="21">
                  <c:v>1741</c:v>
                </c:pt>
                <c:pt idx="22">
                  <c:v>1866</c:v>
                </c:pt>
                <c:pt idx="23">
                  <c:v>1717</c:v>
                </c:pt>
              </c:numCache>
            </c:numRef>
          </c:yVal>
          <c:smooth val="0"/>
          <c:extLst>
            <c:ext xmlns:c16="http://schemas.microsoft.com/office/drawing/2014/chart" uri="{C3380CC4-5D6E-409C-BE32-E72D297353CC}">
              <c16:uniqueId val="{00000000-B0EA-A94A-ABDD-2AA5DADEE674}"/>
            </c:ext>
          </c:extLst>
        </c:ser>
        <c:ser>
          <c:idx val="1"/>
          <c:order val="1"/>
          <c:tx>
            <c:v>Predicted Sales ($1000)</c:v>
          </c:tx>
          <c:spPr>
            <a:ln w="28575">
              <a:noFill/>
            </a:ln>
          </c:spPr>
          <c:trendline>
            <c:trendlineType val="linear"/>
            <c:dispRSqr val="0"/>
            <c:dispEq val="1"/>
            <c:trendlineLbl>
              <c:layout>
                <c:manualLayout>
                  <c:x val="0.28611701610371437"/>
                  <c:y val="-0.17056890433835606"/>
                </c:manualLayout>
              </c:layout>
              <c:numFmt formatCode="General" sourceLinked="0"/>
            </c:trendlineLbl>
          </c:trendline>
          <c:xVal>
            <c:numRef>
              <c:f>'Q8.20'!$B$4:$B$27</c:f>
              <c:numCache>
                <c:formatCode>General</c:formatCode>
                <c:ptCount val="24"/>
                <c:pt idx="0">
                  <c:v>0</c:v>
                </c:pt>
                <c:pt idx="1">
                  <c:v>0</c:v>
                </c:pt>
                <c:pt idx="2">
                  <c:v>25</c:v>
                </c:pt>
                <c:pt idx="3">
                  <c:v>25</c:v>
                </c:pt>
                <c:pt idx="4">
                  <c:v>30</c:v>
                </c:pt>
                <c:pt idx="5">
                  <c:v>30</c:v>
                </c:pt>
                <c:pt idx="6">
                  <c:v>35</c:v>
                </c:pt>
                <c:pt idx="7">
                  <c:v>35</c:v>
                </c:pt>
                <c:pt idx="8">
                  <c:v>40</c:v>
                </c:pt>
                <c:pt idx="9">
                  <c:v>40</c:v>
                </c:pt>
                <c:pt idx="10">
                  <c:v>45</c:v>
                </c:pt>
                <c:pt idx="11">
                  <c:v>45</c:v>
                </c:pt>
                <c:pt idx="12">
                  <c:v>50</c:v>
                </c:pt>
                <c:pt idx="13">
                  <c:v>43</c:v>
                </c:pt>
                <c:pt idx="14">
                  <c:v>45</c:v>
                </c:pt>
                <c:pt idx="15">
                  <c:v>50</c:v>
                </c:pt>
                <c:pt idx="16">
                  <c:v>55</c:v>
                </c:pt>
                <c:pt idx="17">
                  <c:v>55</c:v>
                </c:pt>
                <c:pt idx="18">
                  <c:v>60</c:v>
                </c:pt>
                <c:pt idx="19">
                  <c:v>60</c:v>
                </c:pt>
                <c:pt idx="20">
                  <c:v>65</c:v>
                </c:pt>
                <c:pt idx="21">
                  <c:v>65</c:v>
                </c:pt>
                <c:pt idx="22">
                  <c:v>70</c:v>
                </c:pt>
                <c:pt idx="23">
                  <c:v>70</c:v>
                </c:pt>
              </c:numCache>
            </c:numRef>
          </c:xVal>
          <c:yVal>
            <c:numRef>
              <c:f>'Q8.20_Radio&amp;TV_SLR'!$B$25:$B$48</c:f>
              <c:numCache>
                <c:formatCode>General</c:formatCode>
                <c:ptCount val="24"/>
                <c:pt idx="0">
                  <c:v>697.77118506000375</c:v>
                </c:pt>
                <c:pt idx="1">
                  <c:v>697.77118506000375</c:v>
                </c:pt>
                <c:pt idx="2">
                  <c:v>1001.4471947468119</c:v>
                </c:pt>
                <c:pt idx="3">
                  <c:v>1001.4471947468119</c:v>
                </c:pt>
                <c:pt idx="4">
                  <c:v>1062.1823966841735</c:v>
                </c:pt>
                <c:pt idx="5">
                  <c:v>1062.1823966841735</c:v>
                </c:pt>
                <c:pt idx="6">
                  <c:v>1122.917598621535</c:v>
                </c:pt>
                <c:pt idx="7">
                  <c:v>1122.917598621535</c:v>
                </c:pt>
                <c:pt idx="8">
                  <c:v>1183.6528005588966</c:v>
                </c:pt>
                <c:pt idx="9">
                  <c:v>1183.6528005588966</c:v>
                </c:pt>
                <c:pt idx="10">
                  <c:v>1244.3880024962582</c:v>
                </c:pt>
                <c:pt idx="11">
                  <c:v>1244.3880024962582</c:v>
                </c:pt>
                <c:pt idx="12">
                  <c:v>1305.1232044336198</c:v>
                </c:pt>
                <c:pt idx="13">
                  <c:v>1220.0939217213136</c:v>
                </c:pt>
                <c:pt idx="14">
                  <c:v>1244.3880024962582</c:v>
                </c:pt>
                <c:pt idx="15">
                  <c:v>1305.1232044336198</c:v>
                </c:pt>
                <c:pt idx="16">
                  <c:v>1365.8584063709814</c:v>
                </c:pt>
                <c:pt idx="17">
                  <c:v>1365.8584063709814</c:v>
                </c:pt>
                <c:pt idx="18">
                  <c:v>1426.5936083083432</c:v>
                </c:pt>
                <c:pt idx="19">
                  <c:v>1426.5936083083432</c:v>
                </c:pt>
                <c:pt idx="20">
                  <c:v>1487.3288102457047</c:v>
                </c:pt>
                <c:pt idx="21">
                  <c:v>1487.3288102457047</c:v>
                </c:pt>
                <c:pt idx="22">
                  <c:v>1548.0640121830663</c:v>
                </c:pt>
                <c:pt idx="23">
                  <c:v>1548.0640121830663</c:v>
                </c:pt>
              </c:numCache>
            </c:numRef>
          </c:yVal>
          <c:smooth val="0"/>
          <c:extLst>
            <c:ext xmlns:c16="http://schemas.microsoft.com/office/drawing/2014/chart" uri="{C3380CC4-5D6E-409C-BE32-E72D297353CC}">
              <c16:uniqueId val="{00000001-B0EA-A94A-ABDD-2AA5DADEE674}"/>
            </c:ext>
          </c:extLst>
        </c:ser>
        <c:dLbls>
          <c:showLegendKey val="0"/>
          <c:showVal val="0"/>
          <c:showCatName val="0"/>
          <c:showSerName val="0"/>
          <c:showPercent val="0"/>
          <c:showBubbleSize val="0"/>
        </c:dLbls>
        <c:axId val="1436538432"/>
        <c:axId val="1327413680"/>
      </c:scatterChart>
      <c:valAx>
        <c:axId val="1436538432"/>
        <c:scaling>
          <c:orientation val="minMax"/>
        </c:scaling>
        <c:delete val="0"/>
        <c:axPos val="b"/>
        <c:title>
          <c:tx>
            <c:rich>
              <a:bodyPr/>
              <a:lstStyle/>
              <a:p>
                <a:pPr>
                  <a:defRPr/>
                </a:pPr>
                <a:r>
                  <a:rPr lang="en-CA" sz="1000" b="1" i="0" u="none" strike="noStrike" baseline="0">
                    <a:effectLst/>
                  </a:rPr>
                  <a:t>Thousands of</a:t>
                </a:r>
                <a:r>
                  <a:rPr lang="en-CA" sz="1000" b="1" i="0" u="none" strike="noStrike" baseline="0"/>
                  <a:t> </a:t>
                </a:r>
                <a:r>
                  <a:rPr lang="en-US"/>
                  <a:t>Radio&amp;TV ads</a:t>
                </a:r>
              </a:p>
            </c:rich>
          </c:tx>
          <c:overlay val="0"/>
        </c:title>
        <c:numFmt formatCode="General" sourceLinked="1"/>
        <c:majorTickMark val="out"/>
        <c:minorTickMark val="none"/>
        <c:tickLblPos val="nextTo"/>
        <c:crossAx val="1327413680"/>
        <c:crosses val="autoZero"/>
        <c:crossBetween val="midCat"/>
      </c:valAx>
      <c:valAx>
        <c:axId val="1327413680"/>
        <c:scaling>
          <c:orientation val="minMax"/>
          <c:min val="500"/>
        </c:scaling>
        <c:delete val="0"/>
        <c:axPos val="l"/>
        <c:title>
          <c:tx>
            <c:rich>
              <a:bodyPr/>
              <a:lstStyle/>
              <a:p>
                <a:pPr>
                  <a:defRPr/>
                </a:pPr>
                <a:r>
                  <a:rPr lang="en-US"/>
                  <a:t>Sales ($1000)</a:t>
                </a:r>
              </a:p>
            </c:rich>
          </c:tx>
          <c:overlay val="0"/>
        </c:title>
        <c:numFmt formatCode="&quot;$&quot;#,##0.00" sourceLinked="1"/>
        <c:majorTickMark val="out"/>
        <c:minorTickMark val="none"/>
        <c:tickLblPos val="nextTo"/>
        <c:crossAx val="1436538432"/>
        <c:crosses val="autoZero"/>
        <c:crossBetween val="midCat"/>
      </c:valAx>
    </c:plotArea>
    <c:legend>
      <c:legendPos val="r"/>
      <c:layout>
        <c:manualLayout>
          <c:xMode val="edge"/>
          <c:yMode val="edge"/>
          <c:x val="0.71650090625409968"/>
          <c:y val="0.45588025442263225"/>
          <c:w val="0.27106543108911701"/>
          <c:h val="0.30804501415349778"/>
        </c:manualLayout>
      </c:layou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Newspaper ads  Residual Plot</a:t>
            </a:r>
          </a:p>
        </c:rich>
      </c:tx>
      <c:overlay val="0"/>
    </c:title>
    <c:autoTitleDeleted val="0"/>
    <c:plotArea>
      <c:layout/>
      <c:scatterChart>
        <c:scatterStyle val="lineMarker"/>
        <c:varyColors val="0"/>
        <c:ser>
          <c:idx val="0"/>
          <c:order val="0"/>
          <c:spPr>
            <a:ln w="28575">
              <a:noFill/>
            </a:ln>
          </c:spPr>
          <c:xVal>
            <c:numRef>
              <c:f>'Q8.20'!$C$4:$C$27</c:f>
              <c:numCache>
                <c:formatCode>General</c:formatCode>
                <c:ptCount val="24"/>
                <c:pt idx="0">
                  <c:v>40</c:v>
                </c:pt>
                <c:pt idx="1">
                  <c:v>40</c:v>
                </c:pt>
                <c:pt idx="2">
                  <c:v>25</c:v>
                </c:pt>
                <c:pt idx="3">
                  <c:v>25</c:v>
                </c:pt>
                <c:pt idx="4">
                  <c:v>30</c:v>
                </c:pt>
                <c:pt idx="5">
                  <c:v>30</c:v>
                </c:pt>
                <c:pt idx="6">
                  <c:v>35</c:v>
                </c:pt>
                <c:pt idx="7">
                  <c:v>35</c:v>
                </c:pt>
                <c:pt idx="8">
                  <c:v>25</c:v>
                </c:pt>
                <c:pt idx="9">
                  <c:v>25</c:v>
                </c:pt>
                <c:pt idx="10">
                  <c:v>45</c:v>
                </c:pt>
                <c:pt idx="11">
                  <c:v>45</c:v>
                </c:pt>
                <c:pt idx="12">
                  <c:v>50</c:v>
                </c:pt>
                <c:pt idx="13">
                  <c:v>34</c:v>
                </c:pt>
                <c:pt idx="14">
                  <c:v>25</c:v>
                </c:pt>
                <c:pt idx="15">
                  <c:v>50</c:v>
                </c:pt>
                <c:pt idx="16">
                  <c:v>20</c:v>
                </c:pt>
                <c:pt idx="17">
                  <c:v>20</c:v>
                </c:pt>
                <c:pt idx="18">
                  <c:v>30</c:v>
                </c:pt>
                <c:pt idx="19">
                  <c:v>30</c:v>
                </c:pt>
                <c:pt idx="20">
                  <c:v>35</c:v>
                </c:pt>
                <c:pt idx="21">
                  <c:v>35</c:v>
                </c:pt>
                <c:pt idx="22">
                  <c:v>40</c:v>
                </c:pt>
                <c:pt idx="23">
                  <c:v>40</c:v>
                </c:pt>
              </c:numCache>
            </c:numRef>
          </c:xVal>
          <c:yVal>
            <c:numRef>
              <c:f>'Q8.20_Newspaper_SLR'!$C$25:$C$48</c:f>
              <c:numCache>
                <c:formatCode>General</c:formatCode>
                <c:ptCount val="24"/>
                <c:pt idx="0">
                  <c:v>-166.94849244879993</c:v>
                </c:pt>
                <c:pt idx="1">
                  <c:v>-312.94849244879993</c:v>
                </c:pt>
                <c:pt idx="2">
                  <c:v>-261.18417571355121</c:v>
                </c:pt>
                <c:pt idx="3">
                  <c:v>-511.18417571355121</c:v>
                </c:pt>
                <c:pt idx="4">
                  <c:v>-276.10561462530086</c:v>
                </c:pt>
                <c:pt idx="5">
                  <c:v>-215.10561462530086</c:v>
                </c:pt>
                <c:pt idx="6">
                  <c:v>-305.02705353705028</c:v>
                </c:pt>
                <c:pt idx="7">
                  <c:v>-59.027053537050278</c:v>
                </c:pt>
                <c:pt idx="8">
                  <c:v>-254.18417571355121</c:v>
                </c:pt>
                <c:pt idx="9">
                  <c:v>-154.18417571355121</c:v>
                </c:pt>
                <c:pt idx="10">
                  <c:v>292.13006863945066</c:v>
                </c:pt>
                <c:pt idx="11">
                  <c:v>241.13006863945066</c:v>
                </c:pt>
                <c:pt idx="12">
                  <c:v>-341.79137027229899</c:v>
                </c:pt>
                <c:pt idx="13">
                  <c:v>-0.90640211833670037</c:v>
                </c:pt>
                <c:pt idx="14">
                  <c:v>40.815824286448787</c:v>
                </c:pt>
                <c:pt idx="15">
                  <c:v>-471.79137027229899</c:v>
                </c:pt>
                <c:pt idx="16">
                  <c:v>242.73726319819843</c:v>
                </c:pt>
                <c:pt idx="17">
                  <c:v>243.73726319819843</c:v>
                </c:pt>
                <c:pt idx="18">
                  <c:v>218.89438537469914</c:v>
                </c:pt>
                <c:pt idx="19">
                  <c:v>249.89438537469914</c:v>
                </c:pt>
                <c:pt idx="20">
                  <c:v>284.97294646294972</c:v>
                </c:pt>
                <c:pt idx="21">
                  <c:v>504.97294646294972</c:v>
                </c:pt>
                <c:pt idx="22">
                  <c:v>580.05150755120007</c:v>
                </c:pt>
                <c:pt idx="23">
                  <c:v>431.05150755120007</c:v>
                </c:pt>
              </c:numCache>
            </c:numRef>
          </c:yVal>
          <c:smooth val="0"/>
          <c:extLst>
            <c:ext xmlns:c16="http://schemas.microsoft.com/office/drawing/2014/chart" uri="{C3380CC4-5D6E-409C-BE32-E72D297353CC}">
              <c16:uniqueId val="{00000003-F756-C94B-A668-790DE774FEA4}"/>
            </c:ext>
          </c:extLst>
        </c:ser>
        <c:dLbls>
          <c:showLegendKey val="0"/>
          <c:showVal val="0"/>
          <c:showCatName val="0"/>
          <c:showSerName val="0"/>
          <c:showPercent val="0"/>
          <c:showBubbleSize val="0"/>
        </c:dLbls>
        <c:axId val="1393299520"/>
        <c:axId val="1412243792"/>
      </c:scatterChart>
      <c:valAx>
        <c:axId val="1393299520"/>
        <c:scaling>
          <c:orientation val="minMax"/>
        </c:scaling>
        <c:delete val="0"/>
        <c:axPos val="b"/>
        <c:title>
          <c:tx>
            <c:rich>
              <a:bodyPr/>
              <a:lstStyle/>
              <a:p>
                <a:pPr>
                  <a:defRPr/>
                </a:pPr>
                <a:r>
                  <a:rPr lang="en-US"/>
                  <a:t>Newspaper ads</a:t>
                </a:r>
              </a:p>
            </c:rich>
          </c:tx>
          <c:overlay val="0"/>
        </c:title>
        <c:numFmt formatCode="General" sourceLinked="1"/>
        <c:majorTickMark val="out"/>
        <c:minorTickMark val="none"/>
        <c:tickLblPos val="nextTo"/>
        <c:crossAx val="1412243792"/>
        <c:crosses val="autoZero"/>
        <c:crossBetween val="midCat"/>
      </c:valAx>
      <c:valAx>
        <c:axId val="1412243792"/>
        <c:scaling>
          <c:orientation val="minMax"/>
        </c:scaling>
        <c:delete val="0"/>
        <c:axPos val="l"/>
        <c:title>
          <c:tx>
            <c:rich>
              <a:bodyPr/>
              <a:lstStyle/>
              <a:p>
                <a:pPr>
                  <a:defRPr/>
                </a:pPr>
                <a:r>
                  <a:rPr lang="en-US"/>
                  <a:t>Residuals</a:t>
                </a:r>
              </a:p>
            </c:rich>
          </c:tx>
          <c:overlay val="0"/>
        </c:title>
        <c:numFmt formatCode="General" sourceLinked="1"/>
        <c:majorTickMark val="out"/>
        <c:minorTickMark val="none"/>
        <c:tickLblPos val="nextTo"/>
        <c:crossAx val="1393299520"/>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Sale</a:t>
            </a:r>
            <a:r>
              <a:rPr lang="en-US" baseline="0"/>
              <a:t> VS </a:t>
            </a:r>
            <a:r>
              <a:rPr lang="en-US"/>
              <a:t>Newspaper ads Line Fit  Plot</a:t>
            </a:r>
          </a:p>
        </c:rich>
      </c:tx>
      <c:overlay val="0"/>
    </c:title>
    <c:autoTitleDeleted val="0"/>
    <c:plotArea>
      <c:layout>
        <c:manualLayout>
          <c:layoutTarget val="inner"/>
          <c:xMode val="edge"/>
          <c:yMode val="edge"/>
          <c:x val="0.15876486905711606"/>
          <c:y val="0.14120803375770041"/>
          <c:w val="0.56080191072475738"/>
          <c:h val="0.70355918180542609"/>
        </c:manualLayout>
      </c:layout>
      <c:scatterChart>
        <c:scatterStyle val="lineMarker"/>
        <c:varyColors val="0"/>
        <c:ser>
          <c:idx val="0"/>
          <c:order val="0"/>
          <c:tx>
            <c:v>Sales ($1000)</c:v>
          </c:tx>
          <c:spPr>
            <a:ln w="28575">
              <a:noFill/>
            </a:ln>
          </c:spPr>
          <c:xVal>
            <c:numRef>
              <c:f>'Q8.20'!$C$4:$C$27</c:f>
              <c:numCache>
                <c:formatCode>General</c:formatCode>
                <c:ptCount val="24"/>
                <c:pt idx="0">
                  <c:v>40</c:v>
                </c:pt>
                <c:pt idx="1">
                  <c:v>40</c:v>
                </c:pt>
                <c:pt idx="2">
                  <c:v>25</c:v>
                </c:pt>
                <c:pt idx="3">
                  <c:v>25</c:v>
                </c:pt>
                <c:pt idx="4">
                  <c:v>30</c:v>
                </c:pt>
                <c:pt idx="5">
                  <c:v>30</c:v>
                </c:pt>
                <c:pt idx="6">
                  <c:v>35</c:v>
                </c:pt>
                <c:pt idx="7">
                  <c:v>35</c:v>
                </c:pt>
                <c:pt idx="8">
                  <c:v>25</c:v>
                </c:pt>
                <c:pt idx="9">
                  <c:v>25</c:v>
                </c:pt>
                <c:pt idx="10">
                  <c:v>45</c:v>
                </c:pt>
                <c:pt idx="11">
                  <c:v>45</c:v>
                </c:pt>
                <c:pt idx="12">
                  <c:v>50</c:v>
                </c:pt>
                <c:pt idx="13">
                  <c:v>34</c:v>
                </c:pt>
                <c:pt idx="14">
                  <c:v>25</c:v>
                </c:pt>
                <c:pt idx="15">
                  <c:v>50</c:v>
                </c:pt>
                <c:pt idx="16">
                  <c:v>20</c:v>
                </c:pt>
                <c:pt idx="17">
                  <c:v>20</c:v>
                </c:pt>
                <c:pt idx="18">
                  <c:v>30</c:v>
                </c:pt>
                <c:pt idx="19">
                  <c:v>30</c:v>
                </c:pt>
                <c:pt idx="20">
                  <c:v>35</c:v>
                </c:pt>
                <c:pt idx="21">
                  <c:v>35</c:v>
                </c:pt>
                <c:pt idx="22">
                  <c:v>40</c:v>
                </c:pt>
                <c:pt idx="23">
                  <c:v>40</c:v>
                </c:pt>
              </c:numCache>
            </c:numRef>
          </c:xVal>
          <c:yVal>
            <c:numRef>
              <c:f>'Q8.20'!$A$4:$A$27</c:f>
              <c:numCache>
                <c:formatCode>"$"#,##0.00</c:formatCode>
                <c:ptCount val="24"/>
                <c:pt idx="0">
                  <c:v>1119</c:v>
                </c:pt>
                <c:pt idx="1">
                  <c:v>973</c:v>
                </c:pt>
                <c:pt idx="2">
                  <c:v>875</c:v>
                </c:pt>
                <c:pt idx="3">
                  <c:v>625</c:v>
                </c:pt>
                <c:pt idx="4">
                  <c:v>910</c:v>
                </c:pt>
                <c:pt idx="5">
                  <c:v>971</c:v>
                </c:pt>
                <c:pt idx="6">
                  <c:v>931</c:v>
                </c:pt>
                <c:pt idx="7">
                  <c:v>1177</c:v>
                </c:pt>
                <c:pt idx="8">
                  <c:v>882</c:v>
                </c:pt>
                <c:pt idx="9">
                  <c:v>982</c:v>
                </c:pt>
                <c:pt idx="10">
                  <c:v>1628</c:v>
                </c:pt>
                <c:pt idx="11">
                  <c:v>1577</c:v>
                </c:pt>
                <c:pt idx="12">
                  <c:v>1044</c:v>
                </c:pt>
                <c:pt idx="13">
                  <c:v>1225.1363636363637</c:v>
                </c:pt>
                <c:pt idx="14">
                  <c:v>1177</c:v>
                </c:pt>
                <c:pt idx="15">
                  <c:v>914</c:v>
                </c:pt>
                <c:pt idx="16">
                  <c:v>1329</c:v>
                </c:pt>
                <c:pt idx="17">
                  <c:v>1330</c:v>
                </c:pt>
                <c:pt idx="18">
                  <c:v>1405</c:v>
                </c:pt>
                <c:pt idx="19">
                  <c:v>1436</c:v>
                </c:pt>
                <c:pt idx="20">
                  <c:v>1521</c:v>
                </c:pt>
                <c:pt idx="21">
                  <c:v>1741</c:v>
                </c:pt>
                <c:pt idx="22">
                  <c:v>1866</c:v>
                </c:pt>
                <c:pt idx="23">
                  <c:v>1717</c:v>
                </c:pt>
              </c:numCache>
            </c:numRef>
          </c:yVal>
          <c:smooth val="0"/>
          <c:extLst>
            <c:ext xmlns:c16="http://schemas.microsoft.com/office/drawing/2014/chart" uri="{C3380CC4-5D6E-409C-BE32-E72D297353CC}">
              <c16:uniqueId val="{00000000-3DC4-B54E-B845-CEACE9D5B613}"/>
            </c:ext>
          </c:extLst>
        </c:ser>
        <c:ser>
          <c:idx val="1"/>
          <c:order val="1"/>
          <c:tx>
            <c:v>Predicted Sales ($1000)</c:v>
          </c:tx>
          <c:spPr>
            <a:ln w="28575">
              <a:noFill/>
            </a:ln>
          </c:spPr>
          <c:trendline>
            <c:trendlineType val="linear"/>
            <c:dispRSqr val="0"/>
            <c:dispEq val="1"/>
            <c:trendlineLbl>
              <c:layout>
                <c:manualLayout>
                  <c:x val="0.29710785899290093"/>
                  <c:y val="-0.22469407810682909"/>
                </c:manualLayout>
              </c:layout>
              <c:numFmt formatCode="General" sourceLinked="0"/>
            </c:trendlineLbl>
          </c:trendline>
          <c:xVal>
            <c:numRef>
              <c:f>'Q8.20'!$C$4:$C$27</c:f>
              <c:numCache>
                <c:formatCode>General</c:formatCode>
                <c:ptCount val="24"/>
                <c:pt idx="0">
                  <c:v>40</c:v>
                </c:pt>
                <c:pt idx="1">
                  <c:v>40</c:v>
                </c:pt>
                <c:pt idx="2">
                  <c:v>25</c:v>
                </c:pt>
                <c:pt idx="3">
                  <c:v>25</c:v>
                </c:pt>
                <c:pt idx="4">
                  <c:v>30</c:v>
                </c:pt>
                <c:pt idx="5">
                  <c:v>30</c:v>
                </c:pt>
                <c:pt idx="6">
                  <c:v>35</c:v>
                </c:pt>
                <c:pt idx="7">
                  <c:v>35</c:v>
                </c:pt>
                <c:pt idx="8">
                  <c:v>25</c:v>
                </c:pt>
                <c:pt idx="9">
                  <c:v>25</c:v>
                </c:pt>
                <c:pt idx="10">
                  <c:v>45</c:v>
                </c:pt>
                <c:pt idx="11">
                  <c:v>45</c:v>
                </c:pt>
                <c:pt idx="12">
                  <c:v>50</c:v>
                </c:pt>
                <c:pt idx="13">
                  <c:v>34</c:v>
                </c:pt>
                <c:pt idx="14">
                  <c:v>25</c:v>
                </c:pt>
                <c:pt idx="15">
                  <c:v>50</c:v>
                </c:pt>
                <c:pt idx="16">
                  <c:v>20</c:v>
                </c:pt>
                <c:pt idx="17">
                  <c:v>20</c:v>
                </c:pt>
                <c:pt idx="18">
                  <c:v>30</c:v>
                </c:pt>
                <c:pt idx="19">
                  <c:v>30</c:v>
                </c:pt>
                <c:pt idx="20">
                  <c:v>35</c:v>
                </c:pt>
                <c:pt idx="21">
                  <c:v>35</c:v>
                </c:pt>
                <c:pt idx="22">
                  <c:v>40</c:v>
                </c:pt>
                <c:pt idx="23">
                  <c:v>40</c:v>
                </c:pt>
              </c:numCache>
            </c:numRef>
          </c:xVal>
          <c:yVal>
            <c:numRef>
              <c:f>'Q8.20_Newspaper_SLR'!$B$25:$B$48</c:f>
              <c:numCache>
                <c:formatCode>General</c:formatCode>
                <c:ptCount val="24"/>
                <c:pt idx="0">
                  <c:v>1285.9484924487999</c:v>
                </c:pt>
                <c:pt idx="1">
                  <c:v>1285.9484924487999</c:v>
                </c:pt>
                <c:pt idx="2">
                  <c:v>1136.1841757135512</c:v>
                </c:pt>
                <c:pt idx="3">
                  <c:v>1136.1841757135512</c:v>
                </c:pt>
                <c:pt idx="4">
                  <c:v>1186.1056146253009</c:v>
                </c:pt>
                <c:pt idx="5">
                  <c:v>1186.1056146253009</c:v>
                </c:pt>
                <c:pt idx="6">
                  <c:v>1236.0270535370503</c:v>
                </c:pt>
                <c:pt idx="7">
                  <c:v>1236.0270535370503</c:v>
                </c:pt>
                <c:pt idx="8">
                  <c:v>1136.1841757135512</c:v>
                </c:pt>
                <c:pt idx="9">
                  <c:v>1136.1841757135512</c:v>
                </c:pt>
                <c:pt idx="10">
                  <c:v>1335.8699313605493</c:v>
                </c:pt>
                <c:pt idx="11">
                  <c:v>1335.8699313605493</c:v>
                </c:pt>
                <c:pt idx="12">
                  <c:v>1385.791370272299</c:v>
                </c:pt>
                <c:pt idx="13">
                  <c:v>1226.0427657547004</c:v>
                </c:pt>
                <c:pt idx="14">
                  <c:v>1136.1841757135512</c:v>
                </c:pt>
                <c:pt idx="15">
                  <c:v>1385.791370272299</c:v>
                </c:pt>
                <c:pt idx="16">
                  <c:v>1086.2627368018016</c:v>
                </c:pt>
                <c:pt idx="17">
                  <c:v>1086.2627368018016</c:v>
                </c:pt>
                <c:pt idx="18">
                  <c:v>1186.1056146253009</c:v>
                </c:pt>
                <c:pt idx="19">
                  <c:v>1186.1056146253009</c:v>
                </c:pt>
                <c:pt idx="20">
                  <c:v>1236.0270535370503</c:v>
                </c:pt>
                <c:pt idx="21">
                  <c:v>1236.0270535370503</c:v>
                </c:pt>
                <c:pt idx="22">
                  <c:v>1285.9484924487999</c:v>
                </c:pt>
                <c:pt idx="23">
                  <c:v>1285.9484924487999</c:v>
                </c:pt>
              </c:numCache>
            </c:numRef>
          </c:yVal>
          <c:smooth val="0"/>
          <c:extLst>
            <c:ext xmlns:c16="http://schemas.microsoft.com/office/drawing/2014/chart" uri="{C3380CC4-5D6E-409C-BE32-E72D297353CC}">
              <c16:uniqueId val="{00000001-3DC4-B54E-B845-CEACE9D5B613}"/>
            </c:ext>
          </c:extLst>
        </c:ser>
        <c:dLbls>
          <c:showLegendKey val="0"/>
          <c:showVal val="0"/>
          <c:showCatName val="0"/>
          <c:showSerName val="0"/>
          <c:showPercent val="0"/>
          <c:showBubbleSize val="0"/>
        </c:dLbls>
        <c:axId val="1444612192"/>
        <c:axId val="1444096720"/>
      </c:scatterChart>
      <c:valAx>
        <c:axId val="1444612192"/>
        <c:scaling>
          <c:orientation val="minMax"/>
        </c:scaling>
        <c:delete val="0"/>
        <c:axPos val="b"/>
        <c:title>
          <c:tx>
            <c:rich>
              <a:bodyPr/>
              <a:lstStyle/>
              <a:p>
                <a:pPr>
                  <a:defRPr/>
                </a:pPr>
                <a:r>
                  <a:rPr lang="en-CA" sz="1000" b="1" i="0" u="none" strike="noStrike" baseline="0">
                    <a:effectLst/>
                  </a:rPr>
                  <a:t>Thousands of</a:t>
                </a:r>
                <a:r>
                  <a:rPr lang="en-CA" sz="1000" b="1" i="0" u="none" strike="noStrike" baseline="0"/>
                  <a:t>  </a:t>
                </a:r>
                <a:r>
                  <a:rPr lang="en-US"/>
                  <a:t>Newspaper ads</a:t>
                </a:r>
              </a:p>
            </c:rich>
          </c:tx>
          <c:overlay val="0"/>
        </c:title>
        <c:numFmt formatCode="General" sourceLinked="1"/>
        <c:majorTickMark val="out"/>
        <c:minorTickMark val="none"/>
        <c:tickLblPos val="nextTo"/>
        <c:crossAx val="1444096720"/>
        <c:crosses val="autoZero"/>
        <c:crossBetween val="midCat"/>
      </c:valAx>
      <c:valAx>
        <c:axId val="1444096720"/>
        <c:scaling>
          <c:orientation val="minMax"/>
          <c:min val="400"/>
        </c:scaling>
        <c:delete val="0"/>
        <c:axPos val="l"/>
        <c:title>
          <c:tx>
            <c:rich>
              <a:bodyPr/>
              <a:lstStyle/>
              <a:p>
                <a:pPr>
                  <a:defRPr/>
                </a:pPr>
                <a:r>
                  <a:rPr lang="en-US"/>
                  <a:t>Sales ($1000)</a:t>
                </a:r>
              </a:p>
            </c:rich>
          </c:tx>
          <c:overlay val="0"/>
        </c:title>
        <c:numFmt formatCode="&quot;$&quot;#,##0.00" sourceLinked="1"/>
        <c:majorTickMark val="out"/>
        <c:minorTickMark val="none"/>
        <c:tickLblPos val="nextTo"/>
        <c:crossAx val="1444612192"/>
        <c:crosses val="autoZero"/>
        <c:crossBetween val="midCat"/>
      </c:valAx>
    </c:plotArea>
    <c:legend>
      <c:legendPos val="r"/>
      <c:layout>
        <c:manualLayout>
          <c:xMode val="edge"/>
          <c:yMode val="edge"/>
          <c:x val="0.70741728702573692"/>
          <c:y val="0.40389749340777265"/>
          <c:w val="0.28028980293432731"/>
          <c:h val="0.28608615253062519"/>
        </c:manualLayout>
      </c:layou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Gasoline</a:t>
            </a:r>
            <a:r>
              <a:rPr lang="en-US" baseline="0"/>
              <a:t> Price Forecast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'Q9.6'!$E$1</c:f>
              <c:strCache>
                <c:ptCount val="1"/>
                <c:pt idx="0">
                  <c:v>KAMLOOPS</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'Q9.6'!$D$2:$D$43</c:f>
              <c:numCache>
                <c:formatCode>m/d/yy</c:formatCode>
                <c:ptCount val="42"/>
                <c:pt idx="0">
                  <c:v>44929</c:v>
                </c:pt>
                <c:pt idx="1">
                  <c:v>44936</c:v>
                </c:pt>
                <c:pt idx="2">
                  <c:v>44943</c:v>
                </c:pt>
                <c:pt idx="3">
                  <c:v>44950</c:v>
                </c:pt>
                <c:pt idx="4">
                  <c:v>44957</c:v>
                </c:pt>
                <c:pt idx="5">
                  <c:v>44964</c:v>
                </c:pt>
                <c:pt idx="6">
                  <c:v>44971</c:v>
                </c:pt>
                <c:pt idx="7">
                  <c:v>44978</c:v>
                </c:pt>
                <c:pt idx="8">
                  <c:v>44985</c:v>
                </c:pt>
                <c:pt idx="9">
                  <c:v>44992</c:v>
                </c:pt>
                <c:pt idx="10">
                  <c:v>44999</c:v>
                </c:pt>
                <c:pt idx="11">
                  <c:v>45006</c:v>
                </c:pt>
                <c:pt idx="12">
                  <c:v>45013</c:v>
                </c:pt>
                <c:pt idx="13">
                  <c:v>45020</c:v>
                </c:pt>
                <c:pt idx="14">
                  <c:v>45027</c:v>
                </c:pt>
                <c:pt idx="15">
                  <c:v>45034</c:v>
                </c:pt>
                <c:pt idx="16">
                  <c:v>45041</c:v>
                </c:pt>
                <c:pt idx="17">
                  <c:v>45048</c:v>
                </c:pt>
                <c:pt idx="18">
                  <c:v>45055</c:v>
                </c:pt>
                <c:pt idx="19">
                  <c:v>45062</c:v>
                </c:pt>
                <c:pt idx="20">
                  <c:v>45069</c:v>
                </c:pt>
                <c:pt idx="21">
                  <c:v>45076</c:v>
                </c:pt>
                <c:pt idx="22">
                  <c:v>45083</c:v>
                </c:pt>
                <c:pt idx="23">
                  <c:v>45090</c:v>
                </c:pt>
                <c:pt idx="24">
                  <c:v>45097</c:v>
                </c:pt>
                <c:pt idx="25">
                  <c:v>45104</c:v>
                </c:pt>
                <c:pt idx="26">
                  <c:v>45111</c:v>
                </c:pt>
                <c:pt idx="27">
                  <c:v>45118</c:v>
                </c:pt>
                <c:pt idx="28">
                  <c:v>45125</c:v>
                </c:pt>
                <c:pt idx="29">
                  <c:v>45132</c:v>
                </c:pt>
                <c:pt idx="30">
                  <c:v>45139</c:v>
                </c:pt>
                <c:pt idx="31">
                  <c:v>45146</c:v>
                </c:pt>
                <c:pt idx="32">
                  <c:v>45153</c:v>
                </c:pt>
                <c:pt idx="33">
                  <c:v>45160</c:v>
                </c:pt>
                <c:pt idx="34">
                  <c:v>45167</c:v>
                </c:pt>
                <c:pt idx="35">
                  <c:v>45174</c:v>
                </c:pt>
                <c:pt idx="36">
                  <c:v>45181</c:v>
                </c:pt>
                <c:pt idx="37">
                  <c:v>45188</c:v>
                </c:pt>
                <c:pt idx="38">
                  <c:v>45195</c:v>
                </c:pt>
                <c:pt idx="39">
                  <c:v>45202</c:v>
                </c:pt>
                <c:pt idx="40">
                  <c:v>45209</c:v>
                </c:pt>
              </c:numCache>
            </c:numRef>
          </c:xVal>
          <c:yVal>
            <c:numRef>
              <c:f>'Q9.6'!$E$2:$E$43</c:f>
              <c:numCache>
                <c:formatCode>0.0</c:formatCode>
                <c:ptCount val="42"/>
                <c:pt idx="0">
                  <c:v>159.69999999999999</c:v>
                </c:pt>
                <c:pt idx="1">
                  <c:v>160.30000000000001</c:v>
                </c:pt>
                <c:pt idx="2">
                  <c:v>159.9</c:v>
                </c:pt>
                <c:pt idx="3">
                  <c:v>160.69999999999999</c:v>
                </c:pt>
                <c:pt idx="4">
                  <c:v>162.5</c:v>
                </c:pt>
                <c:pt idx="5">
                  <c:v>159.9</c:v>
                </c:pt>
                <c:pt idx="6">
                  <c:v>159.9</c:v>
                </c:pt>
                <c:pt idx="7">
                  <c:v>159.9</c:v>
                </c:pt>
                <c:pt idx="8">
                  <c:v>159.9</c:v>
                </c:pt>
                <c:pt idx="9">
                  <c:v>162.6</c:v>
                </c:pt>
                <c:pt idx="10">
                  <c:v>169.7</c:v>
                </c:pt>
                <c:pt idx="11">
                  <c:v>169.9</c:v>
                </c:pt>
                <c:pt idx="12">
                  <c:v>169.9</c:v>
                </c:pt>
                <c:pt idx="13">
                  <c:v>170.4</c:v>
                </c:pt>
                <c:pt idx="14">
                  <c:v>170.2</c:v>
                </c:pt>
                <c:pt idx="15">
                  <c:v>175.6</c:v>
                </c:pt>
                <c:pt idx="16">
                  <c:v>176.6</c:v>
                </c:pt>
                <c:pt idx="17">
                  <c:v>172.8</c:v>
                </c:pt>
                <c:pt idx="18">
                  <c:v>172.6</c:v>
                </c:pt>
                <c:pt idx="19">
                  <c:v>172.6</c:v>
                </c:pt>
                <c:pt idx="20">
                  <c:v>172.1</c:v>
                </c:pt>
                <c:pt idx="21">
                  <c:v>173.9</c:v>
                </c:pt>
                <c:pt idx="22">
                  <c:v>173.6</c:v>
                </c:pt>
                <c:pt idx="23">
                  <c:v>173.7</c:v>
                </c:pt>
                <c:pt idx="24">
                  <c:v>173.2</c:v>
                </c:pt>
                <c:pt idx="25">
                  <c:v>172.9</c:v>
                </c:pt>
                <c:pt idx="26">
                  <c:v>172.9</c:v>
                </c:pt>
                <c:pt idx="27">
                  <c:v>172</c:v>
                </c:pt>
                <c:pt idx="28">
                  <c:v>169.6</c:v>
                </c:pt>
                <c:pt idx="29">
                  <c:v>168.5</c:v>
                </c:pt>
                <c:pt idx="30">
                  <c:v>170.3</c:v>
                </c:pt>
                <c:pt idx="31">
                  <c:v>175.5</c:v>
                </c:pt>
                <c:pt idx="32">
                  <c:v>176.2</c:v>
                </c:pt>
                <c:pt idx="33">
                  <c:v>172.7</c:v>
                </c:pt>
                <c:pt idx="34">
                  <c:v>172.5</c:v>
                </c:pt>
                <c:pt idx="35">
                  <c:v>171.8</c:v>
                </c:pt>
                <c:pt idx="36">
                  <c:v>171.4</c:v>
                </c:pt>
                <c:pt idx="37">
                  <c:v>174.7</c:v>
                </c:pt>
                <c:pt idx="38">
                  <c:v>170.1</c:v>
                </c:pt>
                <c:pt idx="39">
                  <c:v>171.8</c:v>
                </c:pt>
                <c:pt idx="40">
                  <c:v>171.9</c:v>
                </c:pt>
                <c:pt idx="41" formatCode="General">
                  <c:v>0</c:v>
                </c:pt>
              </c:numCache>
            </c:numRef>
          </c:yVal>
          <c:smooth val="0"/>
          <c:extLst>
            <c:ext xmlns:c16="http://schemas.microsoft.com/office/drawing/2014/chart" uri="{C3380CC4-5D6E-409C-BE32-E72D297353CC}">
              <c16:uniqueId val="{00000000-402F-D640-A0AE-4A3F9047DB85}"/>
            </c:ext>
          </c:extLst>
        </c:ser>
        <c:ser>
          <c:idx val="1"/>
          <c:order val="1"/>
          <c:tx>
            <c:strRef>
              <c:f>'Q9.6'!$F$1</c:f>
              <c:strCache>
                <c:ptCount val="1"/>
                <c:pt idx="0">
                  <c:v>Y-hat(t)-3Mo MA</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'Q9.6'!$D$2:$D$43</c:f>
              <c:numCache>
                <c:formatCode>m/d/yy</c:formatCode>
                <c:ptCount val="42"/>
                <c:pt idx="0">
                  <c:v>44929</c:v>
                </c:pt>
                <c:pt idx="1">
                  <c:v>44936</c:v>
                </c:pt>
                <c:pt idx="2">
                  <c:v>44943</c:v>
                </c:pt>
                <c:pt idx="3">
                  <c:v>44950</c:v>
                </c:pt>
                <c:pt idx="4">
                  <c:v>44957</c:v>
                </c:pt>
                <c:pt idx="5">
                  <c:v>44964</c:v>
                </c:pt>
                <c:pt idx="6">
                  <c:v>44971</c:v>
                </c:pt>
                <c:pt idx="7">
                  <c:v>44978</c:v>
                </c:pt>
                <c:pt idx="8">
                  <c:v>44985</c:v>
                </c:pt>
                <c:pt idx="9">
                  <c:v>44992</c:v>
                </c:pt>
                <c:pt idx="10">
                  <c:v>44999</c:v>
                </c:pt>
                <c:pt idx="11">
                  <c:v>45006</c:v>
                </c:pt>
                <c:pt idx="12">
                  <c:v>45013</c:v>
                </c:pt>
                <c:pt idx="13">
                  <c:v>45020</c:v>
                </c:pt>
                <c:pt idx="14">
                  <c:v>45027</c:v>
                </c:pt>
                <c:pt idx="15">
                  <c:v>45034</c:v>
                </c:pt>
                <c:pt idx="16">
                  <c:v>45041</c:v>
                </c:pt>
                <c:pt idx="17">
                  <c:v>45048</c:v>
                </c:pt>
                <c:pt idx="18">
                  <c:v>45055</c:v>
                </c:pt>
                <c:pt idx="19">
                  <c:v>45062</c:v>
                </c:pt>
                <c:pt idx="20">
                  <c:v>45069</c:v>
                </c:pt>
                <c:pt idx="21">
                  <c:v>45076</c:v>
                </c:pt>
                <c:pt idx="22">
                  <c:v>45083</c:v>
                </c:pt>
                <c:pt idx="23">
                  <c:v>45090</c:v>
                </c:pt>
                <c:pt idx="24">
                  <c:v>45097</c:v>
                </c:pt>
                <c:pt idx="25">
                  <c:v>45104</c:v>
                </c:pt>
                <c:pt idx="26">
                  <c:v>45111</c:v>
                </c:pt>
                <c:pt idx="27">
                  <c:v>45118</c:v>
                </c:pt>
                <c:pt idx="28">
                  <c:v>45125</c:v>
                </c:pt>
                <c:pt idx="29">
                  <c:v>45132</c:v>
                </c:pt>
                <c:pt idx="30">
                  <c:v>45139</c:v>
                </c:pt>
                <c:pt idx="31">
                  <c:v>45146</c:v>
                </c:pt>
                <c:pt idx="32">
                  <c:v>45153</c:v>
                </c:pt>
                <c:pt idx="33">
                  <c:v>45160</c:v>
                </c:pt>
                <c:pt idx="34">
                  <c:v>45167</c:v>
                </c:pt>
                <c:pt idx="35">
                  <c:v>45174</c:v>
                </c:pt>
                <c:pt idx="36">
                  <c:v>45181</c:v>
                </c:pt>
                <c:pt idx="37">
                  <c:v>45188</c:v>
                </c:pt>
                <c:pt idx="38">
                  <c:v>45195</c:v>
                </c:pt>
                <c:pt idx="39">
                  <c:v>45202</c:v>
                </c:pt>
                <c:pt idx="40">
                  <c:v>45209</c:v>
                </c:pt>
              </c:numCache>
            </c:numRef>
          </c:xVal>
          <c:yVal>
            <c:numRef>
              <c:f>'Q9.6'!$F$2:$F$43</c:f>
              <c:numCache>
                <c:formatCode>General</c:formatCode>
                <c:ptCount val="42"/>
                <c:pt idx="3" formatCode="0.00">
                  <c:v>159.96666666666667</c:v>
                </c:pt>
                <c:pt idx="4" formatCode="0.00">
                  <c:v>160.30000000000001</c:v>
                </c:pt>
                <c:pt idx="5" formatCode="0.00">
                  <c:v>161.03333333333333</c:v>
                </c:pt>
                <c:pt idx="6" formatCode="0.00">
                  <c:v>161.03333333333333</c:v>
                </c:pt>
                <c:pt idx="7" formatCode="0.00">
                  <c:v>160.76666666666665</c:v>
                </c:pt>
                <c:pt idx="8" formatCode="0.00">
                  <c:v>159.9</c:v>
                </c:pt>
                <c:pt idx="9" formatCode="0.00">
                  <c:v>159.9</c:v>
                </c:pt>
                <c:pt idx="10" formatCode="0.00">
                  <c:v>160.79999999999998</c:v>
                </c:pt>
                <c:pt idx="11" formatCode="0.00">
                  <c:v>164.06666666666666</c:v>
                </c:pt>
                <c:pt idx="12" formatCode="0.00">
                  <c:v>167.39999999999998</c:v>
                </c:pt>
                <c:pt idx="13" formatCode="0.00">
                  <c:v>169.83333333333334</c:v>
                </c:pt>
                <c:pt idx="14" formatCode="0.00">
                  <c:v>170.06666666666669</c:v>
                </c:pt>
                <c:pt idx="15" formatCode="0.00">
                  <c:v>170.16666666666666</c:v>
                </c:pt>
                <c:pt idx="16" formatCode="0.00">
                  <c:v>172.06666666666669</c:v>
                </c:pt>
                <c:pt idx="17" formatCode="0.00">
                  <c:v>174.13333333333333</c:v>
                </c:pt>
                <c:pt idx="18" formatCode="0.00">
                  <c:v>175</c:v>
                </c:pt>
                <c:pt idx="19" formatCode="0.00">
                  <c:v>174</c:v>
                </c:pt>
                <c:pt idx="20" formatCode="0.00">
                  <c:v>172.66666666666666</c:v>
                </c:pt>
                <c:pt idx="21" formatCode="0.00">
                  <c:v>172.43333333333331</c:v>
                </c:pt>
                <c:pt idx="22" formatCode="0.00">
                  <c:v>172.86666666666667</c:v>
                </c:pt>
                <c:pt idx="23" formatCode="0.00">
                  <c:v>173.20000000000002</c:v>
                </c:pt>
                <c:pt idx="24" formatCode="0.00">
                  <c:v>173.73333333333335</c:v>
                </c:pt>
                <c:pt idx="25" formatCode="0.00">
                  <c:v>173.5</c:v>
                </c:pt>
                <c:pt idx="26" formatCode="0.00">
                  <c:v>173.26666666666665</c:v>
                </c:pt>
                <c:pt idx="27" formatCode="0.00">
                  <c:v>173</c:v>
                </c:pt>
                <c:pt idx="28" formatCode="0.00">
                  <c:v>172.6</c:v>
                </c:pt>
                <c:pt idx="29" formatCode="0.00">
                  <c:v>171.5</c:v>
                </c:pt>
                <c:pt idx="30" formatCode="0.00">
                  <c:v>170.03333333333333</c:v>
                </c:pt>
                <c:pt idx="31" formatCode="0.00">
                  <c:v>169.46666666666667</c:v>
                </c:pt>
                <c:pt idx="32" formatCode="0.00">
                  <c:v>171.43333333333331</c:v>
                </c:pt>
                <c:pt idx="33" formatCode="0.00">
                  <c:v>174</c:v>
                </c:pt>
                <c:pt idx="34" formatCode="0.00">
                  <c:v>174.79999999999998</c:v>
                </c:pt>
                <c:pt idx="35" formatCode="0.00">
                  <c:v>173.79999999999998</c:v>
                </c:pt>
                <c:pt idx="36" formatCode="0.00">
                  <c:v>172.33333333333334</c:v>
                </c:pt>
                <c:pt idx="37" formatCode="0.00">
                  <c:v>171.9</c:v>
                </c:pt>
                <c:pt idx="38" formatCode="0.00">
                  <c:v>172.63333333333335</c:v>
                </c:pt>
                <c:pt idx="39" formatCode="0.00">
                  <c:v>172.06666666666669</c:v>
                </c:pt>
                <c:pt idx="40" formatCode="0.00">
                  <c:v>172.19999999999996</c:v>
                </c:pt>
                <c:pt idx="41" formatCode="0.00">
                  <c:v>171.26666666666665</c:v>
                </c:pt>
              </c:numCache>
            </c:numRef>
          </c:yVal>
          <c:smooth val="0"/>
          <c:extLst>
            <c:ext xmlns:c16="http://schemas.microsoft.com/office/drawing/2014/chart" uri="{C3380CC4-5D6E-409C-BE32-E72D297353CC}">
              <c16:uniqueId val="{00000001-402F-D640-A0AE-4A3F9047DB85}"/>
            </c:ext>
          </c:extLst>
        </c:ser>
        <c:dLbls>
          <c:showLegendKey val="0"/>
          <c:showVal val="0"/>
          <c:showCatName val="0"/>
          <c:showSerName val="0"/>
          <c:showPercent val="0"/>
          <c:showBubbleSize val="0"/>
        </c:dLbls>
        <c:axId val="946462800"/>
        <c:axId val="946674064"/>
      </c:scatterChart>
      <c:valAx>
        <c:axId val="946462800"/>
        <c:scaling>
          <c:orientation val="minMax"/>
        </c:scaling>
        <c:delete val="0"/>
        <c:axPos val="b"/>
        <c:majorGridlines>
          <c:spPr>
            <a:ln w="9525" cap="flat" cmpd="sng" algn="ctr">
              <a:solidFill>
                <a:schemeClr val="tx1">
                  <a:lumMod val="15000"/>
                  <a:lumOff val="85000"/>
                </a:schemeClr>
              </a:solidFill>
              <a:round/>
            </a:ln>
            <a:effectLst/>
          </c:spPr>
        </c:majorGridlines>
        <c:numFmt formatCode="m/d/yy"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6674064"/>
        <c:crosses val="autoZero"/>
        <c:crossBetween val="midCat"/>
      </c:valAx>
      <c:valAx>
        <c:axId val="946674064"/>
        <c:scaling>
          <c:orientation val="minMax"/>
          <c:min val="155"/>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646280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5</xdr:col>
      <xdr:colOff>113076</xdr:colOff>
      <xdr:row>11</xdr:row>
      <xdr:rowOff>60960</xdr:rowOff>
    </xdr:from>
    <xdr:to>
      <xdr:col>12</xdr:col>
      <xdr:colOff>203200</xdr:colOff>
      <xdr:row>24</xdr:row>
      <xdr:rowOff>40640</xdr:rowOff>
    </xdr:to>
    <xdr:graphicFrame macro="">
      <xdr:nvGraphicFramePr>
        <xdr:cNvPr id="2" name="Chart 1">
          <a:extLst>
            <a:ext uri="{FF2B5EF4-FFF2-40B4-BE49-F238E27FC236}">
              <a16:creationId xmlns:a16="http://schemas.microsoft.com/office/drawing/2014/main" id="{949B1F74-99F4-AC4C-7BDD-761D85E8528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111760</xdr:colOff>
      <xdr:row>25</xdr:row>
      <xdr:rowOff>151696</xdr:rowOff>
    </xdr:from>
    <xdr:to>
      <xdr:col>12</xdr:col>
      <xdr:colOff>264160</xdr:colOff>
      <xdr:row>38</xdr:row>
      <xdr:rowOff>148575</xdr:rowOff>
    </xdr:to>
    <xdr:graphicFrame macro="">
      <xdr:nvGraphicFramePr>
        <xdr:cNvPr id="8" name="Chart 7">
          <a:extLst>
            <a:ext uri="{FF2B5EF4-FFF2-40B4-BE49-F238E27FC236}">
              <a16:creationId xmlns:a16="http://schemas.microsoft.com/office/drawing/2014/main" id="{C0F1C620-B8A2-418D-A0C5-E18F9761BC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9</xdr:col>
      <xdr:colOff>190500</xdr:colOff>
      <xdr:row>1</xdr:row>
      <xdr:rowOff>101600</xdr:rowOff>
    </xdr:from>
    <xdr:to>
      <xdr:col>16</xdr:col>
      <xdr:colOff>469900</xdr:colOff>
      <xdr:row>16</xdr:row>
      <xdr:rowOff>127000</xdr:rowOff>
    </xdr:to>
    <xdr:graphicFrame macro="">
      <xdr:nvGraphicFramePr>
        <xdr:cNvPr id="2" name="Chart 1">
          <a:extLst>
            <a:ext uri="{FF2B5EF4-FFF2-40B4-BE49-F238E27FC236}">
              <a16:creationId xmlns:a16="http://schemas.microsoft.com/office/drawing/2014/main" id="{3444631C-CE04-7C5C-51AB-29C0E94C565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145585</xdr:colOff>
      <xdr:row>20</xdr:row>
      <xdr:rowOff>138461</xdr:rowOff>
    </xdr:from>
    <xdr:to>
      <xdr:col>16</xdr:col>
      <xdr:colOff>495609</xdr:colOff>
      <xdr:row>38</xdr:row>
      <xdr:rowOff>46463</xdr:rowOff>
    </xdr:to>
    <xdr:graphicFrame macro="">
      <xdr:nvGraphicFramePr>
        <xdr:cNvPr id="4" name="Chart 1">
          <a:extLst>
            <a:ext uri="{FF2B5EF4-FFF2-40B4-BE49-F238E27FC236}">
              <a16:creationId xmlns:a16="http://schemas.microsoft.com/office/drawing/2014/main" id="{2A87D13A-8A46-EBB7-AC26-0959AF11806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228600</xdr:colOff>
      <xdr:row>23</xdr:row>
      <xdr:rowOff>25400</xdr:rowOff>
    </xdr:from>
    <xdr:to>
      <xdr:col>8</xdr:col>
      <xdr:colOff>571500</xdr:colOff>
      <xdr:row>39</xdr:row>
      <xdr:rowOff>139700</xdr:rowOff>
    </xdr:to>
    <xdr:sp macro="" textlink="">
      <xdr:nvSpPr>
        <xdr:cNvPr id="5" name="TextBox 4">
          <a:extLst>
            <a:ext uri="{FF2B5EF4-FFF2-40B4-BE49-F238E27FC236}">
              <a16:creationId xmlns:a16="http://schemas.microsoft.com/office/drawing/2014/main" id="{8847D813-D583-5DFB-D74B-9448F6A66B5E}"/>
            </a:ext>
          </a:extLst>
        </xdr:cNvPr>
        <xdr:cNvSpPr txBox="1"/>
      </xdr:nvSpPr>
      <xdr:spPr>
        <a:xfrm>
          <a:off x="3810000" y="4495800"/>
          <a:ext cx="4521200" cy="3162300"/>
        </a:xfrm>
        <a:prstGeom prst="rect">
          <a:avLst/>
        </a:prstGeom>
        <a:solidFill>
          <a:schemeClr val="accent5">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r>
            <a:rPr lang="en-CA" sz="1200" b="0" i="0" u="none" strike="noStrike">
              <a:solidFill>
                <a:schemeClr val="dk1"/>
              </a:solidFill>
              <a:effectLst/>
              <a:latin typeface="+mn-lt"/>
              <a:ea typeface="+mn-ea"/>
              <a:cs typeface="+mn-cs"/>
            </a:rPr>
            <a:t>The simple linear regression analysis of radio and TV advertising shows an R-squared value of 0.4838, indicating that 48.38% of the variation in sales can be explained by the influence of radio and TV advertisements. </a:t>
          </a:r>
        </a:p>
        <a:p>
          <a:pPr lvl="0"/>
          <a:endParaRPr lang="en-CA" sz="1200" b="0" i="0" u="none" strike="noStrike">
            <a:solidFill>
              <a:schemeClr val="dk1"/>
            </a:solidFill>
            <a:effectLst/>
            <a:latin typeface="+mn-lt"/>
            <a:ea typeface="+mn-ea"/>
            <a:cs typeface="+mn-cs"/>
          </a:endParaRPr>
        </a:p>
        <a:p>
          <a:pPr lvl="0"/>
          <a:r>
            <a:rPr lang="en-CA" sz="1200" b="0" i="0" u="none" strike="noStrike">
              <a:solidFill>
                <a:schemeClr val="dk1"/>
              </a:solidFill>
              <a:effectLst/>
              <a:latin typeface="+mn-lt"/>
              <a:ea typeface="+mn-ea"/>
              <a:cs typeface="+mn-cs"/>
            </a:rPr>
            <a:t>The F-statistic, with a p-value of 0.00016 (which is less than the standard significance level of 0.05), confirms the statistical significance of the model. Furthermore, the p-value for the coefficient of the predictor variable 'X' is also 0.00016, underscoring its significance and allowing us to reject the null hypothesis that the slope is zero. The p-value for the intercept term is likewise less than 0.05.</a:t>
          </a:r>
        </a:p>
        <a:p>
          <a:pPr lvl="0"/>
          <a:endParaRPr lang="en-CA" sz="1200" b="0" i="0" u="none" strike="noStrike">
            <a:solidFill>
              <a:schemeClr val="dk1"/>
            </a:solidFill>
            <a:effectLst/>
            <a:latin typeface="+mn-lt"/>
            <a:ea typeface="+mn-ea"/>
            <a:cs typeface="+mn-cs"/>
          </a:endParaRPr>
        </a:p>
        <a:p>
          <a:pPr lvl="0"/>
          <a:r>
            <a:rPr lang="en-CA" sz="1200" b="0" i="0" u="none" strike="noStrike">
              <a:solidFill>
                <a:schemeClr val="dk1"/>
              </a:solidFill>
              <a:effectLst/>
              <a:latin typeface="+mn-lt"/>
              <a:ea typeface="+mn-ea"/>
              <a:cs typeface="+mn-cs"/>
            </a:rPr>
            <a:t> In sum, this analysis supports the conclusion that the model is not only statistically significant but also a robust and effective predictor of sales.</a:t>
          </a:r>
          <a:endParaRPr lang="en-US" sz="1200" u="none"/>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9</xdr:col>
      <xdr:colOff>279400</xdr:colOff>
      <xdr:row>2</xdr:row>
      <xdr:rowOff>29737</xdr:rowOff>
    </xdr:from>
    <xdr:to>
      <xdr:col>16</xdr:col>
      <xdr:colOff>774700</xdr:colOff>
      <xdr:row>19</xdr:row>
      <xdr:rowOff>70625</xdr:rowOff>
    </xdr:to>
    <xdr:graphicFrame macro="">
      <xdr:nvGraphicFramePr>
        <xdr:cNvPr id="2" name="Chart 1">
          <a:extLst>
            <a:ext uri="{FF2B5EF4-FFF2-40B4-BE49-F238E27FC236}">
              <a16:creationId xmlns:a16="http://schemas.microsoft.com/office/drawing/2014/main" id="{F00661E8-0BB3-BEFB-698B-350289A240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285750</xdr:colOff>
      <xdr:row>21</xdr:row>
      <xdr:rowOff>146050</xdr:rowOff>
    </xdr:from>
    <xdr:to>
      <xdr:col>16</xdr:col>
      <xdr:colOff>736600</xdr:colOff>
      <xdr:row>42</xdr:row>
      <xdr:rowOff>0</xdr:rowOff>
    </xdr:to>
    <xdr:graphicFrame macro="">
      <xdr:nvGraphicFramePr>
        <xdr:cNvPr id="4" name="Chart 1">
          <a:extLst>
            <a:ext uri="{FF2B5EF4-FFF2-40B4-BE49-F238E27FC236}">
              <a16:creationId xmlns:a16="http://schemas.microsoft.com/office/drawing/2014/main" id="{BA1A38F5-A4A9-EC87-065A-7A2D9187D0E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218965</xdr:colOff>
      <xdr:row>22</xdr:row>
      <xdr:rowOff>186121</xdr:rowOff>
    </xdr:from>
    <xdr:to>
      <xdr:col>8</xdr:col>
      <xdr:colOff>689742</xdr:colOff>
      <xdr:row>40</xdr:row>
      <xdr:rowOff>10949</xdr:rowOff>
    </xdr:to>
    <xdr:sp macro="" textlink="">
      <xdr:nvSpPr>
        <xdr:cNvPr id="5" name="TextBox 4">
          <a:extLst>
            <a:ext uri="{FF2B5EF4-FFF2-40B4-BE49-F238E27FC236}">
              <a16:creationId xmlns:a16="http://schemas.microsoft.com/office/drawing/2014/main" id="{35203240-BB00-40D1-5801-CB6273F4D9D8}"/>
            </a:ext>
          </a:extLst>
        </xdr:cNvPr>
        <xdr:cNvSpPr txBox="1"/>
      </xdr:nvSpPr>
      <xdr:spPr>
        <a:xfrm>
          <a:off x="3021724" y="4412155"/>
          <a:ext cx="4707759" cy="3196897"/>
        </a:xfrm>
        <a:prstGeom prst="rect">
          <a:avLst/>
        </a:prstGeom>
        <a:solidFill>
          <a:schemeClr val="accent5">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200" b="0" i="0" u="none" strike="noStrike">
              <a:solidFill>
                <a:schemeClr val="dk1"/>
              </a:solidFill>
              <a:effectLst/>
              <a:latin typeface="+mn-lt"/>
              <a:ea typeface="+mn-ea"/>
              <a:cs typeface="+mn-cs"/>
            </a:rPr>
            <a:t>The R-squared value for this model is a mere 0.0699, indicating that newspaper advertisements can only account for 6.99% of the variance in sales. This suggests that the linear model poorly fits the data and provides limited explanatory power.</a:t>
          </a:r>
        </a:p>
        <a:p>
          <a:endParaRPr lang="en-CA" sz="1200" b="0" i="0" u="none" strike="noStrike">
            <a:solidFill>
              <a:schemeClr val="dk1"/>
            </a:solidFill>
            <a:effectLst/>
            <a:latin typeface="+mn-lt"/>
            <a:ea typeface="+mn-ea"/>
            <a:cs typeface="+mn-cs"/>
          </a:endParaRPr>
        </a:p>
        <a:p>
          <a:r>
            <a:rPr lang="en-CA" sz="1200" b="0" i="0" u="none" strike="noStrike">
              <a:solidFill>
                <a:schemeClr val="dk1"/>
              </a:solidFill>
              <a:effectLst/>
              <a:latin typeface="+mn-lt"/>
              <a:ea typeface="+mn-ea"/>
              <a:cs typeface="+mn-cs"/>
            </a:rPr>
            <a:t>The F-statistic yields a p-value of 0.2117, which exceeds the typical significance level of 0.05. Consequently, the model is deemed statistically non-significant.</a:t>
          </a:r>
        </a:p>
        <a:p>
          <a:r>
            <a:rPr lang="en-CA" sz="1200" b="0" i="0" u="none" strike="noStrike">
              <a:solidFill>
                <a:schemeClr val="dk1"/>
              </a:solidFill>
              <a:effectLst/>
              <a:latin typeface="+mn-lt"/>
              <a:ea typeface="+mn-ea"/>
              <a:cs typeface="+mn-cs"/>
            </a:rPr>
            <a:t>Furthermore, the p-value for the coefficient of the predictor variable 'X' is 0.211, again surpassing the 0.05 threshold, rendering it non-significant. On the other hand, the p-value for the intercept term is 0.0038, falling below the 0.05 threshold, and thus, it is considered significant.</a:t>
          </a:r>
        </a:p>
        <a:p>
          <a:endParaRPr lang="en-CA" sz="1200" b="0" i="0" u="none" strike="noStrike">
            <a:solidFill>
              <a:schemeClr val="dk1"/>
            </a:solidFill>
            <a:effectLst/>
            <a:latin typeface="+mn-lt"/>
            <a:ea typeface="+mn-ea"/>
            <a:cs typeface="+mn-cs"/>
          </a:endParaRPr>
        </a:p>
        <a:p>
          <a:r>
            <a:rPr lang="en-CA" sz="1200" b="0" i="0" u="none" strike="noStrike">
              <a:solidFill>
                <a:schemeClr val="dk1"/>
              </a:solidFill>
              <a:effectLst/>
              <a:latin typeface="+mn-lt"/>
              <a:ea typeface="+mn-ea"/>
              <a:cs typeface="+mn-cs"/>
            </a:rPr>
            <a:t>In conclusion, the statistical analysis indicates that this model lacks significance and is not a strong predictor of the sales data.</a:t>
          </a:r>
        </a:p>
        <a:p>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171450</xdr:colOff>
      <xdr:row>19</xdr:row>
      <xdr:rowOff>133350</xdr:rowOff>
    </xdr:from>
    <xdr:to>
      <xdr:col>2</xdr:col>
      <xdr:colOff>889000</xdr:colOff>
      <xdr:row>21</xdr:row>
      <xdr:rowOff>25400</xdr:rowOff>
    </xdr:to>
    <xdr:sp macro="" textlink="">
      <xdr:nvSpPr>
        <xdr:cNvPr id="2" name="TextBox 1">
          <a:extLst>
            <a:ext uri="{FF2B5EF4-FFF2-40B4-BE49-F238E27FC236}">
              <a16:creationId xmlns:a16="http://schemas.microsoft.com/office/drawing/2014/main" id="{FB1F1425-6866-76FE-A3BE-ABF85E736154}"/>
            </a:ext>
          </a:extLst>
        </xdr:cNvPr>
        <xdr:cNvSpPr txBox="1"/>
      </xdr:nvSpPr>
      <xdr:spPr>
        <a:xfrm>
          <a:off x="171450" y="3829050"/>
          <a:ext cx="2673350" cy="273050"/>
        </a:xfrm>
        <a:prstGeom prst="rect">
          <a:avLst/>
        </a:prstGeom>
        <a:solidFill>
          <a:schemeClr val="accent5">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Y-hat=</a:t>
          </a:r>
          <a:r>
            <a:rPr lang="en-US" sz="1200" baseline="0"/>
            <a:t> 388.5245+12.0364X1+9.3162X2</a:t>
          </a:r>
          <a:endParaRPr lang="en-US" sz="1200"/>
        </a:p>
      </xdr:txBody>
    </xdr:sp>
    <xdr:clientData/>
  </xdr:twoCellAnchor>
  <xdr:twoCellAnchor>
    <xdr:from>
      <xdr:col>0</xdr:col>
      <xdr:colOff>165100</xdr:colOff>
      <xdr:row>21</xdr:row>
      <xdr:rowOff>152400</xdr:rowOff>
    </xdr:from>
    <xdr:to>
      <xdr:col>8</xdr:col>
      <xdr:colOff>736600</xdr:colOff>
      <xdr:row>39</xdr:row>
      <xdr:rowOff>76200</xdr:rowOff>
    </xdr:to>
    <xdr:sp macro="" textlink="">
      <xdr:nvSpPr>
        <xdr:cNvPr id="4" name="TextBox 3">
          <a:extLst>
            <a:ext uri="{FF2B5EF4-FFF2-40B4-BE49-F238E27FC236}">
              <a16:creationId xmlns:a16="http://schemas.microsoft.com/office/drawing/2014/main" id="{405DD2C2-0274-16EF-F3FC-D0373B943C69}"/>
            </a:ext>
          </a:extLst>
        </xdr:cNvPr>
        <xdr:cNvSpPr txBox="1"/>
      </xdr:nvSpPr>
      <xdr:spPr>
        <a:xfrm>
          <a:off x="165100" y="4229100"/>
          <a:ext cx="7861300" cy="3352800"/>
        </a:xfrm>
        <a:prstGeom prst="rect">
          <a:avLst/>
        </a:prstGeom>
        <a:solidFill>
          <a:schemeClr val="accent5">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This multiple linear model exhibits an R-squared value of 0.5446, implying that 54.46% of sales can be accounted for by the combined influence of TV and newspaper advertisements.</a:t>
          </a:r>
        </a:p>
        <a:p>
          <a:endParaRPr lang="en-US" sz="1200"/>
        </a:p>
        <a:p>
          <a:r>
            <a:rPr lang="en-US" sz="1200"/>
            <a:t>It is worth noting that among the three models under consideration, this model is the most adept at fitting the data, as indicated by its higher R-squared value.</a:t>
          </a:r>
        </a:p>
        <a:p>
          <a:endParaRPr lang="en-US" sz="1200"/>
        </a:p>
        <a:p>
          <a:r>
            <a:rPr lang="en-US" sz="1200"/>
            <a:t>The F-statistic, with a p-value of 0.00025 (which is less than the conventional significance level of 0.05), verifies the statistical significance of the entire model.</a:t>
          </a:r>
        </a:p>
        <a:p>
          <a:endParaRPr lang="en-US" sz="1200"/>
        </a:p>
        <a:p>
          <a:r>
            <a:rPr lang="en-US" sz="1200"/>
            <a:t>Additionally, the p-value for the coefficient of the first predictor variable, X1, is 0.00012, signifying its statistical significance. However, the p-value for the second predictor variable, X2, is 0.10871, which exceeds the 0.05 threshold, suggesting that X2 does not appear to have a statistically significant impact on sales. The p-value for the intercept is 0.0929, also surpassing the 0.05 threshold, indicating that it is not statistically significant.</a:t>
          </a:r>
        </a:p>
        <a:p>
          <a:endParaRPr lang="en-US" sz="1200"/>
        </a:p>
        <a:p>
          <a:r>
            <a:rPr lang="en-US" sz="1200"/>
            <a:t>In summary, while this multiple linear model boasts the highest R-squared value, the simple linear regression model involving radio and TV advertisements emerges as the most statistically significant among the three models. Conversely, the simple linear regression model for newspaper advertisements ranks as the least statistically significant.</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10</xdr:col>
      <xdr:colOff>323850</xdr:colOff>
      <xdr:row>2</xdr:row>
      <xdr:rowOff>38106</xdr:rowOff>
    </xdr:from>
    <xdr:to>
      <xdr:col>19</xdr:col>
      <xdr:colOff>558800</xdr:colOff>
      <xdr:row>29</xdr:row>
      <xdr:rowOff>38100</xdr:rowOff>
    </xdr:to>
    <xdr:graphicFrame macro="">
      <xdr:nvGraphicFramePr>
        <xdr:cNvPr id="7" name="Chart 6">
          <a:extLst>
            <a:ext uri="{FF2B5EF4-FFF2-40B4-BE49-F238E27FC236}">
              <a16:creationId xmlns:a16="http://schemas.microsoft.com/office/drawing/2014/main" id="{AE0AF498-E982-3A8E-76C4-168DECDC648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9"/>
  <sheetViews>
    <sheetView tabSelected="1" zoomScale="125" workbookViewId="0">
      <selection activeCell="H3" sqref="H3"/>
    </sheetView>
  </sheetViews>
  <sheetFormatPr baseColWidth="10" defaultColWidth="8.83203125" defaultRowHeight="16" x14ac:dyDescent="0.2"/>
  <cols>
    <col min="1" max="1" width="13.1640625" style="4" customWidth="1"/>
    <col min="2" max="2" width="15" style="4" customWidth="1"/>
    <col min="3" max="3" width="16" style="4" customWidth="1"/>
    <col min="4" max="4" width="16.6640625" style="4" customWidth="1"/>
    <col min="5" max="5" width="17.5" style="4" customWidth="1"/>
    <col min="6" max="16384" width="8.83203125" style="4"/>
  </cols>
  <sheetData>
    <row r="1" spans="1:5" s="1" customFormat="1" x14ac:dyDescent="0.2">
      <c r="A1" s="1" t="s">
        <v>0</v>
      </c>
      <c r="B1" s="1" t="s">
        <v>157</v>
      </c>
      <c r="C1" s="1" t="s">
        <v>158</v>
      </c>
    </row>
    <row r="2" spans="1:5" s="1" customFormat="1" x14ac:dyDescent="0.2">
      <c r="A2" s="1" t="s">
        <v>159</v>
      </c>
      <c r="B2" s="1" t="s">
        <v>3</v>
      </c>
      <c r="C2" s="1" t="s">
        <v>4</v>
      </c>
    </row>
    <row r="3" spans="1:5" s="1" customFormat="1" ht="17" thickBot="1" x14ac:dyDescent="0.25">
      <c r="A3" s="2" t="s">
        <v>5</v>
      </c>
      <c r="B3" s="2" t="s">
        <v>1</v>
      </c>
      <c r="C3" s="2" t="s">
        <v>2</v>
      </c>
      <c r="D3" s="1" t="s">
        <v>161</v>
      </c>
      <c r="E3" s="1" t="s">
        <v>197</v>
      </c>
    </row>
    <row r="4" spans="1:5" ht="17" thickTop="1" x14ac:dyDescent="0.2">
      <c r="A4" s="3">
        <v>1119</v>
      </c>
      <c r="B4" s="4">
        <v>0</v>
      </c>
      <c r="C4" s="4">
        <v>40</v>
      </c>
      <c r="D4" s="80">
        <f>$B$32*B4+$B$33</f>
        <v>697.77118506000397</v>
      </c>
      <c r="E4" s="80">
        <f>$B$32*C4+$B$33</f>
        <v>1183.6528005588966</v>
      </c>
    </row>
    <row r="5" spans="1:5" x14ac:dyDescent="0.2">
      <c r="A5" s="3">
        <v>973</v>
      </c>
      <c r="B5" s="4">
        <v>0</v>
      </c>
      <c r="C5" s="4">
        <v>40</v>
      </c>
      <c r="D5" s="80">
        <f t="shared" ref="D5:D27" si="0">$B$32*B5+$B$33</f>
        <v>697.77118506000397</v>
      </c>
      <c r="E5" s="80">
        <f t="shared" ref="E5:E27" si="1">$B$32*C5+$B$33</f>
        <v>1183.6528005588966</v>
      </c>
    </row>
    <row r="6" spans="1:5" x14ac:dyDescent="0.2">
      <c r="A6" s="3">
        <v>875</v>
      </c>
      <c r="B6" s="4">
        <v>25</v>
      </c>
      <c r="C6" s="4">
        <v>25</v>
      </c>
      <c r="D6" s="80">
        <f t="shared" si="0"/>
        <v>1001.447194746812</v>
      </c>
      <c r="E6" s="80">
        <f t="shared" si="1"/>
        <v>1001.447194746812</v>
      </c>
    </row>
    <row r="7" spans="1:5" x14ac:dyDescent="0.2">
      <c r="A7" s="3">
        <v>625</v>
      </c>
      <c r="B7" s="4">
        <v>25</v>
      </c>
      <c r="C7" s="4">
        <v>25</v>
      </c>
      <c r="D7" s="80">
        <f t="shared" si="0"/>
        <v>1001.447194746812</v>
      </c>
      <c r="E7" s="80">
        <f t="shared" si="1"/>
        <v>1001.447194746812</v>
      </c>
    </row>
    <row r="8" spans="1:5" x14ac:dyDescent="0.2">
      <c r="A8" s="3">
        <v>910</v>
      </c>
      <c r="B8" s="4">
        <v>30</v>
      </c>
      <c r="C8" s="4">
        <v>30</v>
      </c>
      <c r="D8" s="80">
        <f t="shared" si="0"/>
        <v>1062.1823966841735</v>
      </c>
      <c r="E8" s="80">
        <f t="shared" si="1"/>
        <v>1062.1823966841735</v>
      </c>
    </row>
    <row r="9" spans="1:5" x14ac:dyDescent="0.2">
      <c r="A9" s="3">
        <v>971</v>
      </c>
      <c r="B9" s="4">
        <v>30</v>
      </c>
      <c r="C9" s="4">
        <v>30</v>
      </c>
      <c r="D9" s="80">
        <f t="shared" si="0"/>
        <v>1062.1823966841735</v>
      </c>
      <c r="E9" s="80">
        <f t="shared" si="1"/>
        <v>1062.1823966841735</v>
      </c>
    </row>
    <row r="10" spans="1:5" x14ac:dyDescent="0.2">
      <c r="A10" s="3">
        <v>931</v>
      </c>
      <c r="B10" s="4">
        <v>35</v>
      </c>
      <c r="C10" s="4">
        <v>35</v>
      </c>
      <c r="D10" s="80">
        <f t="shared" si="0"/>
        <v>1122.917598621535</v>
      </c>
      <c r="E10" s="80">
        <f t="shared" si="1"/>
        <v>1122.917598621535</v>
      </c>
    </row>
    <row r="11" spans="1:5" x14ac:dyDescent="0.2">
      <c r="A11" s="3">
        <v>1177</v>
      </c>
      <c r="B11" s="4">
        <v>35</v>
      </c>
      <c r="C11" s="4">
        <v>35</v>
      </c>
      <c r="D11" s="80">
        <f t="shared" si="0"/>
        <v>1122.917598621535</v>
      </c>
      <c r="E11" s="80">
        <f t="shared" si="1"/>
        <v>1122.917598621535</v>
      </c>
    </row>
    <row r="12" spans="1:5" x14ac:dyDescent="0.2">
      <c r="A12" s="3">
        <v>882</v>
      </c>
      <c r="B12" s="4">
        <v>40</v>
      </c>
      <c r="C12" s="4">
        <v>25</v>
      </c>
      <c r="D12" s="80">
        <f t="shared" si="0"/>
        <v>1183.6528005588966</v>
      </c>
      <c r="E12" s="80">
        <f t="shared" si="1"/>
        <v>1001.447194746812</v>
      </c>
    </row>
    <row r="13" spans="1:5" x14ac:dyDescent="0.2">
      <c r="A13" s="3">
        <v>982</v>
      </c>
      <c r="B13" s="4">
        <v>40</v>
      </c>
      <c r="C13" s="4">
        <v>25</v>
      </c>
      <c r="D13" s="80">
        <f t="shared" si="0"/>
        <v>1183.6528005588966</v>
      </c>
      <c r="E13" s="80">
        <f t="shared" si="1"/>
        <v>1001.447194746812</v>
      </c>
    </row>
    <row r="14" spans="1:5" x14ac:dyDescent="0.2">
      <c r="A14" s="3">
        <v>1628</v>
      </c>
      <c r="B14" s="4">
        <v>45</v>
      </c>
      <c r="C14" s="4">
        <v>45</v>
      </c>
      <c r="D14" s="80">
        <f t="shared" si="0"/>
        <v>1244.3880024962582</v>
      </c>
      <c r="E14" s="80">
        <f t="shared" si="1"/>
        <v>1244.3880024962582</v>
      </c>
    </row>
    <row r="15" spans="1:5" x14ac:dyDescent="0.2">
      <c r="A15" s="3">
        <v>1577</v>
      </c>
      <c r="B15" s="4">
        <v>45</v>
      </c>
      <c r="C15" s="4">
        <v>45</v>
      </c>
      <c r="D15" s="80">
        <f t="shared" si="0"/>
        <v>1244.3880024962582</v>
      </c>
      <c r="E15" s="80">
        <f t="shared" si="1"/>
        <v>1244.3880024962582</v>
      </c>
    </row>
    <row r="16" spans="1:5" x14ac:dyDescent="0.2">
      <c r="A16" s="3">
        <v>1044</v>
      </c>
      <c r="B16" s="4">
        <v>50</v>
      </c>
      <c r="C16" s="4">
        <v>50</v>
      </c>
      <c r="D16" s="80">
        <f t="shared" si="0"/>
        <v>1305.12320443362</v>
      </c>
      <c r="E16" s="80">
        <f t="shared" si="1"/>
        <v>1305.12320443362</v>
      </c>
    </row>
    <row r="17" spans="1:5" x14ac:dyDescent="0.2">
      <c r="A17" s="5">
        <v>1225.1363636363637</v>
      </c>
      <c r="B17" s="4">
        <v>43</v>
      </c>
      <c r="C17" s="4">
        <v>34</v>
      </c>
      <c r="D17" s="80">
        <f t="shared" si="0"/>
        <v>1220.0939217213136</v>
      </c>
      <c r="E17" s="80">
        <f t="shared" si="1"/>
        <v>1110.7705582340627</v>
      </c>
    </row>
    <row r="18" spans="1:5" x14ac:dyDescent="0.2">
      <c r="A18" s="5">
        <v>1177</v>
      </c>
      <c r="B18" s="4">
        <v>45</v>
      </c>
      <c r="C18" s="4">
        <v>25</v>
      </c>
      <c r="D18" s="80">
        <f t="shared" si="0"/>
        <v>1244.3880024962582</v>
      </c>
      <c r="E18" s="80">
        <f t="shared" si="1"/>
        <v>1001.447194746812</v>
      </c>
    </row>
    <row r="19" spans="1:5" x14ac:dyDescent="0.2">
      <c r="A19" s="3">
        <v>914</v>
      </c>
      <c r="B19" s="4">
        <v>50</v>
      </c>
      <c r="C19" s="4">
        <v>50</v>
      </c>
      <c r="D19" s="80">
        <f t="shared" si="0"/>
        <v>1305.12320443362</v>
      </c>
      <c r="E19" s="80">
        <f t="shared" si="1"/>
        <v>1305.12320443362</v>
      </c>
    </row>
    <row r="20" spans="1:5" x14ac:dyDescent="0.2">
      <c r="A20" s="3">
        <v>1329</v>
      </c>
      <c r="B20" s="4">
        <v>55</v>
      </c>
      <c r="C20" s="4">
        <v>20</v>
      </c>
      <c r="D20" s="80">
        <f t="shared" si="0"/>
        <v>1365.8584063709816</v>
      </c>
      <c r="E20" s="80">
        <f t="shared" si="1"/>
        <v>940.71199280945029</v>
      </c>
    </row>
    <row r="21" spans="1:5" x14ac:dyDescent="0.2">
      <c r="A21" s="3">
        <v>1330</v>
      </c>
      <c r="B21" s="4">
        <v>55</v>
      </c>
      <c r="C21" s="4">
        <v>20</v>
      </c>
      <c r="D21" s="80">
        <f>$B$32*B21+$B$33</f>
        <v>1365.8584063709816</v>
      </c>
      <c r="E21" s="80">
        <f t="shared" si="1"/>
        <v>940.71199280945029</v>
      </c>
    </row>
    <row r="22" spans="1:5" x14ac:dyDescent="0.2">
      <c r="A22" s="3">
        <v>1405</v>
      </c>
      <c r="B22" s="4">
        <v>60</v>
      </c>
      <c r="C22" s="4">
        <v>30</v>
      </c>
      <c r="D22" s="80">
        <f t="shared" si="0"/>
        <v>1426.5936083083432</v>
      </c>
      <c r="E22" s="80">
        <f t="shared" si="1"/>
        <v>1062.1823966841735</v>
      </c>
    </row>
    <row r="23" spans="1:5" x14ac:dyDescent="0.2">
      <c r="A23" s="3">
        <v>1436</v>
      </c>
      <c r="B23" s="4">
        <v>60</v>
      </c>
      <c r="C23" s="4">
        <v>30</v>
      </c>
      <c r="D23" s="80">
        <f t="shared" si="0"/>
        <v>1426.5936083083432</v>
      </c>
      <c r="E23" s="80">
        <f t="shared" si="1"/>
        <v>1062.1823966841735</v>
      </c>
    </row>
    <row r="24" spans="1:5" x14ac:dyDescent="0.2">
      <c r="A24" s="3">
        <v>1521</v>
      </c>
      <c r="B24" s="4">
        <v>65</v>
      </c>
      <c r="C24" s="4">
        <v>35</v>
      </c>
      <c r="D24" s="80">
        <f t="shared" si="0"/>
        <v>1487.3288102457047</v>
      </c>
      <c r="E24" s="80">
        <f t="shared" si="1"/>
        <v>1122.917598621535</v>
      </c>
    </row>
    <row r="25" spans="1:5" x14ac:dyDescent="0.2">
      <c r="A25" s="3">
        <v>1741</v>
      </c>
      <c r="B25" s="4">
        <v>65</v>
      </c>
      <c r="C25" s="4">
        <v>35</v>
      </c>
      <c r="D25" s="80">
        <f t="shared" si="0"/>
        <v>1487.3288102457047</v>
      </c>
      <c r="E25" s="80">
        <f t="shared" si="1"/>
        <v>1122.917598621535</v>
      </c>
    </row>
    <row r="26" spans="1:5" x14ac:dyDescent="0.2">
      <c r="A26" s="3">
        <v>1866</v>
      </c>
      <c r="B26" s="4">
        <v>70</v>
      </c>
      <c r="C26" s="4">
        <v>40</v>
      </c>
      <c r="D26" s="80">
        <f t="shared" si="0"/>
        <v>1548.0640121830663</v>
      </c>
      <c r="E26" s="80">
        <f t="shared" si="1"/>
        <v>1183.6528005588966</v>
      </c>
    </row>
    <row r="27" spans="1:5" x14ac:dyDescent="0.2">
      <c r="A27" s="3">
        <v>1717</v>
      </c>
      <c r="B27" s="4">
        <v>70</v>
      </c>
      <c r="C27" s="4">
        <v>40</v>
      </c>
      <c r="D27" s="80">
        <f t="shared" si="0"/>
        <v>1548.0640121830663</v>
      </c>
      <c r="E27" s="80">
        <f t="shared" si="1"/>
        <v>1183.6528005588966</v>
      </c>
    </row>
    <row r="29" spans="1:5" x14ac:dyDescent="0.2">
      <c r="A29" s="25" t="s">
        <v>162</v>
      </c>
      <c r="B29" s="24"/>
      <c r="C29" s="24"/>
    </row>
    <row r="30" spans="1:5" x14ac:dyDescent="0.2">
      <c r="A30" s="4" t="s">
        <v>156</v>
      </c>
      <c r="B30" s="31">
        <f>CORREL(A4:A27,B4:B27)</f>
        <v>0.69557759772000782</v>
      </c>
      <c r="C30" s="4" t="s">
        <v>164</v>
      </c>
    </row>
    <row r="31" spans="1:5" ht="18" x14ac:dyDescent="0.2">
      <c r="A31" s="4" t="s">
        <v>166</v>
      </c>
      <c r="B31" s="31">
        <f>B30^2</f>
        <v>0.48382819444993702</v>
      </c>
      <c r="C31" s="4" t="s">
        <v>165</v>
      </c>
    </row>
    <row r="32" spans="1:5" x14ac:dyDescent="0.2">
      <c r="A32" s="4" t="s">
        <v>163</v>
      </c>
      <c r="B32" s="31">
        <f>SLOPE(A4:A27,B4:B27)</f>
        <v>12.14704038747232</v>
      </c>
    </row>
    <row r="33" spans="1:3" x14ac:dyDescent="0.2">
      <c r="A33" s="4" t="s">
        <v>160</v>
      </c>
      <c r="B33" s="31">
        <f>INTERCEPT(A4:A27,B4:B27)</f>
        <v>697.77118506000397</v>
      </c>
    </row>
    <row r="34" spans="1:3" x14ac:dyDescent="0.2">
      <c r="B34" s="32"/>
    </row>
    <row r="35" spans="1:3" x14ac:dyDescent="0.2">
      <c r="A35" s="24" t="s">
        <v>196</v>
      </c>
      <c r="B35" s="33"/>
      <c r="C35" s="24"/>
    </row>
    <row r="36" spans="1:3" x14ac:dyDescent="0.2">
      <c r="A36" s="4" t="s">
        <v>156</v>
      </c>
      <c r="B36" s="31">
        <f>CORREL(A4:A27,C4:C27)</f>
        <v>0.26445612601343133</v>
      </c>
      <c r="C36" s="4" t="s">
        <v>164</v>
      </c>
    </row>
    <row r="37" spans="1:3" ht="18" x14ac:dyDescent="0.2">
      <c r="A37" s="4" t="s">
        <v>166</v>
      </c>
      <c r="B37" s="31">
        <f>B36^2</f>
        <v>6.9937042586031867E-2</v>
      </c>
      <c r="C37" s="4" t="s">
        <v>165</v>
      </c>
    </row>
    <row r="38" spans="1:3" x14ac:dyDescent="0.2">
      <c r="A38" s="4" t="s">
        <v>163</v>
      </c>
      <c r="B38" s="31">
        <f>SLOPE(A4:A27,C4:C27)</f>
        <v>9.9842877823499183</v>
      </c>
    </row>
    <row r="39" spans="1:3" x14ac:dyDescent="0.2">
      <c r="A39" s="4" t="s">
        <v>160</v>
      </c>
      <c r="B39" s="31">
        <f>INTERCEPT(A4:A27,C4:C27)</f>
        <v>886.57698115480321</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0554A-E086-0A44-A750-2A0DE1E4BB89}">
  <dimension ref="A1:Q48"/>
  <sheetViews>
    <sheetView zoomScale="118" workbookViewId="0">
      <selection activeCell="G12" sqref="G12"/>
    </sheetView>
  </sheetViews>
  <sheetFormatPr baseColWidth="10" defaultRowHeight="15" x14ac:dyDescent="0.2"/>
  <cols>
    <col min="1" max="1" width="15.5" customWidth="1"/>
    <col min="2" max="2" width="17.33203125" customWidth="1"/>
    <col min="3" max="3" width="11.83203125" customWidth="1"/>
    <col min="6" max="6" width="11.5" customWidth="1"/>
  </cols>
  <sheetData>
    <row r="1" spans="1:17" x14ac:dyDescent="0.2">
      <c r="A1" s="67" t="s">
        <v>243</v>
      </c>
      <c r="B1" s="72" t="s">
        <v>244</v>
      </c>
      <c r="C1" s="67"/>
      <c r="D1" s="67"/>
      <c r="E1" s="67"/>
      <c r="F1" s="67"/>
      <c r="G1" s="67"/>
      <c r="H1" s="67"/>
      <c r="I1" s="67"/>
      <c r="J1" s="67"/>
      <c r="K1" s="67"/>
      <c r="L1" s="67"/>
      <c r="M1" s="67"/>
      <c r="N1" s="67"/>
      <c r="O1" s="67"/>
      <c r="P1" s="67"/>
      <c r="Q1" s="67"/>
    </row>
    <row r="2" spans="1:17" ht="16" thickBot="1" x14ac:dyDescent="0.25"/>
    <row r="3" spans="1:17" x14ac:dyDescent="0.2">
      <c r="A3" s="28" t="s">
        <v>168</v>
      </c>
      <c r="B3" s="28"/>
    </row>
    <row r="4" spans="1:17" x14ac:dyDescent="0.2">
      <c r="A4" t="s">
        <v>169</v>
      </c>
      <c r="B4">
        <v>0.69557759772000782</v>
      </c>
    </row>
    <row r="5" spans="1:17" x14ac:dyDescent="0.2">
      <c r="A5" s="19" t="s">
        <v>170</v>
      </c>
      <c r="B5" s="19">
        <v>0.48382819444993708</v>
      </c>
    </row>
    <row r="6" spans="1:17" x14ac:dyDescent="0.2">
      <c r="A6" t="s">
        <v>171</v>
      </c>
      <c r="B6">
        <v>0.46036583965220695</v>
      </c>
    </row>
    <row r="7" spans="1:17" x14ac:dyDescent="0.2">
      <c r="A7" s="19" t="s">
        <v>172</v>
      </c>
      <c r="B7" s="19">
        <v>242.67430677851331</v>
      </c>
    </row>
    <row r="8" spans="1:17" ht="16" thickBot="1" x14ac:dyDescent="0.25">
      <c r="A8" s="26" t="s">
        <v>173</v>
      </c>
      <c r="B8" s="26">
        <v>24</v>
      </c>
    </row>
    <row r="10" spans="1:17" ht="16" thickBot="1" x14ac:dyDescent="0.25">
      <c r="A10" t="s">
        <v>174</v>
      </c>
    </row>
    <row r="11" spans="1:17" x14ac:dyDescent="0.2">
      <c r="A11" s="27"/>
      <c r="B11" s="27" t="s">
        <v>179</v>
      </c>
      <c r="C11" s="27" t="s">
        <v>180</v>
      </c>
      <c r="D11" s="27" t="s">
        <v>181</v>
      </c>
      <c r="E11" s="27" t="s">
        <v>182</v>
      </c>
      <c r="F11" s="29" t="s">
        <v>183</v>
      </c>
    </row>
    <row r="12" spans="1:17" x14ac:dyDescent="0.2">
      <c r="A12" t="s">
        <v>175</v>
      </c>
      <c r="B12">
        <v>1</v>
      </c>
      <c r="C12">
        <v>1214415.1324343802</v>
      </c>
      <c r="D12">
        <v>1214415.1324343802</v>
      </c>
      <c r="E12">
        <v>20.621467820303575</v>
      </c>
      <c r="F12" s="19">
        <v>1.6089359817561408E-4</v>
      </c>
      <c r="G12" s="34" t="s">
        <v>195</v>
      </c>
    </row>
    <row r="13" spans="1:17" x14ac:dyDescent="0.2">
      <c r="A13" t="s">
        <v>176</v>
      </c>
      <c r="B13">
        <v>22</v>
      </c>
      <c r="C13">
        <v>1295598.0217495039</v>
      </c>
      <c r="D13">
        <v>58890.819170431998</v>
      </c>
    </row>
    <row r="14" spans="1:17" ht="16" thickBot="1" x14ac:dyDescent="0.25">
      <c r="A14" s="26" t="s">
        <v>177</v>
      </c>
      <c r="B14" s="26">
        <v>23</v>
      </c>
      <c r="C14" s="26">
        <v>2510013.1541838842</v>
      </c>
      <c r="D14" s="26"/>
      <c r="E14" s="26"/>
      <c r="F14" s="26"/>
    </row>
    <row r="15" spans="1:17" ht="16" thickBot="1" x14ac:dyDescent="0.25"/>
    <row r="16" spans="1:17" x14ac:dyDescent="0.2">
      <c r="A16" s="27"/>
      <c r="B16" s="29" t="s">
        <v>184</v>
      </c>
      <c r="C16" s="27" t="s">
        <v>172</v>
      </c>
      <c r="D16" s="27" t="s">
        <v>185</v>
      </c>
      <c r="E16" s="29" t="s">
        <v>186</v>
      </c>
      <c r="F16" s="27" t="s">
        <v>187</v>
      </c>
      <c r="G16" s="27" t="s">
        <v>188</v>
      </c>
      <c r="H16" s="27" t="s">
        <v>189</v>
      </c>
      <c r="I16" s="27" t="s">
        <v>190</v>
      </c>
    </row>
    <row r="17" spans="1:9" x14ac:dyDescent="0.2">
      <c r="A17" t="s">
        <v>178</v>
      </c>
      <c r="B17" s="19">
        <v>697.77118506000375</v>
      </c>
      <c r="C17">
        <v>125.84919770019413</v>
      </c>
      <c r="D17">
        <v>5.5445024506415859</v>
      </c>
      <c r="E17" s="19">
        <v>1.4249951567386658E-5</v>
      </c>
      <c r="F17">
        <v>436.77592333224186</v>
      </c>
      <c r="G17">
        <v>958.76644678776563</v>
      </c>
      <c r="H17">
        <v>436.77592333224186</v>
      </c>
      <c r="I17">
        <v>958.76644678776563</v>
      </c>
    </row>
    <row r="18" spans="1:9" ht="16" thickBot="1" x14ac:dyDescent="0.25">
      <c r="A18" s="26" t="s">
        <v>1</v>
      </c>
      <c r="B18" s="30">
        <v>12.147040387472323</v>
      </c>
      <c r="C18" s="26">
        <v>2.67491932342744</v>
      </c>
      <c r="D18" s="26">
        <v>4.5410866343094121</v>
      </c>
      <c r="E18" s="30">
        <v>1.6089359817561365E-4</v>
      </c>
      <c r="F18" s="26">
        <v>6.5995972438000967</v>
      </c>
      <c r="G18" s="26">
        <v>17.694483531144549</v>
      </c>
      <c r="H18" s="26">
        <v>6.5995972438000967</v>
      </c>
      <c r="I18" s="26">
        <v>17.694483531144549</v>
      </c>
    </row>
    <row r="19" spans="1:9" x14ac:dyDescent="0.2">
      <c r="E19" s="19" t="s">
        <v>195</v>
      </c>
    </row>
    <row r="22" spans="1:9" x14ac:dyDescent="0.2">
      <c r="A22" t="s">
        <v>191</v>
      </c>
    </row>
    <row r="23" spans="1:9" ht="16" thickBot="1" x14ac:dyDescent="0.25"/>
    <row r="24" spans="1:9" x14ac:dyDescent="0.2">
      <c r="A24" s="27" t="s">
        <v>192</v>
      </c>
      <c r="B24" s="27" t="s">
        <v>193</v>
      </c>
      <c r="C24" s="27" t="s">
        <v>194</v>
      </c>
    </row>
    <row r="25" spans="1:9" x14ac:dyDescent="0.2">
      <c r="A25">
        <v>1</v>
      </c>
      <c r="B25">
        <v>697.77118506000375</v>
      </c>
      <c r="C25">
        <v>421.22881493999625</v>
      </c>
    </row>
    <row r="26" spans="1:9" x14ac:dyDescent="0.2">
      <c r="A26">
        <v>2</v>
      </c>
      <c r="B26">
        <v>697.77118506000375</v>
      </c>
      <c r="C26">
        <v>275.22881493999625</v>
      </c>
    </row>
    <row r="27" spans="1:9" x14ac:dyDescent="0.2">
      <c r="A27">
        <v>3</v>
      </c>
      <c r="B27">
        <v>1001.4471947468119</v>
      </c>
      <c r="C27">
        <v>-126.44719474681187</v>
      </c>
    </row>
    <row r="28" spans="1:9" x14ac:dyDescent="0.2">
      <c r="A28">
        <v>4</v>
      </c>
      <c r="B28">
        <v>1001.4471947468119</v>
      </c>
      <c r="C28">
        <v>-376.44719474681187</v>
      </c>
    </row>
    <row r="29" spans="1:9" x14ac:dyDescent="0.2">
      <c r="A29">
        <v>5</v>
      </c>
      <c r="B29">
        <v>1062.1823966841735</v>
      </c>
      <c r="C29">
        <v>-152.18239668417345</v>
      </c>
    </row>
    <row r="30" spans="1:9" x14ac:dyDescent="0.2">
      <c r="A30">
        <v>6</v>
      </c>
      <c r="B30">
        <v>1062.1823966841735</v>
      </c>
      <c r="C30">
        <v>-91.182396684173455</v>
      </c>
    </row>
    <row r="31" spans="1:9" x14ac:dyDescent="0.2">
      <c r="A31">
        <v>7</v>
      </c>
      <c r="B31">
        <v>1122.917598621535</v>
      </c>
      <c r="C31">
        <v>-191.91759862153503</v>
      </c>
    </row>
    <row r="32" spans="1:9" x14ac:dyDescent="0.2">
      <c r="A32">
        <v>8</v>
      </c>
      <c r="B32">
        <v>1122.917598621535</v>
      </c>
      <c r="C32">
        <v>54.082401378464965</v>
      </c>
    </row>
    <row r="33" spans="1:3" x14ac:dyDescent="0.2">
      <c r="A33">
        <v>9</v>
      </c>
      <c r="B33">
        <v>1183.6528005588966</v>
      </c>
      <c r="C33">
        <v>-301.65280055889662</v>
      </c>
    </row>
    <row r="34" spans="1:3" x14ac:dyDescent="0.2">
      <c r="A34">
        <v>10</v>
      </c>
      <c r="B34">
        <v>1183.6528005588966</v>
      </c>
      <c r="C34">
        <v>-201.65280055889662</v>
      </c>
    </row>
    <row r="35" spans="1:3" x14ac:dyDescent="0.2">
      <c r="A35">
        <v>11</v>
      </c>
      <c r="B35">
        <v>1244.3880024962582</v>
      </c>
      <c r="C35">
        <v>383.6119975037418</v>
      </c>
    </row>
    <row r="36" spans="1:3" x14ac:dyDescent="0.2">
      <c r="A36">
        <v>12</v>
      </c>
      <c r="B36">
        <v>1244.3880024962582</v>
      </c>
      <c r="C36">
        <v>332.6119975037418</v>
      </c>
    </row>
    <row r="37" spans="1:3" x14ac:dyDescent="0.2">
      <c r="A37">
        <v>13</v>
      </c>
      <c r="B37">
        <v>1305.1232044336198</v>
      </c>
      <c r="C37">
        <v>-261.12320443361978</v>
      </c>
    </row>
    <row r="38" spans="1:3" x14ac:dyDescent="0.2">
      <c r="A38">
        <v>14</v>
      </c>
      <c r="B38">
        <v>1220.0939217213136</v>
      </c>
      <c r="C38">
        <v>5.0424419150501762</v>
      </c>
    </row>
    <row r="39" spans="1:3" x14ac:dyDescent="0.2">
      <c r="A39">
        <v>15</v>
      </c>
      <c r="B39">
        <v>1244.3880024962582</v>
      </c>
      <c r="C39">
        <v>-67.388002496258196</v>
      </c>
    </row>
    <row r="40" spans="1:3" x14ac:dyDescent="0.2">
      <c r="A40">
        <v>16</v>
      </c>
      <c r="B40">
        <v>1305.1232044336198</v>
      </c>
      <c r="C40">
        <v>-391.12320443361978</v>
      </c>
    </row>
    <row r="41" spans="1:3" x14ac:dyDescent="0.2">
      <c r="A41">
        <v>17</v>
      </c>
      <c r="B41">
        <v>1365.8584063709814</v>
      </c>
      <c r="C41">
        <v>-36.858406370981356</v>
      </c>
    </row>
    <row r="42" spans="1:3" x14ac:dyDescent="0.2">
      <c r="A42">
        <v>18</v>
      </c>
      <c r="B42">
        <v>1365.8584063709814</v>
      </c>
      <c r="C42">
        <v>-35.858406370981356</v>
      </c>
    </row>
    <row r="43" spans="1:3" x14ac:dyDescent="0.2">
      <c r="A43">
        <v>19</v>
      </c>
      <c r="B43">
        <v>1426.5936083083432</v>
      </c>
      <c r="C43">
        <v>-21.593608308343164</v>
      </c>
    </row>
    <row r="44" spans="1:3" x14ac:dyDescent="0.2">
      <c r="A44">
        <v>20</v>
      </c>
      <c r="B44">
        <v>1426.5936083083432</v>
      </c>
      <c r="C44">
        <v>9.406391691656836</v>
      </c>
    </row>
    <row r="45" spans="1:3" x14ac:dyDescent="0.2">
      <c r="A45">
        <v>21</v>
      </c>
      <c r="B45">
        <v>1487.3288102457047</v>
      </c>
      <c r="C45">
        <v>33.671189754295256</v>
      </c>
    </row>
    <row r="46" spans="1:3" x14ac:dyDescent="0.2">
      <c r="A46">
        <v>22</v>
      </c>
      <c r="B46">
        <v>1487.3288102457047</v>
      </c>
      <c r="C46">
        <v>253.67118975429526</v>
      </c>
    </row>
    <row r="47" spans="1:3" x14ac:dyDescent="0.2">
      <c r="A47">
        <v>23</v>
      </c>
      <c r="B47">
        <v>1548.0640121830663</v>
      </c>
      <c r="C47">
        <v>317.93598781693368</v>
      </c>
    </row>
    <row r="48" spans="1:3" ht="16" thickBot="1" x14ac:dyDescent="0.25">
      <c r="A48" s="26">
        <v>24</v>
      </c>
      <c r="B48" s="26">
        <v>1548.0640121830663</v>
      </c>
      <c r="C48" s="26">
        <v>168.93598781693368</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6C8BFA-A3D5-D147-BCFA-880B50764C36}">
  <dimension ref="A1:Q48"/>
  <sheetViews>
    <sheetView zoomScale="141" workbookViewId="0">
      <selection activeCell="G12" sqref="G12"/>
    </sheetView>
  </sheetViews>
  <sheetFormatPr baseColWidth="10" defaultRowHeight="15" x14ac:dyDescent="0.2"/>
  <cols>
    <col min="1" max="1" width="15.1640625" customWidth="1"/>
    <col min="6" max="6" width="12.5" customWidth="1"/>
  </cols>
  <sheetData>
    <row r="1" spans="1:17" x14ac:dyDescent="0.2">
      <c r="A1" s="67" t="s">
        <v>167</v>
      </c>
      <c r="B1" s="72" t="s">
        <v>245</v>
      </c>
      <c r="C1" s="67"/>
      <c r="D1" s="67"/>
      <c r="E1" s="67"/>
      <c r="F1" s="67"/>
      <c r="G1" s="67"/>
      <c r="H1" s="67"/>
      <c r="I1" s="67"/>
      <c r="J1" s="67"/>
      <c r="K1" s="67"/>
      <c r="L1" s="67"/>
      <c r="M1" s="67"/>
      <c r="N1" s="67"/>
      <c r="O1" s="67"/>
      <c r="P1" s="67"/>
      <c r="Q1" s="67"/>
    </row>
    <row r="2" spans="1:17" ht="16" thickBot="1" x14ac:dyDescent="0.25"/>
    <row r="3" spans="1:17" x14ac:dyDescent="0.2">
      <c r="A3" s="28" t="s">
        <v>168</v>
      </c>
      <c r="B3" s="28"/>
    </row>
    <row r="4" spans="1:17" x14ac:dyDescent="0.2">
      <c r="A4" t="s">
        <v>169</v>
      </c>
      <c r="B4">
        <v>0.26445612601343088</v>
      </c>
    </row>
    <row r="5" spans="1:17" x14ac:dyDescent="0.2">
      <c r="A5" s="19" t="s">
        <v>170</v>
      </c>
      <c r="B5" s="19">
        <v>6.9937042586031645E-2</v>
      </c>
    </row>
    <row r="6" spans="1:17" x14ac:dyDescent="0.2">
      <c r="A6" t="s">
        <v>171</v>
      </c>
      <c r="B6">
        <v>2.7661453612669442E-2</v>
      </c>
    </row>
    <row r="7" spans="1:17" x14ac:dyDescent="0.2">
      <c r="A7" s="19" t="s">
        <v>172</v>
      </c>
      <c r="B7" s="19">
        <v>325.74880571386643</v>
      </c>
    </row>
    <row r="8" spans="1:17" ht="16" thickBot="1" x14ac:dyDescent="0.25">
      <c r="A8" s="26" t="s">
        <v>173</v>
      </c>
      <c r="B8" s="26">
        <v>24</v>
      </c>
    </row>
    <row r="10" spans="1:17" ht="16" thickBot="1" x14ac:dyDescent="0.25">
      <c r="A10" t="s">
        <v>174</v>
      </c>
    </row>
    <row r="11" spans="1:17" x14ac:dyDescent="0.2">
      <c r="A11" s="27"/>
      <c r="B11" s="27" t="s">
        <v>179</v>
      </c>
      <c r="C11" s="27" t="s">
        <v>180</v>
      </c>
      <c r="D11" s="27" t="s">
        <v>181</v>
      </c>
      <c r="E11" s="27" t="s">
        <v>182</v>
      </c>
      <c r="F11" s="29" t="s">
        <v>183</v>
      </c>
    </row>
    <row r="12" spans="1:17" x14ac:dyDescent="0.2">
      <c r="A12" t="s">
        <v>175</v>
      </c>
      <c r="B12">
        <v>1</v>
      </c>
      <c r="C12">
        <v>175542.89685565792</v>
      </c>
      <c r="D12">
        <v>175542.89685565792</v>
      </c>
      <c r="E12">
        <v>1.6543126727364792</v>
      </c>
      <c r="F12" s="19">
        <v>0.21174514403110298</v>
      </c>
      <c r="G12" s="34" t="s">
        <v>242</v>
      </c>
    </row>
    <row r="13" spans="1:17" x14ac:dyDescent="0.2">
      <c r="A13" t="s">
        <v>176</v>
      </c>
      <c r="B13">
        <v>22</v>
      </c>
      <c r="C13">
        <v>2334470.2573282262</v>
      </c>
      <c r="D13">
        <v>106112.28442401029</v>
      </c>
    </row>
    <row r="14" spans="1:17" ht="16" thickBot="1" x14ac:dyDescent="0.25">
      <c r="A14" s="26" t="s">
        <v>177</v>
      </c>
      <c r="B14" s="26">
        <v>23</v>
      </c>
      <c r="C14" s="26">
        <v>2510013.1541838842</v>
      </c>
      <c r="D14" s="26"/>
      <c r="E14" s="26"/>
      <c r="F14" s="26"/>
    </row>
    <row r="15" spans="1:17" ht="16" thickBot="1" x14ac:dyDescent="0.25"/>
    <row r="16" spans="1:17" x14ac:dyDescent="0.2">
      <c r="A16" s="27"/>
      <c r="B16" s="29" t="s">
        <v>184</v>
      </c>
      <c r="C16" s="27" t="s">
        <v>172</v>
      </c>
      <c r="D16" s="27" t="s">
        <v>185</v>
      </c>
      <c r="E16" s="29" t="s">
        <v>186</v>
      </c>
      <c r="F16" s="27" t="s">
        <v>187</v>
      </c>
      <c r="G16" s="27" t="s">
        <v>188</v>
      </c>
      <c r="H16" s="27" t="s">
        <v>189</v>
      </c>
      <c r="I16" s="27" t="s">
        <v>190</v>
      </c>
    </row>
    <row r="17" spans="1:9" x14ac:dyDescent="0.2">
      <c r="A17" t="s">
        <v>178</v>
      </c>
      <c r="B17" s="19">
        <v>886.57698115480343</v>
      </c>
      <c r="C17">
        <v>269.98129062719573</v>
      </c>
      <c r="D17">
        <v>3.2838459994586633</v>
      </c>
      <c r="E17" s="19">
        <v>3.3894325565226847E-3</v>
      </c>
      <c r="F17">
        <v>326.67005368509263</v>
      </c>
      <c r="G17">
        <v>1446.4839086245142</v>
      </c>
      <c r="H17">
        <v>326.67005368509263</v>
      </c>
      <c r="I17">
        <v>1446.4839086245142</v>
      </c>
    </row>
    <row r="18" spans="1:9" ht="16" thickBot="1" x14ac:dyDescent="0.25">
      <c r="A18" s="26" t="s">
        <v>2</v>
      </c>
      <c r="B18" s="30">
        <v>9.9842877823499112</v>
      </c>
      <c r="C18" s="26">
        <v>7.7626193785730058</v>
      </c>
      <c r="D18" s="26">
        <v>1.2862008679582217</v>
      </c>
      <c r="E18" s="30">
        <v>0.21174514403110203</v>
      </c>
      <c r="F18" s="26">
        <v>-6.1143994832625292</v>
      </c>
      <c r="G18" s="26">
        <v>26.08297504796235</v>
      </c>
      <c r="H18" s="26">
        <v>-6.1143994832625292</v>
      </c>
      <c r="I18" s="26">
        <v>26.08297504796235</v>
      </c>
    </row>
    <row r="19" spans="1:9" x14ac:dyDescent="0.2">
      <c r="E19" s="34" t="s">
        <v>242</v>
      </c>
    </row>
    <row r="22" spans="1:9" x14ac:dyDescent="0.2">
      <c r="A22" t="s">
        <v>191</v>
      </c>
    </row>
    <row r="23" spans="1:9" ht="16" thickBot="1" x14ac:dyDescent="0.25"/>
    <row r="24" spans="1:9" x14ac:dyDescent="0.2">
      <c r="A24" s="27" t="s">
        <v>192</v>
      </c>
      <c r="B24" s="27" t="s">
        <v>193</v>
      </c>
      <c r="C24" s="27" t="s">
        <v>194</v>
      </c>
    </row>
    <row r="25" spans="1:9" x14ac:dyDescent="0.2">
      <c r="A25">
        <v>1</v>
      </c>
      <c r="B25">
        <v>1285.9484924487999</v>
      </c>
      <c r="C25">
        <v>-166.94849244879993</v>
      </c>
    </row>
    <row r="26" spans="1:9" x14ac:dyDescent="0.2">
      <c r="A26">
        <v>2</v>
      </c>
      <c r="B26">
        <v>1285.9484924487999</v>
      </c>
      <c r="C26">
        <v>-312.94849244879993</v>
      </c>
    </row>
    <row r="27" spans="1:9" x14ac:dyDescent="0.2">
      <c r="A27">
        <v>3</v>
      </c>
      <c r="B27">
        <v>1136.1841757135512</v>
      </c>
      <c r="C27">
        <v>-261.18417571355121</v>
      </c>
    </row>
    <row r="28" spans="1:9" x14ac:dyDescent="0.2">
      <c r="A28">
        <v>4</v>
      </c>
      <c r="B28">
        <v>1136.1841757135512</v>
      </c>
      <c r="C28">
        <v>-511.18417571355121</v>
      </c>
    </row>
    <row r="29" spans="1:9" x14ac:dyDescent="0.2">
      <c r="A29">
        <v>5</v>
      </c>
      <c r="B29">
        <v>1186.1056146253009</v>
      </c>
      <c r="C29">
        <v>-276.10561462530086</v>
      </c>
    </row>
    <row r="30" spans="1:9" x14ac:dyDescent="0.2">
      <c r="A30">
        <v>6</v>
      </c>
      <c r="B30">
        <v>1186.1056146253009</v>
      </c>
      <c r="C30">
        <v>-215.10561462530086</v>
      </c>
    </row>
    <row r="31" spans="1:9" x14ac:dyDescent="0.2">
      <c r="A31">
        <v>7</v>
      </c>
      <c r="B31">
        <v>1236.0270535370503</v>
      </c>
      <c r="C31">
        <v>-305.02705353705028</v>
      </c>
    </row>
    <row r="32" spans="1:9" x14ac:dyDescent="0.2">
      <c r="A32">
        <v>8</v>
      </c>
      <c r="B32">
        <v>1236.0270535370503</v>
      </c>
      <c r="C32">
        <v>-59.027053537050278</v>
      </c>
    </row>
    <row r="33" spans="1:3" x14ac:dyDescent="0.2">
      <c r="A33">
        <v>9</v>
      </c>
      <c r="B33">
        <v>1136.1841757135512</v>
      </c>
      <c r="C33">
        <v>-254.18417571355121</v>
      </c>
    </row>
    <row r="34" spans="1:3" x14ac:dyDescent="0.2">
      <c r="A34">
        <v>10</v>
      </c>
      <c r="B34">
        <v>1136.1841757135512</v>
      </c>
      <c r="C34">
        <v>-154.18417571355121</v>
      </c>
    </row>
    <row r="35" spans="1:3" x14ac:dyDescent="0.2">
      <c r="A35">
        <v>11</v>
      </c>
      <c r="B35">
        <v>1335.8699313605493</v>
      </c>
      <c r="C35">
        <v>292.13006863945066</v>
      </c>
    </row>
    <row r="36" spans="1:3" x14ac:dyDescent="0.2">
      <c r="A36">
        <v>12</v>
      </c>
      <c r="B36">
        <v>1335.8699313605493</v>
      </c>
      <c r="C36">
        <v>241.13006863945066</v>
      </c>
    </row>
    <row r="37" spans="1:3" x14ac:dyDescent="0.2">
      <c r="A37">
        <v>13</v>
      </c>
      <c r="B37">
        <v>1385.791370272299</v>
      </c>
      <c r="C37">
        <v>-341.79137027229899</v>
      </c>
    </row>
    <row r="38" spans="1:3" x14ac:dyDescent="0.2">
      <c r="A38">
        <v>14</v>
      </c>
      <c r="B38">
        <v>1226.0427657547004</v>
      </c>
      <c r="C38">
        <v>-0.90640211833670037</v>
      </c>
    </row>
    <row r="39" spans="1:3" x14ac:dyDescent="0.2">
      <c r="A39">
        <v>15</v>
      </c>
      <c r="B39">
        <v>1136.1841757135512</v>
      </c>
      <c r="C39">
        <v>40.815824286448787</v>
      </c>
    </row>
    <row r="40" spans="1:3" x14ac:dyDescent="0.2">
      <c r="A40">
        <v>16</v>
      </c>
      <c r="B40">
        <v>1385.791370272299</v>
      </c>
      <c r="C40">
        <v>-471.79137027229899</v>
      </c>
    </row>
    <row r="41" spans="1:3" x14ac:dyDescent="0.2">
      <c r="A41">
        <v>17</v>
      </c>
      <c r="B41">
        <v>1086.2627368018016</v>
      </c>
      <c r="C41">
        <v>242.73726319819843</v>
      </c>
    </row>
    <row r="42" spans="1:3" x14ac:dyDescent="0.2">
      <c r="A42">
        <v>18</v>
      </c>
      <c r="B42">
        <v>1086.2627368018016</v>
      </c>
      <c r="C42">
        <v>243.73726319819843</v>
      </c>
    </row>
    <row r="43" spans="1:3" x14ac:dyDescent="0.2">
      <c r="A43">
        <v>19</v>
      </c>
      <c r="B43">
        <v>1186.1056146253009</v>
      </c>
      <c r="C43">
        <v>218.89438537469914</v>
      </c>
    </row>
    <row r="44" spans="1:3" x14ac:dyDescent="0.2">
      <c r="A44">
        <v>20</v>
      </c>
      <c r="B44">
        <v>1186.1056146253009</v>
      </c>
      <c r="C44">
        <v>249.89438537469914</v>
      </c>
    </row>
    <row r="45" spans="1:3" x14ac:dyDescent="0.2">
      <c r="A45">
        <v>21</v>
      </c>
      <c r="B45">
        <v>1236.0270535370503</v>
      </c>
      <c r="C45">
        <v>284.97294646294972</v>
      </c>
    </row>
    <row r="46" spans="1:3" x14ac:dyDescent="0.2">
      <c r="A46">
        <v>22</v>
      </c>
      <c r="B46">
        <v>1236.0270535370503</v>
      </c>
      <c r="C46">
        <v>504.97294646294972</v>
      </c>
    </row>
    <row r="47" spans="1:3" x14ac:dyDescent="0.2">
      <c r="A47">
        <v>23</v>
      </c>
      <c r="B47">
        <v>1285.9484924487999</v>
      </c>
      <c r="C47">
        <v>580.05150755120007</v>
      </c>
    </row>
    <row r="48" spans="1:3" ht="16" thickBot="1" x14ac:dyDescent="0.25">
      <c r="A48" s="26">
        <v>24</v>
      </c>
      <c r="B48" s="26">
        <v>1285.9484924487999</v>
      </c>
      <c r="C48" s="26">
        <v>431.05150755120007</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1ABB8A-8472-1945-8C7C-791455BDAB22}">
  <dimension ref="A1:I20"/>
  <sheetViews>
    <sheetView workbookViewId="0">
      <selection activeCell="K22" sqref="K22"/>
    </sheetView>
  </sheetViews>
  <sheetFormatPr baseColWidth="10" defaultRowHeight="15" x14ac:dyDescent="0.2"/>
  <cols>
    <col min="1" max="1" width="15.1640625" customWidth="1"/>
    <col min="3" max="3" width="14.83203125" customWidth="1"/>
    <col min="6" max="6" width="11.83203125" customWidth="1"/>
  </cols>
  <sheetData>
    <row r="1" spans="1:9" x14ac:dyDescent="0.2">
      <c r="A1" s="67" t="s">
        <v>243</v>
      </c>
      <c r="B1" s="72" t="s">
        <v>246</v>
      </c>
      <c r="C1" s="67"/>
      <c r="D1" s="67"/>
      <c r="E1" s="67"/>
      <c r="F1" s="67"/>
      <c r="G1" s="67"/>
      <c r="H1" s="67"/>
      <c r="I1" s="67"/>
    </row>
    <row r="2" spans="1:9" ht="16" thickBot="1" x14ac:dyDescent="0.25"/>
    <row r="3" spans="1:9" x14ac:dyDescent="0.2">
      <c r="A3" s="28" t="s">
        <v>168</v>
      </c>
      <c r="B3" s="28"/>
    </row>
    <row r="4" spans="1:9" x14ac:dyDescent="0.2">
      <c r="A4" t="s">
        <v>169</v>
      </c>
      <c r="B4">
        <v>0.73802310045182096</v>
      </c>
    </row>
    <row r="5" spans="1:9" x14ac:dyDescent="0.2">
      <c r="A5" s="19" t="s">
        <v>170</v>
      </c>
      <c r="B5" s="19">
        <v>0.5446780968005186</v>
      </c>
    </row>
    <row r="6" spans="1:9" x14ac:dyDescent="0.2">
      <c r="A6" t="s">
        <v>171</v>
      </c>
      <c r="B6">
        <v>0.50131410601961568</v>
      </c>
    </row>
    <row r="7" spans="1:9" x14ac:dyDescent="0.2">
      <c r="A7" s="19" t="s">
        <v>172</v>
      </c>
      <c r="B7" s="19">
        <v>233.28543383372138</v>
      </c>
    </row>
    <row r="8" spans="1:9" ht="16" thickBot="1" x14ac:dyDescent="0.25">
      <c r="A8" s="26" t="s">
        <v>173</v>
      </c>
      <c r="B8" s="26">
        <v>24</v>
      </c>
    </row>
    <row r="10" spans="1:9" ht="16" thickBot="1" x14ac:dyDescent="0.25">
      <c r="A10" t="s">
        <v>174</v>
      </c>
    </row>
    <row r="11" spans="1:9" x14ac:dyDescent="0.2">
      <c r="A11" s="27"/>
      <c r="B11" s="27" t="s">
        <v>179</v>
      </c>
      <c r="C11" s="27" t="s">
        <v>180</v>
      </c>
      <c r="D11" s="27" t="s">
        <v>181</v>
      </c>
      <c r="E11" s="27" t="s">
        <v>182</v>
      </c>
      <c r="F11" s="29" t="s">
        <v>183</v>
      </c>
    </row>
    <row r="12" spans="1:9" x14ac:dyDescent="0.2">
      <c r="A12" t="s">
        <v>175</v>
      </c>
      <c r="B12">
        <v>2</v>
      </c>
      <c r="C12">
        <v>1367149.1877651447</v>
      </c>
      <c r="D12">
        <v>683574.59388257237</v>
      </c>
      <c r="E12">
        <v>12.560608168019183</v>
      </c>
      <c r="F12" s="19">
        <v>2.584310523908815E-4</v>
      </c>
      <c r="G12" s="34" t="s">
        <v>195</v>
      </c>
    </row>
    <row r="13" spans="1:9" x14ac:dyDescent="0.2">
      <c r="A13" t="s">
        <v>176</v>
      </c>
      <c r="B13">
        <v>21</v>
      </c>
      <c r="C13">
        <v>1142863.9664187394</v>
      </c>
      <c r="D13">
        <v>54422.093638987593</v>
      </c>
    </row>
    <row r="14" spans="1:9" ht="16" thickBot="1" x14ac:dyDescent="0.25">
      <c r="A14" s="26" t="s">
        <v>177</v>
      </c>
      <c r="B14" s="26">
        <v>23</v>
      </c>
      <c r="C14" s="26">
        <v>2510013.1541838842</v>
      </c>
      <c r="D14" s="26"/>
      <c r="E14" s="26"/>
      <c r="F14" s="26"/>
    </row>
    <row r="15" spans="1:9" ht="16" thickBot="1" x14ac:dyDescent="0.25"/>
    <row r="16" spans="1:9" x14ac:dyDescent="0.2">
      <c r="A16" s="27"/>
      <c r="B16" s="29" t="s">
        <v>184</v>
      </c>
      <c r="C16" s="27" t="s">
        <v>172</v>
      </c>
      <c r="D16" s="27" t="s">
        <v>185</v>
      </c>
      <c r="E16" s="29" t="s">
        <v>186</v>
      </c>
      <c r="F16" s="27" t="s">
        <v>187</v>
      </c>
      <c r="G16" s="27" t="s">
        <v>188</v>
      </c>
      <c r="H16" s="27" t="s">
        <v>189</v>
      </c>
      <c r="I16" s="27" t="s">
        <v>190</v>
      </c>
    </row>
    <row r="17" spans="1:9" x14ac:dyDescent="0.2">
      <c r="A17" t="s">
        <v>178</v>
      </c>
      <c r="B17" s="35">
        <v>388.52454429051369</v>
      </c>
      <c r="C17">
        <v>220.70855195571443</v>
      </c>
      <c r="D17">
        <v>1.7603511094054562</v>
      </c>
      <c r="E17" s="19">
        <v>9.2907014747661568E-2</v>
      </c>
      <c r="F17">
        <v>-70.464016006388476</v>
      </c>
      <c r="G17">
        <v>847.51310458741591</v>
      </c>
      <c r="H17">
        <v>-70.464016006388476</v>
      </c>
      <c r="I17">
        <v>847.51310458741591</v>
      </c>
    </row>
    <row r="18" spans="1:9" x14ac:dyDescent="0.2">
      <c r="A18" t="s">
        <v>1</v>
      </c>
      <c r="B18" s="35">
        <v>12.036396569749728</v>
      </c>
      <c r="C18">
        <v>2.5722768974454877</v>
      </c>
      <c r="D18">
        <v>4.6792771733490275</v>
      </c>
      <c r="E18" s="19">
        <v>1.2823653192768896E-4</v>
      </c>
      <c r="F18">
        <v>6.6870539213489293</v>
      </c>
      <c r="G18">
        <v>17.385739218150526</v>
      </c>
      <c r="H18">
        <v>6.6870539213489293</v>
      </c>
      <c r="I18">
        <v>17.385739218150526</v>
      </c>
    </row>
    <row r="19" spans="1:9" ht="16" thickBot="1" x14ac:dyDescent="0.25">
      <c r="A19" s="26" t="s">
        <v>2</v>
      </c>
      <c r="B19" s="36">
        <v>9.3161528569392047</v>
      </c>
      <c r="C19" s="26">
        <v>5.5610434297212983</v>
      </c>
      <c r="D19" s="26">
        <v>1.6752526705956872</v>
      </c>
      <c r="E19" s="30">
        <v>0.10871265870271925</v>
      </c>
      <c r="F19" s="26">
        <v>-2.2486700506411079</v>
      </c>
      <c r="G19" s="26">
        <v>20.880975764519519</v>
      </c>
      <c r="H19" s="26">
        <v>-2.2486700506411079</v>
      </c>
      <c r="I19" s="26">
        <v>20.880975764519519</v>
      </c>
    </row>
    <row r="20" spans="1:9" x14ac:dyDescent="0.2">
      <c r="E20" s="34"/>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BE29F8-5A49-2C4C-87C0-D366DBE2BF76}">
  <dimension ref="A1:BA93"/>
  <sheetViews>
    <sheetView workbookViewId="0">
      <selection activeCell="S20" sqref="S20"/>
    </sheetView>
  </sheetViews>
  <sheetFormatPr baseColWidth="10" defaultColWidth="8.83203125" defaultRowHeight="15" x14ac:dyDescent="0.2"/>
  <cols>
    <col min="1" max="1" width="21" style="6" bestFit="1" customWidth="1" collapsed="1"/>
    <col min="2" max="41" width="5.83203125" style="6" bestFit="1" customWidth="1" collapsed="1"/>
    <col min="42" max="45" width="6.1640625" style="6" bestFit="1" customWidth="1" collapsed="1"/>
    <col min="46" max="46" width="5.1640625" style="6" bestFit="1" customWidth="1" collapsed="1"/>
    <col min="47" max="49" width="6.1640625" style="6" bestFit="1" customWidth="1" collapsed="1"/>
    <col min="50" max="50" width="5.1640625" style="6" bestFit="1" customWidth="1" collapsed="1"/>
    <col min="51" max="53" width="6.1640625" style="6" bestFit="1" customWidth="1" collapsed="1"/>
    <col min="54" max="16384" width="8.83203125" style="6"/>
  </cols>
  <sheetData>
    <row r="1" spans="1:53" x14ac:dyDescent="0.2">
      <c r="A1" s="18" t="s">
        <v>152</v>
      </c>
      <c r="B1" s="14" t="s">
        <v>151</v>
      </c>
      <c r="C1" s="14"/>
      <c r="D1" s="14"/>
      <c r="E1" s="14"/>
      <c r="F1" s="14"/>
      <c r="G1" s="14"/>
      <c r="H1" s="14"/>
      <c r="I1" s="14"/>
      <c r="J1" s="14"/>
      <c r="K1" s="14"/>
      <c r="L1" s="14"/>
      <c r="M1" s="14"/>
      <c r="N1" s="14"/>
      <c r="O1" s="14"/>
      <c r="P1" s="14"/>
      <c r="Q1" s="14"/>
      <c r="R1" s="14" t="s">
        <v>6</v>
      </c>
      <c r="S1" s="14"/>
      <c r="T1" s="14"/>
      <c r="U1" s="14"/>
      <c r="V1" s="14"/>
      <c r="W1" s="14"/>
      <c r="X1" s="14"/>
      <c r="Y1" s="14"/>
      <c r="Z1" s="14"/>
      <c r="AA1" s="14"/>
      <c r="AB1" s="14"/>
      <c r="AC1" s="14"/>
      <c r="AD1" s="14"/>
      <c r="AE1" s="14"/>
      <c r="AF1" s="14"/>
      <c r="AG1" s="14"/>
      <c r="AH1" s="14"/>
      <c r="AI1" s="14"/>
      <c r="AJ1" s="14"/>
      <c r="AK1" s="14"/>
      <c r="AL1" s="14"/>
      <c r="AM1" s="14"/>
      <c r="AN1" s="14"/>
      <c r="AO1" s="14"/>
      <c r="AP1" s="14"/>
      <c r="AQ1" s="14"/>
      <c r="AR1" s="14"/>
      <c r="AS1" s="14"/>
      <c r="AT1" s="14"/>
      <c r="AU1" s="14"/>
      <c r="AV1" s="14"/>
      <c r="AW1" s="14"/>
      <c r="AX1" s="14"/>
      <c r="AY1" s="14"/>
      <c r="AZ1" s="14"/>
      <c r="BA1" s="14"/>
    </row>
    <row r="2" spans="1:53" x14ac:dyDescent="0.2">
      <c r="A2" s="18" t="s">
        <v>150</v>
      </c>
      <c r="B2" s="14" t="s">
        <v>149</v>
      </c>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row>
    <row r="3" spans="1:53" x14ac:dyDescent="0.2">
      <c r="A3" s="17"/>
      <c r="B3" s="16" t="s">
        <v>148</v>
      </c>
      <c r="C3" s="16" t="s">
        <v>147</v>
      </c>
      <c r="D3" s="16" t="s">
        <v>146</v>
      </c>
      <c r="E3" s="16" t="s">
        <v>145</v>
      </c>
      <c r="F3" s="16" t="s">
        <v>144</v>
      </c>
      <c r="G3" s="16" t="s">
        <v>143</v>
      </c>
      <c r="H3" s="16" t="s">
        <v>142</v>
      </c>
      <c r="I3" s="16" t="s">
        <v>141</v>
      </c>
      <c r="J3" s="16" t="s">
        <v>140</v>
      </c>
      <c r="K3" s="16" t="s">
        <v>139</v>
      </c>
      <c r="L3" s="16" t="s">
        <v>138</v>
      </c>
      <c r="M3" s="16" t="s">
        <v>137</v>
      </c>
      <c r="N3" s="16" t="s">
        <v>136</v>
      </c>
      <c r="O3" s="16" t="s">
        <v>135</v>
      </c>
      <c r="P3" s="16" t="s">
        <v>134</v>
      </c>
      <c r="Q3" s="16" t="s">
        <v>133</v>
      </c>
      <c r="R3" s="16" t="s">
        <v>132</v>
      </c>
      <c r="S3" s="16" t="s">
        <v>131</v>
      </c>
      <c r="T3" s="16" t="s">
        <v>130</v>
      </c>
      <c r="U3" s="16" t="s">
        <v>129</v>
      </c>
      <c r="V3" s="16" t="s">
        <v>128</v>
      </c>
      <c r="W3" s="16" t="s">
        <v>127</v>
      </c>
      <c r="X3" s="16" t="s">
        <v>126</v>
      </c>
      <c r="Y3" s="16" t="s">
        <v>125</v>
      </c>
      <c r="Z3" s="16" t="s">
        <v>124</v>
      </c>
      <c r="AA3" s="16" t="s">
        <v>123</v>
      </c>
      <c r="AB3" s="16" t="s">
        <v>122</v>
      </c>
      <c r="AC3" s="16" t="s">
        <v>121</v>
      </c>
      <c r="AD3" s="16" t="s">
        <v>120</v>
      </c>
      <c r="AE3" s="16" t="s">
        <v>119</v>
      </c>
      <c r="AF3" s="16" t="s">
        <v>118</v>
      </c>
      <c r="AG3" s="16" t="s">
        <v>117</v>
      </c>
      <c r="AH3" s="16" t="s">
        <v>116</v>
      </c>
      <c r="AI3" s="16" t="s">
        <v>115</v>
      </c>
      <c r="AJ3" s="16" t="s">
        <v>114</v>
      </c>
      <c r="AK3" s="16" t="s">
        <v>113</v>
      </c>
      <c r="AL3" s="16" t="s">
        <v>112</v>
      </c>
      <c r="AM3" s="16" t="s">
        <v>111</v>
      </c>
      <c r="AN3" s="16" t="s">
        <v>110</v>
      </c>
      <c r="AO3" s="16" t="s">
        <v>109</v>
      </c>
      <c r="AP3" s="16" t="s">
        <v>108</v>
      </c>
      <c r="AQ3" s="16" t="s">
        <v>107</v>
      </c>
      <c r="AR3" s="16" t="s">
        <v>106</v>
      </c>
      <c r="AS3" s="16" t="s">
        <v>105</v>
      </c>
      <c r="AT3" s="16" t="s">
        <v>104</v>
      </c>
      <c r="AU3" s="16" t="s">
        <v>103</v>
      </c>
      <c r="AV3" s="16" t="s">
        <v>102</v>
      </c>
      <c r="AW3" s="16" t="s">
        <v>101</v>
      </c>
      <c r="AX3" s="16" t="s">
        <v>100</v>
      </c>
      <c r="AY3" s="16" t="s">
        <v>99</v>
      </c>
      <c r="AZ3" s="16" t="s">
        <v>98</v>
      </c>
      <c r="BA3" s="16" t="s">
        <v>97</v>
      </c>
    </row>
    <row r="4" spans="1:53" x14ac:dyDescent="0.2">
      <c r="A4" s="13" t="s">
        <v>96</v>
      </c>
      <c r="B4" s="12">
        <v>169.9</v>
      </c>
      <c r="C4" s="12">
        <v>169.9</v>
      </c>
      <c r="D4" s="12">
        <v>169.9</v>
      </c>
      <c r="E4" s="12">
        <v>169.5</v>
      </c>
      <c r="F4" s="12">
        <v>168.9</v>
      </c>
      <c r="G4" s="12">
        <v>169.6</v>
      </c>
      <c r="H4" s="12">
        <v>169.4</v>
      </c>
      <c r="I4" s="12">
        <v>168.9</v>
      </c>
      <c r="J4" s="12">
        <v>163.9</v>
      </c>
      <c r="K4" s="12">
        <v>159.9</v>
      </c>
      <c r="L4" s="12">
        <v>159.9</v>
      </c>
      <c r="M4" s="12">
        <v>171.9</v>
      </c>
      <c r="N4" s="12">
        <v>179.9</v>
      </c>
      <c r="O4" s="12">
        <v>180.2</v>
      </c>
      <c r="P4" s="12">
        <v>182</v>
      </c>
      <c r="Q4" s="12">
        <v>183.9</v>
      </c>
      <c r="R4" s="12">
        <v>183.9</v>
      </c>
      <c r="S4" s="12">
        <v>183.9</v>
      </c>
      <c r="T4" s="12">
        <v>183.9</v>
      </c>
      <c r="U4" s="12">
        <v>183.9</v>
      </c>
      <c r="V4" s="12">
        <v>183.9</v>
      </c>
      <c r="W4" s="12">
        <v>183.9</v>
      </c>
      <c r="X4" s="12">
        <v>183.9</v>
      </c>
      <c r="Y4" s="12">
        <v>183.9</v>
      </c>
      <c r="Z4" s="12">
        <v>183.9</v>
      </c>
      <c r="AA4" s="12">
        <v>183.9</v>
      </c>
      <c r="AB4" s="12">
        <v>183.9</v>
      </c>
      <c r="AC4" s="12">
        <v>183.9</v>
      </c>
      <c r="AD4" s="12">
        <v>183.9</v>
      </c>
      <c r="AE4" s="12">
        <v>183.9</v>
      </c>
      <c r="AF4" s="12">
        <v>183.9</v>
      </c>
      <c r="AG4" s="12">
        <v>184.5</v>
      </c>
      <c r="AH4" s="12">
        <v>192.5</v>
      </c>
      <c r="AI4" s="12">
        <v>193.9</v>
      </c>
      <c r="AJ4" s="12">
        <v>193.9</v>
      </c>
      <c r="AK4" s="12">
        <v>193.9</v>
      </c>
      <c r="AL4" s="12">
        <v>193.9</v>
      </c>
      <c r="AM4" s="12">
        <v>193.2</v>
      </c>
      <c r="AN4" s="12">
        <v>193.4</v>
      </c>
      <c r="AO4" s="12">
        <v>193.9</v>
      </c>
      <c r="AP4" s="12">
        <v>193.9</v>
      </c>
      <c r="AQ4" s="12" t="s">
        <v>8</v>
      </c>
      <c r="AR4" s="12" t="s">
        <v>8</v>
      </c>
      <c r="AS4" s="12" t="s">
        <v>8</v>
      </c>
      <c r="AT4" s="12" t="s">
        <v>8</v>
      </c>
      <c r="AU4" s="12" t="s">
        <v>8</v>
      </c>
      <c r="AV4" s="12" t="s">
        <v>8</v>
      </c>
      <c r="AW4" s="12" t="s">
        <v>8</v>
      </c>
      <c r="AX4" s="12" t="s">
        <v>8</v>
      </c>
      <c r="AY4" s="12" t="s">
        <v>8</v>
      </c>
      <c r="AZ4" s="12" t="s">
        <v>8</v>
      </c>
      <c r="BA4" s="12" t="s">
        <v>8</v>
      </c>
    </row>
    <row r="5" spans="1:53" x14ac:dyDescent="0.2">
      <c r="A5" s="11" t="s">
        <v>95</v>
      </c>
      <c r="B5" s="10">
        <v>171.5</v>
      </c>
      <c r="C5" s="10">
        <v>172.5</v>
      </c>
      <c r="D5" s="10">
        <v>177.8</v>
      </c>
      <c r="E5" s="10">
        <v>182.8</v>
      </c>
      <c r="F5" s="10">
        <v>185.2</v>
      </c>
      <c r="G5" s="10">
        <v>177.7</v>
      </c>
      <c r="H5" s="10">
        <v>181.6</v>
      </c>
      <c r="I5" s="10">
        <v>188.4</v>
      </c>
      <c r="J5" s="10">
        <v>186.9</v>
      </c>
      <c r="K5" s="10">
        <v>185.7</v>
      </c>
      <c r="L5" s="10">
        <v>184</v>
      </c>
      <c r="M5" s="10">
        <v>178</v>
      </c>
      <c r="N5" s="10">
        <v>184.1</v>
      </c>
      <c r="O5" s="10">
        <v>185.6</v>
      </c>
      <c r="P5" s="10">
        <v>188</v>
      </c>
      <c r="Q5" s="10">
        <v>192.5</v>
      </c>
      <c r="R5" s="10">
        <v>188</v>
      </c>
      <c r="S5" s="10">
        <v>185.7</v>
      </c>
      <c r="T5" s="10">
        <v>182.4</v>
      </c>
      <c r="U5" s="10">
        <v>183.7</v>
      </c>
      <c r="V5" s="10">
        <v>188.6</v>
      </c>
      <c r="W5" s="10">
        <v>196.6</v>
      </c>
      <c r="X5" s="10">
        <v>195</v>
      </c>
      <c r="Y5" s="10">
        <v>201.5</v>
      </c>
      <c r="Z5" s="10">
        <v>205.8</v>
      </c>
      <c r="AA5" s="10">
        <v>208.5</v>
      </c>
      <c r="AB5" s="10">
        <v>197.7</v>
      </c>
      <c r="AC5" s="10">
        <v>195.1</v>
      </c>
      <c r="AD5" s="10">
        <v>194.4</v>
      </c>
      <c r="AE5" s="10">
        <v>196.7</v>
      </c>
      <c r="AF5" s="10">
        <v>203.2</v>
      </c>
      <c r="AG5" s="10">
        <v>205.4</v>
      </c>
      <c r="AH5" s="10">
        <v>207.4</v>
      </c>
      <c r="AI5" s="10">
        <v>206</v>
      </c>
      <c r="AJ5" s="10">
        <v>209.7</v>
      </c>
      <c r="AK5" s="10">
        <v>200.4</v>
      </c>
      <c r="AL5" s="10">
        <v>199.8</v>
      </c>
      <c r="AM5" s="10">
        <v>204.3</v>
      </c>
      <c r="AN5" s="10">
        <v>204.1</v>
      </c>
      <c r="AO5" s="10">
        <v>210.2</v>
      </c>
      <c r="AP5" s="10">
        <v>178.8</v>
      </c>
      <c r="AQ5" s="6" t="s">
        <v>8</v>
      </c>
      <c r="AR5" s="6" t="s">
        <v>8</v>
      </c>
      <c r="AS5" s="6" t="s">
        <v>8</v>
      </c>
      <c r="AT5" s="6" t="s">
        <v>8</v>
      </c>
      <c r="AU5" s="6" t="s">
        <v>8</v>
      </c>
      <c r="AV5" s="6" t="s">
        <v>8</v>
      </c>
      <c r="AW5" s="6" t="s">
        <v>8</v>
      </c>
      <c r="AX5" s="6" t="s">
        <v>8</v>
      </c>
      <c r="AY5" s="6" t="s">
        <v>8</v>
      </c>
      <c r="AZ5" s="6" t="s">
        <v>8</v>
      </c>
      <c r="BA5" s="6" t="s">
        <v>8</v>
      </c>
    </row>
    <row r="6" spans="1:53" x14ac:dyDescent="0.2">
      <c r="A6" s="13" t="s">
        <v>94</v>
      </c>
      <c r="B6" s="12">
        <v>160.19999999999999</v>
      </c>
      <c r="C6" s="12">
        <v>169.8</v>
      </c>
      <c r="D6" s="12">
        <v>169.4</v>
      </c>
      <c r="E6" s="12">
        <v>175.6</v>
      </c>
      <c r="F6" s="12">
        <v>179.9</v>
      </c>
      <c r="G6" s="12">
        <v>179.4</v>
      </c>
      <c r="H6" s="12">
        <v>177.7</v>
      </c>
      <c r="I6" s="12">
        <v>176.9</v>
      </c>
      <c r="J6" s="12">
        <v>180.2</v>
      </c>
      <c r="K6" s="12">
        <v>181</v>
      </c>
      <c r="L6" s="12">
        <v>182.7</v>
      </c>
      <c r="M6" s="12">
        <v>180.6</v>
      </c>
      <c r="N6" s="12">
        <v>179.9</v>
      </c>
      <c r="O6" s="12">
        <v>180</v>
      </c>
      <c r="P6" s="12">
        <v>180.5</v>
      </c>
      <c r="Q6" s="12">
        <v>183.9</v>
      </c>
      <c r="R6" s="12">
        <v>189.9</v>
      </c>
      <c r="S6" s="12">
        <v>187.8</v>
      </c>
      <c r="T6" s="12">
        <v>184.7</v>
      </c>
      <c r="U6" s="12">
        <v>182.9</v>
      </c>
      <c r="V6" s="12">
        <v>182.9</v>
      </c>
      <c r="W6" s="12">
        <v>187.2</v>
      </c>
      <c r="X6" s="12">
        <v>192</v>
      </c>
      <c r="Y6" s="12">
        <v>195.2</v>
      </c>
      <c r="Z6" s="12">
        <v>199.9</v>
      </c>
      <c r="AA6" s="12">
        <v>199.9</v>
      </c>
      <c r="AB6" s="12">
        <v>198.8</v>
      </c>
      <c r="AC6" s="12">
        <v>196.1</v>
      </c>
      <c r="AD6" s="12">
        <v>194.9</v>
      </c>
      <c r="AE6" s="12">
        <v>194.6</v>
      </c>
      <c r="AF6" s="12">
        <v>193.6</v>
      </c>
      <c r="AG6" s="12">
        <v>195.2</v>
      </c>
      <c r="AH6" s="12">
        <v>198.6</v>
      </c>
      <c r="AI6" s="12">
        <v>199.9</v>
      </c>
      <c r="AJ6" s="12">
        <v>200.1</v>
      </c>
      <c r="AK6" s="12">
        <v>201.3</v>
      </c>
      <c r="AL6" s="12">
        <v>199.9</v>
      </c>
      <c r="AM6" s="12">
        <v>199.9</v>
      </c>
      <c r="AN6" s="12">
        <v>199.9</v>
      </c>
      <c r="AO6" s="12">
        <v>209.2</v>
      </c>
      <c r="AP6" s="12">
        <v>204.9</v>
      </c>
      <c r="AQ6" s="12" t="s">
        <v>8</v>
      </c>
      <c r="AR6" s="12" t="s">
        <v>8</v>
      </c>
      <c r="AS6" s="12" t="s">
        <v>8</v>
      </c>
      <c r="AT6" s="12" t="s">
        <v>8</v>
      </c>
      <c r="AU6" s="12" t="s">
        <v>8</v>
      </c>
      <c r="AV6" s="12" t="s">
        <v>8</v>
      </c>
      <c r="AW6" s="12" t="s">
        <v>8</v>
      </c>
      <c r="AX6" s="12" t="s">
        <v>8</v>
      </c>
      <c r="AY6" s="12" t="s">
        <v>8</v>
      </c>
      <c r="AZ6" s="12" t="s">
        <v>8</v>
      </c>
      <c r="BA6" s="12" t="s">
        <v>8</v>
      </c>
    </row>
    <row r="7" spans="1:53" x14ac:dyDescent="0.2">
      <c r="A7" s="11" t="s">
        <v>93</v>
      </c>
      <c r="B7" s="10">
        <v>152.9</v>
      </c>
      <c r="C7" s="10">
        <v>159.30000000000001</v>
      </c>
      <c r="D7" s="10">
        <v>158.19999999999999</v>
      </c>
      <c r="E7" s="10">
        <v>159.9</v>
      </c>
      <c r="F7" s="10">
        <v>163.69999999999999</v>
      </c>
      <c r="G7" s="10">
        <v>163.30000000000001</v>
      </c>
      <c r="H7" s="10">
        <v>159.9</v>
      </c>
      <c r="I7" s="10">
        <v>157.19999999999999</v>
      </c>
      <c r="J7" s="10">
        <v>155.1</v>
      </c>
      <c r="K7" s="10">
        <v>159.19999999999999</v>
      </c>
      <c r="L7" s="10">
        <v>162.30000000000001</v>
      </c>
      <c r="M7" s="10">
        <v>162.9</v>
      </c>
      <c r="N7" s="10">
        <v>162.9</v>
      </c>
      <c r="O7" s="10">
        <v>164.5</v>
      </c>
      <c r="P7" s="10">
        <v>167.7</v>
      </c>
      <c r="Q7" s="10">
        <v>168</v>
      </c>
      <c r="R7" s="10">
        <v>167</v>
      </c>
      <c r="S7" s="10">
        <v>166.9</v>
      </c>
      <c r="T7" s="10">
        <v>166.5</v>
      </c>
      <c r="U7" s="10">
        <v>165</v>
      </c>
      <c r="V7" s="10">
        <v>164.9</v>
      </c>
      <c r="W7" s="10">
        <v>165.1</v>
      </c>
      <c r="X7" s="10">
        <v>164.9</v>
      </c>
      <c r="Y7" s="10">
        <v>165.7</v>
      </c>
      <c r="Z7" s="10">
        <v>164.9</v>
      </c>
      <c r="AA7" s="10">
        <v>168.1</v>
      </c>
      <c r="AB7" s="10">
        <v>164.4</v>
      </c>
      <c r="AC7" s="10">
        <v>163.9</v>
      </c>
      <c r="AD7" s="10">
        <v>163.9</v>
      </c>
      <c r="AE7" s="10">
        <v>163.9</v>
      </c>
      <c r="AF7" s="10">
        <v>163.9</v>
      </c>
      <c r="AG7" s="10">
        <v>164.1</v>
      </c>
      <c r="AH7" s="10">
        <v>166.2</v>
      </c>
      <c r="AI7" s="10">
        <v>167.5</v>
      </c>
      <c r="AJ7" s="10">
        <v>167.9</v>
      </c>
      <c r="AK7" s="10">
        <v>167.8</v>
      </c>
      <c r="AL7" s="10">
        <v>167.7</v>
      </c>
      <c r="AM7" s="10">
        <v>169.3</v>
      </c>
      <c r="AN7" s="10">
        <v>168.3</v>
      </c>
      <c r="AO7" s="10">
        <v>167.3</v>
      </c>
      <c r="AP7" s="10">
        <v>166.7</v>
      </c>
      <c r="AQ7" s="6" t="s">
        <v>8</v>
      </c>
      <c r="AR7" s="6" t="s">
        <v>8</v>
      </c>
      <c r="AS7" s="6" t="s">
        <v>8</v>
      </c>
      <c r="AT7" s="6" t="s">
        <v>8</v>
      </c>
      <c r="AU7" s="6" t="s">
        <v>8</v>
      </c>
      <c r="AV7" s="6" t="s">
        <v>8</v>
      </c>
      <c r="AW7" s="6" t="s">
        <v>8</v>
      </c>
      <c r="AX7" s="6" t="s">
        <v>8</v>
      </c>
      <c r="AY7" s="6" t="s">
        <v>8</v>
      </c>
      <c r="AZ7" s="6" t="s">
        <v>8</v>
      </c>
      <c r="BA7" s="6" t="s">
        <v>8</v>
      </c>
    </row>
    <row r="8" spans="1:53" x14ac:dyDescent="0.2">
      <c r="A8" s="13" t="s">
        <v>92</v>
      </c>
      <c r="B8" s="12">
        <v>159.69999999999999</v>
      </c>
      <c r="C8" s="12">
        <v>160.30000000000001</v>
      </c>
      <c r="D8" s="12">
        <v>159.9</v>
      </c>
      <c r="E8" s="12">
        <v>160.69999999999999</v>
      </c>
      <c r="F8" s="12">
        <v>162.5</v>
      </c>
      <c r="G8" s="12">
        <v>159.9</v>
      </c>
      <c r="H8" s="12">
        <v>159.9</v>
      </c>
      <c r="I8" s="12">
        <v>159.9</v>
      </c>
      <c r="J8" s="12">
        <v>159.9</v>
      </c>
      <c r="K8" s="12">
        <v>162.6</v>
      </c>
      <c r="L8" s="12">
        <v>169.7</v>
      </c>
      <c r="M8" s="12">
        <v>169.9</v>
      </c>
      <c r="N8" s="12">
        <v>169.9</v>
      </c>
      <c r="O8" s="12">
        <v>170.4</v>
      </c>
      <c r="P8" s="12">
        <v>170.2</v>
      </c>
      <c r="Q8" s="12">
        <v>175.6</v>
      </c>
      <c r="R8" s="12">
        <v>176.6</v>
      </c>
      <c r="S8" s="12">
        <v>172.8</v>
      </c>
      <c r="T8" s="12">
        <v>172.6</v>
      </c>
      <c r="U8" s="12">
        <v>172.6</v>
      </c>
      <c r="V8" s="12">
        <v>172.1</v>
      </c>
      <c r="W8" s="12">
        <v>173.9</v>
      </c>
      <c r="X8" s="12">
        <v>173.6</v>
      </c>
      <c r="Y8" s="12">
        <v>173.7</v>
      </c>
      <c r="Z8" s="12">
        <v>173.2</v>
      </c>
      <c r="AA8" s="12">
        <v>172.9</v>
      </c>
      <c r="AB8" s="12">
        <v>172.9</v>
      </c>
      <c r="AC8" s="12">
        <v>172</v>
      </c>
      <c r="AD8" s="12">
        <v>169.6</v>
      </c>
      <c r="AE8" s="12">
        <v>168.5</v>
      </c>
      <c r="AF8" s="12">
        <v>170.3</v>
      </c>
      <c r="AG8" s="12">
        <v>175.5</v>
      </c>
      <c r="AH8" s="12">
        <v>176.2</v>
      </c>
      <c r="AI8" s="12">
        <v>172.7</v>
      </c>
      <c r="AJ8" s="12">
        <v>172.5</v>
      </c>
      <c r="AK8" s="12">
        <v>171.8</v>
      </c>
      <c r="AL8" s="12">
        <v>171.4</v>
      </c>
      <c r="AM8" s="12">
        <v>174.7</v>
      </c>
      <c r="AN8" s="12">
        <v>170.1</v>
      </c>
      <c r="AO8" s="12">
        <v>171.8</v>
      </c>
      <c r="AP8" s="12">
        <v>171.9</v>
      </c>
      <c r="AQ8" s="12" t="s">
        <v>8</v>
      </c>
      <c r="AR8" s="12" t="s">
        <v>8</v>
      </c>
      <c r="AS8" s="12" t="s">
        <v>8</v>
      </c>
      <c r="AT8" s="12" t="s">
        <v>8</v>
      </c>
      <c r="AU8" s="12" t="s">
        <v>8</v>
      </c>
      <c r="AV8" s="12" t="s">
        <v>8</v>
      </c>
      <c r="AW8" s="12" t="s">
        <v>8</v>
      </c>
      <c r="AX8" s="12" t="s">
        <v>8</v>
      </c>
      <c r="AY8" s="12" t="s">
        <v>8</v>
      </c>
      <c r="AZ8" s="12" t="s">
        <v>8</v>
      </c>
      <c r="BA8" s="12" t="s">
        <v>8</v>
      </c>
    </row>
    <row r="9" spans="1:53" x14ac:dyDescent="0.2">
      <c r="A9" s="11" t="s">
        <v>91</v>
      </c>
      <c r="B9" s="10">
        <v>155</v>
      </c>
      <c r="C9" s="10">
        <v>160.80000000000001</v>
      </c>
      <c r="D9" s="10">
        <v>160</v>
      </c>
      <c r="E9" s="10">
        <v>166.6</v>
      </c>
      <c r="F9" s="10">
        <v>171.7</v>
      </c>
      <c r="G9" s="10">
        <v>165.8</v>
      </c>
      <c r="H9" s="10">
        <v>163.19999999999999</v>
      </c>
      <c r="I9" s="10">
        <v>161.19999999999999</v>
      </c>
      <c r="J9" s="10">
        <v>159.19999999999999</v>
      </c>
      <c r="K9" s="10">
        <v>165.5</v>
      </c>
      <c r="L9" s="10">
        <v>169.4</v>
      </c>
      <c r="M9" s="10">
        <v>167.8</v>
      </c>
      <c r="N9" s="10">
        <v>165.6</v>
      </c>
      <c r="O9" s="10">
        <v>174.5</v>
      </c>
      <c r="P9" s="10">
        <v>174.9</v>
      </c>
      <c r="Q9" s="10">
        <v>178.1</v>
      </c>
      <c r="R9" s="10">
        <v>172</v>
      </c>
      <c r="S9" s="10">
        <v>170.9</v>
      </c>
      <c r="T9" s="10">
        <v>167.6</v>
      </c>
      <c r="U9" s="10">
        <v>167.3</v>
      </c>
      <c r="V9" s="10">
        <v>175.3</v>
      </c>
      <c r="W9" s="10">
        <v>175.9</v>
      </c>
      <c r="X9" s="10">
        <v>173</v>
      </c>
      <c r="Y9" s="10">
        <v>177.5</v>
      </c>
      <c r="Z9" s="10">
        <v>180.4</v>
      </c>
      <c r="AA9" s="10">
        <v>177.3</v>
      </c>
      <c r="AB9" s="10">
        <v>174.9</v>
      </c>
      <c r="AC9" s="10">
        <v>172.4</v>
      </c>
      <c r="AD9" s="10">
        <v>168.8</v>
      </c>
      <c r="AE9" s="10">
        <v>165</v>
      </c>
      <c r="AF9" s="10">
        <v>177.5</v>
      </c>
      <c r="AG9" s="10">
        <v>178.2</v>
      </c>
      <c r="AH9" s="10">
        <v>181.8</v>
      </c>
      <c r="AI9" s="10">
        <v>182.3</v>
      </c>
      <c r="AJ9" s="10">
        <v>177.5</v>
      </c>
      <c r="AK9" s="10">
        <v>174.2</v>
      </c>
      <c r="AL9" s="10">
        <v>171</v>
      </c>
      <c r="AM9" s="10">
        <v>180.4</v>
      </c>
      <c r="AN9" s="10">
        <v>179.5</v>
      </c>
      <c r="AO9" s="10">
        <v>177.1</v>
      </c>
      <c r="AP9" s="10">
        <v>174.3</v>
      </c>
      <c r="AQ9" s="6" t="s">
        <v>8</v>
      </c>
      <c r="AR9" s="6" t="s">
        <v>8</v>
      </c>
      <c r="AS9" s="6" t="s">
        <v>8</v>
      </c>
      <c r="AT9" s="6" t="s">
        <v>8</v>
      </c>
      <c r="AU9" s="6" t="s">
        <v>8</v>
      </c>
      <c r="AV9" s="6" t="s">
        <v>8</v>
      </c>
      <c r="AW9" s="6" t="s">
        <v>8</v>
      </c>
      <c r="AX9" s="6" t="s">
        <v>8</v>
      </c>
      <c r="AY9" s="6" t="s">
        <v>8</v>
      </c>
      <c r="AZ9" s="6" t="s">
        <v>8</v>
      </c>
      <c r="BA9" s="6" t="s">
        <v>8</v>
      </c>
    </row>
    <row r="10" spans="1:53" x14ac:dyDescent="0.2">
      <c r="A10" s="13" t="s">
        <v>90</v>
      </c>
      <c r="B10" s="12">
        <v>171.9</v>
      </c>
      <c r="C10" s="12">
        <v>171.9</v>
      </c>
      <c r="D10" s="12">
        <v>171.9</v>
      </c>
      <c r="E10" s="12">
        <v>171.9</v>
      </c>
      <c r="F10" s="12">
        <v>171.8</v>
      </c>
      <c r="G10" s="12">
        <v>171.9</v>
      </c>
      <c r="H10" s="12">
        <v>171.8</v>
      </c>
      <c r="I10" s="12">
        <v>171.9</v>
      </c>
      <c r="J10" s="12">
        <v>171.9</v>
      </c>
      <c r="K10" s="12">
        <v>171.8</v>
      </c>
      <c r="L10" s="12">
        <v>171.9</v>
      </c>
      <c r="M10" s="12">
        <v>171.9</v>
      </c>
      <c r="N10" s="12">
        <v>171.8</v>
      </c>
      <c r="O10" s="12">
        <v>171.9</v>
      </c>
      <c r="P10" s="12">
        <v>171.9</v>
      </c>
      <c r="Q10" s="12">
        <v>173.3</v>
      </c>
      <c r="R10" s="12">
        <v>171.9</v>
      </c>
      <c r="S10" s="12">
        <v>171.9</v>
      </c>
      <c r="T10" s="12">
        <v>170.7</v>
      </c>
      <c r="U10" s="12">
        <v>166.1</v>
      </c>
      <c r="V10" s="12">
        <v>165.9</v>
      </c>
      <c r="W10" s="12">
        <v>169.4</v>
      </c>
      <c r="X10" s="12">
        <v>165.4</v>
      </c>
      <c r="Y10" s="12">
        <v>167.5</v>
      </c>
      <c r="Z10" s="12">
        <v>165.9</v>
      </c>
      <c r="AA10" s="12">
        <v>166.1</v>
      </c>
      <c r="AB10" s="12">
        <v>165.7</v>
      </c>
      <c r="AC10" s="12">
        <v>165.9</v>
      </c>
      <c r="AD10" s="12">
        <v>165.9</v>
      </c>
      <c r="AE10" s="12">
        <v>165.5</v>
      </c>
      <c r="AF10" s="12">
        <v>166.8</v>
      </c>
      <c r="AG10" s="12">
        <v>165.7</v>
      </c>
      <c r="AH10" s="12">
        <v>169.1</v>
      </c>
      <c r="AI10" s="12">
        <v>165.7</v>
      </c>
      <c r="AJ10" s="12">
        <v>165.5</v>
      </c>
      <c r="AK10" s="12">
        <v>165.7</v>
      </c>
      <c r="AL10" s="12">
        <v>165.9</v>
      </c>
      <c r="AM10" s="12">
        <v>166.1</v>
      </c>
      <c r="AN10" s="12">
        <v>165.7</v>
      </c>
      <c r="AO10" s="12">
        <v>166.3</v>
      </c>
      <c r="AP10" s="12">
        <v>166.1</v>
      </c>
      <c r="AQ10" s="12" t="s">
        <v>8</v>
      </c>
      <c r="AR10" s="12" t="s">
        <v>8</v>
      </c>
      <c r="AS10" s="12" t="s">
        <v>8</v>
      </c>
      <c r="AT10" s="12" t="s">
        <v>8</v>
      </c>
      <c r="AU10" s="12" t="s">
        <v>8</v>
      </c>
      <c r="AV10" s="12" t="s">
        <v>8</v>
      </c>
      <c r="AW10" s="12" t="s">
        <v>8</v>
      </c>
      <c r="AX10" s="12" t="s">
        <v>8</v>
      </c>
      <c r="AY10" s="12" t="s">
        <v>8</v>
      </c>
      <c r="AZ10" s="12" t="s">
        <v>8</v>
      </c>
      <c r="BA10" s="12" t="s">
        <v>8</v>
      </c>
    </row>
    <row r="11" spans="1:53" x14ac:dyDescent="0.2">
      <c r="A11" s="11" t="s">
        <v>89</v>
      </c>
      <c r="B11" s="10">
        <v>157.1</v>
      </c>
      <c r="C11" s="10">
        <v>158.5</v>
      </c>
      <c r="D11" s="10">
        <v>163.30000000000001</v>
      </c>
      <c r="E11" s="10">
        <v>170.6</v>
      </c>
      <c r="F11" s="10">
        <v>176.4</v>
      </c>
      <c r="G11" s="10">
        <v>171</v>
      </c>
      <c r="H11" s="10">
        <v>169.9</v>
      </c>
      <c r="I11" s="10">
        <v>179.1</v>
      </c>
      <c r="J11" s="10">
        <v>177.5</v>
      </c>
      <c r="K11" s="10">
        <v>173</v>
      </c>
      <c r="L11" s="10">
        <v>171.9</v>
      </c>
      <c r="M11" s="10">
        <v>165.6</v>
      </c>
      <c r="N11" s="10">
        <v>171.9</v>
      </c>
      <c r="O11" s="10">
        <v>177.9</v>
      </c>
      <c r="P11" s="10">
        <v>175.7</v>
      </c>
      <c r="Q11" s="10">
        <v>178.8</v>
      </c>
      <c r="R11" s="10">
        <v>182.2</v>
      </c>
      <c r="S11" s="10">
        <v>177.5</v>
      </c>
      <c r="T11" s="10">
        <v>169.2</v>
      </c>
      <c r="U11" s="10">
        <v>167.4</v>
      </c>
      <c r="V11" s="10">
        <v>173.6</v>
      </c>
      <c r="W11" s="10">
        <v>182.2</v>
      </c>
      <c r="X11" s="10">
        <v>182.7</v>
      </c>
      <c r="Y11" s="10">
        <v>189.1</v>
      </c>
      <c r="Z11" s="10">
        <v>190.3</v>
      </c>
      <c r="AA11" s="10">
        <v>194.4</v>
      </c>
      <c r="AB11" s="10">
        <v>187</v>
      </c>
      <c r="AC11" s="10">
        <v>180.1</v>
      </c>
      <c r="AD11" s="10">
        <v>174.9</v>
      </c>
      <c r="AE11" s="10">
        <v>180.6</v>
      </c>
      <c r="AF11" s="10">
        <v>191.6</v>
      </c>
      <c r="AG11" s="10">
        <v>195.5</v>
      </c>
      <c r="AH11" s="10">
        <v>190.9</v>
      </c>
      <c r="AI11" s="10">
        <v>190.2</v>
      </c>
      <c r="AJ11" s="10">
        <v>195.3</v>
      </c>
      <c r="AK11" s="10">
        <v>192.1</v>
      </c>
      <c r="AL11" s="10">
        <v>187.5</v>
      </c>
      <c r="AM11" s="10">
        <v>189.3</v>
      </c>
      <c r="AN11" s="10">
        <v>188</v>
      </c>
      <c r="AO11" s="10">
        <v>194.5</v>
      </c>
      <c r="AP11" s="10">
        <v>184.6</v>
      </c>
      <c r="AQ11" s="6" t="s">
        <v>8</v>
      </c>
      <c r="AR11" s="6" t="s">
        <v>8</v>
      </c>
      <c r="AS11" s="6" t="s">
        <v>8</v>
      </c>
      <c r="AT11" s="6" t="s">
        <v>8</v>
      </c>
      <c r="AU11" s="6" t="s">
        <v>8</v>
      </c>
      <c r="AV11" s="6" t="s">
        <v>8</v>
      </c>
      <c r="AW11" s="6" t="s">
        <v>8</v>
      </c>
      <c r="AX11" s="6" t="s">
        <v>8</v>
      </c>
      <c r="AY11" s="6" t="s">
        <v>8</v>
      </c>
      <c r="AZ11" s="6" t="s">
        <v>8</v>
      </c>
      <c r="BA11" s="6" t="s">
        <v>8</v>
      </c>
    </row>
    <row r="12" spans="1:53" x14ac:dyDescent="0.2">
      <c r="A12" s="13" t="s">
        <v>88</v>
      </c>
      <c r="B12" s="12">
        <v>154.9</v>
      </c>
      <c r="C12" s="12">
        <v>155.30000000000001</v>
      </c>
      <c r="D12" s="12">
        <v>155.4</v>
      </c>
      <c r="E12" s="12">
        <v>159.4</v>
      </c>
      <c r="F12" s="12">
        <v>162.69999999999999</v>
      </c>
      <c r="G12" s="12">
        <v>162.19999999999999</v>
      </c>
      <c r="H12" s="12">
        <v>160.4</v>
      </c>
      <c r="I12" s="12">
        <v>160.4</v>
      </c>
      <c r="J12" s="12">
        <v>159.9</v>
      </c>
      <c r="K12" s="12">
        <v>159.9</v>
      </c>
      <c r="L12" s="12">
        <v>161.1</v>
      </c>
      <c r="M12" s="12">
        <v>163.19999999999999</v>
      </c>
      <c r="N12" s="12">
        <v>164.4</v>
      </c>
      <c r="O12" s="12">
        <v>164.3</v>
      </c>
      <c r="P12" s="12">
        <v>165.9</v>
      </c>
      <c r="Q12" s="12">
        <v>167.4</v>
      </c>
      <c r="R12" s="12">
        <v>167.4</v>
      </c>
      <c r="S12" s="12">
        <v>167.4</v>
      </c>
      <c r="T12" s="12">
        <v>166.5</v>
      </c>
      <c r="U12" s="12">
        <v>165.6</v>
      </c>
      <c r="V12" s="12">
        <v>165.6</v>
      </c>
      <c r="W12" s="12">
        <v>165.3</v>
      </c>
      <c r="X12" s="12">
        <v>167.4</v>
      </c>
      <c r="Y12" s="12">
        <v>167.4</v>
      </c>
      <c r="Z12" s="12">
        <v>167.4</v>
      </c>
      <c r="AA12" s="12">
        <v>165.9</v>
      </c>
      <c r="AB12" s="12">
        <v>166.2</v>
      </c>
      <c r="AC12" s="12">
        <v>166.5</v>
      </c>
      <c r="AD12" s="12">
        <v>165.9</v>
      </c>
      <c r="AE12" s="12">
        <v>167.4</v>
      </c>
      <c r="AF12" s="12">
        <v>167.4</v>
      </c>
      <c r="AG12" s="12">
        <v>166.2</v>
      </c>
      <c r="AH12" s="12">
        <v>167.4</v>
      </c>
      <c r="AI12" s="12">
        <v>167.4</v>
      </c>
      <c r="AJ12" s="12">
        <v>167.4</v>
      </c>
      <c r="AK12" s="12">
        <v>167.4</v>
      </c>
      <c r="AL12" s="12">
        <v>166.8</v>
      </c>
      <c r="AM12" s="12">
        <v>167.4</v>
      </c>
      <c r="AN12" s="12">
        <v>167.4</v>
      </c>
      <c r="AO12" s="12">
        <v>167.4</v>
      </c>
      <c r="AP12" s="12">
        <v>167.4</v>
      </c>
      <c r="AQ12" s="12" t="s">
        <v>8</v>
      </c>
      <c r="AR12" s="12" t="s">
        <v>8</v>
      </c>
      <c r="AS12" s="12" t="s">
        <v>8</v>
      </c>
      <c r="AT12" s="12" t="s">
        <v>8</v>
      </c>
      <c r="AU12" s="12" t="s">
        <v>8</v>
      </c>
      <c r="AV12" s="12" t="s">
        <v>8</v>
      </c>
      <c r="AW12" s="12" t="s">
        <v>8</v>
      </c>
      <c r="AX12" s="12" t="s">
        <v>8</v>
      </c>
      <c r="AY12" s="12" t="s">
        <v>8</v>
      </c>
      <c r="AZ12" s="12" t="s">
        <v>8</v>
      </c>
      <c r="BA12" s="12" t="s">
        <v>8</v>
      </c>
    </row>
    <row r="13" spans="1:53" x14ac:dyDescent="0.2">
      <c r="A13" s="11" t="s">
        <v>87</v>
      </c>
      <c r="B13" s="10">
        <v>125.8</v>
      </c>
      <c r="C13" s="10">
        <v>127.4</v>
      </c>
      <c r="D13" s="10">
        <v>123.3</v>
      </c>
      <c r="E13" s="10">
        <v>132.9</v>
      </c>
      <c r="F13" s="10">
        <v>130.69999999999999</v>
      </c>
      <c r="G13" s="10">
        <v>127.8</v>
      </c>
      <c r="H13" s="10">
        <v>125.1</v>
      </c>
      <c r="I13" s="10">
        <v>123.2</v>
      </c>
      <c r="J13" s="10">
        <v>125.5</v>
      </c>
      <c r="K13" s="10">
        <v>132.19999999999999</v>
      </c>
      <c r="L13" s="10">
        <v>132.4</v>
      </c>
      <c r="M13" s="10">
        <v>130.9</v>
      </c>
      <c r="N13" s="10">
        <v>129</v>
      </c>
      <c r="O13" s="10">
        <v>140.19999999999999</v>
      </c>
      <c r="P13" s="10">
        <v>140.80000000000001</v>
      </c>
      <c r="Q13" s="10">
        <v>147.5</v>
      </c>
      <c r="R13" s="10">
        <v>147.6</v>
      </c>
      <c r="S13" s="10">
        <v>147</v>
      </c>
      <c r="T13" s="10">
        <v>146.5</v>
      </c>
      <c r="U13" s="10">
        <v>145.1</v>
      </c>
      <c r="V13" s="10">
        <v>144.5</v>
      </c>
      <c r="W13" s="10">
        <v>147.19999999999999</v>
      </c>
      <c r="X13" s="10">
        <v>146.9</v>
      </c>
      <c r="Y13" s="10">
        <v>145.9</v>
      </c>
      <c r="Z13" s="10">
        <v>144.30000000000001</v>
      </c>
      <c r="AA13" s="10">
        <v>143.30000000000001</v>
      </c>
      <c r="AB13" s="10">
        <v>142.4</v>
      </c>
      <c r="AC13" s="10">
        <v>141.4</v>
      </c>
      <c r="AD13" s="10">
        <v>141.1</v>
      </c>
      <c r="AE13" s="10">
        <v>140.30000000000001</v>
      </c>
      <c r="AF13" s="10">
        <v>143.19999999999999</v>
      </c>
      <c r="AG13" s="10">
        <v>144.19999999999999</v>
      </c>
      <c r="AH13" s="10">
        <v>147.80000000000001</v>
      </c>
      <c r="AI13" s="10">
        <v>148.69999999999999</v>
      </c>
      <c r="AJ13" s="10">
        <v>147.1</v>
      </c>
      <c r="AK13" s="10">
        <v>145.19999999999999</v>
      </c>
      <c r="AL13" s="10">
        <v>143.9</v>
      </c>
      <c r="AM13" s="10">
        <v>143.5</v>
      </c>
      <c r="AN13" s="10">
        <v>142.19999999999999</v>
      </c>
      <c r="AO13" s="10">
        <v>141.30000000000001</v>
      </c>
      <c r="AP13" s="10">
        <v>140.1</v>
      </c>
      <c r="AQ13" s="6" t="s">
        <v>8</v>
      </c>
      <c r="AR13" s="6" t="s">
        <v>8</v>
      </c>
      <c r="AS13" s="6" t="s">
        <v>8</v>
      </c>
      <c r="AT13" s="6" t="s">
        <v>8</v>
      </c>
      <c r="AU13" s="6" t="s">
        <v>8</v>
      </c>
      <c r="AV13" s="6" t="s">
        <v>8</v>
      </c>
      <c r="AW13" s="6" t="s">
        <v>8</v>
      </c>
      <c r="AX13" s="6" t="s">
        <v>8</v>
      </c>
      <c r="AY13" s="6" t="s">
        <v>8</v>
      </c>
      <c r="AZ13" s="6" t="s">
        <v>8</v>
      </c>
      <c r="BA13" s="6" t="s">
        <v>8</v>
      </c>
    </row>
    <row r="14" spans="1:53" x14ac:dyDescent="0.2">
      <c r="A14" s="13" t="s">
        <v>86</v>
      </c>
      <c r="B14" s="12">
        <v>126.9</v>
      </c>
      <c r="C14" s="12">
        <v>125.3</v>
      </c>
      <c r="D14" s="12">
        <v>121.5</v>
      </c>
      <c r="E14" s="12">
        <v>124.2</v>
      </c>
      <c r="F14" s="12">
        <v>121.3</v>
      </c>
      <c r="G14" s="12">
        <v>121.2</v>
      </c>
      <c r="H14" s="12">
        <v>119.9</v>
      </c>
      <c r="I14" s="12">
        <v>120.2</v>
      </c>
      <c r="J14" s="12">
        <v>120.1</v>
      </c>
      <c r="K14" s="12">
        <v>127.6</v>
      </c>
      <c r="L14" s="12">
        <v>132.69999999999999</v>
      </c>
      <c r="M14" s="12">
        <v>132.5</v>
      </c>
      <c r="N14" s="12">
        <v>132.19999999999999</v>
      </c>
      <c r="O14" s="12">
        <v>138</v>
      </c>
      <c r="P14" s="12">
        <v>138.1</v>
      </c>
      <c r="Q14" s="12">
        <v>139.4</v>
      </c>
      <c r="R14" s="12">
        <v>138.9</v>
      </c>
      <c r="S14" s="12">
        <v>138.5</v>
      </c>
      <c r="T14" s="12">
        <v>136.80000000000001</v>
      </c>
      <c r="U14" s="12">
        <v>136.1</v>
      </c>
      <c r="V14" s="12">
        <v>136.1</v>
      </c>
      <c r="W14" s="12">
        <v>140.80000000000001</v>
      </c>
      <c r="X14" s="12">
        <v>140.69999999999999</v>
      </c>
      <c r="Y14" s="12">
        <v>137.6</v>
      </c>
      <c r="Z14" s="12">
        <v>137.5</v>
      </c>
      <c r="AA14" s="12">
        <v>138.19999999999999</v>
      </c>
      <c r="AB14" s="12">
        <v>137.1</v>
      </c>
      <c r="AC14" s="12">
        <v>136.5</v>
      </c>
      <c r="AD14" s="12">
        <v>136.5</v>
      </c>
      <c r="AE14" s="12">
        <v>136.4</v>
      </c>
      <c r="AF14" s="12">
        <v>138.4</v>
      </c>
      <c r="AG14" s="12">
        <v>141.19999999999999</v>
      </c>
      <c r="AH14" s="12">
        <v>145.6</v>
      </c>
      <c r="AI14" s="12">
        <v>147.9</v>
      </c>
      <c r="AJ14" s="12">
        <v>147.5</v>
      </c>
      <c r="AK14" s="12">
        <v>146.69999999999999</v>
      </c>
      <c r="AL14" s="12">
        <v>145.19999999999999</v>
      </c>
      <c r="AM14" s="12">
        <v>145.1</v>
      </c>
      <c r="AN14" s="12">
        <v>144.9</v>
      </c>
      <c r="AO14" s="12">
        <v>144.80000000000001</v>
      </c>
      <c r="AP14" s="12">
        <v>144.30000000000001</v>
      </c>
      <c r="AQ14" s="12" t="s">
        <v>8</v>
      </c>
      <c r="AR14" s="12" t="s">
        <v>8</v>
      </c>
      <c r="AS14" s="12" t="s">
        <v>8</v>
      </c>
      <c r="AT14" s="12" t="s">
        <v>8</v>
      </c>
      <c r="AU14" s="12" t="s">
        <v>8</v>
      </c>
      <c r="AV14" s="12" t="s">
        <v>8</v>
      </c>
      <c r="AW14" s="12" t="s">
        <v>8</v>
      </c>
      <c r="AX14" s="12" t="s">
        <v>8</v>
      </c>
      <c r="AY14" s="12" t="s">
        <v>8</v>
      </c>
      <c r="AZ14" s="12" t="s">
        <v>8</v>
      </c>
      <c r="BA14" s="12" t="s">
        <v>8</v>
      </c>
    </row>
    <row r="15" spans="1:53" x14ac:dyDescent="0.2">
      <c r="A15" s="11" t="s">
        <v>85</v>
      </c>
      <c r="B15" s="10">
        <v>125.8</v>
      </c>
      <c r="C15" s="10">
        <v>127.4</v>
      </c>
      <c r="D15" s="10">
        <v>123.1</v>
      </c>
      <c r="E15" s="10">
        <v>129.9</v>
      </c>
      <c r="F15" s="10">
        <v>128.9</v>
      </c>
      <c r="G15" s="10">
        <v>125.6</v>
      </c>
      <c r="H15" s="10">
        <v>122.9</v>
      </c>
      <c r="I15" s="10">
        <v>121</v>
      </c>
      <c r="J15" s="10">
        <v>122.4</v>
      </c>
      <c r="K15" s="10">
        <v>128.9</v>
      </c>
      <c r="L15" s="10">
        <v>128.80000000000001</v>
      </c>
      <c r="M15" s="10">
        <v>127.6</v>
      </c>
      <c r="N15" s="10">
        <v>126.2</v>
      </c>
      <c r="O15" s="10">
        <v>137.80000000000001</v>
      </c>
      <c r="P15" s="10">
        <v>138</v>
      </c>
      <c r="Q15" s="10">
        <v>142.9</v>
      </c>
      <c r="R15" s="10">
        <v>141.6</v>
      </c>
      <c r="S15" s="10">
        <v>139.19999999999999</v>
      </c>
      <c r="T15" s="10">
        <v>137.5</v>
      </c>
      <c r="U15" s="10">
        <v>136.5</v>
      </c>
      <c r="V15" s="10">
        <v>136</v>
      </c>
      <c r="W15" s="10">
        <v>141.1</v>
      </c>
      <c r="X15" s="10">
        <v>141.80000000000001</v>
      </c>
      <c r="Y15" s="10">
        <v>140.4</v>
      </c>
      <c r="Z15" s="10">
        <v>138.9</v>
      </c>
      <c r="AA15" s="10">
        <v>138.1</v>
      </c>
      <c r="AB15" s="10">
        <v>137.6</v>
      </c>
      <c r="AC15" s="10">
        <v>136.9</v>
      </c>
      <c r="AD15" s="10">
        <v>136.30000000000001</v>
      </c>
      <c r="AE15" s="10">
        <v>135.30000000000001</v>
      </c>
      <c r="AF15" s="10">
        <v>138.69999999999999</v>
      </c>
      <c r="AG15" s="10">
        <v>139.4</v>
      </c>
      <c r="AH15" s="10">
        <v>143.1</v>
      </c>
      <c r="AI15" s="10">
        <v>144.30000000000001</v>
      </c>
      <c r="AJ15" s="10">
        <v>143.30000000000001</v>
      </c>
      <c r="AK15" s="10">
        <v>142</v>
      </c>
      <c r="AL15" s="10">
        <v>142</v>
      </c>
      <c r="AM15" s="10">
        <v>142.19999999999999</v>
      </c>
      <c r="AN15" s="10">
        <v>141.69999999999999</v>
      </c>
      <c r="AO15" s="10">
        <v>141.30000000000001</v>
      </c>
      <c r="AP15" s="10">
        <v>140.30000000000001</v>
      </c>
      <c r="AQ15" s="6" t="s">
        <v>8</v>
      </c>
      <c r="AR15" s="6" t="s">
        <v>8</v>
      </c>
      <c r="AS15" s="6" t="s">
        <v>8</v>
      </c>
      <c r="AT15" s="6" t="s">
        <v>8</v>
      </c>
      <c r="AU15" s="6" t="s">
        <v>8</v>
      </c>
      <c r="AV15" s="6" t="s">
        <v>8</v>
      </c>
      <c r="AW15" s="6" t="s">
        <v>8</v>
      </c>
      <c r="AX15" s="6" t="s">
        <v>8</v>
      </c>
      <c r="AY15" s="6" t="s">
        <v>8</v>
      </c>
      <c r="AZ15" s="6" t="s">
        <v>8</v>
      </c>
      <c r="BA15" s="6" t="s">
        <v>8</v>
      </c>
    </row>
    <row r="16" spans="1:53" x14ac:dyDescent="0.2">
      <c r="A16" s="13" t="s">
        <v>84</v>
      </c>
      <c r="B16" s="12">
        <v>126.6</v>
      </c>
      <c r="C16" s="12">
        <v>123.6</v>
      </c>
      <c r="D16" s="12">
        <v>122.8</v>
      </c>
      <c r="E16" s="12">
        <v>126.1</v>
      </c>
      <c r="F16" s="12">
        <v>132.19999999999999</v>
      </c>
      <c r="G16" s="12">
        <v>130.9</v>
      </c>
      <c r="H16" s="12">
        <v>129.9</v>
      </c>
      <c r="I16" s="12">
        <v>129.9</v>
      </c>
      <c r="J16" s="12">
        <v>129.80000000000001</v>
      </c>
      <c r="K16" s="12">
        <v>129.9</v>
      </c>
      <c r="L16" s="12">
        <v>132.1</v>
      </c>
      <c r="M16" s="12">
        <v>133.6</v>
      </c>
      <c r="N16" s="12">
        <v>133.6</v>
      </c>
      <c r="O16" s="12">
        <v>134.4</v>
      </c>
      <c r="P16" s="12">
        <v>136</v>
      </c>
      <c r="Q16" s="12">
        <v>143</v>
      </c>
      <c r="R16" s="12">
        <v>145.80000000000001</v>
      </c>
      <c r="S16" s="12">
        <v>144.69999999999999</v>
      </c>
      <c r="T16" s="12">
        <v>140.9</v>
      </c>
      <c r="U16" s="12">
        <v>140.9</v>
      </c>
      <c r="V16" s="12">
        <v>140.9</v>
      </c>
      <c r="W16" s="12">
        <v>141.4</v>
      </c>
      <c r="X16" s="12">
        <v>141.4</v>
      </c>
      <c r="Y16" s="12">
        <v>140.9</v>
      </c>
      <c r="Z16" s="12">
        <v>140.9</v>
      </c>
      <c r="AA16" s="12">
        <v>140.9</v>
      </c>
      <c r="AB16" s="12">
        <v>141.19999999999999</v>
      </c>
      <c r="AC16" s="12">
        <v>140.9</v>
      </c>
      <c r="AD16" s="12">
        <v>140.9</v>
      </c>
      <c r="AE16" s="12">
        <v>140.9</v>
      </c>
      <c r="AF16" s="12">
        <v>140.9</v>
      </c>
      <c r="AG16" s="12">
        <v>141.69999999999999</v>
      </c>
      <c r="AH16" s="12">
        <v>145.4</v>
      </c>
      <c r="AI16" s="12">
        <v>148.1</v>
      </c>
      <c r="AJ16" s="12">
        <v>147.9</v>
      </c>
      <c r="AK16" s="12">
        <v>147.9</v>
      </c>
      <c r="AL16" s="12">
        <v>147.9</v>
      </c>
      <c r="AM16" s="12">
        <v>147.9</v>
      </c>
      <c r="AN16" s="12">
        <v>147.9</v>
      </c>
      <c r="AO16" s="12">
        <v>147.4</v>
      </c>
      <c r="AP16" s="12">
        <v>147.30000000000001</v>
      </c>
      <c r="AQ16" s="12" t="s">
        <v>8</v>
      </c>
      <c r="AR16" s="12" t="s">
        <v>8</v>
      </c>
      <c r="AS16" s="12" t="s">
        <v>8</v>
      </c>
      <c r="AT16" s="12" t="s">
        <v>8</v>
      </c>
      <c r="AU16" s="12" t="s">
        <v>8</v>
      </c>
      <c r="AV16" s="12" t="s">
        <v>8</v>
      </c>
      <c r="AW16" s="12" t="s">
        <v>8</v>
      </c>
      <c r="AX16" s="12" t="s">
        <v>8</v>
      </c>
      <c r="AY16" s="12" t="s">
        <v>8</v>
      </c>
      <c r="AZ16" s="12" t="s">
        <v>8</v>
      </c>
      <c r="BA16" s="12" t="s">
        <v>8</v>
      </c>
    </row>
    <row r="17" spans="1:53" x14ac:dyDescent="0.2">
      <c r="A17" s="11" t="s">
        <v>83</v>
      </c>
      <c r="B17" s="10">
        <v>125.2</v>
      </c>
      <c r="C17" s="10">
        <v>126.8</v>
      </c>
      <c r="D17" s="10">
        <v>126.9</v>
      </c>
      <c r="E17" s="10">
        <v>129.9</v>
      </c>
      <c r="F17" s="10">
        <v>130.69999999999999</v>
      </c>
      <c r="G17" s="10">
        <v>130.4</v>
      </c>
      <c r="H17" s="10">
        <v>128.5</v>
      </c>
      <c r="I17" s="10">
        <v>126</v>
      </c>
      <c r="J17" s="10">
        <v>125.9</v>
      </c>
      <c r="K17" s="10">
        <v>130</v>
      </c>
      <c r="L17" s="10">
        <v>132.9</v>
      </c>
      <c r="M17" s="10">
        <v>132.9</v>
      </c>
      <c r="N17" s="10">
        <v>132.9</v>
      </c>
      <c r="O17" s="10">
        <v>137.6</v>
      </c>
      <c r="P17" s="10">
        <v>139.4</v>
      </c>
      <c r="Q17" s="10">
        <v>142.69999999999999</v>
      </c>
      <c r="R17" s="10">
        <v>143.9</v>
      </c>
      <c r="S17" s="10">
        <v>142.6</v>
      </c>
      <c r="T17" s="10">
        <v>139.9</v>
      </c>
      <c r="U17" s="10">
        <v>139.9</v>
      </c>
      <c r="V17" s="10">
        <v>139.9</v>
      </c>
      <c r="W17" s="10">
        <v>143.69999999999999</v>
      </c>
      <c r="X17" s="10">
        <v>143.1</v>
      </c>
      <c r="Y17" s="10">
        <v>140.69999999999999</v>
      </c>
      <c r="Z17" s="10">
        <v>140.30000000000001</v>
      </c>
      <c r="AA17" s="10">
        <v>139.9</v>
      </c>
      <c r="AB17" s="10">
        <v>139.1</v>
      </c>
      <c r="AC17" s="10">
        <v>136.9</v>
      </c>
      <c r="AD17" s="10">
        <v>136.80000000000001</v>
      </c>
      <c r="AE17" s="10">
        <v>136.9</v>
      </c>
      <c r="AF17" s="10">
        <v>138.30000000000001</v>
      </c>
      <c r="AG17" s="10">
        <v>139</v>
      </c>
      <c r="AH17" s="10">
        <v>144.80000000000001</v>
      </c>
      <c r="AI17" s="10">
        <v>147.19999999999999</v>
      </c>
      <c r="AJ17" s="10">
        <v>145.6</v>
      </c>
      <c r="AK17" s="10">
        <v>142.9</v>
      </c>
      <c r="AL17" s="10">
        <v>142.9</v>
      </c>
      <c r="AM17" s="10">
        <v>142.9</v>
      </c>
      <c r="AN17" s="10">
        <v>142.80000000000001</v>
      </c>
      <c r="AO17" s="10">
        <v>142.80000000000001</v>
      </c>
      <c r="AP17" s="10">
        <v>140.5</v>
      </c>
      <c r="AQ17" s="6" t="s">
        <v>8</v>
      </c>
      <c r="AR17" s="6" t="s">
        <v>8</v>
      </c>
      <c r="AS17" s="6" t="s">
        <v>8</v>
      </c>
      <c r="AT17" s="6" t="s">
        <v>8</v>
      </c>
      <c r="AU17" s="6" t="s">
        <v>8</v>
      </c>
      <c r="AV17" s="6" t="s">
        <v>8</v>
      </c>
      <c r="AW17" s="6" t="s">
        <v>8</v>
      </c>
      <c r="AX17" s="6" t="s">
        <v>8</v>
      </c>
      <c r="AY17" s="6" t="s">
        <v>8</v>
      </c>
      <c r="AZ17" s="6" t="s">
        <v>8</v>
      </c>
      <c r="BA17" s="6" t="s">
        <v>8</v>
      </c>
    </row>
    <row r="18" spans="1:53" x14ac:dyDescent="0.2">
      <c r="A18" s="13" t="s">
        <v>82</v>
      </c>
      <c r="B18" s="12">
        <v>127.4</v>
      </c>
      <c r="C18" s="12">
        <v>125.5</v>
      </c>
      <c r="D18" s="12">
        <v>128.1</v>
      </c>
      <c r="E18" s="12">
        <v>130.1</v>
      </c>
      <c r="F18" s="12">
        <v>132.80000000000001</v>
      </c>
      <c r="G18" s="12">
        <v>131.5</v>
      </c>
      <c r="H18" s="12">
        <v>129.9</v>
      </c>
      <c r="I18" s="12">
        <v>129.9</v>
      </c>
      <c r="J18" s="12">
        <v>129.9</v>
      </c>
      <c r="K18" s="12">
        <v>131.5</v>
      </c>
      <c r="L18" s="12">
        <v>136.19999999999999</v>
      </c>
      <c r="M18" s="12">
        <v>137</v>
      </c>
      <c r="N18" s="12">
        <v>135.9</v>
      </c>
      <c r="O18" s="12">
        <v>142</v>
      </c>
      <c r="P18" s="12">
        <v>145.1</v>
      </c>
      <c r="Q18" s="12">
        <v>143.9</v>
      </c>
      <c r="R18" s="12">
        <v>143.5</v>
      </c>
      <c r="S18" s="12">
        <v>142</v>
      </c>
      <c r="T18" s="12">
        <v>141.9</v>
      </c>
      <c r="U18" s="12">
        <v>141.9</v>
      </c>
      <c r="V18" s="12">
        <v>141.9</v>
      </c>
      <c r="W18" s="12">
        <v>143.4</v>
      </c>
      <c r="X18" s="12">
        <v>142.30000000000001</v>
      </c>
      <c r="Y18" s="12">
        <v>140.30000000000001</v>
      </c>
      <c r="Z18" s="12">
        <v>142.19999999999999</v>
      </c>
      <c r="AA18" s="12">
        <v>141.1</v>
      </c>
      <c r="AB18" s="12">
        <v>140.6</v>
      </c>
      <c r="AC18" s="12">
        <v>139.9</v>
      </c>
      <c r="AD18" s="12">
        <v>139.9</v>
      </c>
      <c r="AE18" s="12">
        <v>138.80000000000001</v>
      </c>
      <c r="AF18" s="12">
        <v>138.30000000000001</v>
      </c>
      <c r="AG18" s="12">
        <v>139.69999999999999</v>
      </c>
      <c r="AH18" s="12">
        <v>145</v>
      </c>
      <c r="AI18" s="12">
        <v>145.30000000000001</v>
      </c>
      <c r="AJ18" s="12">
        <v>144.4</v>
      </c>
      <c r="AK18" s="12">
        <v>143.30000000000001</v>
      </c>
      <c r="AL18" s="12">
        <v>141.9</v>
      </c>
      <c r="AM18" s="12">
        <v>141.9</v>
      </c>
      <c r="AN18" s="12">
        <v>141.9</v>
      </c>
      <c r="AO18" s="12">
        <v>141.9</v>
      </c>
      <c r="AP18" s="12">
        <v>141.9</v>
      </c>
      <c r="AQ18" s="12" t="s">
        <v>8</v>
      </c>
      <c r="AR18" s="12" t="s">
        <v>8</v>
      </c>
      <c r="AS18" s="12" t="s">
        <v>8</v>
      </c>
      <c r="AT18" s="12" t="s">
        <v>8</v>
      </c>
      <c r="AU18" s="12" t="s">
        <v>8</v>
      </c>
      <c r="AV18" s="12" t="s">
        <v>8</v>
      </c>
      <c r="AW18" s="12" t="s">
        <v>8</v>
      </c>
      <c r="AX18" s="12" t="s">
        <v>8</v>
      </c>
      <c r="AY18" s="12" t="s">
        <v>8</v>
      </c>
      <c r="AZ18" s="12" t="s">
        <v>8</v>
      </c>
      <c r="BA18" s="12" t="s">
        <v>8</v>
      </c>
    </row>
    <row r="19" spans="1:53" x14ac:dyDescent="0.2">
      <c r="A19" s="11" t="s">
        <v>81</v>
      </c>
      <c r="B19" s="10">
        <v>141.5</v>
      </c>
      <c r="C19" s="10">
        <v>147.9</v>
      </c>
      <c r="D19" s="10">
        <v>147.9</v>
      </c>
      <c r="E19" s="10">
        <v>147.9</v>
      </c>
      <c r="F19" s="10">
        <v>147.9</v>
      </c>
      <c r="G19" s="10">
        <v>147.9</v>
      </c>
      <c r="H19" s="10">
        <v>147.9</v>
      </c>
      <c r="I19" s="10">
        <v>147.9</v>
      </c>
      <c r="J19" s="10">
        <v>147.9</v>
      </c>
      <c r="K19" s="10">
        <v>148.80000000000001</v>
      </c>
      <c r="L19" s="10">
        <v>156.69999999999999</v>
      </c>
      <c r="M19" s="10">
        <v>156.9</v>
      </c>
      <c r="N19" s="10">
        <v>157</v>
      </c>
      <c r="O19" s="10">
        <v>158</v>
      </c>
      <c r="P19" s="10">
        <v>160.6</v>
      </c>
      <c r="Q19" s="10">
        <v>160.5</v>
      </c>
      <c r="R19" s="10">
        <v>160.6</v>
      </c>
      <c r="S19" s="10">
        <v>160.5</v>
      </c>
      <c r="T19" s="10">
        <v>159.4</v>
      </c>
      <c r="U19" s="10">
        <v>158.80000000000001</v>
      </c>
      <c r="V19" s="10">
        <v>158.69999999999999</v>
      </c>
      <c r="W19" s="10">
        <v>162</v>
      </c>
      <c r="X19" s="10">
        <v>161.19999999999999</v>
      </c>
      <c r="Y19" s="10">
        <v>159.80000000000001</v>
      </c>
      <c r="Z19" s="10">
        <v>159.80000000000001</v>
      </c>
      <c r="AA19" s="10">
        <v>159.6</v>
      </c>
      <c r="AB19" s="10">
        <v>157.9</v>
      </c>
      <c r="AC19" s="10">
        <v>155.80000000000001</v>
      </c>
      <c r="AD19" s="10">
        <v>155.69999999999999</v>
      </c>
      <c r="AE19" s="10">
        <v>155.69999999999999</v>
      </c>
      <c r="AF19" s="10">
        <v>158.30000000000001</v>
      </c>
      <c r="AG19" s="10">
        <v>159.6</v>
      </c>
      <c r="AH19" s="10">
        <v>164.6</v>
      </c>
      <c r="AI19" s="10">
        <v>165.2</v>
      </c>
      <c r="AJ19" s="10">
        <v>164.2</v>
      </c>
      <c r="AK19" s="10">
        <v>163.80000000000001</v>
      </c>
      <c r="AL19" s="10">
        <v>163.80000000000001</v>
      </c>
      <c r="AM19" s="10">
        <v>163.80000000000001</v>
      </c>
      <c r="AN19" s="10">
        <v>163.80000000000001</v>
      </c>
      <c r="AO19" s="10">
        <v>162.30000000000001</v>
      </c>
      <c r="AP19" s="10">
        <v>159.80000000000001</v>
      </c>
      <c r="AQ19" s="6" t="s">
        <v>8</v>
      </c>
      <c r="AR19" s="6" t="s">
        <v>8</v>
      </c>
      <c r="AS19" s="6" t="s">
        <v>8</v>
      </c>
      <c r="AT19" s="6" t="s">
        <v>8</v>
      </c>
      <c r="AU19" s="6" t="s">
        <v>8</v>
      </c>
      <c r="AV19" s="6" t="s">
        <v>8</v>
      </c>
      <c r="AW19" s="6" t="s">
        <v>8</v>
      </c>
      <c r="AX19" s="6" t="s">
        <v>8</v>
      </c>
      <c r="AY19" s="6" t="s">
        <v>8</v>
      </c>
      <c r="AZ19" s="6" t="s">
        <v>8</v>
      </c>
      <c r="BA19" s="6" t="s">
        <v>8</v>
      </c>
    </row>
    <row r="20" spans="1:53" x14ac:dyDescent="0.2">
      <c r="A20" s="13" t="s">
        <v>80</v>
      </c>
      <c r="B20" s="12">
        <v>140.1</v>
      </c>
      <c r="C20" s="12">
        <v>147.6</v>
      </c>
      <c r="D20" s="12">
        <v>147.30000000000001</v>
      </c>
      <c r="E20" s="12">
        <v>147.6</v>
      </c>
      <c r="F20" s="12">
        <v>147.9</v>
      </c>
      <c r="G20" s="12">
        <v>147.80000000000001</v>
      </c>
      <c r="H20" s="12">
        <v>147.30000000000001</v>
      </c>
      <c r="I20" s="12">
        <v>147.19999999999999</v>
      </c>
      <c r="J20" s="12">
        <v>143.4</v>
      </c>
      <c r="K20" s="12">
        <v>143.69999999999999</v>
      </c>
      <c r="L20" s="12">
        <v>156.5</v>
      </c>
      <c r="M20" s="12">
        <v>156</v>
      </c>
      <c r="N20" s="12">
        <v>155.5</v>
      </c>
      <c r="O20" s="12">
        <v>153.1</v>
      </c>
      <c r="P20" s="12">
        <v>155.19999999999999</v>
      </c>
      <c r="Q20" s="12">
        <v>161.5</v>
      </c>
      <c r="R20" s="12">
        <v>162.19999999999999</v>
      </c>
      <c r="S20" s="12">
        <v>157.5</v>
      </c>
      <c r="T20" s="12">
        <v>157.1</v>
      </c>
      <c r="U20" s="12">
        <v>155.80000000000001</v>
      </c>
      <c r="V20" s="12">
        <v>153.4</v>
      </c>
      <c r="W20" s="12">
        <v>156.69999999999999</v>
      </c>
      <c r="X20" s="12">
        <v>154.1</v>
      </c>
      <c r="Y20" s="12">
        <v>153.30000000000001</v>
      </c>
      <c r="Z20" s="12">
        <v>156.5</v>
      </c>
      <c r="AA20" s="12">
        <v>159.5</v>
      </c>
      <c r="AB20" s="12">
        <v>159.4</v>
      </c>
      <c r="AC20" s="12">
        <v>155.4</v>
      </c>
      <c r="AD20" s="12">
        <v>154</v>
      </c>
      <c r="AE20" s="12">
        <v>149.69999999999999</v>
      </c>
      <c r="AF20" s="12">
        <v>154.9</v>
      </c>
      <c r="AG20" s="12">
        <v>157.1</v>
      </c>
      <c r="AH20" s="12">
        <v>159.30000000000001</v>
      </c>
      <c r="AI20" s="12">
        <v>158.5</v>
      </c>
      <c r="AJ20" s="12">
        <v>156.1</v>
      </c>
      <c r="AK20" s="12">
        <v>155.69999999999999</v>
      </c>
      <c r="AL20" s="12">
        <v>155.80000000000001</v>
      </c>
      <c r="AM20" s="12">
        <v>155.9</v>
      </c>
      <c r="AN20" s="12">
        <v>155.80000000000001</v>
      </c>
      <c r="AO20" s="12">
        <v>155.69999999999999</v>
      </c>
      <c r="AP20" s="12">
        <v>155.6</v>
      </c>
      <c r="AQ20" s="12" t="s">
        <v>8</v>
      </c>
      <c r="AR20" s="12" t="s">
        <v>8</v>
      </c>
      <c r="AS20" s="12" t="s">
        <v>8</v>
      </c>
      <c r="AT20" s="12" t="s">
        <v>8</v>
      </c>
      <c r="AU20" s="12" t="s">
        <v>8</v>
      </c>
      <c r="AV20" s="12" t="s">
        <v>8</v>
      </c>
      <c r="AW20" s="12" t="s">
        <v>8</v>
      </c>
      <c r="AX20" s="12" t="s">
        <v>8</v>
      </c>
      <c r="AY20" s="12" t="s">
        <v>8</v>
      </c>
      <c r="AZ20" s="12" t="s">
        <v>8</v>
      </c>
      <c r="BA20" s="12" t="s">
        <v>8</v>
      </c>
    </row>
    <row r="21" spans="1:53" x14ac:dyDescent="0.2">
      <c r="A21" s="11" t="s">
        <v>79</v>
      </c>
      <c r="B21" s="10">
        <v>140.9</v>
      </c>
      <c r="C21" s="10">
        <v>147.4</v>
      </c>
      <c r="D21" s="10">
        <v>147.69999999999999</v>
      </c>
      <c r="E21" s="10">
        <v>147.9</v>
      </c>
      <c r="F21" s="10">
        <v>147.9</v>
      </c>
      <c r="G21" s="10">
        <v>147</v>
      </c>
      <c r="H21" s="10">
        <v>142.80000000000001</v>
      </c>
      <c r="I21" s="10">
        <v>140.69999999999999</v>
      </c>
      <c r="J21" s="10">
        <v>134.69999999999999</v>
      </c>
      <c r="K21" s="10">
        <v>143</v>
      </c>
      <c r="L21" s="10">
        <v>152.6</v>
      </c>
      <c r="M21" s="10">
        <v>154</v>
      </c>
      <c r="N21" s="10">
        <v>153.9</v>
      </c>
      <c r="O21" s="10">
        <v>154.6</v>
      </c>
      <c r="P21" s="10">
        <v>154.19999999999999</v>
      </c>
      <c r="Q21" s="10">
        <v>162.5</v>
      </c>
      <c r="R21" s="10">
        <v>162.80000000000001</v>
      </c>
      <c r="S21" s="10">
        <v>158.80000000000001</v>
      </c>
      <c r="T21" s="10">
        <v>157.80000000000001</v>
      </c>
      <c r="U21" s="10">
        <v>157.9</v>
      </c>
      <c r="V21" s="10">
        <v>157.9</v>
      </c>
      <c r="W21" s="10">
        <v>161.4</v>
      </c>
      <c r="X21" s="10">
        <v>163.5</v>
      </c>
      <c r="Y21" s="10">
        <v>158.80000000000001</v>
      </c>
      <c r="Z21" s="10">
        <v>158.80000000000001</v>
      </c>
      <c r="AA21" s="10">
        <v>158.69999999999999</v>
      </c>
      <c r="AB21" s="10">
        <v>158.5</v>
      </c>
      <c r="AC21" s="10">
        <v>156.5</v>
      </c>
      <c r="AD21" s="10">
        <v>154.9</v>
      </c>
      <c r="AE21" s="10">
        <v>155.19999999999999</v>
      </c>
      <c r="AF21" s="10">
        <v>158.1</v>
      </c>
      <c r="AG21" s="10">
        <v>159.80000000000001</v>
      </c>
      <c r="AH21" s="10">
        <v>163.4</v>
      </c>
      <c r="AI21" s="10">
        <v>165.9</v>
      </c>
      <c r="AJ21" s="10">
        <v>164.9</v>
      </c>
      <c r="AK21" s="10">
        <v>163.80000000000001</v>
      </c>
      <c r="AL21" s="10">
        <v>162.1</v>
      </c>
      <c r="AM21" s="10">
        <v>159.5</v>
      </c>
      <c r="AN21" s="10">
        <v>158.9</v>
      </c>
      <c r="AO21" s="10">
        <v>158.69999999999999</v>
      </c>
      <c r="AP21" s="10">
        <v>158.30000000000001</v>
      </c>
      <c r="AQ21" s="6" t="s">
        <v>8</v>
      </c>
      <c r="AR21" s="6" t="s">
        <v>8</v>
      </c>
      <c r="AS21" s="6" t="s">
        <v>8</v>
      </c>
      <c r="AT21" s="6" t="s">
        <v>8</v>
      </c>
      <c r="AU21" s="6" t="s">
        <v>8</v>
      </c>
      <c r="AV21" s="6" t="s">
        <v>8</v>
      </c>
      <c r="AW21" s="6" t="s">
        <v>8</v>
      </c>
      <c r="AX21" s="6" t="s">
        <v>8</v>
      </c>
      <c r="AY21" s="6" t="s">
        <v>8</v>
      </c>
      <c r="AZ21" s="6" t="s">
        <v>8</v>
      </c>
      <c r="BA21" s="6" t="s">
        <v>8</v>
      </c>
    </row>
    <row r="22" spans="1:53" x14ac:dyDescent="0.2">
      <c r="A22" s="13" t="s">
        <v>78</v>
      </c>
      <c r="B22" s="12">
        <v>138.4</v>
      </c>
      <c r="C22" s="12">
        <v>146.4</v>
      </c>
      <c r="D22" s="12">
        <v>147.9</v>
      </c>
      <c r="E22" s="12">
        <v>147.9</v>
      </c>
      <c r="F22" s="12">
        <v>147.9</v>
      </c>
      <c r="G22" s="12">
        <v>147.9</v>
      </c>
      <c r="H22" s="12">
        <v>147.9</v>
      </c>
      <c r="I22" s="12">
        <v>147.9</v>
      </c>
      <c r="J22" s="12">
        <v>147.9</v>
      </c>
      <c r="K22" s="12">
        <v>148.30000000000001</v>
      </c>
      <c r="L22" s="12">
        <v>156.1</v>
      </c>
      <c r="M22" s="12">
        <v>156.9</v>
      </c>
      <c r="N22" s="12">
        <v>156.9</v>
      </c>
      <c r="O22" s="12">
        <v>157.4</v>
      </c>
      <c r="P22" s="12">
        <v>159.30000000000001</v>
      </c>
      <c r="Q22" s="12">
        <v>160.6</v>
      </c>
      <c r="R22" s="12">
        <v>160.6</v>
      </c>
      <c r="S22" s="12">
        <v>160.6</v>
      </c>
      <c r="T22" s="12">
        <v>160.80000000000001</v>
      </c>
      <c r="U22" s="12">
        <v>159.6</v>
      </c>
      <c r="V22" s="12">
        <v>159.30000000000001</v>
      </c>
      <c r="W22" s="12">
        <v>160.19999999999999</v>
      </c>
      <c r="X22" s="12">
        <v>162.9</v>
      </c>
      <c r="Y22" s="12">
        <v>161</v>
      </c>
      <c r="Z22" s="12">
        <v>160.80000000000001</v>
      </c>
      <c r="AA22" s="12">
        <v>160.19999999999999</v>
      </c>
      <c r="AB22" s="12">
        <v>159.5</v>
      </c>
      <c r="AC22" s="12">
        <v>157.69999999999999</v>
      </c>
      <c r="AD22" s="12">
        <v>157.19999999999999</v>
      </c>
      <c r="AE22" s="12">
        <v>156.30000000000001</v>
      </c>
      <c r="AF22" s="12">
        <v>157.4</v>
      </c>
      <c r="AG22" s="12">
        <v>158.80000000000001</v>
      </c>
      <c r="AH22" s="12">
        <v>162.4</v>
      </c>
      <c r="AI22" s="12">
        <v>165.5</v>
      </c>
      <c r="AJ22" s="12">
        <v>165.9</v>
      </c>
      <c r="AK22" s="12">
        <v>165.9</v>
      </c>
      <c r="AL22" s="12">
        <v>165</v>
      </c>
      <c r="AM22" s="12">
        <v>164.3</v>
      </c>
      <c r="AN22" s="12">
        <v>163.19999999999999</v>
      </c>
      <c r="AO22" s="12">
        <v>163.1</v>
      </c>
      <c r="AP22" s="12">
        <v>160.30000000000001</v>
      </c>
      <c r="AQ22" s="12" t="s">
        <v>8</v>
      </c>
      <c r="AR22" s="12" t="s">
        <v>8</v>
      </c>
      <c r="AS22" s="12" t="s">
        <v>8</v>
      </c>
      <c r="AT22" s="12" t="s">
        <v>8</v>
      </c>
      <c r="AU22" s="12" t="s">
        <v>8</v>
      </c>
      <c r="AV22" s="12" t="s">
        <v>8</v>
      </c>
      <c r="AW22" s="12" t="s">
        <v>8</v>
      </c>
      <c r="AX22" s="12" t="s">
        <v>8</v>
      </c>
      <c r="AY22" s="12" t="s">
        <v>8</v>
      </c>
      <c r="AZ22" s="12" t="s">
        <v>8</v>
      </c>
      <c r="BA22" s="12" t="s">
        <v>8</v>
      </c>
    </row>
    <row r="23" spans="1:53" x14ac:dyDescent="0.2">
      <c r="A23" s="11" t="s">
        <v>77</v>
      </c>
      <c r="B23" s="10">
        <v>147.69999999999999</v>
      </c>
      <c r="C23" s="10">
        <v>147.4</v>
      </c>
      <c r="D23" s="10">
        <v>144.5</v>
      </c>
      <c r="E23" s="10">
        <v>142.80000000000001</v>
      </c>
      <c r="F23" s="10">
        <v>154.5</v>
      </c>
      <c r="G23" s="10">
        <v>154.69999999999999</v>
      </c>
      <c r="H23" s="10">
        <v>153.69999999999999</v>
      </c>
      <c r="I23" s="10">
        <v>152.5</v>
      </c>
      <c r="J23" s="10">
        <v>151.69999999999999</v>
      </c>
      <c r="K23" s="10">
        <v>151.19999999999999</v>
      </c>
      <c r="L23" s="10">
        <v>151.80000000000001</v>
      </c>
      <c r="M23" s="10">
        <v>151.5</v>
      </c>
      <c r="N23" s="10">
        <v>151.19999999999999</v>
      </c>
      <c r="O23" s="10">
        <v>152.69999999999999</v>
      </c>
      <c r="P23" s="10">
        <v>156.5</v>
      </c>
      <c r="Q23" s="10">
        <v>164.1</v>
      </c>
      <c r="R23" s="10">
        <v>167.2</v>
      </c>
      <c r="S23" s="10">
        <v>167.2</v>
      </c>
      <c r="T23" s="10">
        <v>166</v>
      </c>
      <c r="U23" s="10">
        <v>164.3</v>
      </c>
      <c r="V23" s="10">
        <v>161.19999999999999</v>
      </c>
      <c r="W23" s="10">
        <v>159.19999999999999</v>
      </c>
      <c r="X23" s="10">
        <v>158.69999999999999</v>
      </c>
      <c r="Y23" s="10">
        <v>157.5</v>
      </c>
      <c r="Z23" s="10">
        <v>157.30000000000001</v>
      </c>
      <c r="AA23" s="10">
        <v>157.30000000000001</v>
      </c>
      <c r="AB23" s="10">
        <v>157.30000000000001</v>
      </c>
      <c r="AC23" s="10">
        <v>157.30000000000001</v>
      </c>
      <c r="AD23" s="10">
        <v>157.30000000000001</v>
      </c>
      <c r="AE23" s="10">
        <v>157.30000000000001</v>
      </c>
      <c r="AF23" s="10">
        <v>158.30000000000001</v>
      </c>
      <c r="AG23" s="10">
        <v>157.4</v>
      </c>
      <c r="AH23" s="10">
        <v>163.5</v>
      </c>
      <c r="AI23" s="10">
        <v>165.7</v>
      </c>
      <c r="AJ23" s="10">
        <v>165.4</v>
      </c>
      <c r="AK23" s="10">
        <v>165.6</v>
      </c>
      <c r="AL23" s="10">
        <v>165.6</v>
      </c>
      <c r="AM23" s="10">
        <v>164.3</v>
      </c>
      <c r="AN23" s="10">
        <v>161.6</v>
      </c>
      <c r="AO23" s="10">
        <v>159.5</v>
      </c>
      <c r="AP23" s="10">
        <v>158.30000000000001</v>
      </c>
      <c r="AQ23" s="6" t="s">
        <v>8</v>
      </c>
      <c r="AR23" s="6" t="s">
        <v>8</v>
      </c>
      <c r="AS23" s="6" t="s">
        <v>8</v>
      </c>
      <c r="AT23" s="6" t="s">
        <v>8</v>
      </c>
      <c r="AU23" s="6" t="s">
        <v>8</v>
      </c>
      <c r="AV23" s="6" t="s">
        <v>8</v>
      </c>
      <c r="AW23" s="6" t="s">
        <v>8</v>
      </c>
      <c r="AX23" s="6" t="s">
        <v>8</v>
      </c>
      <c r="AY23" s="6" t="s">
        <v>8</v>
      </c>
      <c r="AZ23" s="6" t="s">
        <v>8</v>
      </c>
      <c r="BA23" s="6" t="s">
        <v>8</v>
      </c>
    </row>
    <row r="24" spans="1:53" x14ac:dyDescent="0.2">
      <c r="A24" s="13" t="s">
        <v>76</v>
      </c>
      <c r="B24" s="12">
        <v>149.9</v>
      </c>
      <c r="C24" s="12">
        <v>149.9</v>
      </c>
      <c r="D24" s="12">
        <v>149.9</v>
      </c>
      <c r="E24" s="12">
        <v>149.9</v>
      </c>
      <c r="F24" s="12">
        <v>153.5</v>
      </c>
      <c r="G24" s="12">
        <v>150.9</v>
      </c>
      <c r="H24" s="12">
        <v>149.9</v>
      </c>
      <c r="I24" s="12">
        <v>149.9</v>
      </c>
      <c r="J24" s="12">
        <v>149.9</v>
      </c>
      <c r="K24" s="12">
        <v>149.9</v>
      </c>
      <c r="L24" s="12">
        <v>153</v>
      </c>
      <c r="M24" s="12">
        <v>154.6</v>
      </c>
      <c r="N24" s="12">
        <v>156</v>
      </c>
      <c r="O24" s="12">
        <v>155.4</v>
      </c>
      <c r="P24" s="12">
        <v>157.6</v>
      </c>
      <c r="Q24" s="12">
        <v>163.6</v>
      </c>
      <c r="R24" s="12">
        <v>167.9</v>
      </c>
      <c r="S24" s="12">
        <v>167.9</v>
      </c>
      <c r="T24" s="12">
        <v>167.9</v>
      </c>
      <c r="U24" s="12">
        <v>167.9</v>
      </c>
      <c r="V24" s="12">
        <v>163.5</v>
      </c>
      <c r="W24" s="12">
        <v>159.9</v>
      </c>
      <c r="X24" s="12">
        <v>159.9</v>
      </c>
      <c r="Y24" s="12">
        <v>159.9</v>
      </c>
      <c r="Z24" s="12">
        <v>159.9</v>
      </c>
      <c r="AA24" s="12">
        <v>159.9</v>
      </c>
      <c r="AB24" s="12">
        <v>159.9</v>
      </c>
      <c r="AC24" s="12">
        <v>159.1</v>
      </c>
      <c r="AD24" s="12">
        <v>158</v>
      </c>
      <c r="AE24" s="12">
        <v>157.9</v>
      </c>
      <c r="AF24" s="12">
        <v>158</v>
      </c>
      <c r="AG24" s="12">
        <v>157.9</v>
      </c>
      <c r="AH24" s="12">
        <v>163.69999999999999</v>
      </c>
      <c r="AI24" s="12">
        <v>166.9</v>
      </c>
      <c r="AJ24" s="12">
        <v>166.9</v>
      </c>
      <c r="AK24" s="12">
        <v>166.9</v>
      </c>
      <c r="AL24" s="12">
        <v>166.9</v>
      </c>
      <c r="AM24" s="12">
        <v>166.8</v>
      </c>
      <c r="AN24" s="12">
        <v>165.6</v>
      </c>
      <c r="AO24" s="12">
        <v>164.9</v>
      </c>
      <c r="AP24" s="12">
        <v>161.9</v>
      </c>
      <c r="AQ24" s="12" t="s">
        <v>8</v>
      </c>
      <c r="AR24" s="12" t="s">
        <v>8</v>
      </c>
      <c r="AS24" s="12" t="s">
        <v>8</v>
      </c>
      <c r="AT24" s="12" t="s">
        <v>8</v>
      </c>
      <c r="AU24" s="12" t="s">
        <v>8</v>
      </c>
      <c r="AV24" s="12" t="s">
        <v>8</v>
      </c>
      <c r="AW24" s="12" t="s">
        <v>8</v>
      </c>
      <c r="AX24" s="12" t="s">
        <v>8</v>
      </c>
      <c r="AY24" s="12" t="s">
        <v>8</v>
      </c>
      <c r="AZ24" s="12" t="s">
        <v>8</v>
      </c>
      <c r="BA24" s="12" t="s">
        <v>8</v>
      </c>
    </row>
    <row r="25" spans="1:53" x14ac:dyDescent="0.2">
      <c r="A25" s="11" t="s">
        <v>75</v>
      </c>
      <c r="B25" s="10">
        <v>146.9</v>
      </c>
      <c r="C25" s="10">
        <v>143.30000000000001</v>
      </c>
      <c r="D25" s="10">
        <v>146.5</v>
      </c>
      <c r="E25" s="10">
        <v>152.30000000000001</v>
      </c>
      <c r="F25" s="10">
        <v>153.5</v>
      </c>
      <c r="G25" s="10">
        <v>144.80000000000001</v>
      </c>
      <c r="H25" s="10">
        <v>145.9</v>
      </c>
      <c r="I25" s="10">
        <v>146.30000000000001</v>
      </c>
      <c r="J25" s="10">
        <v>142.80000000000001</v>
      </c>
      <c r="K25" s="10">
        <v>147.4</v>
      </c>
      <c r="L25" s="10">
        <v>149.1</v>
      </c>
      <c r="M25" s="10">
        <v>142.5</v>
      </c>
      <c r="N25" s="10">
        <v>144.19999999999999</v>
      </c>
      <c r="O25" s="10">
        <v>148.69999999999999</v>
      </c>
      <c r="P25" s="10">
        <v>154.69999999999999</v>
      </c>
      <c r="Q25" s="10">
        <v>157.5</v>
      </c>
      <c r="R25" s="10">
        <v>160.69999999999999</v>
      </c>
      <c r="S25" s="10">
        <v>157.1</v>
      </c>
      <c r="T25" s="10">
        <v>151.19999999999999</v>
      </c>
      <c r="U25" s="10">
        <v>153.6</v>
      </c>
      <c r="V25" s="10">
        <v>156.4</v>
      </c>
      <c r="W25" s="10">
        <v>163.6</v>
      </c>
      <c r="X25" s="10">
        <v>160.4</v>
      </c>
      <c r="Y25" s="10">
        <v>161.80000000000001</v>
      </c>
      <c r="Z25" s="10">
        <v>160.6</v>
      </c>
      <c r="AA25" s="10">
        <v>158.9</v>
      </c>
      <c r="AB25" s="10">
        <v>156.30000000000001</v>
      </c>
      <c r="AC25" s="10">
        <v>158.80000000000001</v>
      </c>
      <c r="AD25" s="10">
        <v>160.6</v>
      </c>
      <c r="AE25" s="10">
        <v>163.9</v>
      </c>
      <c r="AF25" s="10">
        <v>169.2</v>
      </c>
      <c r="AG25" s="10">
        <v>167.7</v>
      </c>
      <c r="AH25" s="10">
        <v>171.3</v>
      </c>
      <c r="AI25" s="10">
        <v>170</v>
      </c>
      <c r="AJ25" s="10">
        <v>168.9</v>
      </c>
      <c r="AK25" s="10">
        <v>167.8</v>
      </c>
      <c r="AL25" s="10">
        <v>168.7</v>
      </c>
      <c r="AM25" s="10">
        <v>171.8</v>
      </c>
      <c r="AN25" s="10">
        <v>159.4</v>
      </c>
      <c r="AO25" s="10">
        <v>158.30000000000001</v>
      </c>
      <c r="AP25" s="10">
        <v>151.5</v>
      </c>
      <c r="AQ25" s="6" t="s">
        <v>8</v>
      </c>
      <c r="AR25" s="6" t="s">
        <v>8</v>
      </c>
      <c r="AS25" s="6" t="s">
        <v>8</v>
      </c>
      <c r="AT25" s="6" t="s">
        <v>8</v>
      </c>
      <c r="AU25" s="6" t="s">
        <v>8</v>
      </c>
      <c r="AV25" s="6" t="s">
        <v>8</v>
      </c>
      <c r="AW25" s="6" t="s">
        <v>8</v>
      </c>
      <c r="AX25" s="6" t="s">
        <v>8</v>
      </c>
      <c r="AY25" s="6" t="s">
        <v>8</v>
      </c>
      <c r="AZ25" s="6" t="s">
        <v>8</v>
      </c>
      <c r="BA25" s="6" t="s">
        <v>8</v>
      </c>
    </row>
    <row r="26" spans="1:53" x14ac:dyDescent="0.2">
      <c r="A26" s="13" t="s">
        <v>74</v>
      </c>
      <c r="B26" s="12">
        <v>146.80000000000001</v>
      </c>
      <c r="C26" s="12">
        <v>143.19999999999999</v>
      </c>
      <c r="D26" s="12">
        <v>146.4</v>
      </c>
      <c r="E26" s="12">
        <v>152.4</v>
      </c>
      <c r="F26" s="12">
        <v>153</v>
      </c>
      <c r="G26" s="12">
        <v>144.69999999999999</v>
      </c>
      <c r="H26" s="12">
        <v>146</v>
      </c>
      <c r="I26" s="12">
        <v>146.30000000000001</v>
      </c>
      <c r="J26" s="12">
        <v>142.80000000000001</v>
      </c>
      <c r="K26" s="12">
        <v>147.30000000000001</v>
      </c>
      <c r="L26" s="12">
        <v>149.1</v>
      </c>
      <c r="M26" s="12">
        <v>142.5</v>
      </c>
      <c r="N26" s="12">
        <v>144.30000000000001</v>
      </c>
      <c r="O26" s="12">
        <v>148.80000000000001</v>
      </c>
      <c r="P26" s="12">
        <v>154.69999999999999</v>
      </c>
      <c r="Q26" s="12">
        <v>157.5</v>
      </c>
      <c r="R26" s="12">
        <v>160.69999999999999</v>
      </c>
      <c r="S26" s="12">
        <v>157</v>
      </c>
      <c r="T26" s="12">
        <v>151.19999999999999</v>
      </c>
      <c r="U26" s="12">
        <v>153.69999999999999</v>
      </c>
      <c r="V26" s="12">
        <v>156.19999999999999</v>
      </c>
      <c r="W26" s="12">
        <v>163.69999999999999</v>
      </c>
      <c r="X26" s="12">
        <v>160.4</v>
      </c>
      <c r="Y26" s="12">
        <v>161.69999999999999</v>
      </c>
      <c r="Z26" s="12">
        <v>160.6</v>
      </c>
      <c r="AA26" s="12">
        <v>158.1</v>
      </c>
      <c r="AB26" s="12">
        <v>156.5</v>
      </c>
      <c r="AC26" s="12">
        <v>158.9</v>
      </c>
      <c r="AD26" s="12">
        <v>161</v>
      </c>
      <c r="AE26" s="12">
        <v>164.5</v>
      </c>
      <c r="AF26" s="12">
        <v>169.4</v>
      </c>
      <c r="AG26" s="12">
        <v>167.8</v>
      </c>
      <c r="AH26" s="12">
        <v>171.5</v>
      </c>
      <c r="AI26" s="12">
        <v>170</v>
      </c>
      <c r="AJ26" s="12">
        <v>169.1</v>
      </c>
      <c r="AK26" s="12">
        <v>167.8</v>
      </c>
      <c r="AL26" s="12">
        <v>169.1</v>
      </c>
      <c r="AM26" s="12">
        <v>172.2</v>
      </c>
      <c r="AN26" s="12">
        <v>159.80000000000001</v>
      </c>
      <c r="AO26" s="12">
        <v>158.5</v>
      </c>
      <c r="AP26" s="12">
        <v>151.30000000000001</v>
      </c>
      <c r="AQ26" s="12" t="s">
        <v>8</v>
      </c>
      <c r="AR26" s="12" t="s">
        <v>8</v>
      </c>
      <c r="AS26" s="12" t="s">
        <v>8</v>
      </c>
      <c r="AT26" s="12" t="s">
        <v>8</v>
      </c>
      <c r="AU26" s="12" t="s">
        <v>8</v>
      </c>
      <c r="AV26" s="12" t="s">
        <v>8</v>
      </c>
      <c r="AW26" s="12" t="s">
        <v>8</v>
      </c>
      <c r="AX26" s="12" t="s">
        <v>8</v>
      </c>
      <c r="AY26" s="12" t="s">
        <v>8</v>
      </c>
      <c r="AZ26" s="12" t="s">
        <v>8</v>
      </c>
      <c r="BA26" s="12" t="s">
        <v>8</v>
      </c>
    </row>
    <row r="27" spans="1:53" x14ac:dyDescent="0.2">
      <c r="A27" s="11" t="s">
        <v>73</v>
      </c>
      <c r="B27" s="10">
        <v>146.4</v>
      </c>
      <c r="C27" s="10">
        <v>142.69999999999999</v>
      </c>
      <c r="D27" s="10">
        <v>146.19999999999999</v>
      </c>
      <c r="E27" s="10">
        <v>151.80000000000001</v>
      </c>
      <c r="F27" s="10">
        <v>152.80000000000001</v>
      </c>
      <c r="G27" s="10">
        <v>144.4</v>
      </c>
      <c r="H27" s="10">
        <v>145.5</v>
      </c>
      <c r="I27" s="10">
        <v>145.80000000000001</v>
      </c>
      <c r="J27" s="10">
        <v>142.6</v>
      </c>
      <c r="K27" s="10">
        <v>147.1</v>
      </c>
      <c r="L27" s="10">
        <v>148.9</v>
      </c>
      <c r="M27" s="10">
        <v>142.19999999999999</v>
      </c>
      <c r="N27" s="10">
        <v>144</v>
      </c>
      <c r="O27" s="10">
        <v>148.5</v>
      </c>
      <c r="P27" s="10">
        <v>154.4</v>
      </c>
      <c r="Q27" s="10">
        <v>157.1</v>
      </c>
      <c r="R27" s="10">
        <v>160.4</v>
      </c>
      <c r="S27" s="10">
        <v>156.80000000000001</v>
      </c>
      <c r="T27" s="10">
        <v>151</v>
      </c>
      <c r="U27" s="10">
        <v>153.30000000000001</v>
      </c>
      <c r="V27" s="10">
        <v>156</v>
      </c>
      <c r="W27" s="10">
        <v>163.1</v>
      </c>
      <c r="X27" s="10">
        <v>160</v>
      </c>
      <c r="Y27" s="10">
        <v>161.4</v>
      </c>
      <c r="Z27" s="10">
        <v>160.30000000000001</v>
      </c>
      <c r="AA27" s="10">
        <v>158</v>
      </c>
      <c r="AB27" s="10">
        <v>156.30000000000001</v>
      </c>
      <c r="AC27" s="10">
        <v>158.1</v>
      </c>
      <c r="AD27" s="10">
        <v>160.30000000000001</v>
      </c>
      <c r="AE27" s="10">
        <v>163.19999999999999</v>
      </c>
      <c r="AF27" s="10">
        <v>169.2</v>
      </c>
      <c r="AG27" s="10">
        <v>167.7</v>
      </c>
      <c r="AH27" s="10">
        <v>171.3</v>
      </c>
      <c r="AI27" s="10">
        <v>170</v>
      </c>
      <c r="AJ27" s="10">
        <v>169</v>
      </c>
      <c r="AK27" s="10">
        <v>167.5</v>
      </c>
      <c r="AL27" s="10">
        <v>168.8</v>
      </c>
      <c r="AM27" s="10">
        <v>171.8</v>
      </c>
      <c r="AN27" s="10">
        <v>159.6</v>
      </c>
      <c r="AO27" s="10">
        <v>158.5</v>
      </c>
      <c r="AP27" s="10">
        <v>151.5</v>
      </c>
      <c r="AQ27" s="6" t="s">
        <v>8</v>
      </c>
      <c r="AR27" s="6" t="s">
        <v>8</v>
      </c>
      <c r="AS27" s="6" t="s">
        <v>8</v>
      </c>
      <c r="AT27" s="6" t="s">
        <v>8</v>
      </c>
      <c r="AU27" s="6" t="s">
        <v>8</v>
      </c>
      <c r="AV27" s="6" t="s">
        <v>8</v>
      </c>
      <c r="AW27" s="6" t="s">
        <v>8</v>
      </c>
      <c r="AX27" s="6" t="s">
        <v>8</v>
      </c>
      <c r="AY27" s="6" t="s">
        <v>8</v>
      </c>
      <c r="AZ27" s="6" t="s">
        <v>8</v>
      </c>
      <c r="BA27" s="6" t="s">
        <v>8</v>
      </c>
    </row>
    <row r="28" spans="1:53" x14ac:dyDescent="0.2">
      <c r="A28" s="13" t="s">
        <v>72</v>
      </c>
      <c r="B28" s="12">
        <v>145.30000000000001</v>
      </c>
      <c r="C28" s="12">
        <v>142.30000000000001</v>
      </c>
      <c r="D28" s="12">
        <v>145.30000000000001</v>
      </c>
      <c r="E28" s="12">
        <v>151.5</v>
      </c>
      <c r="F28" s="12">
        <v>152.1</v>
      </c>
      <c r="G28" s="12">
        <v>144</v>
      </c>
      <c r="H28" s="12">
        <v>144.9</v>
      </c>
      <c r="I28" s="12">
        <v>145.19999999999999</v>
      </c>
      <c r="J28" s="12">
        <v>141.80000000000001</v>
      </c>
      <c r="K28" s="12">
        <v>146.30000000000001</v>
      </c>
      <c r="L28" s="12">
        <v>148.1</v>
      </c>
      <c r="M28" s="12">
        <v>141.69999999999999</v>
      </c>
      <c r="N28" s="12">
        <v>143.1</v>
      </c>
      <c r="O28" s="12">
        <v>147.69999999999999</v>
      </c>
      <c r="P28" s="12">
        <v>153.4</v>
      </c>
      <c r="Q28" s="12">
        <v>156</v>
      </c>
      <c r="R28" s="12">
        <v>159.5</v>
      </c>
      <c r="S28" s="12">
        <v>155.69999999999999</v>
      </c>
      <c r="T28" s="12">
        <v>150.19999999999999</v>
      </c>
      <c r="U28" s="12">
        <v>151.69999999999999</v>
      </c>
      <c r="V28" s="12">
        <v>155.30000000000001</v>
      </c>
      <c r="W28" s="12">
        <v>162.80000000000001</v>
      </c>
      <c r="X28" s="12">
        <v>159.1</v>
      </c>
      <c r="Y28" s="12">
        <v>160.69999999999999</v>
      </c>
      <c r="Z28" s="12">
        <v>159.5</v>
      </c>
      <c r="AA28" s="12">
        <v>157.4</v>
      </c>
      <c r="AB28" s="12">
        <v>155</v>
      </c>
      <c r="AC28" s="12">
        <v>157.5</v>
      </c>
      <c r="AD28" s="12">
        <v>160</v>
      </c>
      <c r="AE28" s="12">
        <v>163.19999999999999</v>
      </c>
      <c r="AF28" s="12">
        <v>168.5</v>
      </c>
      <c r="AG28" s="12">
        <v>166.7</v>
      </c>
      <c r="AH28" s="12">
        <v>170.5</v>
      </c>
      <c r="AI28" s="12">
        <v>169</v>
      </c>
      <c r="AJ28" s="12">
        <v>168.2</v>
      </c>
      <c r="AK28" s="12">
        <v>166.7</v>
      </c>
      <c r="AL28" s="12">
        <v>168.2</v>
      </c>
      <c r="AM28" s="12">
        <v>170.8</v>
      </c>
      <c r="AN28" s="12">
        <v>159.1</v>
      </c>
      <c r="AO28" s="12">
        <v>157.5</v>
      </c>
      <c r="AP28" s="12">
        <v>150.69999999999999</v>
      </c>
      <c r="AQ28" s="12" t="s">
        <v>8</v>
      </c>
      <c r="AR28" s="12" t="s">
        <v>8</v>
      </c>
      <c r="AS28" s="12" t="s">
        <v>8</v>
      </c>
      <c r="AT28" s="12" t="s">
        <v>8</v>
      </c>
      <c r="AU28" s="12" t="s">
        <v>8</v>
      </c>
      <c r="AV28" s="12" t="s">
        <v>8</v>
      </c>
      <c r="AW28" s="12" t="s">
        <v>8</v>
      </c>
      <c r="AX28" s="12" t="s">
        <v>8</v>
      </c>
      <c r="AY28" s="12" t="s">
        <v>8</v>
      </c>
      <c r="AZ28" s="12" t="s">
        <v>8</v>
      </c>
      <c r="BA28" s="12" t="s">
        <v>8</v>
      </c>
    </row>
    <row r="29" spans="1:53" x14ac:dyDescent="0.2">
      <c r="A29" s="11" t="s">
        <v>71</v>
      </c>
      <c r="B29" s="10">
        <v>146.9</v>
      </c>
      <c r="C29" s="10">
        <v>143.30000000000001</v>
      </c>
      <c r="D29" s="10">
        <v>146.5</v>
      </c>
      <c r="E29" s="10">
        <v>152.4</v>
      </c>
      <c r="F29" s="10">
        <v>153.4</v>
      </c>
      <c r="G29" s="10">
        <v>144.80000000000001</v>
      </c>
      <c r="H29" s="10">
        <v>146.1</v>
      </c>
      <c r="I29" s="10">
        <v>146.4</v>
      </c>
      <c r="J29" s="10">
        <v>142.80000000000001</v>
      </c>
      <c r="K29" s="10">
        <v>147.6</v>
      </c>
      <c r="L29" s="10">
        <v>149.1</v>
      </c>
      <c r="M29" s="10">
        <v>142.6</v>
      </c>
      <c r="N29" s="10">
        <v>144.30000000000001</v>
      </c>
      <c r="O29" s="10">
        <v>148.6</v>
      </c>
      <c r="P29" s="10">
        <v>154.80000000000001</v>
      </c>
      <c r="Q29" s="10">
        <v>157.5</v>
      </c>
      <c r="R29" s="10">
        <v>160.69999999999999</v>
      </c>
      <c r="S29" s="10">
        <v>157.1</v>
      </c>
      <c r="T29" s="10">
        <v>151.30000000000001</v>
      </c>
      <c r="U29" s="10">
        <v>153.69999999999999</v>
      </c>
      <c r="V29" s="10">
        <v>156.4</v>
      </c>
      <c r="W29" s="10">
        <v>163.80000000000001</v>
      </c>
      <c r="X29" s="10">
        <v>160.4</v>
      </c>
      <c r="Y29" s="10">
        <v>161.69999999999999</v>
      </c>
      <c r="Z29" s="10">
        <v>160.6</v>
      </c>
      <c r="AA29" s="10">
        <v>158.30000000000001</v>
      </c>
      <c r="AB29" s="10">
        <v>156.4</v>
      </c>
      <c r="AC29" s="10">
        <v>159</v>
      </c>
      <c r="AD29" s="10">
        <v>161.1</v>
      </c>
      <c r="AE29" s="10">
        <v>164.6</v>
      </c>
      <c r="AF29" s="10">
        <v>169.4</v>
      </c>
      <c r="AG29" s="10">
        <v>167.7</v>
      </c>
      <c r="AH29" s="10">
        <v>171.3</v>
      </c>
      <c r="AI29" s="10">
        <v>170.1</v>
      </c>
      <c r="AJ29" s="10">
        <v>169</v>
      </c>
      <c r="AK29" s="10">
        <v>167.9</v>
      </c>
      <c r="AL29" s="10">
        <v>169</v>
      </c>
      <c r="AM29" s="10">
        <v>172.1</v>
      </c>
      <c r="AN29" s="10">
        <v>159.69999999999999</v>
      </c>
      <c r="AO29" s="10">
        <v>158.5</v>
      </c>
      <c r="AP29" s="10">
        <v>151.6</v>
      </c>
      <c r="AQ29" s="6" t="s">
        <v>8</v>
      </c>
      <c r="AR29" s="6" t="s">
        <v>8</v>
      </c>
      <c r="AS29" s="6" t="s">
        <v>8</v>
      </c>
      <c r="AT29" s="6" t="s">
        <v>8</v>
      </c>
      <c r="AU29" s="6" t="s">
        <v>8</v>
      </c>
      <c r="AV29" s="6" t="s">
        <v>8</v>
      </c>
      <c r="AW29" s="6" t="s">
        <v>8</v>
      </c>
      <c r="AX29" s="6" t="s">
        <v>8</v>
      </c>
      <c r="AY29" s="6" t="s">
        <v>8</v>
      </c>
      <c r="AZ29" s="6" t="s">
        <v>8</v>
      </c>
      <c r="BA29" s="6" t="s">
        <v>8</v>
      </c>
    </row>
    <row r="30" spans="1:53" x14ac:dyDescent="0.2">
      <c r="A30" s="13" t="s">
        <v>70</v>
      </c>
      <c r="B30" s="12">
        <v>147</v>
      </c>
      <c r="C30" s="12">
        <v>143.30000000000001</v>
      </c>
      <c r="D30" s="12">
        <v>146.5</v>
      </c>
      <c r="E30" s="12">
        <v>152.4</v>
      </c>
      <c r="F30" s="12">
        <v>153.5</v>
      </c>
      <c r="G30" s="12">
        <v>144.80000000000001</v>
      </c>
      <c r="H30" s="12">
        <v>145.80000000000001</v>
      </c>
      <c r="I30" s="12">
        <v>146.30000000000001</v>
      </c>
      <c r="J30" s="12">
        <v>142.80000000000001</v>
      </c>
      <c r="K30" s="12">
        <v>147.5</v>
      </c>
      <c r="L30" s="12">
        <v>149</v>
      </c>
      <c r="M30" s="12">
        <v>142.6</v>
      </c>
      <c r="N30" s="12">
        <v>144</v>
      </c>
      <c r="O30" s="12">
        <v>148.5</v>
      </c>
      <c r="P30" s="12">
        <v>154.30000000000001</v>
      </c>
      <c r="Q30" s="12">
        <v>157.30000000000001</v>
      </c>
      <c r="R30" s="12">
        <v>160.4</v>
      </c>
      <c r="S30" s="12">
        <v>156.80000000000001</v>
      </c>
      <c r="T30" s="12">
        <v>150.80000000000001</v>
      </c>
      <c r="U30" s="12">
        <v>153.1</v>
      </c>
      <c r="V30" s="12">
        <v>155.80000000000001</v>
      </c>
      <c r="W30" s="12">
        <v>163.19999999999999</v>
      </c>
      <c r="X30" s="12">
        <v>160.19999999999999</v>
      </c>
      <c r="Y30" s="12">
        <v>161.19999999999999</v>
      </c>
      <c r="Z30" s="12">
        <v>160.5</v>
      </c>
      <c r="AA30" s="12">
        <v>158.19999999999999</v>
      </c>
      <c r="AB30" s="12">
        <v>155.69999999999999</v>
      </c>
      <c r="AC30" s="12">
        <v>158.80000000000001</v>
      </c>
      <c r="AD30" s="12">
        <v>160.80000000000001</v>
      </c>
      <c r="AE30" s="12">
        <v>164</v>
      </c>
      <c r="AF30" s="12">
        <v>169.1</v>
      </c>
      <c r="AG30" s="12">
        <v>167.7</v>
      </c>
      <c r="AH30" s="12">
        <v>171.1</v>
      </c>
      <c r="AI30" s="12">
        <v>169.8</v>
      </c>
      <c r="AJ30" s="12">
        <v>168.6</v>
      </c>
      <c r="AK30" s="12">
        <v>167</v>
      </c>
      <c r="AL30" s="12">
        <v>168.4</v>
      </c>
      <c r="AM30" s="12">
        <v>171.4</v>
      </c>
      <c r="AN30" s="12">
        <v>159.6</v>
      </c>
      <c r="AO30" s="12">
        <v>158.19999999999999</v>
      </c>
      <c r="AP30" s="12">
        <v>151.30000000000001</v>
      </c>
      <c r="AQ30" s="12" t="s">
        <v>8</v>
      </c>
      <c r="AR30" s="12" t="s">
        <v>8</v>
      </c>
      <c r="AS30" s="12" t="s">
        <v>8</v>
      </c>
      <c r="AT30" s="12" t="s">
        <v>8</v>
      </c>
      <c r="AU30" s="12" t="s">
        <v>8</v>
      </c>
      <c r="AV30" s="12" t="s">
        <v>8</v>
      </c>
      <c r="AW30" s="12" t="s">
        <v>8</v>
      </c>
      <c r="AX30" s="12" t="s">
        <v>8</v>
      </c>
      <c r="AY30" s="12" t="s">
        <v>8</v>
      </c>
      <c r="AZ30" s="12" t="s">
        <v>8</v>
      </c>
      <c r="BA30" s="12" t="s">
        <v>8</v>
      </c>
    </row>
    <row r="31" spans="1:53" x14ac:dyDescent="0.2">
      <c r="A31" s="11" t="s">
        <v>69</v>
      </c>
      <c r="B31" s="10">
        <v>146.9</v>
      </c>
      <c r="C31" s="10">
        <v>143.1</v>
      </c>
      <c r="D31" s="10">
        <v>146.30000000000001</v>
      </c>
      <c r="E31" s="10">
        <v>152.4</v>
      </c>
      <c r="F31" s="10">
        <v>153.1</v>
      </c>
      <c r="G31" s="10">
        <v>144.69999999999999</v>
      </c>
      <c r="H31" s="10">
        <v>146</v>
      </c>
      <c r="I31" s="10">
        <v>146.30000000000001</v>
      </c>
      <c r="J31" s="10">
        <v>142.5</v>
      </c>
      <c r="K31" s="10">
        <v>147.5</v>
      </c>
      <c r="L31" s="10">
        <v>149</v>
      </c>
      <c r="M31" s="10">
        <v>142.4</v>
      </c>
      <c r="N31" s="10">
        <v>144.19999999999999</v>
      </c>
      <c r="O31" s="10">
        <v>148.6</v>
      </c>
      <c r="P31" s="10">
        <v>154.69999999999999</v>
      </c>
      <c r="Q31" s="10">
        <v>157.30000000000001</v>
      </c>
      <c r="R31" s="10">
        <v>160.6</v>
      </c>
      <c r="S31" s="10">
        <v>156.9</v>
      </c>
      <c r="T31" s="10">
        <v>150.9</v>
      </c>
      <c r="U31" s="10">
        <v>153.1</v>
      </c>
      <c r="V31" s="10">
        <v>156.1</v>
      </c>
      <c r="W31" s="10">
        <v>163.6</v>
      </c>
      <c r="X31" s="10">
        <v>160.19999999999999</v>
      </c>
      <c r="Y31" s="10">
        <v>161.4</v>
      </c>
      <c r="Z31" s="10">
        <v>160.4</v>
      </c>
      <c r="AA31" s="10">
        <v>158.30000000000001</v>
      </c>
      <c r="AB31" s="10">
        <v>156.19999999999999</v>
      </c>
      <c r="AC31" s="10">
        <v>159</v>
      </c>
      <c r="AD31" s="10">
        <v>161.1</v>
      </c>
      <c r="AE31" s="10">
        <v>164.5</v>
      </c>
      <c r="AF31" s="10">
        <v>169.4</v>
      </c>
      <c r="AG31" s="10">
        <v>167.9</v>
      </c>
      <c r="AH31" s="10">
        <v>171.5</v>
      </c>
      <c r="AI31" s="10">
        <v>170.2</v>
      </c>
      <c r="AJ31" s="10">
        <v>169.1</v>
      </c>
      <c r="AK31" s="10">
        <v>167.8</v>
      </c>
      <c r="AL31" s="10">
        <v>169</v>
      </c>
      <c r="AM31" s="10">
        <v>172</v>
      </c>
      <c r="AN31" s="10">
        <v>159.80000000000001</v>
      </c>
      <c r="AO31" s="10">
        <v>158.4</v>
      </c>
      <c r="AP31" s="10">
        <v>151.69999999999999</v>
      </c>
      <c r="AQ31" s="6" t="s">
        <v>8</v>
      </c>
      <c r="AR31" s="6" t="s">
        <v>8</v>
      </c>
      <c r="AS31" s="6" t="s">
        <v>8</v>
      </c>
      <c r="AT31" s="6" t="s">
        <v>8</v>
      </c>
      <c r="AU31" s="6" t="s">
        <v>8</v>
      </c>
      <c r="AV31" s="6" t="s">
        <v>8</v>
      </c>
      <c r="AW31" s="6" t="s">
        <v>8</v>
      </c>
      <c r="AX31" s="6" t="s">
        <v>8</v>
      </c>
      <c r="AY31" s="6" t="s">
        <v>8</v>
      </c>
      <c r="AZ31" s="6" t="s">
        <v>8</v>
      </c>
      <c r="BA31" s="6" t="s">
        <v>8</v>
      </c>
    </row>
    <row r="32" spans="1:53" x14ac:dyDescent="0.2">
      <c r="A32" s="13" t="s">
        <v>68</v>
      </c>
      <c r="B32" s="12">
        <v>146.6</v>
      </c>
      <c r="C32" s="12">
        <v>142.9</v>
      </c>
      <c r="D32" s="12">
        <v>146.19999999999999</v>
      </c>
      <c r="E32" s="12">
        <v>152.30000000000001</v>
      </c>
      <c r="F32" s="12">
        <v>153.30000000000001</v>
      </c>
      <c r="G32" s="12">
        <v>145.6</v>
      </c>
      <c r="H32" s="12">
        <v>147.19999999999999</v>
      </c>
      <c r="I32" s="12">
        <v>148</v>
      </c>
      <c r="J32" s="12">
        <v>144</v>
      </c>
      <c r="K32" s="12">
        <v>149.30000000000001</v>
      </c>
      <c r="L32" s="12">
        <v>150.80000000000001</v>
      </c>
      <c r="M32" s="12">
        <v>144.4</v>
      </c>
      <c r="N32" s="12">
        <v>145.6</v>
      </c>
      <c r="O32" s="12">
        <v>150.4</v>
      </c>
      <c r="P32" s="12">
        <v>155.9</v>
      </c>
      <c r="Q32" s="12">
        <v>158.1</v>
      </c>
      <c r="R32" s="12">
        <v>161.1</v>
      </c>
      <c r="S32" s="12">
        <v>157.6</v>
      </c>
      <c r="T32" s="12">
        <v>150.9</v>
      </c>
      <c r="U32" s="12">
        <v>152.80000000000001</v>
      </c>
      <c r="V32" s="12">
        <v>156</v>
      </c>
      <c r="W32" s="12">
        <v>163.30000000000001</v>
      </c>
      <c r="X32" s="12">
        <v>159.69999999999999</v>
      </c>
      <c r="Y32" s="12">
        <v>160.69999999999999</v>
      </c>
      <c r="Z32" s="12">
        <v>159.80000000000001</v>
      </c>
      <c r="AA32" s="12">
        <v>158.30000000000001</v>
      </c>
      <c r="AB32" s="12">
        <v>155.69999999999999</v>
      </c>
      <c r="AC32" s="12">
        <v>158.4</v>
      </c>
      <c r="AD32" s="12">
        <v>160.19999999999999</v>
      </c>
      <c r="AE32" s="12">
        <v>163.6</v>
      </c>
      <c r="AF32" s="12">
        <v>168.7</v>
      </c>
      <c r="AG32" s="12">
        <v>167.1</v>
      </c>
      <c r="AH32" s="12">
        <v>170.9</v>
      </c>
      <c r="AI32" s="12">
        <v>169.5</v>
      </c>
      <c r="AJ32" s="12">
        <v>168.3</v>
      </c>
      <c r="AK32" s="12">
        <v>166.6</v>
      </c>
      <c r="AL32" s="12">
        <v>167.9</v>
      </c>
      <c r="AM32" s="12">
        <v>171.1</v>
      </c>
      <c r="AN32" s="12">
        <v>159</v>
      </c>
      <c r="AO32" s="12">
        <v>157.5</v>
      </c>
      <c r="AP32" s="12">
        <v>150.6</v>
      </c>
      <c r="AQ32" s="12" t="s">
        <v>8</v>
      </c>
      <c r="AR32" s="12" t="s">
        <v>8</v>
      </c>
      <c r="AS32" s="12" t="s">
        <v>8</v>
      </c>
      <c r="AT32" s="12" t="s">
        <v>8</v>
      </c>
      <c r="AU32" s="12" t="s">
        <v>8</v>
      </c>
      <c r="AV32" s="12" t="s">
        <v>8</v>
      </c>
      <c r="AW32" s="12" t="s">
        <v>8</v>
      </c>
      <c r="AX32" s="12" t="s">
        <v>8</v>
      </c>
      <c r="AY32" s="12" t="s">
        <v>8</v>
      </c>
      <c r="AZ32" s="12" t="s">
        <v>8</v>
      </c>
      <c r="BA32" s="12" t="s">
        <v>8</v>
      </c>
    </row>
    <row r="33" spans="1:53" x14ac:dyDescent="0.2">
      <c r="A33" s="11" t="s">
        <v>67</v>
      </c>
      <c r="B33" s="10">
        <v>145.6</v>
      </c>
      <c r="C33" s="10">
        <v>141.80000000000001</v>
      </c>
      <c r="D33" s="10">
        <v>141.6</v>
      </c>
      <c r="E33" s="10">
        <v>150.30000000000001</v>
      </c>
      <c r="F33" s="10">
        <v>151.80000000000001</v>
      </c>
      <c r="G33" s="10">
        <v>142.80000000000001</v>
      </c>
      <c r="H33" s="10">
        <v>143.30000000000001</v>
      </c>
      <c r="I33" s="10">
        <v>143.69999999999999</v>
      </c>
      <c r="J33" s="10">
        <v>140.9</v>
      </c>
      <c r="K33" s="10">
        <v>145.19999999999999</v>
      </c>
      <c r="L33" s="10">
        <v>145.80000000000001</v>
      </c>
      <c r="M33" s="10">
        <v>140.9</v>
      </c>
      <c r="N33" s="10">
        <v>141.9</v>
      </c>
      <c r="O33" s="10">
        <v>146.4</v>
      </c>
      <c r="P33" s="10">
        <v>151.5</v>
      </c>
      <c r="Q33" s="10">
        <v>155.4</v>
      </c>
      <c r="R33" s="10">
        <v>159</v>
      </c>
      <c r="S33" s="10">
        <v>154.80000000000001</v>
      </c>
      <c r="T33" s="10">
        <v>149.1</v>
      </c>
      <c r="U33" s="10">
        <v>149.6</v>
      </c>
      <c r="V33" s="10">
        <v>152</v>
      </c>
      <c r="W33" s="10">
        <v>159.6</v>
      </c>
      <c r="X33" s="10">
        <v>156.6</v>
      </c>
      <c r="Y33" s="10">
        <v>158.80000000000001</v>
      </c>
      <c r="Z33" s="10">
        <v>157.19999999999999</v>
      </c>
      <c r="AA33" s="10">
        <v>155</v>
      </c>
      <c r="AB33" s="10">
        <v>150.30000000000001</v>
      </c>
      <c r="AC33" s="10">
        <v>155.4</v>
      </c>
      <c r="AD33" s="10">
        <v>158.6</v>
      </c>
      <c r="AE33" s="10">
        <v>160.5</v>
      </c>
      <c r="AF33" s="10">
        <v>165.1</v>
      </c>
      <c r="AG33" s="10">
        <v>166.1</v>
      </c>
      <c r="AH33" s="10">
        <v>167.1</v>
      </c>
      <c r="AI33" s="10">
        <v>166.8</v>
      </c>
      <c r="AJ33" s="10">
        <v>166.6</v>
      </c>
      <c r="AK33" s="10">
        <v>164.8</v>
      </c>
      <c r="AL33" s="10">
        <v>164.7</v>
      </c>
      <c r="AM33" s="10">
        <v>167.5</v>
      </c>
      <c r="AN33" s="10">
        <v>159.4</v>
      </c>
      <c r="AO33" s="10">
        <v>153.80000000000001</v>
      </c>
      <c r="AP33" s="10">
        <v>148.6</v>
      </c>
      <c r="AQ33" s="6" t="s">
        <v>8</v>
      </c>
      <c r="AR33" s="6" t="s">
        <v>8</v>
      </c>
      <c r="AS33" s="6" t="s">
        <v>8</v>
      </c>
      <c r="AT33" s="6" t="s">
        <v>8</v>
      </c>
      <c r="AU33" s="6" t="s">
        <v>8</v>
      </c>
      <c r="AV33" s="6" t="s">
        <v>8</v>
      </c>
      <c r="AW33" s="6" t="s">
        <v>8</v>
      </c>
      <c r="AX33" s="6" t="s">
        <v>8</v>
      </c>
      <c r="AY33" s="6" t="s">
        <v>8</v>
      </c>
      <c r="AZ33" s="6" t="s">
        <v>8</v>
      </c>
      <c r="BA33" s="6" t="s">
        <v>8</v>
      </c>
    </row>
    <row r="34" spans="1:53" x14ac:dyDescent="0.2">
      <c r="A34" s="13" t="s">
        <v>66</v>
      </c>
      <c r="B34" s="12">
        <v>138.5</v>
      </c>
      <c r="C34" s="12">
        <v>136.1</v>
      </c>
      <c r="D34" s="12">
        <v>136.9</v>
      </c>
      <c r="E34" s="12">
        <v>146.69999999999999</v>
      </c>
      <c r="F34" s="12">
        <v>150</v>
      </c>
      <c r="G34" s="12">
        <v>142</v>
      </c>
      <c r="H34" s="12">
        <v>138.9</v>
      </c>
      <c r="I34" s="12">
        <v>142.4</v>
      </c>
      <c r="J34" s="12">
        <v>139.5</v>
      </c>
      <c r="K34" s="12">
        <v>141.4</v>
      </c>
      <c r="L34" s="12">
        <v>145</v>
      </c>
      <c r="M34" s="12">
        <v>137.19999999999999</v>
      </c>
      <c r="N34" s="12">
        <v>134.9</v>
      </c>
      <c r="O34" s="12">
        <v>140.6</v>
      </c>
      <c r="P34" s="12">
        <v>150.69999999999999</v>
      </c>
      <c r="Q34" s="12">
        <v>151.6</v>
      </c>
      <c r="R34" s="12">
        <v>154</v>
      </c>
      <c r="S34" s="12">
        <v>149.1</v>
      </c>
      <c r="T34" s="12">
        <v>143.5</v>
      </c>
      <c r="U34" s="12">
        <v>142</v>
      </c>
      <c r="V34" s="12">
        <v>148.30000000000001</v>
      </c>
      <c r="W34" s="12">
        <v>155.6</v>
      </c>
      <c r="X34" s="12">
        <v>157.5</v>
      </c>
      <c r="Y34" s="12">
        <v>150.69999999999999</v>
      </c>
      <c r="Z34" s="12">
        <v>148</v>
      </c>
      <c r="AA34" s="12">
        <v>155.19999999999999</v>
      </c>
      <c r="AB34" s="12">
        <v>149</v>
      </c>
      <c r="AC34" s="12">
        <v>152.6</v>
      </c>
      <c r="AD34" s="12">
        <v>150.9</v>
      </c>
      <c r="AE34" s="12">
        <v>153.9</v>
      </c>
      <c r="AF34" s="12">
        <v>162</v>
      </c>
      <c r="AG34" s="12">
        <v>164</v>
      </c>
      <c r="AH34" s="12">
        <v>163.30000000000001</v>
      </c>
      <c r="AI34" s="12">
        <v>166.3</v>
      </c>
      <c r="AJ34" s="12">
        <v>162.19999999999999</v>
      </c>
      <c r="AK34" s="12">
        <v>164.1</v>
      </c>
      <c r="AL34" s="12">
        <v>163.5</v>
      </c>
      <c r="AM34" s="12">
        <v>166.2</v>
      </c>
      <c r="AN34" s="12">
        <v>158.4</v>
      </c>
      <c r="AO34" s="12">
        <v>153</v>
      </c>
      <c r="AP34" s="12">
        <v>147.4</v>
      </c>
      <c r="AQ34" s="12" t="s">
        <v>8</v>
      </c>
      <c r="AR34" s="12" t="s">
        <v>8</v>
      </c>
      <c r="AS34" s="12" t="s">
        <v>8</v>
      </c>
      <c r="AT34" s="12" t="s">
        <v>8</v>
      </c>
      <c r="AU34" s="12" t="s">
        <v>8</v>
      </c>
      <c r="AV34" s="12" t="s">
        <v>8</v>
      </c>
      <c r="AW34" s="12" t="s">
        <v>8</v>
      </c>
      <c r="AX34" s="12" t="s">
        <v>8</v>
      </c>
      <c r="AY34" s="12" t="s">
        <v>8</v>
      </c>
      <c r="AZ34" s="12" t="s">
        <v>8</v>
      </c>
      <c r="BA34" s="12" t="s">
        <v>8</v>
      </c>
    </row>
    <row r="35" spans="1:53" x14ac:dyDescent="0.2">
      <c r="A35" s="11" t="s">
        <v>65</v>
      </c>
      <c r="B35" s="10">
        <v>146.5</v>
      </c>
      <c r="C35" s="10">
        <v>143.1</v>
      </c>
      <c r="D35" s="10">
        <v>145.80000000000001</v>
      </c>
      <c r="E35" s="10">
        <v>152.1</v>
      </c>
      <c r="F35" s="10">
        <v>152.6</v>
      </c>
      <c r="G35" s="10">
        <v>144.19999999999999</v>
      </c>
      <c r="H35" s="10">
        <v>144.9</v>
      </c>
      <c r="I35" s="10">
        <v>145.80000000000001</v>
      </c>
      <c r="J35" s="10">
        <v>141.9</v>
      </c>
      <c r="K35" s="10">
        <v>146.30000000000001</v>
      </c>
      <c r="L35" s="10">
        <v>148.5</v>
      </c>
      <c r="M35" s="10">
        <v>141.9</v>
      </c>
      <c r="N35" s="10">
        <v>143.69999999999999</v>
      </c>
      <c r="O35" s="10">
        <v>148.4</v>
      </c>
      <c r="P35" s="10">
        <v>154.30000000000001</v>
      </c>
      <c r="Q35" s="10">
        <v>156.9</v>
      </c>
      <c r="R35" s="10">
        <v>160</v>
      </c>
      <c r="S35" s="10">
        <v>155.5</v>
      </c>
      <c r="T35" s="10">
        <v>150.4</v>
      </c>
      <c r="U35" s="10">
        <v>152.5</v>
      </c>
      <c r="V35" s="10">
        <v>154.80000000000001</v>
      </c>
      <c r="W35" s="10">
        <v>162.80000000000001</v>
      </c>
      <c r="X35" s="10">
        <v>159.6</v>
      </c>
      <c r="Y35" s="10">
        <v>160.30000000000001</v>
      </c>
      <c r="Z35" s="10">
        <v>159.69999999999999</v>
      </c>
      <c r="AA35" s="10">
        <v>157.4</v>
      </c>
      <c r="AB35" s="10">
        <v>155</v>
      </c>
      <c r="AC35" s="10">
        <v>158</v>
      </c>
      <c r="AD35" s="10">
        <v>159.80000000000001</v>
      </c>
      <c r="AE35" s="10">
        <v>163.1</v>
      </c>
      <c r="AF35" s="10">
        <v>168.6</v>
      </c>
      <c r="AG35" s="10">
        <v>166.6</v>
      </c>
      <c r="AH35" s="10">
        <v>170.2</v>
      </c>
      <c r="AI35" s="10">
        <v>169.1</v>
      </c>
      <c r="AJ35" s="10">
        <v>168</v>
      </c>
      <c r="AK35" s="10">
        <v>166.6</v>
      </c>
      <c r="AL35" s="10">
        <v>167.2</v>
      </c>
      <c r="AM35" s="10">
        <v>170.4</v>
      </c>
      <c r="AN35" s="10">
        <v>157.9</v>
      </c>
      <c r="AO35" s="10">
        <v>156.9</v>
      </c>
      <c r="AP35" s="10">
        <v>150.19999999999999</v>
      </c>
      <c r="AQ35" s="6" t="s">
        <v>8</v>
      </c>
      <c r="AR35" s="6" t="s">
        <v>8</v>
      </c>
      <c r="AS35" s="6" t="s">
        <v>8</v>
      </c>
      <c r="AT35" s="6" t="s">
        <v>8</v>
      </c>
      <c r="AU35" s="6" t="s">
        <v>8</v>
      </c>
      <c r="AV35" s="6" t="s">
        <v>8</v>
      </c>
      <c r="AW35" s="6" t="s">
        <v>8</v>
      </c>
      <c r="AX35" s="6" t="s">
        <v>8</v>
      </c>
      <c r="AY35" s="6" t="s">
        <v>8</v>
      </c>
      <c r="AZ35" s="6" t="s">
        <v>8</v>
      </c>
      <c r="BA35" s="6" t="s">
        <v>8</v>
      </c>
    </row>
    <row r="36" spans="1:53" x14ac:dyDescent="0.2">
      <c r="A36" s="13" t="s">
        <v>64</v>
      </c>
      <c r="B36" s="12">
        <v>146.30000000000001</v>
      </c>
      <c r="C36" s="12">
        <v>142.6</v>
      </c>
      <c r="D36" s="12">
        <v>145.6</v>
      </c>
      <c r="E36" s="12">
        <v>151.69999999999999</v>
      </c>
      <c r="F36" s="12">
        <v>152.6</v>
      </c>
      <c r="G36" s="12">
        <v>143.80000000000001</v>
      </c>
      <c r="H36" s="12">
        <v>145.4</v>
      </c>
      <c r="I36" s="12">
        <v>145.9</v>
      </c>
      <c r="J36" s="12">
        <v>142.1</v>
      </c>
      <c r="K36" s="12">
        <v>146.80000000000001</v>
      </c>
      <c r="L36" s="12">
        <v>148.1</v>
      </c>
      <c r="M36" s="12">
        <v>141.80000000000001</v>
      </c>
      <c r="N36" s="12">
        <v>143.4</v>
      </c>
      <c r="O36" s="12">
        <v>148</v>
      </c>
      <c r="P36" s="12">
        <v>153.9</v>
      </c>
      <c r="Q36" s="12">
        <v>156.9</v>
      </c>
      <c r="R36" s="12">
        <v>159.80000000000001</v>
      </c>
      <c r="S36" s="12">
        <v>156.19999999999999</v>
      </c>
      <c r="T36" s="12">
        <v>150.9</v>
      </c>
      <c r="U36" s="12">
        <v>152.9</v>
      </c>
      <c r="V36" s="12">
        <v>155.9</v>
      </c>
      <c r="W36" s="12">
        <v>163.1</v>
      </c>
      <c r="X36" s="12">
        <v>160</v>
      </c>
      <c r="Y36" s="12">
        <v>161.19999999999999</v>
      </c>
      <c r="Z36" s="12">
        <v>159.80000000000001</v>
      </c>
      <c r="AA36" s="12">
        <v>157.80000000000001</v>
      </c>
      <c r="AB36" s="12">
        <v>155.69999999999999</v>
      </c>
      <c r="AC36" s="12">
        <v>158.5</v>
      </c>
      <c r="AD36" s="12">
        <v>160.1</v>
      </c>
      <c r="AE36" s="12">
        <v>163.30000000000001</v>
      </c>
      <c r="AF36" s="12">
        <v>168.8</v>
      </c>
      <c r="AG36" s="12">
        <v>167.2</v>
      </c>
      <c r="AH36" s="12">
        <v>170.9</v>
      </c>
      <c r="AI36" s="12">
        <v>169.4</v>
      </c>
      <c r="AJ36" s="12">
        <v>168.6</v>
      </c>
      <c r="AK36" s="12">
        <v>167.1</v>
      </c>
      <c r="AL36" s="12">
        <v>168.3</v>
      </c>
      <c r="AM36" s="12">
        <v>171.6</v>
      </c>
      <c r="AN36" s="12">
        <v>159.69999999999999</v>
      </c>
      <c r="AO36" s="12">
        <v>158.19999999999999</v>
      </c>
      <c r="AP36" s="12">
        <v>151.5</v>
      </c>
      <c r="AQ36" s="12" t="s">
        <v>8</v>
      </c>
      <c r="AR36" s="12" t="s">
        <v>8</v>
      </c>
      <c r="AS36" s="12" t="s">
        <v>8</v>
      </c>
      <c r="AT36" s="12" t="s">
        <v>8</v>
      </c>
      <c r="AU36" s="12" t="s">
        <v>8</v>
      </c>
      <c r="AV36" s="12" t="s">
        <v>8</v>
      </c>
      <c r="AW36" s="12" t="s">
        <v>8</v>
      </c>
      <c r="AX36" s="12" t="s">
        <v>8</v>
      </c>
      <c r="AY36" s="12" t="s">
        <v>8</v>
      </c>
      <c r="AZ36" s="12" t="s">
        <v>8</v>
      </c>
      <c r="BA36" s="12" t="s">
        <v>8</v>
      </c>
    </row>
    <row r="37" spans="1:53" x14ac:dyDescent="0.2">
      <c r="A37" s="11" t="s">
        <v>63</v>
      </c>
      <c r="B37" s="10">
        <v>139.9</v>
      </c>
      <c r="C37" s="10">
        <v>150</v>
      </c>
      <c r="D37" s="10">
        <v>140.6</v>
      </c>
      <c r="E37" s="10">
        <v>145</v>
      </c>
      <c r="F37" s="10">
        <v>157.80000000000001</v>
      </c>
      <c r="G37" s="10">
        <v>156.4</v>
      </c>
      <c r="H37" s="10">
        <v>147.80000000000001</v>
      </c>
      <c r="I37" s="10">
        <v>145.69999999999999</v>
      </c>
      <c r="J37" s="10">
        <v>147.30000000000001</v>
      </c>
      <c r="K37" s="10">
        <v>146.6</v>
      </c>
      <c r="L37" s="10">
        <v>145.30000000000001</v>
      </c>
      <c r="M37" s="10">
        <v>145.69999999999999</v>
      </c>
      <c r="N37" s="10">
        <v>145.69999999999999</v>
      </c>
      <c r="O37" s="10">
        <v>150.1</v>
      </c>
      <c r="P37" s="10">
        <v>152.19999999999999</v>
      </c>
      <c r="Q37" s="10">
        <v>156.4</v>
      </c>
      <c r="R37" s="10">
        <v>164.7</v>
      </c>
      <c r="S37" s="10">
        <v>156.9</v>
      </c>
      <c r="T37" s="10">
        <v>156.80000000000001</v>
      </c>
      <c r="U37" s="10">
        <v>148.19999999999999</v>
      </c>
      <c r="V37" s="10">
        <v>152.80000000000001</v>
      </c>
      <c r="W37" s="10">
        <v>157.69999999999999</v>
      </c>
      <c r="X37" s="10">
        <v>162.9</v>
      </c>
      <c r="Y37" s="10">
        <v>154.6</v>
      </c>
      <c r="Z37" s="10">
        <v>151.5</v>
      </c>
      <c r="AA37" s="10">
        <v>161.19999999999999</v>
      </c>
      <c r="AB37" s="10">
        <v>152.5</v>
      </c>
      <c r="AC37" s="10">
        <v>157.30000000000001</v>
      </c>
      <c r="AD37" s="10">
        <v>158.19999999999999</v>
      </c>
      <c r="AE37" s="10">
        <v>158.6</v>
      </c>
      <c r="AF37" s="10">
        <v>167.1</v>
      </c>
      <c r="AG37" s="10">
        <v>170.7</v>
      </c>
      <c r="AH37" s="10">
        <v>168.2</v>
      </c>
      <c r="AI37" s="10">
        <v>170.3</v>
      </c>
      <c r="AJ37" s="10">
        <v>161</v>
      </c>
      <c r="AK37" s="10">
        <v>169.4</v>
      </c>
      <c r="AL37" s="10">
        <v>167.7</v>
      </c>
      <c r="AM37" s="10">
        <v>174</v>
      </c>
      <c r="AN37" s="10">
        <v>164.1</v>
      </c>
      <c r="AO37" s="10">
        <v>156.19999999999999</v>
      </c>
      <c r="AP37" s="10">
        <v>159.30000000000001</v>
      </c>
      <c r="AQ37" s="6" t="s">
        <v>8</v>
      </c>
      <c r="AR37" s="6" t="s">
        <v>8</v>
      </c>
      <c r="AS37" s="6" t="s">
        <v>8</v>
      </c>
      <c r="AT37" s="6" t="s">
        <v>8</v>
      </c>
      <c r="AU37" s="6" t="s">
        <v>8</v>
      </c>
      <c r="AV37" s="6" t="s">
        <v>8</v>
      </c>
      <c r="AW37" s="6" t="s">
        <v>8</v>
      </c>
      <c r="AX37" s="6" t="s">
        <v>8</v>
      </c>
      <c r="AY37" s="6" t="s">
        <v>8</v>
      </c>
      <c r="AZ37" s="6" t="s">
        <v>8</v>
      </c>
      <c r="BA37" s="6" t="s">
        <v>8</v>
      </c>
    </row>
    <row r="38" spans="1:53" x14ac:dyDescent="0.2">
      <c r="A38" s="13" t="s">
        <v>62</v>
      </c>
      <c r="B38" s="12">
        <v>145.6</v>
      </c>
      <c r="C38" s="12">
        <v>145.4</v>
      </c>
      <c r="D38" s="12">
        <v>143</v>
      </c>
      <c r="E38" s="12">
        <v>149</v>
      </c>
      <c r="F38" s="12">
        <v>151.19999999999999</v>
      </c>
      <c r="G38" s="12">
        <v>148.30000000000001</v>
      </c>
      <c r="H38" s="12">
        <v>145.9</v>
      </c>
      <c r="I38" s="12">
        <v>144</v>
      </c>
      <c r="J38" s="12">
        <v>140.69999999999999</v>
      </c>
      <c r="K38" s="12">
        <v>144.19999999999999</v>
      </c>
      <c r="L38" s="12">
        <v>146.30000000000001</v>
      </c>
      <c r="M38" s="12">
        <v>143.5</v>
      </c>
      <c r="N38" s="12">
        <v>141.1</v>
      </c>
      <c r="O38" s="12">
        <v>143.30000000000001</v>
      </c>
      <c r="P38" s="12">
        <v>148</v>
      </c>
      <c r="Q38" s="12">
        <v>156.69999999999999</v>
      </c>
      <c r="R38" s="12">
        <v>162.4</v>
      </c>
      <c r="S38" s="12">
        <v>160.6</v>
      </c>
      <c r="T38" s="12">
        <v>156.69999999999999</v>
      </c>
      <c r="U38" s="12">
        <v>154.80000000000001</v>
      </c>
      <c r="V38" s="12">
        <v>154.1</v>
      </c>
      <c r="W38" s="12">
        <v>159.69999999999999</v>
      </c>
      <c r="X38" s="12">
        <v>159.19999999999999</v>
      </c>
      <c r="Y38" s="12">
        <v>158.5</v>
      </c>
      <c r="Z38" s="12">
        <v>158.4</v>
      </c>
      <c r="AA38" s="12">
        <v>158.19999999999999</v>
      </c>
      <c r="AB38" s="12">
        <v>157.9</v>
      </c>
      <c r="AC38" s="12">
        <v>156.4</v>
      </c>
      <c r="AD38" s="12">
        <v>156.1</v>
      </c>
      <c r="AE38" s="12">
        <v>157.6</v>
      </c>
      <c r="AF38" s="12">
        <v>164.4</v>
      </c>
      <c r="AG38" s="12">
        <v>164.2</v>
      </c>
      <c r="AH38" s="12">
        <v>169</v>
      </c>
      <c r="AI38" s="12">
        <v>168.7</v>
      </c>
      <c r="AJ38" s="12">
        <v>168.3</v>
      </c>
      <c r="AK38" s="12">
        <v>167.7</v>
      </c>
      <c r="AL38" s="12">
        <v>166.9</v>
      </c>
      <c r="AM38" s="12">
        <v>170.5</v>
      </c>
      <c r="AN38" s="12">
        <v>173.5</v>
      </c>
      <c r="AO38" s="12">
        <v>168.7</v>
      </c>
      <c r="AP38" s="12">
        <v>165.1</v>
      </c>
      <c r="AQ38" s="12" t="s">
        <v>8</v>
      </c>
      <c r="AR38" s="12" t="s">
        <v>8</v>
      </c>
      <c r="AS38" s="12" t="s">
        <v>8</v>
      </c>
      <c r="AT38" s="12" t="s">
        <v>8</v>
      </c>
      <c r="AU38" s="12" t="s">
        <v>8</v>
      </c>
      <c r="AV38" s="12" t="s">
        <v>8</v>
      </c>
      <c r="AW38" s="12" t="s">
        <v>8</v>
      </c>
      <c r="AX38" s="12" t="s">
        <v>8</v>
      </c>
      <c r="AY38" s="12" t="s">
        <v>8</v>
      </c>
      <c r="AZ38" s="12" t="s">
        <v>8</v>
      </c>
      <c r="BA38" s="12" t="s">
        <v>8</v>
      </c>
    </row>
    <row r="39" spans="1:53" x14ac:dyDescent="0.2">
      <c r="A39" s="11" t="s">
        <v>61</v>
      </c>
      <c r="B39" s="10">
        <v>145</v>
      </c>
      <c r="C39" s="10">
        <v>147.9</v>
      </c>
      <c r="D39" s="10">
        <v>147.6</v>
      </c>
      <c r="E39" s="10">
        <v>148.69999999999999</v>
      </c>
      <c r="F39" s="10">
        <v>159.80000000000001</v>
      </c>
      <c r="G39" s="10">
        <v>155.6</v>
      </c>
      <c r="H39" s="10">
        <v>153.9</v>
      </c>
      <c r="I39" s="10">
        <v>150.1</v>
      </c>
      <c r="J39" s="10">
        <v>147.1</v>
      </c>
      <c r="K39" s="10">
        <v>155.80000000000001</v>
      </c>
      <c r="L39" s="10">
        <v>163.80000000000001</v>
      </c>
      <c r="M39" s="10">
        <v>163.5</v>
      </c>
      <c r="N39" s="10">
        <v>159.1</v>
      </c>
      <c r="O39" s="10">
        <v>160.80000000000001</v>
      </c>
      <c r="P39" s="10">
        <v>163.69999999999999</v>
      </c>
      <c r="Q39" s="10">
        <v>171.8</v>
      </c>
      <c r="R39" s="10">
        <v>167.6</v>
      </c>
      <c r="S39" s="10">
        <v>159.30000000000001</v>
      </c>
      <c r="T39" s="10">
        <v>156.5</v>
      </c>
      <c r="U39" s="10">
        <v>157.69999999999999</v>
      </c>
      <c r="V39" s="10">
        <v>166.6</v>
      </c>
      <c r="W39" s="10">
        <v>171</v>
      </c>
      <c r="X39" s="10">
        <v>167.7</v>
      </c>
      <c r="Y39" s="10">
        <v>165.4</v>
      </c>
      <c r="Z39" s="10">
        <v>160.69999999999999</v>
      </c>
      <c r="AA39" s="10">
        <v>172.9</v>
      </c>
      <c r="AB39" s="10">
        <v>171.6</v>
      </c>
      <c r="AC39" s="10">
        <v>166.6</v>
      </c>
      <c r="AD39" s="10">
        <v>162.5</v>
      </c>
      <c r="AE39" s="10">
        <v>156.69999999999999</v>
      </c>
      <c r="AF39" s="10">
        <v>162</v>
      </c>
      <c r="AG39" s="10">
        <v>169.4</v>
      </c>
      <c r="AH39" s="10">
        <v>169.8</v>
      </c>
      <c r="AI39" s="10">
        <v>171.2</v>
      </c>
      <c r="AJ39" s="10">
        <v>167.7</v>
      </c>
      <c r="AK39" s="10">
        <v>173</v>
      </c>
      <c r="AL39" s="10">
        <v>169.6</v>
      </c>
      <c r="AM39" s="10">
        <v>171.4</v>
      </c>
      <c r="AN39" s="10">
        <v>166.1</v>
      </c>
      <c r="AO39" s="10">
        <v>161.5</v>
      </c>
      <c r="AP39" s="10">
        <v>154.1</v>
      </c>
      <c r="AQ39" s="6" t="s">
        <v>8</v>
      </c>
      <c r="AR39" s="6" t="s">
        <v>8</v>
      </c>
      <c r="AS39" s="6" t="s">
        <v>8</v>
      </c>
      <c r="AT39" s="6" t="s">
        <v>8</v>
      </c>
      <c r="AU39" s="6" t="s">
        <v>8</v>
      </c>
      <c r="AV39" s="6" t="s">
        <v>8</v>
      </c>
      <c r="AW39" s="6" t="s">
        <v>8</v>
      </c>
      <c r="AX39" s="6" t="s">
        <v>8</v>
      </c>
      <c r="AY39" s="6" t="s">
        <v>8</v>
      </c>
      <c r="AZ39" s="6" t="s">
        <v>8</v>
      </c>
      <c r="BA39" s="6" t="s">
        <v>8</v>
      </c>
    </row>
    <row r="40" spans="1:53" x14ac:dyDescent="0.2">
      <c r="A40" s="13" t="s">
        <v>60</v>
      </c>
      <c r="B40" s="12">
        <v>147.9</v>
      </c>
      <c r="C40" s="12">
        <v>147.19999999999999</v>
      </c>
      <c r="D40" s="12">
        <v>141.80000000000001</v>
      </c>
      <c r="E40" s="12">
        <v>153.80000000000001</v>
      </c>
      <c r="F40" s="12">
        <v>164.2</v>
      </c>
      <c r="G40" s="12">
        <v>160.30000000000001</v>
      </c>
      <c r="H40" s="12">
        <v>158</v>
      </c>
      <c r="I40" s="12">
        <v>153.6</v>
      </c>
      <c r="J40" s="12">
        <v>151.4</v>
      </c>
      <c r="K40" s="12">
        <v>147.9</v>
      </c>
      <c r="L40" s="12">
        <v>157.9</v>
      </c>
      <c r="M40" s="12">
        <v>154.19999999999999</v>
      </c>
      <c r="N40" s="12">
        <v>153</v>
      </c>
      <c r="O40" s="12">
        <v>152.4</v>
      </c>
      <c r="P40" s="12">
        <v>154.5</v>
      </c>
      <c r="Q40" s="12">
        <v>158.1</v>
      </c>
      <c r="R40" s="12">
        <v>164.8</v>
      </c>
      <c r="S40" s="12">
        <v>158.9</v>
      </c>
      <c r="T40" s="12">
        <v>155.6</v>
      </c>
      <c r="U40" s="12">
        <v>150.80000000000001</v>
      </c>
      <c r="V40" s="12">
        <v>158.9</v>
      </c>
      <c r="W40" s="12">
        <v>157.30000000000001</v>
      </c>
      <c r="X40" s="12">
        <v>168.3</v>
      </c>
      <c r="Y40" s="12">
        <v>164.4</v>
      </c>
      <c r="Z40" s="12">
        <v>163.19999999999999</v>
      </c>
      <c r="AA40" s="12">
        <v>161.1</v>
      </c>
      <c r="AB40" s="12">
        <v>158.69999999999999</v>
      </c>
      <c r="AC40" s="12">
        <v>155.6</v>
      </c>
      <c r="AD40" s="12">
        <v>156.5</v>
      </c>
      <c r="AE40" s="12">
        <v>156.6</v>
      </c>
      <c r="AF40" s="12">
        <v>170.1</v>
      </c>
      <c r="AG40" s="12">
        <v>171.5</v>
      </c>
      <c r="AH40" s="12">
        <v>168.8</v>
      </c>
      <c r="AI40" s="12">
        <v>172.5</v>
      </c>
      <c r="AJ40" s="12">
        <v>170.4</v>
      </c>
      <c r="AK40" s="12">
        <v>174.7</v>
      </c>
      <c r="AL40" s="12">
        <v>173.2</v>
      </c>
      <c r="AM40" s="12">
        <v>179.4</v>
      </c>
      <c r="AN40" s="12">
        <v>174.5</v>
      </c>
      <c r="AO40" s="12">
        <v>165.6</v>
      </c>
      <c r="AP40" s="12">
        <v>158.19999999999999</v>
      </c>
      <c r="AQ40" s="12" t="s">
        <v>8</v>
      </c>
      <c r="AR40" s="12" t="s">
        <v>8</v>
      </c>
      <c r="AS40" s="12" t="s">
        <v>8</v>
      </c>
      <c r="AT40" s="12" t="s">
        <v>8</v>
      </c>
      <c r="AU40" s="12" t="s">
        <v>8</v>
      </c>
      <c r="AV40" s="12" t="s">
        <v>8</v>
      </c>
      <c r="AW40" s="12" t="s">
        <v>8</v>
      </c>
      <c r="AX40" s="12" t="s">
        <v>8</v>
      </c>
      <c r="AY40" s="12" t="s">
        <v>8</v>
      </c>
      <c r="AZ40" s="12" t="s">
        <v>8</v>
      </c>
      <c r="BA40" s="12" t="s">
        <v>8</v>
      </c>
    </row>
    <row r="41" spans="1:53" x14ac:dyDescent="0.2">
      <c r="A41" s="11" t="s">
        <v>59</v>
      </c>
      <c r="B41" s="10">
        <v>159.1</v>
      </c>
      <c r="C41" s="10">
        <v>158.6</v>
      </c>
      <c r="D41" s="10">
        <v>158.6</v>
      </c>
      <c r="E41" s="10">
        <v>158.6</v>
      </c>
      <c r="F41" s="10">
        <v>160.69999999999999</v>
      </c>
      <c r="G41" s="10">
        <v>157.69999999999999</v>
      </c>
      <c r="H41" s="10">
        <v>156.5</v>
      </c>
      <c r="I41" s="10">
        <v>155.4</v>
      </c>
      <c r="J41" s="10">
        <v>154.80000000000001</v>
      </c>
      <c r="K41" s="10">
        <v>154.80000000000001</v>
      </c>
      <c r="L41" s="10">
        <v>155.1</v>
      </c>
      <c r="M41" s="10">
        <v>154.19999999999999</v>
      </c>
      <c r="N41" s="10">
        <v>153.5</v>
      </c>
      <c r="O41" s="10">
        <v>153.30000000000001</v>
      </c>
      <c r="P41" s="10">
        <v>152.1</v>
      </c>
      <c r="Q41" s="10">
        <v>162.5</v>
      </c>
      <c r="R41" s="10">
        <v>170</v>
      </c>
      <c r="S41" s="10">
        <v>168.4</v>
      </c>
      <c r="T41" s="10">
        <v>167.6</v>
      </c>
      <c r="U41" s="10">
        <v>166.7</v>
      </c>
      <c r="V41" s="10">
        <v>164.4</v>
      </c>
      <c r="W41" s="10">
        <v>163.4</v>
      </c>
      <c r="X41" s="10">
        <v>163.19999999999999</v>
      </c>
      <c r="Y41" s="10">
        <v>161.19999999999999</v>
      </c>
      <c r="Z41" s="10">
        <v>160</v>
      </c>
      <c r="AA41" s="10">
        <v>167.7</v>
      </c>
      <c r="AB41" s="10">
        <v>166.7</v>
      </c>
      <c r="AC41" s="10">
        <v>165.7</v>
      </c>
      <c r="AD41" s="10">
        <v>165.1</v>
      </c>
      <c r="AE41" s="10">
        <v>164.9</v>
      </c>
      <c r="AF41" s="10">
        <v>170.8</v>
      </c>
      <c r="AG41" s="10">
        <v>174.7</v>
      </c>
      <c r="AH41" s="10">
        <v>173.7</v>
      </c>
      <c r="AI41" s="10">
        <v>175.2</v>
      </c>
      <c r="AJ41" s="10">
        <v>172.5</v>
      </c>
      <c r="AK41" s="10">
        <v>171.2</v>
      </c>
      <c r="AL41" s="10">
        <v>170</v>
      </c>
      <c r="AM41" s="10">
        <v>178.6</v>
      </c>
      <c r="AN41" s="10">
        <v>177.3</v>
      </c>
      <c r="AO41" s="10">
        <v>174</v>
      </c>
      <c r="AP41" s="10">
        <v>168.1</v>
      </c>
      <c r="AQ41" s="6" t="s">
        <v>8</v>
      </c>
      <c r="AR41" s="6" t="s">
        <v>8</v>
      </c>
      <c r="AS41" s="6" t="s">
        <v>8</v>
      </c>
      <c r="AT41" s="6" t="s">
        <v>8</v>
      </c>
      <c r="AU41" s="6" t="s">
        <v>8</v>
      </c>
      <c r="AV41" s="6" t="s">
        <v>8</v>
      </c>
      <c r="AW41" s="6" t="s">
        <v>8</v>
      </c>
      <c r="AX41" s="6" t="s">
        <v>8</v>
      </c>
      <c r="AY41" s="6" t="s">
        <v>8</v>
      </c>
      <c r="AZ41" s="6" t="s">
        <v>8</v>
      </c>
      <c r="BA41" s="6" t="s">
        <v>8</v>
      </c>
    </row>
    <row r="42" spans="1:53" x14ac:dyDescent="0.2">
      <c r="A42" s="13" t="s">
        <v>58</v>
      </c>
      <c r="B42" s="12">
        <v>145.6</v>
      </c>
      <c r="C42" s="12">
        <v>141.9</v>
      </c>
      <c r="D42" s="12">
        <v>144.5</v>
      </c>
      <c r="E42" s="12">
        <v>150.80000000000001</v>
      </c>
      <c r="F42" s="12">
        <v>151.80000000000001</v>
      </c>
      <c r="G42" s="12">
        <v>142.5</v>
      </c>
      <c r="H42" s="12">
        <v>144.69999999999999</v>
      </c>
      <c r="I42" s="12">
        <v>144.80000000000001</v>
      </c>
      <c r="J42" s="12">
        <v>141.4</v>
      </c>
      <c r="K42" s="12">
        <v>145.5</v>
      </c>
      <c r="L42" s="12">
        <v>147.1</v>
      </c>
      <c r="M42" s="12">
        <v>140.5</v>
      </c>
      <c r="N42" s="12">
        <v>142.1</v>
      </c>
      <c r="O42" s="12">
        <v>146.9</v>
      </c>
      <c r="P42" s="12">
        <v>152.80000000000001</v>
      </c>
      <c r="Q42" s="12">
        <v>155.6</v>
      </c>
      <c r="R42" s="12">
        <v>158.19999999999999</v>
      </c>
      <c r="S42" s="12">
        <v>155.1</v>
      </c>
      <c r="T42" s="12">
        <v>149.30000000000001</v>
      </c>
      <c r="U42" s="12">
        <v>150.69999999999999</v>
      </c>
      <c r="V42" s="12">
        <v>153.30000000000001</v>
      </c>
      <c r="W42" s="12">
        <v>160.9</v>
      </c>
      <c r="X42" s="12">
        <v>158</v>
      </c>
      <c r="Y42" s="12">
        <v>159.69999999999999</v>
      </c>
      <c r="Z42" s="12">
        <v>158.6</v>
      </c>
      <c r="AA42" s="12">
        <v>156.5</v>
      </c>
      <c r="AB42" s="12">
        <v>154.9</v>
      </c>
      <c r="AC42" s="12">
        <v>156.80000000000001</v>
      </c>
      <c r="AD42" s="12">
        <v>159.19999999999999</v>
      </c>
      <c r="AE42" s="12">
        <v>162</v>
      </c>
      <c r="AF42" s="12">
        <v>167.7</v>
      </c>
      <c r="AG42" s="12">
        <v>166.4</v>
      </c>
      <c r="AH42" s="12">
        <v>169.8</v>
      </c>
      <c r="AI42" s="12">
        <v>168.8</v>
      </c>
      <c r="AJ42" s="12">
        <v>167.5</v>
      </c>
      <c r="AK42" s="12">
        <v>165.8</v>
      </c>
      <c r="AL42" s="12">
        <v>167.1</v>
      </c>
      <c r="AM42" s="12">
        <v>169.9</v>
      </c>
      <c r="AN42" s="12">
        <v>157.9</v>
      </c>
      <c r="AO42" s="12">
        <v>156.9</v>
      </c>
      <c r="AP42" s="12">
        <v>150.30000000000001</v>
      </c>
      <c r="AQ42" s="12" t="s">
        <v>8</v>
      </c>
      <c r="AR42" s="12" t="s">
        <v>8</v>
      </c>
      <c r="AS42" s="12" t="s">
        <v>8</v>
      </c>
      <c r="AT42" s="12" t="s">
        <v>8</v>
      </c>
      <c r="AU42" s="12" t="s">
        <v>8</v>
      </c>
      <c r="AV42" s="12" t="s">
        <v>8</v>
      </c>
      <c r="AW42" s="12" t="s">
        <v>8</v>
      </c>
      <c r="AX42" s="12" t="s">
        <v>8</v>
      </c>
      <c r="AY42" s="12" t="s">
        <v>8</v>
      </c>
      <c r="AZ42" s="12" t="s">
        <v>8</v>
      </c>
      <c r="BA42" s="12" t="s">
        <v>8</v>
      </c>
    </row>
    <row r="43" spans="1:53" x14ac:dyDescent="0.2">
      <c r="A43" s="11" t="s">
        <v>57</v>
      </c>
      <c r="B43" s="10">
        <v>144.1</v>
      </c>
      <c r="C43" s="10">
        <v>141.5</v>
      </c>
      <c r="D43" s="10">
        <v>142.69999999999999</v>
      </c>
      <c r="E43" s="10">
        <v>148.6</v>
      </c>
      <c r="F43" s="10">
        <v>150.30000000000001</v>
      </c>
      <c r="G43" s="10">
        <v>143.1</v>
      </c>
      <c r="H43" s="10">
        <v>143.5</v>
      </c>
      <c r="I43" s="10">
        <v>143.6</v>
      </c>
      <c r="J43" s="10">
        <v>140.30000000000001</v>
      </c>
      <c r="K43" s="10">
        <v>144</v>
      </c>
      <c r="L43" s="10">
        <v>146.30000000000001</v>
      </c>
      <c r="M43" s="10">
        <v>139.6</v>
      </c>
      <c r="N43" s="10">
        <v>139.80000000000001</v>
      </c>
      <c r="O43" s="10">
        <v>143.4</v>
      </c>
      <c r="P43" s="10">
        <v>151.5</v>
      </c>
      <c r="Q43" s="10">
        <v>154.5</v>
      </c>
      <c r="R43" s="10">
        <v>157</v>
      </c>
      <c r="S43" s="10">
        <v>153.6</v>
      </c>
      <c r="T43" s="10">
        <v>149.1</v>
      </c>
      <c r="U43" s="10">
        <v>149.6</v>
      </c>
      <c r="V43" s="10">
        <v>152.19999999999999</v>
      </c>
      <c r="W43" s="10">
        <v>160.1</v>
      </c>
      <c r="X43" s="10">
        <v>157.4</v>
      </c>
      <c r="Y43" s="10">
        <v>157.80000000000001</v>
      </c>
      <c r="Z43" s="10">
        <v>156.69999999999999</v>
      </c>
      <c r="AA43" s="10">
        <v>155.19999999999999</v>
      </c>
      <c r="AB43" s="10">
        <v>151.9</v>
      </c>
      <c r="AC43" s="10">
        <v>155.4</v>
      </c>
      <c r="AD43" s="10">
        <v>156.80000000000001</v>
      </c>
      <c r="AE43" s="10">
        <v>159.6</v>
      </c>
      <c r="AF43" s="10">
        <v>164.9</v>
      </c>
      <c r="AG43" s="10">
        <v>164.9</v>
      </c>
      <c r="AH43" s="10">
        <v>169.2</v>
      </c>
      <c r="AI43" s="10">
        <v>167.4</v>
      </c>
      <c r="AJ43" s="10">
        <v>166.8</v>
      </c>
      <c r="AK43" s="10">
        <v>165.1</v>
      </c>
      <c r="AL43" s="10">
        <v>165.6</v>
      </c>
      <c r="AM43" s="10">
        <v>169.5</v>
      </c>
      <c r="AN43" s="10">
        <v>157.1</v>
      </c>
      <c r="AO43" s="10">
        <v>156</v>
      </c>
      <c r="AP43" s="10">
        <v>149.4</v>
      </c>
      <c r="AQ43" s="6" t="s">
        <v>8</v>
      </c>
      <c r="AR43" s="6" t="s">
        <v>8</v>
      </c>
      <c r="AS43" s="6" t="s">
        <v>8</v>
      </c>
      <c r="AT43" s="6" t="s">
        <v>8</v>
      </c>
      <c r="AU43" s="6" t="s">
        <v>8</v>
      </c>
      <c r="AV43" s="6" t="s">
        <v>8</v>
      </c>
      <c r="AW43" s="6" t="s">
        <v>8</v>
      </c>
      <c r="AX43" s="6" t="s">
        <v>8</v>
      </c>
      <c r="AY43" s="6" t="s">
        <v>8</v>
      </c>
      <c r="AZ43" s="6" t="s">
        <v>8</v>
      </c>
      <c r="BA43" s="6" t="s">
        <v>8</v>
      </c>
    </row>
    <row r="44" spans="1:53" x14ac:dyDescent="0.2">
      <c r="A44" s="13" t="s">
        <v>56</v>
      </c>
      <c r="B44" s="12">
        <v>145.9</v>
      </c>
      <c r="C44" s="12">
        <v>142.19999999999999</v>
      </c>
      <c r="D44" s="12">
        <v>145.30000000000001</v>
      </c>
      <c r="E44" s="12">
        <v>151.4</v>
      </c>
      <c r="F44" s="12">
        <v>152.30000000000001</v>
      </c>
      <c r="G44" s="12">
        <v>143.80000000000001</v>
      </c>
      <c r="H44" s="12">
        <v>145.1</v>
      </c>
      <c r="I44" s="12">
        <v>145.4</v>
      </c>
      <c r="J44" s="12">
        <v>141.9</v>
      </c>
      <c r="K44" s="12">
        <v>146.6</v>
      </c>
      <c r="L44" s="12">
        <v>148.19999999999999</v>
      </c>
      <c r="M44" s="12">
        <v>141.5</v>
      </c>
      <c r="N44" s="12">
        <v>143.4</v>
      </c>
      <c r="O44" s="12">
        <v>147.6</v>
      </c>
      <c r="P44" s="12">
        <v>153.9</v>
      </c>
      <c r="Q44" s="12">
        <v>156.4</v>
      </c>
      <c r="R44" s="12">
        <v>159.69999999999999</v>
      </c>
      <c r="S44" s="12">
        <v>156.1</v>
      </c>
      <c r="T44" s="12">
        <v>150.6</v>
      </c>
      <c r="U44" s="12">
        <v>152.80000000000001</v>
      </c>
      <c r="V44" s="12">
        <v>155.30000000000001</v>
      </c>
      <c r="W44" s="12">
        <v>162.69999999999999</v>
      </c>
      <c r="X44" s="12">
        <v>159.30000000000001</v>
      </c>
      <c r="Y44" s="12">
        <v>160.69999999999999</v>
      </c>
      <c r="Z44" s="12">
        <v>159.6</v>
      </c>
      <c r="AA44" s="12">
        <v>157.4</v>
      </c>
      <c r="AB44" s="12">
        <v>155.30000000000001</v>
      </c>
      <c r="AC44" s="12">
        <v>158</v>
      </c>
      <c r="AD44" s="12">
        <v>160.1</v>
      </c>
      <c r="AE44" s="12">
        <v>163.5</v>
      </c>
      <c r="AF44" s="12">
        <v>168.5</v>
      </c>
      <c r="AG44" s="12">
        <v>166.9</v>
      </c>
      <c r="AH44" s="12">
        <v>170.5</v>
      </c>
      <c r="AI44" s="12">
        <v>169.3</v>
      </c>
      <c r="AJ44" s="12">
        <v>168.2</v>
      </c>
      <c r="AK44" s="12">
        <v>166.7</v>
      </c>
      <c r="AL44" s="12">
        <v>168</v>
      </c>
      <c r="AM44" s="12">
        <v>171</v>
      </c>
      <c r="AN44" s="12">
        <v>159</v>
      </c>
      <c r="AO44" s="12">
        <v>157.5</v>
      </c>
      <c r="AP44" s="12">
        <v>150.4</v>
      </c>
      <c r="AQ44" s="12" t="s">
        <v>8</v>
      </c>
      <c r="AR44" s="12" t="s">
        <v>8</v>
      </c>
      <c r="AS44" s="12" t="s">
        <v>8</v>
      </c>
      <c r="AT44" s="12" t="s">
        <v>8</v>
      </c>
      <c r="AU44" s="12" t="s">
        <v>8</v>
      </c>
      <c r="AV44" s="12" t="s">
        <v>8</v>
      </c>
      <c r="AW44" s="12" t="s">
        <v>8</v>
      </c>
      <c r="AX44" s="12" t="s">
        <v>8</v>
      </c>
      <c r="AY44" s="12" t="s">
        <v>8</v>
      </c>
      <c r="AZ44" s="12" t="s">
        <v>8</v>
      </c>
      <c r="BA44" s="12" t="s">
        <v>8</v>
      </c>
    </row>
    <row r="45" spans="1:53" x14ac:dyDescent="0.2">
      <c r="A45" s="11" t="s">
        <v>55</v>
      </c>
      <c r="B45" s="10">
        <v>145.9</v>
      </c>
      <c r="C45" s="10">
        <v>141.9</v>
      </c>
      <c r="D45" s="10">
        <v>144.69999999999999</v>
      </c>
      <c r="E45" s="10">
        <v>150.5</v>
      </c>
      <c r="F45" s="10">
        <v>152.1</v>
      </c>
      <c r="G45" s="10">
        <v>143.5</v>
      </c>
      <c r="H45" s="10">
        <v>143.4</v>
      </c>
      <c r="I45" s="10">
        <v>144.5</v>
      </c>
      <c r="J45" s="10">
        <v>140.80000000000001</v>
      </c>
      <c r="K45" s="10">
        <v>145.19999999999999</v>
      </c>
      <c r="L45" s="10">
        <v>146.6</v>
      </c>
      <c r="M45" s="10">
        <v>140.4</v>
      </c>
      <c r="N45" s="10">
        <v>141.30000000000001</v>
      </c>
      <c r="O45" s="10">
        <v>145.6</v>
      </c>
      <c r="P45" s="10">
        <v>152.1</v>
      </c>
      <c r="Q45" s="10">
        <v>155.30000000000001</v>
      </c>
      <c r="R45" s="10">
        <v>157.5</v>
      </c>
      <c r="S45" s="10">
        <v>154</v>
      </c>
      <c r="T45" s="10">
        <v>147.5</v>
      </c>
      <c r="U45" s="10">
        <v>149.6</v>
      </c>
      <c r="V45" s="10">
        <v>152.69999999999999</v>
      </c>
      <c r="W45" s="10">
        <v>159.9</v>
      </c>
      <c r="X45" s="10">
        <v>157.30000000000001</v>
      </c>
      <c r="Y45" s="10">
        <v>158.4</v>
      </c>
      <c r="Z45" s="10">
        <v>156.4</v>
      </c>
      <c r="AA45" s="10">
        <v>155.6</v>
      </c>
      <c r="AB45" s="10">
        <v>154.6</v>
      </c>
      <c r="AC45" s="10">
        <v>157.69999999999999</v>
      </c>
      <c r="AD45" s="10">
        <v>159.69999999999999</v>
      </c>
      <c r="AE45" s="10">
        <v>162.1</v>
      </c>
      <c r="AF45" s="10">
        <v>166.4</v>
      </c>
      <c r="AG45" s="10">
        <v>165</v>
      </c>
      <c r="AH45" s="10">
        <v>167.9</v>
      </c>
      <c r="AI45" s="10">
        <v>166.8</v>
      </c>
      <c r="AJ45" s="10">
        <v>166.1</v>
      </c>
      <c r="AK45" s="10">
        <v>165.5</v>
      </c>
      <c r="AL45" s="10">
        <v>166</v>
      </c>
      <c r="AM45" s="10">
        <v>168.8</v>
      </c>
      <c r="AN45" s="10">
        <v>157.5</v>
      </c>
      <c r="AO45" s="10">
        <v>156</v>
      </c>
      <c r="AP45" s="10">
        <v>149.5</v>
      </c>
      <c r="AQ45" s="6" t="s">
        <v>8</v>
      </c>
      <c r="AR45" s="6" t="s">
        <v>8</v>
      </c>
      <c r="AS45" s="6" t="s">
        <v>8</v>
      </c>
      <c r="AT45" s="6" t="s">
        <v>8</v>
      </c>
      <c r="AU45" s="6" t="s">
        <v>8</v>
      </c>
      <c r="AV45" s="6" t="s">
        <v>8</v>
      </c>
      <c r="AW45" s="6" t="s">
        <v>8</v>
      </c>
      <c r="AX45" s="6" t="s">
        <v>8</v>
      </c>
      <c r="AY45" s="6" t="s">
        <v>8</v>
      </c>
      <c r="AZ45" s="6" t="s">
        <v>8</v>
      </c>
      <c r="BA45" s="6" t="s">
        <v>8</v>
      </c>
    </row>
    <row r="46" spans="1:53" x14ac:dyDescent="0.2">
      <c r="A46" s="13" t="s">
        <v>54</v>
      </c>
      <c r="B46" s="12">
        <v>146.80000000000001</v>
      </c>
      <c r="C46" s="12">
        <v>143</v>
      </c>
      <c r="D46" s="12">
        <v>145.69999999999999</v>
      </c>
      <c r="E46" s="12">
        <v>152</v>
      </c>
      <c r="F46" s="12">
        <v>152.69999999999999</v>
      </c>
      <c r="G46" s="12">
        <v>144.5</v>
      </c>
      <c r="H46" s="12">
        <v>145.30000000000001</v>
      </c>
      <c r="I46" s="12">
        <v>145.1</v>
      </c>
      <c r="J46" s="12">
        <v>142.19999999999999</v>
      </c>
      <c r="K46" s="12">
        <v>146.6</v>
      </c>
      <c r="L46" s="12">
        <v>148.19999999999999</v>
      </c>
      <c r="M46" s="12">
        <v>141.6</v>
      </c>
      <c r="N46" s="12">
        <v>144</v>
      </c>
      <c r="O46" s="12">
        <v>148.19999999999999</v>
      </c>
      <c r="P46" s="12">
        <v>154</v>
      </c>
      <c r="Q46" s="12">
        <v>157</v>
      </c>
      <c r="R46" s="12">
        <v>160.5</v>
      </c>
      <c r="S46" s="12">
        <v>156.30000000000001</v>
      </c>
      <c r="T46" s="12">
        <v>150.69999999999999</v>
      </c>
      <c r="U46" s="12">
        <v>152.69999999999999</v>
      </c>
      <c r="V46" s="12">
        <v>155.19999999999999</v>
      </c>
      <c r="W46" s="12">
        <v>162.9</v>
      </c>
      <c r="X46" s="12">
        <v>159.80000000000001</v>
      </c>
      <c r="Y46" s="12">
        <v>160.69999999999999</v>
      </c>
      <c r="Z46" s="12">
        <v>160.1</v>
      </c>
      <c r="AA46" s="12">
        <v>158</v>
      </c>
      <c r="AB46" s="12">
        <v>156.6</v>
      </c>
      <c r="AC46" s="12">
        <v>158.80000000000001</v>
      </c>
      <c r="AD46" s="12">
        <v>160.19999999999999</v>
      </c>
      <c r="AE46" s="12">
        <v>164.2</v>
      </c>
      <c r="AF46" s="12">
        <v>169.1</v>
      </c>
      <c r="AG46" s="12">
        <v>167.6</v>
      </c>
      <c r="AH46" s="12">
        <v>171</v>
      </c>
      <c r="AI46" s="12">
        <v>170</v>
      </c>
      <c r="AJ46" s="12">
        <v>168.8</v>
      </c>
      <c r="AK46" s="12">
        <v>167.4</v>
      </c>
      <c r="AL46" s="12">
        <v>169</v>
      </c>
      <c r="AM46" s="12">
        <v>171.4</v>
      </c>
      <c r="AN46" s="12">
        <v>160.1</v>
      </c>
      <c r="AO46" s="12">
        <v>158.30000000000001</v>
      </c>
      <c r="AP46" s="12">
        <v>151.69999999999999</v>
      </c>
      <c r="AQ46" s="12" t="s">
        <v>8</v>
      </c>
      <c r="AR46" s="12" t="s">
        <v>8</v>
      </c>
      <c r="AS46" s="12" t="s">
        <v>8</v>
      </c>
      <c r="AT46" s="12" t="s">
        <v>8</v>
      </c>
      <c r="AU46" s="12" t="s">
        <v>8</v>
      </c>
      <c r="AV46" s="12" t="s">
        <v>8</v>
      </c>
      <c r="AW46" s="12" t="s">
        <v>8</v>
      </c>
      <c r="AX46" s="12" t="s">
        <v>8</v>
      </c>
      <c r="AY46" s="12" t="s">
        <v>8</v>
      </c>
      <c r="AZ46" s="12" t="s">
        <v>8</v>
      </c>
      <c r="BA46" s="12" t="s">
        <v>8</v>
      </c>
    </row>
    <row r="47" spans="1:53" x14ac:dyDescent="0.2">
      <c r="A47" s="11" t="s">
        <v>53</v>
      </c>
      <c r="B47" s="10">
        <v>146.4</v>
      </c>
      <c r="C47" s="10">
        <v>143</v>
      </c>
      <c r="D47" s="10">
        <v>145.5</v>
      </c>
      <c r="E47" s="10">
        <v>152</v>
      </c>
      <c r="F47" s="10">
        <v>152.9</v>
      </c>
      <c r="G47" s="10">
        <v>144.5</v>
      </c>
      <c r="H47" s="10">
        <v>145.30000000000001</v>
      </c>
      <c r="I47" s="10">
        <v>145.4</v>
      </c>
      <c r="J47" s="10">
        <v>142.19999999999999</v>
      </c>
      <c r="K47" s="10">
        <v>146.69999999999999</v>
      </c>
      <c r="L47" s="10">
        <v>148.6</v>
      </c>
      <c r="M47" s="10">
        <v>142</v>
      </c>
      <c r="N47" s="10">
        <v>143.5</v>
      </c>
      <c r="O47" s="10">
        <v>147.9</v>
      </c>
      <c r="P47" s="10">
        <v>154.4</v>
      </c>
      <c r="Q47" s="10">
        <v>157</v>
      </c>
      <c r="R47" s="10">
        <v>160</v>
      </c>
      <c r="S47" s="10">
        <v>156.6</v>
      </c>
      <c r="T47" s="10">
        <v>150.69999999999999</v>
      </c>
      <c r="U47" s="10">
        <v>152.30000000000001</v>
      </c>
      <c r="V47" s="10">
        <v>155.19999999999999</v>
      </c>
      <c r="W47" s="10">
        <v>162.69999999999999</v>
      </c>
      <c r="X47" s="10">
        <v>159.6</v>
      </c>
      <c r="Y47" s="10">
        <v>160.69999999999999</v>
      </c>
      <c r="Z47" s="10">
        <v>159.80000000000001</v>
      </c>
      <c r="AA47" s="10">
        <v>157.9</v>
      </c>
      <c r="AB47" s="10">
        <v>156.19999999999999</v>
      </c>
      <c r="AC47" s="10">
        <v>159</v>
      </c>
      <c r="AD47" s="10">
        <v>160.80000000000001</v>
      </c>
      <c r="AE47" s="10">
        <v>164.3</v>
      </c>
      <c r="AF47" s="10">
        <v>168.9</v>
      </c>
      <c r="AG47" s="10">
        <v>167.5</v>
      </c>
      <c r="AH47" s="10">
        <v>171.5</v>
      </c>
      <c r="AI47" s="10">
        <v>170.3</v>
      </c>
      <c r="AJ47" s="10">
        <v>169.2</v>
      </c>
      <c r="AK47" s="10">
        <v>167.8</v>
      </c>
      <c r="AL47" s="10">
        <v>168.8</v>
      </c>
      <c r="AM47" s="10">
        <v>171.7</v>
      </c>
      <c r="AN47" s="10">
        <v>159.80000000000001</v>
      </c>
      <c r="AO47" s="10">
        <v>158.30000000000001</v>
      </c>
      <c r="AP47" s="10">
        <v>151.6</v>
      </c>
      <c r="AQ47" s="6" t="s">
        <v>8</v>
      </c>
      <c r="AR47" s="6" t="s">
        <v>8</v>
      </c>
      <c r="AS47" s="6" t="s">
        <v>8</v>
      </c>
      <c r="AT47" s="6" t="s">
        <v>8</v>
      </c>
      <c r="AU47" s="6" t="s">
        <v>8</v>
      </c>
      <c r="AV47" s="6" t="s">
        <v>8</v>
      </c>
      <c r="AW47" s="6" t="s">
        <v>8</v>
      </c>
      <c r="AX47" s="6" t="s">
        <v>8</v>
      </c>
      <c r="AY47" s="6" t="s">
        <v>8</v>
      </c>
      <c r="AZ47" s="6" t="s">
        <v>8</v>
      </c>
      <c r="BA47" s="6" t="s">
        <v>8</v>
      </c>
    </row>
    <row r="48" spans="1:53" x14ac:dyDescent="0.2">
      <c r="A48" s="13" t="s">
        <v>52</v>
      </c>
      <c r="B48" s="12">
        <v>146.5</v>
      </c>
      <c r="C48" s="12">
        <v>143</v>
      </c>
      <c r="D48" s="12">
        <v>146.1</v>
      </c>
      <c r="E48" s="12">
        <v>152</v>
      </c>
      <c r="F48" s="12">
        <v>152.80000000000001</v>
      </c>
      <c r="G48" s="12">
        <v>144.4</v>
      </c>
      <c r="H48" s="12">
        <v>145.9</v>
      </c>
      <c r="I48" s="12">
        <v>146</v>
      </c>
      <c r="J48" s="12">
        <v>142.4</v>
      </c>
      <c r="K48" s="12">
        <v>147.4</v>
      </c>
      <c r="L48" s="12">
        <v>149</v>
      </c>
      <c r="M48" s="12">
        <v>142.19999999999999</v>
      </c>
      <c r="N48" s="12">
        <v>144</v>
      </c>
      <c r="O48" s="12">
        <v>148.4</v>
      </c>
      <c r="P48" s="12">
        <v>154.5</v>
      </c>
      <c r="Q48" s="12">
        <v>157.4</v>
      </c>
      <c r="R48" s="12">
        <v>160.5</v>
      </c>
      <c r="S48" s="12">
        <v>156.80000000000001</v>
      </c>
      <c r="T48" s="12">
        <v>151</v>
      </c>
      <c r="U48" s="12">
        <v>153.4</v>
      </c>
      <c r="V48" s="12">
        <v>156.19999999999999</v>
      </c>
      <c r="W48" s="12">
        <v>163.69999999999999</v>
      </c>
      <c r="X48" s="12">
        <v>160.30000000000001</v>
      </c>
      <c r="Y48" s="12">
        <v>161.69999999999999</v>
      </c>
      <c r="Z48" s="12">
        <v>160.5</v>
      </c>
      <c r="AA48" s="12">
        <v>158.30000000000001</v>
      </c>
      <c r="AB48" s="12">
        <v>156.4</v>
      </c>
      <c r="AC48" s="12">
        <v>159.19999999999999</v>
      </c>
      <c r="AD48" s="12">
        <v>161.19999999999999</v>
      </c>
      <c r="AE48" s="12">
        <v>164.5</v>
      </c>
      <c r="AF48" s="12">
        <v>169.3</v>
      </c>
      <c r="AG48" s="12">
        <v>167.8</v>
      </c>
      <c r="AH48" s="12">
        <v>171.4</v>
      </c>
      <c r="AI48" s="12">
        <v>170.1</v>
      </c>
      <c r="AJ48" s="12">
        <v>169</v>
      </c>
      <c r="AK48" s="12">
        <v>167.6</v>
      </c>
      <c r="AL48" s="12">
        <v>168.7</v>
      </c>
      <c r="AM48" s="12">
        <v>172.1</v>
      </c>
      <c r="AN48" s="12">
        <v>159.5</v>
      </c>
      <c r="AO48" s="12">
        <v>158.30000000000001</v>
      </c>
      <c r="AP48" s="12">
        <v>151.4</v>
      </c>
      <c r="AQ48" s="12" t="s">
        <v>8</v>
      </c>
      <c r="AR48" s="12" t="s">
        <v>8</v>
      </c>
      <c r="AS48" s="12" t="s">
        <v>8</v>
      </c>
      <c r="AT48" s="12" t="s">
        <v>8</v>
      </c>
      <c r="AU48" s="12" t="s">
        <v>8</v>
      </c>
      <c r="AV48" s="12" t="s">
        <v>8</v>
      </c>
      <c r="AW48" s="12" t="s">
        <v>8</v>
      </c>
      <c r="AX48" s="12" t="s">
        <v>8</v>
      </c>
      <c r="AY48" s="12" t="s">
        <v>8</v>
      </c>
      <c r="AZ48" s="12" t="s">
        <v>8</v>
      </c>
      <c r="BA48" s="12" t="s">
        <v>8</v>
      </c>
    </row>
    <row r="49" spans="1:53" x14ac:dyDescent="0.2">
      <c r="A49" s="11" t="s">
        <v>51</v>
      </c>
      <c r="B49" s="10">
        <v>142.80000000000001</v>
      </c>
      <c r="C49" s="10">
        <v>146.4</v>
      </c>
      <c r="D49" s="10">
        <v>144.19999999999999</v>
      </c>
      <c r="E49" s="10">
        <v>146.30000000000001</v>
      </c>
      <c r="F49" s="10">
        <v>152.19999999999999</v>
      </c>
      <c r="G49" s="10">
        <v>144</v>
      </c>
      <c r="H49" s="10">
        <v>143.6</v>
      </c>
      <c r="I49" s="10">
        <v>146.6</v>
      </c>
      <c r="J49" s="10">
        <v>141.69999999999999</v>
      </c>
      <c r="K49" s="10">
        <v>142.6</v>
      </c>
      <c r="L49" s="10">
        <v>150.6</v>
      </c>
      <c r="M49" s="10">
        <v>143.30000000000001</v>
      </c>
      <c r="N49" s="10">
        <v>140.9</v>
      </c>
      <c r="O49" s="10">
        <v>141.19999999999999</v>
      </c>
      <c r="P49" s="10">
        <v>153.19999999999999</v>
      </c>
      <c r="Q49" s="10">
        <v>153.69999999999999</v>
      </c>
      <c r="R49" s="10">
        <v>161.4</v>
      </c>
      <c r="S49" s="10">
        <v>154</v>
      </c>
      <c r="T49" s="10">
        <v>145.4</v>
      </c>
      <c r="U49" s="10">
        <v>148.69999999999999</v>
      </c>
      <c r="V49" s="10">
        <v>147.1</v>
      </c>
      <c r="W49" s="10">
        <v>156.5</v>
      </c>
      <c r="X49" s="10">
        <v>155.5</v>
      </c>
      <c r="Y49" s="10">
        <v>156.6</v>
      </c>
      <c r="Z49" s="10">
        <v>150</v>
      </c>
      <c r="AA49" s="10">
        <v>158.5</v>
      </c>
      <c r="AB49" s="10">
        <v>150.5</v>
      </c>
      <c r="AC49" s="10">
        <v>159.5</v>
      </c>
      <c r="AD49" s="10">
        <v>150.30000000000001</v>
      </c>
      <c r="AE49" s="10">
        <v>160.19999999999999</v>
      </c>
      <c r="AF49" s="10">
        <v>165.7</v>
      </c>
      <c r="AG49" s="10">
        <v>166.7</v>
      </c>
      <c r="AH49" s="10">
        <v>167.8</v>
      </c>
      <c r="AI49" s="10">
        <v>170.7</v>
      </c>
      <c r="AJ49" s="10">
        <v>163.80000000000001</v>
      </c>
      <c r="AK49" s="10">
        <v>168</v>
      </c>
      <c r="AL49" s="10">
        <v>159.5</v>
      </c>
      <c r="AM49" s="10">
        <v>165.3</v>
      </c>
      <c r="AN49" s="10">
        <v>154.9</v>
      </c>
      <c r="AO49" s="10">
        <v>155.69999999999999</v>
      </c>
      <c r="AP49" s="10">
        <v>147.5</v>
      </c>
      <c r="AQ49" s="6" t="s">
        <v>8</v>
      </c>
      <c r="AR49" s="6" t="s">
        <v>8</v>
      </c>
      <c r="AS49" s="6" t="s">
        <v>8</v>
      </c>
      <c r="AT49" s="6" t="s">
        <v>8</v>
      </c>
      <c r="AU49" s="6" t="s">
        <v>8</v>
      </c>
      <c r="AV49" s="6" t="s">
        <v>8</v>
      </c>
      <c r="AW49" s="6" t="s">
        <v>8</v>
      </c>
      <c r="AX49" s="6" t="s">
        <v>8</v>
      </c>
      <c r="AY49" s="6" t="s">
        <v>8</v>
      </c>
      <c r="AZ49" s="6" t="s">
        <v>8</v>
      </c>
      <c r="BA49" s="6" t="s">
        <v>8</v>
      </c>
    </row>
    <row r="50" spans="1:53" x14ac:dyDescent="0.2">
      <c r="A50" s="13" t="s">
        <v>50</v>
      </c>
      <c r="B50" s="12">
        <v>157.80000000000001</v>
      </c>
      <c r="C50" s="12">
        <v>155.6</v>
      </c>
      <c r="D50" s="12">
        <v>157.5</v>
      </c>
      <c r="E50" s="12">
        <v>163.5</v>
      </c>
      <c r="F50" s="12">
        <v>165.5</v>
      </c>
      <c r="G50" s="12">
        <v>159.19999999999999</v>
      </c>
      <c r="H50" s="12">
        <v>158.19999999999999</v>
      </c>
      <c r="I50" s="12">
        <v>158.5</v>
      </c>
      <c r="J50" s="12">
        <v>155.80000000000001</v>
      </c>
      <c r="K50" s="12">
        <v>160.6</v>
      </c>
      <c r="L50" s="12">
        <v>163</v>
      </c>
      <c r="M50" s="12">
        <v>157.69999999999999</v>
      </c>
      <c r="N50" s="12">
        <v>158.19999999999999</v>
      </c>
      <c r="O50" s="12">
        <v>161.69999999999999</v>
      </c>
      <c r="P50" s="12">
        <v>164.7</v>
      </c>
      <c r="Q50" s="12">
        <v>168</v>
      </c>
      <c r="R50" s="12">
        <v>171.2</v>
      </c>
      <c r="S50" s="12">
        <v>167.4</v>
      </c>
      <c r="T50" s="12">
        <v>162.5</v>
      </c>
      <c r="U50" s="12">
        <v>163</v>
      </c>
      <c r="V50" s="12">
        <v>166</v>
      </c>
      <c r="W50" s="12">
        <v>173.3</v>
      </c>
      <c r="X50" s="12">
        <v>170.3</v>
      </c>
      <c r="Y50" s="12">
        <v>170.9</v>
      </c>
      <c r="Z50" s="12">
        <v>170.3</v>
      </c>
      <c r="AA50" s="12">
        <v>169</v>
      </c>
      <c r="AB50" s="12">
        <v>165.4</v>
      </c>
      <c r="AC50" s="12">
        <v>168.4</v>
      </c>
      <c r="AD50" s="12">
        <v>170.2</v>
      </c>
      <c r="AE50" s="12">
        <v>173.3</v>
      </c>
      <c r="AF50" s="12">
        <v>179.8</v>
      </c>
      <c r="AG50" s="12">
        <v>178.7</v>
      </c>
      <c r="AH50" s="12">
        <v>181</v>
      </c>
      <c r="AI50" s="12">
        <v>180.7</v>
      </c>
      <c r="AJ50" s="12">
        <v>178.6</v>
      </c>
      <c r="AK50" s="12">
        <v>178.6</v>
      </c>
      <c r="AL50" s="12">
        <v>179.9</v>
      </c>
      <c r="AM50" s="12">
        <v>183.7</v>
      </c>
      <c r="AN50" s="12">
        <v>174.9</v>
      </c>
      <c r="AO50" s="12">
        <v>171.7</v>
      </c>
      <c r="AP50" s="12">
        <v>166.1</v>
      </c>
      <c r="AQ50" s="12" t="s">
        <v>8</v>
      </c>
      <c r="AR50" s="12" t="s">
        <v>8</v>
      </c>
      <c r="AS50" s="12" t="s">
        <v>8</v>
      </c>
      <c r="AT50" s="12" t="s">
        <v>8</v>
      </c>
      <c r="AU50" s="12" t="s">
        <v>8</v>
      </c>
      <c r="AV50" s="12" t="s">
        <v>8</v>
      </c>
      <c r="AW50" s="12" t="s">
        <v>8</v>
      </c>
      <c r="AX50" s="12" t="s">
        <v>8</v>
      </c>
      <c r="AY50" s="12" t="s">
        <v>8</v>
      </c>
      <c r="AZ50" s="12" t="s">
        <v>8</v>
      </c>
      <c r="BA50" s="12" t="s">
        <v>8</v>
      </c>
    </row>
    <row r="51" spans="1:53" x14ac:dyDescent="0.2">
      <c r="A51" s="11" t="s">
        <v>49</v>
      </c>
      <c r="B51" s="10">
        <v>159.9</v>
      </c>
      <c r="C51" s="10">
        <v>159.80000000000001</v>
      </c>
      <c r="D51" s="10">
        <v>163.80000000000001</v>
      </c>
      <c r="E51" s="10">
        <v>169.2</v>
      </c>
      <c r="F51" s="10">
        <v>168.6</v>
      </c>
      <c r="G51" s="10">
        <v>167.8</v>
      </c>
      <c r="H51" s="10">
        <v>160.5</v>
      </c>
      <c r="I51" s="10">
        <v>159.80000000000001</v>
      </c>
      <c r="J51" s="10">
        <v>159.1</v>
      </c>
      <c r="K51" s="10">
        <v>161</v>
      </c>
      <c r="L51" s="10">
        <v>166.9</v>
      </c>
      <c r="M51" s="10">
        <v>162.1</v>
      </c>
      <c r="N51" s="10">
        <v>159.9</v>
      </c>
      <c r="O51" s="10">
        <v>166.7</v>
      </c>
      <c r="P51" s="10">
        <v>169.6</v>
      </c>
      <c r="Q51" s="10">
        <v>168.8</v>
      </c>
      <c r="R51" s="10">
        <v>175.2</v>
      </c>
      <c r="S51" s="10">
        <v>176.3</v>
      </c>
      <c r="T51" s="10">
        <v>174.5</v>
      </c>
      <c r="U51" s="10">
        <v>170.1</v>
      </c>
      <c r="V51" s="10">
        <v>168.4</v>
      </c>
      <c r="W51" s="10">
        <v>179.4</v>
      </c>
      <c r="X51" s="10">
        <v>178.9</v>
      </c>
      <c r="Y51" s="10">
        <v>177.8</v>
      </c>
      <c r="Z51" s="10">
        <v>178.4</v>
      </c>
      <c r="AA51" s="10">
        <v>177.8</v>
      </c>
      <c r="AB51" s="10">
        <v>175.7</v>
      </c>
      <c r="AC51" s="10">
        <v>173.4</v>
      </c>
      <c r="AD51" s="10">
        <v>173.4</v>
      </c>
      <c r="AE51" s="10">
        <v>173.8</v>
      </c>
      <c r="AF51" s="10">
        <v>179.7</v>
      </c>
      <c r="AG51" s="10">
        <v>184.3</v>
      </c>
      <c r="AH51" s="10">
        <v>184.7</v>
      </c>
      <c r="AI51" s="10">
        <v>186.5</v>
      </c>
      <c r="AJ51" s="10">
        <v>184.9</v>
      </c>
      <c r="AK51" s="10">
        <v>183.7</v>
      </c>
      <c r="AL51" s="10">
        <v>182.1</v>
      </c>
      <c r="AM51" s="10">
        <v>183.6</v>
      </c>
      <c r="AN51" s="10">
        <v>182.8</v>
      </c>
      <c r="AO51" s="10">
        <v>180.2</v>
      </c>
      <c r="AP51" s="10">
        <v>175.2</v>
      </c>
      <c r="AQ51" s="6" t="s">
        <v>8</v>
      </c>
      <c r="AR51" s="6" t="s">
        <v>8</v>
      </c>
      <c r="AS51" s="6" t="s">
        <v>8</v>
      </c>
      <c r="AT51" s="6" t="s">
        <v>8</v>
      </c>
      <c r="AU51" s="6" t="s">
        <v>8</v>
      </c>
      <c r="AV51" s="6" t="s">
        <v>8</v>
      </c>
      <c r="AW51" s="6" t="s">
        <v>8</v>
      </c>
      <c r="AX51" s="6" t="s">
        <v>8</v>
      </c>
      <c r="AY51" s="6" t="s">
        <v>8</v>
      </c>
      <c r="AZ51" s="6" t="s">
        <v>8</v>
      </c>
      <c r="BA51" s="6" t="s">
        <v>8</v>
      </c>
    </row>
    <row r="52" spans="1:53" x14ac:dyDescent="0.2">
      <c r="A52" s="13" t="s">
        <v>48</v>
      </c>
      <c r="B52" s="12">
        <v>157.5</v>
      </c>
      <c r="C52" s="12">
        <v>154.69999999999999</v>
      </c>
      <c r="D52" s="12">
        <v>159.30000000000001</v>
      </c>
      <c r="E52" s="12">
        <v>166.2</v>
      </c>
      <c r="F52" s="12">
        <v>164</v>
      </c>
      <c r="G52" s="12">
        <v>163.19999999999999</v>
      </c>
      <c r="H52" s="12">
        <v>159.69999999999999</v>
      </c>
      <c r="I52" s="12">
        <v>159.4</v>
      </c>
      <c r="J52" s="12">
        <v>159.30000000000001</v>
      </c>
      <c r="K52" s="12">
        <v>159.5</v>
      </c>
      <c r="L52" s="12">
        <v>159.30000000000001</v>
      </c>
      <c r="M52" s="12">
        <v>159.19999999999999</v>
      </c>
      <c r="N52" s="12">
        <v>157.69999999999999</v>
      </c>
      <c r="O52" s="12">
        <v>160.5</v>
      </c>
      <c r="P52" s="12">
        <v>160.4</v>
      </c>
      <c r="Q52" s="12">
        <v>164.5</v>
      </c>
      <c r="R52" s="12">
        <v>166</v>
      </c>
      <c r="S52" s="12">
        <v>165.4</v>
      </c>
      <c r="T52" s="12">
        <v>165</v>
      </c>
      <c r="U52" s="12">
        <v>163.9</v>
      </c>
      <c r="V52" s="12">
        <v>162.9</v>
      </c>
      <c r="W52" s="12">
        <v>170.2</v>
      </c>
      <c r="X52" s="12">
        <v>170.8</v>
      </c>
      <c r="Y52" s="12">
        <v>170</v>
      </c>
      <c r="Z52" s="12">
        <v>169.5</v>
      </c>
      <c r="AA52" s="12">
        <v>167.2</v>
      </c>
      <c r="AB52" s="12">
        <v>166.7</v>
      </c>
      <c r="AC52" s="12">
        <v>167.1</v>
      </c>
      <c r="AD52" s="12">
        <v>166.1</v>
      </c>
      <c r="AE52" s="12">
        <v>166.7</v>
      </c>
      <c r="AF52" s="12">
        <v>174</v>
      </c>
      <c r="AG52" s="12">
        <v>176.1</v>
      </c>
      <c r="AH52" s="12">
        <v>178.7</v>
      </c>
      <c r="AI52" s="12">
        <v>181.7</v>
      </c>
      <c r="AJ52" s="12">
        <v>179.3</v>
      </c>
      <c r="AK52" s="12">
        <v>179.1</v>
      </c>
      <c r="AL52" s="12">
        <v>178.9</v>
      </c>
      <c r="AM52" s="12">
        <v>179.8</v>
      </c>
      <c r="AN52" s="12">
        <v>177.9</v>
      </c>
      <c r="AO52" s="12">
        <v>177.9</v>
      </c>
      <c r="AP52" s="12">
        <v>176</v>
      </c>
      <c r="AQ52" s="12" t="s">
        <v>8</v>
      </c>
      <c r="AR52" s="12" t="s">
        <v>8</v>
      </c>
      <c r="AS52" s="12" t="s">
        <v>8</v>
      </c>
      <c r="AT52" s="12" t="s">
        <v>8</v>
      </c>
      <c r="AU52" s="12" t="s">
        <v>8</v>
      </c>
      <c r="AV52" s="12" t="s">
        <v>8</v>
      </c>
      <c r="AW52" s="12" t="s">
        <v>8</v>
      </c>
      <c r="AX52" s="12" t="s">
        <v>8</v>
      </c>
      <c r="AY52" s="12" t="s">
        <v>8</v>
      </c>
      <c r="AZ52" s="12" t="s">
        <v>8</v>
      </c>
      <c r="BA52" s="12" t="s">
        <v>8</v>
      </c>
    </row>
    <row r="53" spans="1:53" x14ac:dyDescent="0.2">
      <c r="A53" s="11" t="s">
        <v>47</v>
      </c>
      <c r="B53" s="10">
        <v>157.30000000000001</v>
      </c>
      <c r="C53" s="10">
        <v>159.4</v>
      </c>
      <c r="D53" s="10">
        <v>165.4</v>
      </c>
      <c r="E53" s="10">
        <v>169.3</v>
      </c>
      <c r="F53" s="10">
        <v>168.8</v>
      </c>
      <c r="G53" s="10">
        <v>168.8</v>
      </c>
      <c r="H53" s="10">
        <v>165.6</v>
      </c>
      <c r="I53" s="10">
        <v>165</v>
      </c>
      <c r="J53" s="10">
        <v>160.5</v>
      </c>
      <c r="K53" s="10">
        <v>161.1</v>
      </c>
      <c r="L53" s="10">
        <v>164.4</v>
      </c>
      <c r="M53" s="10">
        <v>164.4</v>
      </c>
      <c r="N53" s="10">
        <v>164.4</v>
      </c>
      <c r="O53" s="10">
        <v>168.4</v>
      </c>
      <c r="P53" s="10">
        <v>169.4</v>
      </c>
      <c r="Q53" s="10">
        <v>169.4</v>
      </c>
      <c r="R53" s="10">
        <v>175</v>
      </c>
      <c r="S53" s="10">
        <v>176.4</v>
      </c>
      <c r="T53" s="10">
        <v>174.6</v>
      </c>
      <c r="U53" s="10">
        <v>169.3</v>
      </c>
      <c r="V53" s="10">
        <v>168.7</v>
      </c>
      <c r="W53" s="10">
        <v>177.6</v>
      </c>
      <c r="X53" s="10">
        <v>179.8</v>
      </c>
      <c r="Y53" s="10">
        <v>179.7</v>
      </c>
      <c r="Z53" s="10">
        <v>179.7</v>
      </c>
      <c r="AA53" s="10">
        <v>179.7</v>
      </c>
      <c r="AB53" s="10">
        <v>179.7</v>
      </c>
      <c r="AC53" s="10">
        <v>179.7</v>
      </c>
      <c r="AD53" s="10">
        <v>179.7</v>
      </c>
      <c r="AE53" s="10">
        <v>179.7</v>
      </c>
      <c r="AF53" s="10">
        <v>180.7</v>
      </c>
      <c r="AG53" s="10">
        <v>184.7</v>
      </c>
      <c r="AH53" s="10">
        <v>185.1</v>
      </c>
      <c r="AI53" s="10">
        <v>187.9</v>
      </c>
      <c r="AJ53" s="10">
        <v>189.4</v>
      </c>
      <c r="AK53" s="10">
        <v>189.7</v>
      </c>
      <c r="AL53" s="10">
        <v>189.7</v>
      </c>
      <c r="AM53" s="10">
        <v>187.5</v>
      </c>
      <c r="AN53" s="10">
        <v>186.3</v>
      </c>
      <c r="AO53" s="10">
        <v>185.3</v>
      </c>
      <c r="AP53" s="10">
        <v>180.5</v>
      </c>
      <c r="AQ53" s="6" t="s">
        <v>8</v>
      </c>
      <c r="AR53" s="6" t="s">
        <v>8</v>
      </c>
      <c r="AS53" s="6" t="s">
        <v>8</v>
      </c>
      <c r="AT53" s="6" t="s">
        <v>8</v>
      </c>
      <c r="AU53" s="6" t="s">
        <v>8</v>
      </c>
      <c r="AV53" s="6" t="s">
        <v>8</v>
      </c>
      <c r="AW53" s="6" t="s">
        <v>8</v>
      </c>
      <c r="AX53" s="6" t="s">
        <v>8</v>
      </c>
      <c r="AY53" s="6" t="s">
        <v>8</v>
      </c>
      <c r="AZ53" s="6" t="s">
        <v>8</v>
      </c>
      <c r="BA53" s="6" t="s">
        <v>8</v>
      </c>
    </row>
    <row r="54" spans="1:53" x14ac:dyDescent="0.2">
      <c r="A54" s="13" t="s">
        <v>46</v>
      </c>
      <c r="B54" s="12">
        <v>145.4</v>
      </c>
      <c r="C54" s="12">
        <v>147.80000000000001</v>
      </c>
      <c r="D54" s="12">
        <v>149.1</v>
      </c>
      <c r="E54" s="12">
        <v>148.4</v>
      </c>
      <c r="F54" s="12">
        <v>153.5</v>
      </c>
      <c r="G54" s="12">
        <v>152.5</v>
      </c>
      <c r="H54" s="12">
        <v>148.1</v>
      </c>
      <c r="I54" s="12">
        <v>146.4</v>
      </c>
      <c r="J54" s="12">
        <v>146.30000000000001</v>
      </c>
      <c r="K54" s="12">
        <v>146.19999999999999</v>
      </c>
      <c r="L54" s="12">
        <v>156.4</v>
      </c>
      <c r="M54" s="12">
        <v>150.4</v>
      </c>
      <c r="N54" s="12">
        <v>144.4</v>
      </c>
      <c r="O54" s="12">
        <v>151.80000000000001</v>
      </c>
      <c r="P54" s="12">
        <v>148.5</v>
      </c>
      <c r="Q54" s="12">
        <v>151.80000000000001</v>
      </c>
      <c r="R54" s="12">
        <v>162.69999999999999</v>
      </c>
      <c r="S54" s="12">
        <v>158.19999999999999</v>
      </c>
      <c r="T54" s="12">
        <v>152.69999999999999</v>
      </c>
      <c r="U54" s="12">
        <v>146</v>
      </c>
      <c r="V54" s="12">
        <v>148.4</v>
      </c>
      <c r="W54" s="12">
        <v>163.19999999999999</v>
      </c>
      <c r="X54" s="12">
        <v>158.4</v>
      </c>
      <c r="Y54" s="12">
        <v>155.30000000000001</v>
      </c>
      <c r="Z54" s="12">
        <v>157.19999999999999</v>
      </c>
      <c r="AA54" s="12">
        <v>155</v>
      </c>
      <c r="AB54" s="12">
        <v>153.5</v>
      </c>
      <c r="AC54" s="12">
        <v>155</v>
      </c>
      <c r="AD54" s="12">
        <v>157.19999999999999</v>
      </c>
      <c r="AE54" s="12">
        <v>157.30000000000001</v>
      </c>
      <c r="AF54" s="12">
        <v>166.4</v>
      </c>
      <c r="AG54" s="12">
        <v>169.1</v>
      </c>
      <c r="AH54" s="12">
        <v>165.9</v>
      </c>
      <c r="AI54" s="12">
        <v>169.3</v>
      </c>
      <c r="AJ54" s="12">
        <v>164.8</v>
      </c>
      <c r="AK54" s="12">
        <v>164.7</v>
      </c>
      <c r="AL54" s="12">
        <v>164.4</v>
      </c>
      <c r="AM54" s="12">
        <v>173.3</v>
      </c>
      <c r="AN54" s="12">
        <v>167.4</v>
      </c>
      <c r="AO54" s="12">
        <v>161.1</v>
      </c>
      <c r="AP54" s="12">
        <v>156.4</v>
      </c>
      <c r="AQ54" s="12" t="s">
        <v>8</v>
      </c>
      <c r="AR54" s="12" t="s">
        <v>8</v>
      </c>
      <c r="AS54" s="12" t="s">
        <v>8</v>
      </c>
      <c r="AT54" s="12" t="s">
        <v>8</v>
      </c>
      <c r="AU54" s="12" t="s">
        <v>8</v>
      </c>
      <c r="AV54" s="12" t="s">
        <v>8</v>
      </c>
      <c r="AW54" s="12" t="s">
        <v>8</v>
      </c>
      <c r="AX54" s="12" t="s">
        <v>8</v>
      </c>
      <c r="AY54" s="12" t="s">
        <v>8</v>
      </c>
      <c r="AZ54" s="12" t="s">
        <v>8</v>
      </c>
      <c r="BA54" s="12" t="s">
        <v>8</v>
      </c>
    </row>
    <row r="55" spans="1:53" x14ac:dyDescent="0.2">
      <c r="A55" s="11" t="s">
        <v>45</v>
      </c>
      <c r="B55" s="10">
        <v>160</v>
      </c>
      <c r="C55" s="10">
        <v>161.4</v>
      </c>
      <c r="D55" s="10">
        <v>164.9</v>
      </c>
      <c r="E55" s="10">
        <v>169.4</v>
      </c>
      <c r="F55" s="10">
        <v>169.4</v>
      </c>
      <c r="G55" s="10">
        <v>169.4</v>
      </c>
      <c r="H55" s="10">
        <v>164.6</v>
      </c>
      <c r="I55" s="10">
        <v>164.4</v>
      </c>
      <c r="J55" s="10">
        <v>164.4</v>
      </c>
      <c r="K55" s="10">
        <v>164.4</v>
      </c>
      <c r="L55" s="10">
        <v>164.4</v>
      </c>
      <c r="M55" s="10">
        <v>164.4</v>
      </c>
      <c r="N55" s="10">
        <v>164.4</v>
      </c>
      <c r="O55" s="10">
        <v>167.7</v>
      </c>
      <c r="P55" s="10">
        <v>169.4</v>
      </c>
      <c r="Q55" s="10">
        <v>169.4</v>
      </c>
      <c r="R55" s="10">
        <v>175</v>
      </c>
      <c r="S55" s="10">
        <v>175.7</v>
      </c>
      <c r="T55" s="10">
        <v>174.4</v>
      </c>
      <c r="U55" s="10">
        <v>174.3</v>
      </c>
      <c r="V55" s="10">
        <v>174.1</v>
      </c>
      <c r="W55" s="10">
        <v>176</v>
      </c>
      <c r="X55" s="10">
        <v>176.2</v>
      </c>
      <c r="Y55" s="10">
        <v>175.8</v>
      </c>
      <c r="Z55" s="10">
        <v>176.6</v>
      </c>
      <c r="AA55" s="10">
        <v>175</v>
      </c>
      <c r="AB55" s="10">
        <v>175.6</v>
      </c>
      <c r="AC55" s="10">
        <v>176.1</v>
      </c>
      <c r="AD55" s="10">
        <v>175</v>
      </c>
      <c r="AE55" s="10">
        <v>175</v>
      </c>
      <c r="AF55" s="10">
        <v>178.5</v>
      </c>
      <c r="AG55" s="10">
        <v>184.4</v>
      </c>
      <c r="AH55" s="10">
        <v>184.7</v>
      </c>
      <c r="AI55" s="10">
        <v>185.7</v>
      </c>
      <c r="AJ55" s="10">
        <v>184.4</v>
      </c>
      <c r="AK55" s="10">
        <v>184.4</v>
      </c>
      <c r="AL55" s="10">
        <v>184.8</v>
      </c>
      <c r="AM55" s="10">
        <v>185.2</v>
      </c>
      <c r="AN55" s="10">
        <v>184.5</v>
      </c>
      <c r="AO55" s="10">
        <v>180.6</v>
      </c>
      <c r="AP55" s="10">
        <v>173.8</v>
      </c>
      <c r="AQ55" s="6" t="s">
        <v>8</v>
      </c>
      <c r="AR55" s="6" t="s">
        <v>8</v>
      </c>
      <c r="AS55" s="6" t="s">
        <v>8</v>
      </c>
      <c r="AT55" s="6" t="s">
        <v>8</v>
      </c>
      <c r="AU55" s="6" t="s">
        <v>8</v>
      </c>
      <c r="AV55" s="6" t="s">
        <v>8</v>
      </c>
      <c r="AW55" s="6" t="s">
        <v>8</v>
      </c>
      <c r="AX55" s="6" t="s">
        <v>8</v>
      </c>
      <c r="AY55" s="6" t="s">
        <v>8</v>
      </c>
      <c r="AZ55" s="6" t="s">
        <v>8</v>
      </c>
      <c r="BA55" s="6" t="s">
        <v>8</v>
      </c>
    </row>
    <row r="56" spans="1:53" x14ac:dyDescent="0.2">
      <c r="A56" s="13" t="s">
        <v>44</v>
      </c>
      <c r="B56" s="12">
        <v>153.9</v>
      </c>
      <c r="C56" s="12">
        <v>159.4</v>
      </c>
      <c r="D56" s="12">
        <v>164.6</v>
      </c>
      <c r="E56" s="12">
        <v>169</v>
      </c>
      <c r="F56" s="12">
        <v>167.6</v>
      </c>
      <c r="G56" s="12">
        <v>165</v>
      </c>
      <c r="H56" s="12">
        <v>160.4</v>
      </c>
      <c r="I56" s="12">
        <v>159.4</v>
      </c>
      <c r="J56" s="12">
        <v>159.4</v>
      </c>
      <c r="K56" s="12">
        <v>159.5</v>
      </c>
      <c r="L56" s="12">
        <v>159.9</v>
      </c>
      <c r="M56" s="12">
        <v>159.4</v>
      </c>
      <c r="N56" s="12">
        <v>158.9</v>
      </c>
      <c r="O56" s="12">
        <v>166.4</v>
      </c>
      <c r="P56" s="12">
        <v>168.7</v>
      </c>
      <c r="Q56" s="12">
        <v>169.4</v>
      </c>
      <c r="R56" s="12">
        <v>174.7</v>
      </c>
      <c r="S56" s="12">
        <v>176.4</v>
      </c>
      <c r="T56" s="12">
        <v>174.1</v>
      </c>
      <c r="U56" s="12">
        <v>166</v>
      </c>
      <c r="V56" s="12">
        <v>165.3</v>
      </c>
      <c r="W56" s="12">
        <v>175.4</v>
      </c>
      <c r="X56" s="12">
        <v>171.4</v>
      </c>
      <c r="Y56" s="12">
        <v>172.6</v>
      </c>
      <c r="Z56" s="12">
        <v>174.7</v>
      </c>
      <c r="AA56" s="12">
        <v>172.8</v>
      </c>
      <c r="AB56" s="12">
        <v>173</v>
      </c>
      <c r="AC56" s="12">
        <v>171.1</v>
      </c>
      <c r="AD56" s="12">
        <v>171.3</v>
      </c>
      <c r="AE56" s="12">
        <v>170</v>
      </c>
      <c r="AF56" s="12">
        <v>174.8</v>
      </c>
      <c r="AG56" s="12">
        <v>179.9</v>
      </c>
      <c r="AH56" s="12">
        <v>180.2</v>
      </c>
      <c r="AI56" s="12">
        <v>189</v>
      </c>
      <c r="AJ56" s="12">
        <v>186.4</v>
      </c>
      <c r="AK56" s="12">
        <v>184.4</v>
      </c>
      <c r="AL56" s="12">
        <v>183.1</v>
      </c>
      <c r="AM56" s="12">
        <v>182.8</v>
      </c>
      <c r="AN56" s="12">
        <v>182.8</v>
      </c>
      <c r="AO56" s="12">
        <v>179.9</v>
      </c>
      <c r="AP56" s="12">
        <v>175.6</v>
      </c>
      <c r="AQ56" s="12" t="s">
        <v>8</v>
      </c>
      <c r="AR56" s="12" t="s">
        <v>8</v>
      </c>
      <c r="AS56" s="12" t="s">
        <v>8</v>
      </c>
      <c r="AT56" s="12" t="s">
        <v>8</v>
      </c>
      <c r="AU56" s="12" t="s">
        <v>8</v>
      </c>
      <c r="AV56" s="12" t="s">
        <v>8</v>
      </c>
      <c r="AW56" s="12" t="s">
        <v>8</v>
      </c>
      <c r="AX56" s="12" t="s">
        <v>8</v>
      </c>
      <c r="AY56" s="12" t="s">
        <v>8</v>
      </c>
      <c r="AZ56" s="12" t="s">
        <v>8</v>
      </c>
      <c r="BA56" s="12" t="s">
        <v>8</v>
      </c>
    </row>
    <row r="57" spans="1:53" x14ac:dyDescent="0.2">
      <c r="A57" s="11" t="s">
        <v>43</v>
      </c>
      <c r="B57" s="10">
        <v>159.69999999999999</v>
      </c>
      <c r="C57" s="10">
        <v>159.9</v>
      </c>
      <c r="D57" s="10">
        <v>163.69999999999999</v>
      </c>
      <c r="E57" s="10">
        <v>169.9</v>
      </c>
      <c r="F57" s="10">
        <v>169.1</v>
      </c>
      <c r="G57" s="10">
        <v>167.1</v>
      </c>
      <c r="H57" s="10">
        <v>159.9</v>
      </c>
      <c r="I57" s="10">
        <v>158.5</v>
      </c>
      <c r="J57" s="10">
        <v>157.9</v>
      </c>
      <c r="K57" s="10">
        <v>157.9</v>
      </c>
      <c r="L57" s="10">
        <v>163.9</v>
      </c>
      <c r="M57" s="10">
        <v>156.5</v>
      </c>
      <c r="N57" s="10">
        <v>151.9</v>
      </c>
      <c r="O57" s="10">
        <v>157.9</v>
      </c>
      <c r="P57" s="10">
        <v>159.9</v>
      </c>
      <c r="Q57" s="10">
        <v>162.69999999999999</v>
      </c>
      <c r="R57" s="10">
        <v>170.5</v>
      </c>
      <c r="S57" s="10">
        <v>166.9</v>
      </c>
      <c r="T57" s="10">
        <v>165.5</v>
      </c>
      <c r="U57" s="10">
        <v>163.9</v>
      </c>
      <c r="V57" s="10">
        <v>164</v>
      </c>
      <c r="W57" s="10">
        <v>173.6</v>
      </c>
      <c r="X57" s="10">
        <v>174.6</v>
      </c>
      <c r="Y57" s="10">
        <v>171</v>
      </c>
      <c r="Z57" s="10">
        <v>173.1</v>
      </c>
      <c r="AA57" s="10">
        <v>172.9</v>
      </c>
      <c r="AB57" s="10">
        <v>170.9</v>
      </c>
      <c r="AC57" s="10">
        <v>170.7</v>
      </c>
      <c r="AD57" s="10">
        <v>170.5</v>
      </c>
      <c r="AE57" s="10">
        <v>170.8</v>
      </c>
      <c r="AF57" s="10">
        <v>176.5</v>
      </c>
      <c r="AG57" s="10">
        <v>177</v>
      </c>
      <c r="AH57" s="10">
        <v>178</v>
      </c>
      <c r="AI57" s="10">
        <v>184.8</v>
      </c>
      <c r="AJ57" s="10">
        <v>182.3</v>
      </c>
      <c r="AK57" s="10">
        <v>183.9</v>
      </c>
      <c r="AL57" s="10">
        <v>183.9</v>
      </c>
      <c r="AM57" s="10">
        <v>184</v>
      </c>
      <c r="AN57" s="10">
        <v>178.5</v>
      </c>
      <c r="AO57" s="10">
        <v>175.8</v>
      </c>
      <c r="AP57" s="10">
        <v>169.2</v>
      </c>
      <c r="AQ57" s="6" t="s">
        <v>8</v>
      </c>
      <c r="AR57" s="6" t="s">
        <v>8</v>
      </c>
      <c r="AS57" s="6" t="s">
        <v>8</v>
      </c>
      <c r="AT57" s="6" t="s">
        <v>8</v>
      </c>
      <c r="AU57" s="6" t="s">
        <v>8</v>
      </c>
      <c r="AV57" s="6" t="s">
        <v>8</v>
      </c>
      <c r="AW57" s="6" t="s">
        <v>8</v>
      </c>
      <c r="AX57" s="6" t="s">
        <v>8</v>
      </c>
      <c r="AY57" s="6" t="s">
        <v>8</v>
      </c>
      <c r="AZ57" s="6" t="s">
        <v>8</v>
      </c>
      <c r="BA57" s="6" t="s">
        <v>8</v>
      </c>
    </row>
    <row r="58" spans="1:53" x14ac:dyDescent="0.2">
      <c r="A58" s="13" t="s">
        <v>42</v>
      </c>
      <c r="B58" s="12">
        <v>156.80000000000001</v>
      </c>
      <c r="C58" s="12">
        <v>161.69999999999999</v>
      </c>
      <c r="D58" s="12">
        <v>163.19999999999999</v>
      </c>
      <c r="E58" s="12">
        <v>167.6</v>
      </c>
      <c r="F58" s="12">
        <v>166.6</v>
      </c>
      <c r="G58" s="12">
        <v>165.6</v>
      </c>
      <c r="H58" s="12">
        <v>162.19999999999999</v>
      </c>
      <c r="I58" s="12">
        <v>161.6</v>
      </c>
      <c r="J58" s="12">
        <v>161.6</v>
      </c>
      <c r="K58" s="12">
        <v>163</v>
      </c>
      <c r="L58" s="12">
        <v>165.5</v>
      </c>
      <c r="M58" s="12">
        <v>162.5</v>
      </c>
      <c r="N58" s="12">
        <v>161.6</v>
      </c>
      <c r="O58" s="12">
        <v>161.6</v>
      </c>
      <c r="P58" s="12">
        <v>163.19999999999999</v>
      </c>
      <c r="Q58" s="12">
        <v>168.4</v>
      </c>
      <c r="R58" s="12">
        <v>171.7</v>
      </c>
      <c r="S58" s="12">
        <v>171.7</v>
      </c>
      <c r="T58" s="12">
        <v>165.7</v>
      </c>
      <c r="U58" s="12">
        <v>161.6</v>
      </c>
      <c r="V58" s="12">
        <v>161.69999999999999</v>
      </c>
      <c r="W58" s="12">
        <v>169.3</v>
      </c>
      <c r="X58" s="12">
        <v>173.3</v>
      </c>
      <c r="Y58" s="12">
        <v>172.7</v>
      </c>
      <c r="Z58" s="12">
        <v>172.6</v>
      </c>
      <c r="AA58" s="12">
        <v>172.6</v>
      </c>
      <c r="AB58" s="12">
        <v>172.6</v>
      </c>
      <c r="AC58" s="12">
        <v>170.8</v>
      </c>
      <c r="AD58" s="12">
        <v>169.6</v>
      </c>
      <c r="AE58" s="12">
        <v>169.6</v>
      </c>
      <c r="AF58" s="12">
        <v>171.6</v>
      </c>
      <c r="AG58" s="12">
        <v>179.6</v>
      </c>
      <c r="AH58" s="12">
        <v>179.6</v>
      </c>
      <c r="AI58" s="12">
        <v>181.9</v>
      </c>
      <c r="AJ58" s="12">
        <v>184.6</v>
      </c>
      <c r="AK58" s="12">
        <v>184.6</v>
      </c>
      <c r="AL58" s="12">
        <v>183.2</v>
      </c>
      <c r="AM58" s="12">
        <v>181.2</v>
      </c>
      <c r="AN58" s="12">
        <v>179.7</v>
      </c>
      <c r="AO58" s="12">
        <v>179.7</v>
      </c>
      <c r="AP58" s="12">
        <v>176</v>
      </c>
      <c r="AQ58" s="12" t="s">
        <v>8</v>
      </c>
      <c r="AR58" s="12" t="s">
        <v>8</v>
      </c>
      <c r="AS58" s="12" t="s">
        <v>8</v>
      </c>
      <c r="AT58" s="12" t="s">
        <v>8</v>
      </c>
      <c r="AU58" s="12" t="s">
        <v>8</v>
      </c>
      <c r="AV58" s="12" t="s">
        <v>8</v>
      </c>
      <c r="AW58" s="12" t="s">
        <v>8</v>
      </c>
      <c r="AX58" s="12" t="s">
        <v>8</v>
      </c>
      <c r="AY58" s="12" t="s">
        <v>8</v>
      </c>
      <c r="AZ58" s="12" t="s">
        <v>8</v>
      </c>
      <c r="BA58" s="12" t="s">
        <v>8</v>
      </c>
    </row>
    <row r="59" spans="1:53" x14ac:dyDescent="0.2">
      <c r="A59" s="11" t="s">
        <v>41</v>
      </c>
      <c r="B59" s="10">
        <v>138.4</v>
      </c>
      <c r="C59" s="10">
        <v>141.69999999999999</v>
      </c>
      <c r="D59" s="10">
        <v>142.4</v>
      </c>
      <c r="E59" s="10">
        <v>146.80000000000001</v>
      </c>
      <c r="F59" s="10">
        <v>146.69999999999999</v>
      </c>
      <c r="G59" s="10">
        <v>146.80000000000001</v>
      </c>
      <c r="H59" s="10">
        <v>144.1</v>
      </c>
      <c r="I59" s="10">
        <v>142.5</v>
      </c>
      <c r="J59" s="10">
        <v>142.1</v>
      </c>
      <c r="K59" s="10">
        <v>139.1</v>
      </c>
      <c r="L59" s="10">
        <v>146.5</v>
      </c>
      <c r="M59" s="10">
        <v>146.19999999999999</v>
      </c>
      <c r="N59" s="10">
        <v>143.19999999999999</v>
      </c>
      <c r="O59" s="10">
        <v>146.6</v>
      </c>
      <c r="P59" s="10">
        <v>147</v>
      </c>
      <c r="Q59" s="10">
        <v>154.19999999999999</v>
      </c>
      <c r="R59" s="10">
        <v>165.8</v>
      </c>
      <c r="S59" s="10">
        <v>163.19999999999999</v>
      </c>
      <c r="T59" s="10">
        <v>157.1</v>
      </c>
      <c r="U59" s="10">
        <v>151.5</v>
      </c>
      <c r="V59" s="10">
        <v>149.5</v>
      </c>
      <c r="W59" s="10">
        <v>168.8</v>
      </c>
      <c r="X59" s="10">
        <v>165.1</v>
      </c>
      <c r="Y59" s="10">
        <v>163.9</v>
      </c>
      <c r="Z59" s="10">
        <v>162.9</v>
      </c>
      <c r="AA59" s="10">
        <v>165.1</v>
      </c>
      <c r="AB59" s="10">
        <v>157.30000000000001</v>
      </c>
      <c r="AC59" s="10">
        <v>165.8</v>
      </c>
      <c r="AD59" s="10">
        <v>163.19999999999999</v>
      </c>
      <c r="AE59" s="10">
        <v>163.4</v>
      </c>
      <c r="AF59" s="10">
        <v>166.9</v>
      </c>
      <c r="AG59" s="10">
        <v>168.6</v>
      </c>
      <c r="AH59" s="10">
        <v>173.1</v>
      </c>
      <c r="AI59" s="10">
        <v>182</v>
      </c>
      <c r="AJ59" s="10">
        <v>175.7</v>
      </c>
      <c r="AK59" s="10">
        <v>172</v>
      </c>
      <c r="AL59" s="10">
        <v>170.4</v>
      </c>
      <c r="AM59" s="10">
        <v>178.3</v>
      </c>
      <c r="AN59" s="10">
        <v>173.3</v>
      </c>
      <c r="AO59" s="10">
        <v>168.7</v>
      </c>
      <c r="AP59" s="10">
        <v>164.2</v>
      </c>
      <c r="AQ59" s="6" t="s">
        <v>8</v>
      </c>
      <c r="AR59" s="6" t="s">
        <v>8</v>
      </c>
      <c r="AS59" s="6" t="s">
        <v>8</v>
      </c>
      <c r="AT59" s="6" t="s">
        <v>8</v>
      </c>
      <c r="AU59" s="6" t="s">
        <v>8</v>
      </c>
      <c r="AV59" s="6" t="s">
        <v>8</v>
      </c>
      <c r="AW59" s="6" t="s">
        <v>8</v>
      </c>
      <c r="AX59" s="6" t="s">
        <v>8</v>
      </c>
      <c r="AY59" s="6" t="s">
        <v>8</v>
      </c>
      <c r="AZ59" s="6" t="s">
        <v>8</v>
      </c>
      <c r="BA59" s="6" t="s">
        <v>8</v>
      </c>
    </row>
    <row r="60" spans="1:53" x14ac:dyDescent="0.2">
      <c r="A60" s="13" t="s">
        <v>40</v>
      </c>
      <c r="B60" s="12">
        <v>151.5</v>
      </c>
      <c r="C60" s="12">
        <v>155.69999999999999</v>
      </c>
      <c r="D60" s="12">
        <v>154.19999999999999</v>
      </c>
      <c r="E60" s="12">
        <v>157.30000000000001</v>
      </c>
      <c r="F60" s="12">
        <v>163.19999999999999</v>
      </c>
      <c r="G60" s="12">
        <v>162.5</v>
      </c>
      <c r="H60" s="12">
        <v>157.69999999999999</v>
      </c>
      <c r="I60" s="12">
        <v>158.1</v>
      </c>
      <c r="J60" s="12">
        <v>156.9</v>
      </c>
      <c r="K60" s="12">
        <v>155.4</v>
      </c>
      <c r="L60" s="12">
        <v>159.30000000000001</v>
      </c>
      <c r="M60" s="12">
        <v>157.4</v>
      </c>
      <c r="N60" s="12">
        <v>155</v>
      </c>
      <c r="O60" s="12">
        <v>161.30000000000001</v>
      </c>
      <c r="P60" s="12">
        <v>168.9</v>
      </c>
      <c r="Q60" s="12">
        <v>171.8</v>
      </c>
      <c r="R60" s="12">
        <v>169.8</v>
      </c>
      <c r="S60" s="12">
        <v>164.4</v>
      </c>
      <c r="T60" s="12">
        <v>160.6</v>
      </c>
      <c r="U60" s="12">
        <v>157</v>
      </c>
      <c r="V60" s="12">
        <v>156.19999999999999</v>
      </c>
      <c r="W60" s="12">
        <v>160.4</v>
      </c>
      <c r="X60" s="12">
        <v>163.1</v>
      </c>
      <c r="Y60" s="12">
        <v>161.80000000000001</v>
      </c>
      <c r="Z60" s="12">
        <v>160.4</v>
      </c>
      <c r="AA60" s="12">
        <v>161.19999999999999</v>
      </c>
      <c r="AB60" s="12">
        <v>160.19999999999999</v>
      </c>
      <c r="AC60" s="12">
        <v>166.6</v>
      </c>
      <c r="AD60" s="12">
        <v>171.2</v>
      </c>
      <c r="AE60" s="12">
        <v>172.2</v>
      </c>
      <c r="AF60" s="12">
        <v>176</v>
      </c>
      <c r="AG60" s="12">
        <v>180.4</v>
      </c>
      <c r="AH60" s="12">
        <v>182.1</v>
      </c>
      <c r="AI60" s="12">
        <v>184.5</v>
      </c>
      <c r="AJ60" s="12">
        <v>184.1</v>
      </c>
      <c r="AK60" s="12">
        <v>183.7</v>
      </c>
      <c r="AL60" s="12">
        <v>183.4</v>
      </c>
      <c r="AM60" s="12">
        <v>187.4</v>
      </c>
      <c r="AN60" s="12">
        <v>183.7</v>
      </c>
      <c r="AO60" s="12">
        <v>181.5</v>
      </c>
      <c r="AP60" s="12">
        <v>174.9</v>
      </c>
      <c r="AQ60" s="12" t="s">
        <v>8</v>
      </c>
      <c r="AR60" s="12" t="s">
        <v>8</v>
      </c>
      <c r="AS60" s="12" t="s">
        <v>8</v>
      </c>
      <c r="AT60" s="12" t="s">
        <v>8</v>
      </c>
      <c r="AU60" s="12" t="s">
        <v>8</v>
      </c>
      <c r="AV60" s="12" t="s">
        <v>8</v>
      </c>
      <c r="AW60" s="12" t="s">
        <v>8</v>
      </c>
      <c r="AX60" s="12" t="s">
        <v>8</v>
      </c>
      <c r="AY60" s="12" t="s">
        <v>8</v>
      </c>
      <c r="AZ60" s="12" t="s">
        <v>8</v>
      </c>
      <c r="BA60" s="12" t="s">
        <v>8</v>
      </c>
    </row>
    <row r="61" spans="1:53" x14ac:dyDescent="0.2">
      <c r="A61" s="11" t="s">
        <v>39</v>
      </c>
      <c r="B61" s="10">
        <v>152.4</v>
      </c>
      <c r="C61" s="10">
        <v>156.1</v>
      </c>
      <c r="D61" s="10">
        <v>154.69999999999999</v>
      </c>
      <c r="E61" s="10">
        <v>157.69999999999999</v>
      </c>
      <c r="F61" s="10">
        <v>163.6</v>
      </c>
      <c r="G61" s="10">
        <v>162.9</v>
      </c>
      <c r="H61" s="10">
        <v>158</v>
      </c>
      <c r="I61" s="10">
        <v>158.19999999999999</v>
      </c>
      <c r="J61" s="10">
        <v>157.1</v>
      </c>
      <c r="K61" s="10">
        <v>156</v>
      </c>
      <c r="L61" s="10">
        <v>160</v>
      </c>
      <c r="M61" s="10">
        <v>158</v>
      </c>
      <c r="N61" s="10">
        <v>155.5</v>
      </c>
      <c r="O61" s="10">
        <v>161.9</v>
      </c>
      <c r="P61" s="10">
        <v>169.4</v>
      </c>
      <c r="Q61" s="10">
        <v>172.4</v>
      </c>
      <c r="R61" s="10">
        <v>170.2</v>
      </c>
      <c r="S61" s="10">
        <v>164.8</v>
      </c>
      <c r="T61" s="10">
        <v>161</v>
      </c>
      <c r="U61" s="10">
        <v>157.4</v>
      </c>
      <c r="V61" s="10">
        <v>156.6</v>
      </c>
      <c r="W61" s="10">
        <v>161</v>
      </c>
      <c r="X61" s="10">
        <v>163.6</v>
      </c>
      <c r="Y61" s="10">
        <v>162.30000000000001</v>
      </c>
      <c r="Z61" s="10">
        <v>160.9</v>
      </c>
      <c r="AA61" s="10">
        <v>161.69999999999999</v>
      </c>
      <c r="AB61" s="10">
        <v>160.4</v>
      </c>
      <c r="AC61" s="10">
        <v>167.2</v>
      </c>
      <c r="AD61" s="10">
        <v>171.6</v>
      </c>
      <c r="AE61" s="10">
        <v>172.8</v>
      </c>
      <c r="AF61" s="10">
        <v>176.6</v>
      </c>
      <c r="AG61" s="10">
        <v>180.8</v>
      </c>
      <c r="AH61" s="10">
        <v>182.6</v>
      </c>
      <c r="AI61" s="10">
        <v>185.1</v>
      </c>
      <c r="AJ61" s="10">
        <v>184.2</v>
      </c>
      <c r="AK61" s="10">
        <v>183.6</v>
      </c>
      <c r="AL61" s="10">
        <v>183.8</v>
      </c>
      <c r="AM61" s="10">
        <v>187.4</v>
      </c>
      <c r="AN61" s="10">
        <v>184.2</v>
      </c>
      <c r="AO61" s="10">
        <v>181.9</v>
      </c>
      <c r="AP61" s="10">
        <v>175.4</v>
      </c>
      <c r="AQ61" s="6" t="s">
        <v>8</v>
      </c>
      <c r="AR61" s="6" t="s">
        <v>8</v>
      </c>
      <c r="AS61" s="6" t="s">
        <v>8</v>
      </c>
      <c r="AT61" s="6" t="s">
        <v>8</v>
      </c>
      <c r="AU61" s="6" t="s">
        <v>8</v>
      </c>
      <c r="AV61" s="6" t="s">
        <v>8</v>
      </c>
      <c r="AW61" s="6" t="s">
        <v>8</v>
      </c>
      <c r="AX61" s="6" t="s">
        <v>8</v>
      </c>
      <c r="AY61" s="6" t="s">
        <v>8</v>
      </c>
      <c r="AZ61" s="6" t="s">
        <v>8</v>
      </c>
      <c r="BA61" s="6" t="s">
        <v>8</v>
      </c>
    </row>
    <row r="62" spans="1:53" x14ac:dyDescent="0.2">
      <c r="A62" s="13" t="s">
        <v>38</v>
      </c>
      <c r="B62" s="12">
        <v>152.6</v>
      </c>
      <c r="C62" s="12">
        <v>156.5</v>
      </c>
      <c r="D62" s="12">
        <v>155.19999999999999</v>
      </c>
      <c r="E62" s="12">
        <v>158</v>
      </c>
      <c r="F62" s="12">
        <v>163.9</v>
      </c>
      <c r="G62" s="12">
        <v>163.19999999999999</v>
      </c>
      <c r="H62" s="12">
        <v>158.4</v>
      </c>
      <c r="I62" s="12">
        <v>158.5</v>
      </c>
      <c r="J62" s="12">
        <v>157.30000000000001</v>
      </c>
      <c r="K62" s="12">
        <v>156.30000000000001</v>
      </c>
      <c r="L62" s="12">
        <v>160.4</v>
      </c>
      <c r="M62" s="12">
        <v>158.4</v>
      </c>
      <c r="N62" s="12">
        <v>155.6</v>
      </c>
      <c r="O62" s="12">
        <v>162.19999999999999</v>
      </c>
      <c r="P62" s="12">
        <v>169.8</v>
      </c>
      <c r="Q62" s="12">
        <v>172.7</v>
      </c>
      <c r="R62" s="12">
        <v>170.5</v>
      </c>
      <c r="S62" s="12">
        <v>165</v>
      </c>
      <c r="T62" s="12">
        <v>161.4</v>
      </c>
      <c r="U62" s="12">
        <v>157.9</v>
      </c>
      <c r="V62" s="12">
        <v>156.9</v>
      </c>
      <c r="W62" s="12">
        <v>160.9</v>
      </c>
      <c r="X62" s="12">
        <v>163.80000000000001</v>
      </c>
      <c r="Y62" s="12">
        <v>162.5</v>
      </c>
      <c r="Z62" s="12">
        <v>161.1</v>
      </c>
      <c r="AA62" s="12">
        <v>161.9</v>
      </c>
      <c r="AB62" s="12">
        <v>160.9</v>
      </c>
      <c r="AC62" s="12">
        <v>167.5</v>
      </c>
      <c r="AD62" s="12">
        <v>171.8</v>
      </c>
      <c r="AE62" s="12">
        <v>172.9</v>
      </c>
      <c r="AF62" s="12">
        <v>176.7</v>
      </c>
      <c r="AG62" s="12">
        <v>181.1</v>
      </c>
      <c r="AH62" s="12">
        <v>182.9</v>
      </c>
      <c r="AI62" s="12">
        <v>185.5</v>
      </c>
      <c r="AJ62" s="12">
        <v>184.6</v>
      </c>
      <c r="AK62" s="12">
        <v>184</v>
      </c>
      <c r="AL62" s="12">
        <v>184.2</v>
      </c>
      <c r="AM62" s="12">
        <v>187.9</v>
      </c>
      <c r="AN62" s="12">
        <v>184.4</v>
      </c>
      <c r="AO62" s="12">
        <v>182.2</v>
      </c>
      <c r="AP62" s="12">
        <v>176</v>
      </c>
      <c r="AQ62" s="12" t="s">
        <v>8</v>
      </c>
      <c r="AR62" s="12" t="s">
        <v>8</v>
      </c>
      <c r="AS62" s="12" t="s">
        <v>8</v>
      </c>
      <c r="AT62" s="12" t="s">
        <v>8</v>
      </c>
      <c r="AU62" s="12" t="s">
        <v>8</v>
      </c>
      <c r="AV62" s="12" t="s">
        <v>8</v>
      </c>
      <c r="AW62" s="12" t="s">
        <v>8</v>
      </c>
      <c r="AX62" s="12" t="s">
        <v>8</v>
      </c>
      <c r="AY62" s="12" t="s">
        <v>8</v>
      </c>
      <c r="AZ62" s="12" t="s">
        <v>8</v>
      </c>
      <c r="BA62" s="12" t="s">
        <v>8</v>
      </c>
    </row>
    <row r="63" spans="1:53" x14ac:dyDescent="0.2">
      <c r="A63" s="11" t="s">
        <v>37</v>
      </c>
      <c r="B63" s="10">
        <v>149.1</v>
      </c>
      <c r="C63" s="10">
        <v>156.1</v>
      </c>
      <c r="D63" s="10">
        <v>154.6</v>
      </c>
      <c r="E63" s="10">
        <v>158.30000000000001</v>
      </c>
      <c r="F63" s="10">
        <v>163.9</v>
      </c>
      <c r="G63" s="10">
        <v>163.4</v>
      </c>
      <c r="H63" s="10">
        <v>158.5</v>
      </c>
      <c r="I63" s="10">
        <v>158.69999999999999</v>
      </c>
      <c r="J63" s="10">
        <v>157.69999999999999</v>
      </c>
      <c r="K63" s="10">
        <v>156</v>
      </c>
      <c r="L63" s="10">
        <v>160</v>
      </c>
      <c r="M63" s="10">
        <v>158.4</v>
      </c>
      <c r="N63" s="10">
        <v>155.9</v>
      </c>
      <c r="O63" s="10">
        <v>162.30000000000001</v>
      </c>
      <c r="P63" s="10">
        <v>170.1</v>
      </c>
      <c r="Q63" s="10">
        <v>172.6</v>
      </c>
      <c r="R63" s="10">
        <v>170.5</v>
      </c>
      <c r="S63" s="10">
        <v>165.1</v>
      </c>
      <c r="T63" s="10">
        <v>161.4</v>
      </c>
      <c r="U63" s="10">
        <v>157.80000000000001</v>
      </c>
      <c r="V63" s="10">
        <v>156.4</v>
      </c>
      <c r="W63" s="10">
        <v>160.9</v>
      </c>
      <c r="X63" s="10">
        <v>163.80000000000001</v>
      </c>
      <c r="Y63" s="10">
        <v>162.5</v>
      </c>
      <c r="Z63" s="10">
        <v>161.5</v>
      </c>
      <c r="AA63" s="10">
        <v>162.80000000000001</v>
      </c>
      <c r="AB63" s="10">
        <v>160.9</v>
      </c>
      <c r="AC63" s="10">
        <v>168</v>
      </c>
      <c r="AD63" s="10">
        <v>171.7</v>
      </c>
      <c r="AE63" s="10">
        <v>173</v>
      </c>
      <c r="AF63" s="10">
        <v>177.4</v>
      </c>
      <c r="AG63" s="10">
        <v>180.7</v>
      </c>
      <c r="AH63" s="10">
        <v>183.1</v>
      </c>
      <c r="AI63" s="10">
        <v>185.4</v>
      </c>
      <c r="AJ63" s="10">
        <v>184.7</v>
      </c>
      <c r="AK63" s="10">
        <v>183.8</v>
      </c>
      <c r="AL63" s="10">
        <v>184.2</v>
      </c>
      <c r="AM63" s="10">
        <v>187.8</v>
      </c>
      <c r="AN63" s="10">
        <v>184.4</v>
      </c>
      <c r="AO63" s="10">
        <v>182.1</v>
      </c>
      <c r="AP63" s="10">
        <v>175.9</v>
      </c>
      <c r="AQ63" s="6" t="s">
        <v>8</v>
      </c>
      <c r="AR63" s="6" t="s">
        <v>8</v>
      </c>
      <c r="AS63" s="6" t="s">
        <v>8</v>
      </c>
      <c r="AT63" s="6" t="s">
        <v>8</v>
      </c>
      <c r="AU63" s="6" t="s">
        <v>8</v>
      </c>
      <c r="AV63" s="6" t="s">
        <v>8</v>
      </c>
      <c r="AW63" s="6" t="s">
        <v>8</v>
      </c>
      <c r="AX63" s="6" t="s">
        <v>8</v>
      </c>
      <c r="AY63" s="6" t="s">
        <v>8</v>
      </c>
      <c r="AZ63" s="6" t="s">
        <v>8</v>
      </c>
      <c r="BA63" s="6" t="s">
        <v>8</v>
      </c>
    </row>
    <row r="64" spans="1:53" x14ac:dyDescent="0.2">
      <c r="A64" s="13" t="s">
        <v>36</v>
      </c>
      <c r="B64" s="12">
        <v>151.1</v>
      </c>
      <c r="C64" s="12">
        <v>153.6</v>
      </c>
      <c r="D64" s="12">
        <v>154.4</v>
      </c>
      <c r="E64" s="12">
        <v>157.4</v>
      </c>
      <c r="F64" s="12">
        <v>163.6</v>
      </c>
      <c r="G64" s="12">
        <v>163.1</v>
      </c>
      <c r="H64" s="12">
        <v>158</v>
      </c>
      <c r="I64" s="12">
        <v>157.6</v>
      </c>
      <c r="J64" s="12">
        <v>157.30000000000001</v>
      </c>
      <c r="K64" s="12">
        <v>156.19999999999999</v>
      </c>
      <c r="L64" s="12">
        <v>159.80000000000001</v>
      </c>
      <c r="M64" s="12">
        <v>157.80000000000001</v>
      </c>
      <c r="N64" s="12">
        <v>155</v>
      </c>
      <c r="O64" s="12">
        <v>161.4</v>
      </c>
      <c r="P64" s="12">
        <v>168.7</v>
      </c>
      <c r="Q64" s="12">
        <v>171.7</v>
      </c>
      <c r="R64" s="12">
        <v>170.2</v>
      </c>
      <c r="S64" s="12">
        <v>165.1</v>
      </c>
      <c r="T64" s="12">
        <v>161.19999999999999</v>
      </c>
      <c r="U64" s="12">
        <v>157.5</v>
      </c>
      <c r="V64" s="12">
        <v>156</v>
      </c>
      <c r="W64" s="12">
        <v>160.69999999999999</v>
      </c>
      <c r="X64" s="12">
        <v>163.30000000000001</v>
      </c>
      <c r="Y64" s="12">
        <v>162</v>
      </c>
      <c r="Z64" s="12">
        <v>160.6</v>
      </c>
      <c r="AA64" s="12">
        <v>161.4</v>
      </c>
      <c r="AB64" s="12">
        <v>160.4</v>
      </c>
      <c r="AC64" s="12">
        <v>167.2</v>
      </c>
      <c r="AD64" s="12">
        <v>171.1</v>
      </c>
      <c r="AE64" s="12">
        <v>172.6</v>
      </c>
      <c r="AF64" s="12">
        <v>176.2</v>
      </c>
      <c r="AG64" s="12">
        <v>180.3</v>
      </c>
      <c r="AH64" s="12">
        <v>182.3</v>
      </c>
      <c r="AI64" s="12">
        <v>184.6</v>
      </c>
      <c r="AJ64" s="12">
        <v>184.3</v>
      </c>
      <c r="AK64" s="12">
        <v>183</v>
      </c>
      <c r="AL64" s="12">
        <v>183.4</v>
      </c>
      <c r="AM64" s="12">
        <v>187.4</v>
      </c>
      <c r="AN64" s="12">
        <v>184</v>
      </c>
      <c r="AO64" s="12">
        <v>181.4</v>
      </c>
      <c r="AP64" s="12">
        <v>176.1</v>
      </c>
      <c r="AQ64" s="12" t="s">
        <v>8</v>
      </c>
      <c r="AR64" s="12" t="s">
        <v>8</v>
      </c>
      <c r="AS64" s="12" t="s">
        <v>8</v>
      </c>
      <c r="AT64" s="12" t="s">
        <v>8</v>
      </c>
      <c r="AU64" s="12" t="s">
        <v>8</v>
      </c>
      <c r="AV64" s="12" t="s">
        <v>8</v>
      </c>
      <c r="AW64" s="12" t="s">
        <v>8</v>
      </c>
      <c r="AX64" s="12" t="s">
        <v>8</v>
      </c>
      <c r="AY64" s="12" t="s">
        <v>8</v>
      </c>
      <c r="AZ64" s="12" t="s">
        <v>8</v>
      </c>
      <c r="BA64" s="12" t="s">
        <v>8</v>
      </c>
    </row>
    <row r="65" spans="1:53" x14ac:dyDescent="0.2">
      <c r="A65" s="11" t="s">
        <v>35</v>
      </c>
      <c r="B65" s="10">
        <v>153.80000000000001</v>
      </c>
      <c r="C65" s="10">
        <v>157.5</v>
      </c>
      <c r="D65" s="10">
        <v>156.1</v>
      </c>
      <c r="E65" s="10">
        <v>158.69999999999999</v>
      </c>
      <c r="F65" s="10">
        <v>164.8</v>
      </c>
      <c r="G65" s="10">
        <v>164</v>
      </c>
      <c r="H65" s="10">
        <v>159.30000000000001</v>
      </c>
      <c r="I65" s="10">
        <v>159.69999999999999</v>
      </c>
      <c r="J65" s="10">
        <v>158.30000000000001</v>
      </c>
      <c r="K65" s="10">
        <v>157.19999999999999</v>
      </c>
      <c r="L65" s="10">
        <v>161.30000000000001</v>
      </c>
      <c r="M65" s="10">
        <v>159.5</v>
      </c>
      <c r="N65" s="10">
        <v>157.1</v>
      </c>
      <c r="O65" s="10">
        <v>163.19999999999999</v>
      </c>
      <c r="P65" s="10">
        <v>170.6</v>
      </c>
      <c r="Q65" s="10">
        <v>173.6</v>
      </c>
      <c r="R65" s="10">
        <v>171.5</v>
      </c>
      <c r="S65" s="10">
        <v>166</v>
      </c>
      <c r="T65" s="10">
        <v>162.19999999999999</v>
      </c>
      <c r="U65" s="10">
        <v>159</v>
      </c>
      <c r="V65" s="10">
        <v>158.19999999999999</v>
      </c>
      <c r="W65" s="10">
        <v>162</v>
      </c>
      <c r="X65" s="10">
        <v>165.1</v>
      </c>
      <c r="Y65" s="10">
        <v>163.69999999999999</v>
      </c>
      <c r="Z65" s="10">
        <v>162</v>
      </c>
      <c r="AA65" s="10">
        <v>162.9</v>
      </c>
      <c r="AB65" s="10">
        <v>161.69999999999999</v>
      </c>
      <c r="AC65" s="10">
        <v>168.7</v>
      </c>
      <c r="AD65" s="10">
        <v>173.1</v>
      </c>
      <c r="AE65" s="10">
        <v>174.1</v>
      </c>
      <c r="AF65" s="10">
        <v>177.9</v>
      </c>
      <c r="AG65" s="10">
        <v>181.8</v>
      </c>
      <c r="AH65" s="10">
        <v>183.7</v>
      </c>
      <c r="AI65" s="10">
        <v>186.4</v>
      </c>
      <c r="AJ65" s="10">
        <v>185.6</v>
      </c>
      <c r="AK65" s="10">
        <v>185.1</v>
      </c>
      <c r="AL65" s="10">
        <v>185.4</v>
      </c>
      <c r="AM65" s="10">
        <v>189</v>
      </c>
      <c r="AN65" s="10">
        <v>186</v>
      </c>
      <c r="AO65" s="10">
        <v>183.3</v>
      </c>
      <c r="AP65" s="10">
        <v>176.7</v>
      </c>
      <c r="AQ65" s="6" t="s">
        <v>8</v>
      </c>
      <c r="AR65" s="6" t="s">
        <v>8</v>
      </c>
      <c r="AS65" s="6" t="s">
        <v>8</v>
      </c>
      <c r="AT65" s="6" t="s">
        <v>8</v>
      </c>
      <c r="AU65" s="6" t="s">
        <v>8</v>
      </c>
      <c r="AV65" s="6" t="s">
        <v>8</v>
      </c>
      <c r="AW65" s="6" t="s">
        <v>8</v>
      </c>
      <c r="AX65" s="6" t="s">
        <v>8</v>
      </c>
      <c r="AY65" s="6" t="s">
        <v>8</v>
      </c>
      <c r="AZ65" s="6" t="s">
        <v>8</v>
      </c>
      <c r="BA65" s="6" t="s">
        <v>8</v>
      </c>
    </row>
    <row r="66" spans="1:53" x14ac:dyDescent="0.2">
      <c r="A66" s="13" t="s">
        <v>34</v>
      </c>
      <c r="B66" s="12">
        <v>155.4</v>
      </c>
      <c r="C66" s="12">
        <v>158.9</v>
      </c>
      <c r="D66" s="12">
        <v>157.4</v>
      </c>
      <c r="E66" s="12">
        <v>160.4</v>
      </c>
      <c r="F66" s="12">
        <v>166.4</v>
      </c>
      <c r="G66" s="12">
        <v>165.5</v>
      </c>
      <c r="H66" s="12">
        <v>160.5</v>
      </c>
      <c r="I66" s="12">
        <v>160.9</v>
      </c>
      <c r="J66" s="12">
        <v>159.69999999999999</v>
      </c>
      <c r="K66" s="12">
        <v>158.5</v>
      </c>
      <c r="L66" s="12">
        <v>162.5</v>
      </c>
      <c r="M66" s="12">
        <v>160.6</v>
      </c>
      <c r="N66" s="12">
        <v>157.9</v>
      </c>
      <c r="O66" s="12">
        <v>164.2</v>
      </c>
      <c r="P66" s="12">
        <v>171.3</v>
      </c>
      <c r="Q66" s="12">
        <v>174</v>
      </c>
      <c r="R66" s="12">
        <v>172.7</v>
      </c>
      <c r="S66" s="12">
        <v>165.9</v>
      </c>
      <c r="T66" s="12">
        <v>162.6</v>
      </c>
      <c r="U66" s="12">
        <v>158.69999999999999</v>
      </c>
      <c r="V66" s="12">
        <v>157.80000000000001</v>
      </c>
      <c r="W66" s="12">
        <v>162</v>
      </c>
      <c r="X66" s="12">
        <v>164.6</v>
      </c>
      <c r="Y66" s="12">
        <v>163</v>
      </c>
      <c r="Z66" s="12">
        <v>161.9</v>
      </c>
      <c r="AA66" s="12">
        <v>163</v>
      </c>
      <c r="AB66" s="12">
        <v>161.5</v>
      </c>
      <c r="AC66" s="12">
        <v>168.5</v>
      </c>
      <c r="AD66" s="12">
        <v>172.9</v>
      </c>
      <c r="AE66" s="12">
        <v>174.1</v>
      </c>
      <c r="AF66" s="12">
        <v>177.7</v>
      </c>
      <c r="AG66" s="12">
        <v>181.9</v>
      </c>
      <c r="AH66" s="12">
        <v>183.9</v>
      </c>
      <c r="AI66" s="12">
        <v>184.5</v>
      </c>
      <c r="AJ66" s="12">
        <v>182.2</v>
      </c>
      <c r="AK66" s="12">
        <v>181.1</v>
      </c>
      <c r="AL66" s="12">
        <v>181.5</v>
      </c>
      <c r="AM66" s="12">
        <v>184.9</v>
      </c>
      <c r="AN66" s="12">
        <v>183.9</v>
      </c>
      <c r="AO66" s="12">
        <v>178.5</v>
      </c>
      <c r="AP66" s="12">
        <v>173.7</v>
      </c>
      <c r="AQ66" s="12" t="s">
        <v>8</v>
      </c>
      <c r="AR66" s="12" t="s">
        <v>8</v>
      </c>
      <c r="AS66" s="12" t="s">
        <v>8</v>
      </c>
      <c r="AT66" s="12" t="s">
        <v>8</v>
      </c>
      <c r="AU66" s="12" t="s">
        <v>8</v>
      </c>
      <c r="AV66" s="12" t="s">
        <v>8</v>
      </c>
      <c r="AW66" s="12" t="s">
        <v>8</v>
      </c>
      <c r="AX66" s="12" t="s">
        <v>8</v>
      </c>
      <c r="AY66" s="12" t="s">
        <v>8</v>
      </c>
      <c r="AZ66" s="12" t="s">
        <v>8</v>
      </c>
      <c r="BA66" s="12" t="s">
        <v>8</v>
      </c>
    </row>
    <row r="67" spans="1:53" x14ac:dyDescent="0.2">
      <c r="A67" s="11" t="s">
        <v>33</v>
      </c>
      <c r="B67" s="10">
        <v>151.4</v>
      </c>
      <c r="C67" s="10">
        <v>155.19999999999999</v>
      </c>
      <c r="D67" s="10">
        <v>154.19999999999999</v>
      </c>
      <c r="E67" s="10">
        <v>157.1</v>
      </c>
      <c r="F67" s="10">
        <v>163</v>
      </c>
      <c r="G67" s="10">
        <v>162.30000000000001</v>
      </c>
      <c r="H67" s="10">
        <v>157.30000000000001</v>
      </c>
      <c r="I67" s="10">
        <v>157.5</v>
      </c>
      <c r="J67" s="10">
        <v>156.4</v>
      </c>
      <c r="K67" s="10">
        <v>155.6</v>
      </c>
      <c r="L67" s="10">
        <v>157.69999999999999</v>
      </c>
      <c r="M67" s="10">
        <v>154.80000000000001</v>
      </c>
      <c r="N67" s="10">
        <v>154.80000000000001</v>
      </c>
      <c r="O67" s="10">
        <v>160.9</v>
      </c>
      <c r="P67" s="10">
        <v>168.5</v>
      </c>
      <c r="Q67" s="10">
        <v>171.3</v>
      </c>
      <c r="R67" s="10">
        <v>170</v>
      </c>
      <c r="S67" s="10">
        <v>164.7</v>
      </c>
      <c r="T67" s="10">
        <v>160.9</v>
      </c>
      <c r="U67" s="10">
        <v>157.30000000000001</v>
      </c>
      <c r="V67" s="10">
        <v>156.4</v>
      </c>
      <c r="W67" s="10">
        <v>160.5</v>
      </c>
      <c r="X67" s="10">
        <v>163</v>
      </c>
      <c r="Y67" s="10">
        <v>161.6</v>
      </c>
      <c r="Z67" s="10">
        <v>160.30000000000001</v>
      </c>
      <c r="AA67" s="10">
        <v>160.5</v>
      </c>
      <c r="AB67" s="10">
        <v>159</v>
      </c>
      <c r="AC67" s="10">
        <v>166.4</v>
      </c>
      <c r="AD67" s="10">
        <v>170.9</v>
      </c>
      <c r="AE67" s="10">
        <v>171.8</v>
      </c>
      <c r="AF67" s="10">
        <v>175.4</v>
      </c>
      <c r="AG67" s="10">
        <v>179.4</v>
      </c>
      <c r="AH67" s="10">
        <v>180.1</v>
      </c>
      <c r="AI67" s="10">
        <v>183</v>
      </c>
      <c r="AJ67" s="10">
        <v>182.5</v>
      </c>
      <c r="AK67" s="10">
        <v>182.6</v>
      </c>
      <c r="AL67" s="10">
        <v>183.2</v>
      </c>
      <c r="AM67" s="10">
        <v>186.5</v>
      </c>
      <c r="AN67" s="10">
        <v>184.2</v>
      </c>
      <c r="AO67" s="10">
        <v>181.4</v>
      </c>
      <c r="AP67" s="10">
        <v>174.6</v>
      </c>
      <c r="AQ67" s="6" t="s">
        <v>8</v>
      </c>
      <c r="AR67" s="6" t="s">
        <v>8</v>
      </c>
      <c r="AS67" s="6" t="s">
        <v>8</v>
      </c>
      <c r="AT67" s="6" t="s">
        <v>8</v>
      </c>
      <c r="AU67" s="6" t="s">
        <v>8</v>
      </c>
      <c r="AV67" s="6" t="s">
        <v>8</v>
      </c>
      <c r="AW67" s="6" t="s">
        <v>8</v>
      </c>
      <c r="AX67" s="6" t="s">
        <v>8</v>
      </c>
      <c r="AY67" s="6" t="s">
        <v>8</v>
      </c>
      <c r="AZ67" s="6" t="s">
        <v>8</v>
      </c>
      <c r="BA67" s="6" t="s">
        <v>8</v>
      </c>
    </row>
    <row r="68" spans="1:53" x14ac:dyDescent="0.2">
      <c r="A68" s="13" t="s">
        <v>32</v>
      </c>
      <c r="B68" s="12">
        <v>152.4</v>
      </c>
      <c r="C68" s="12">
        <v>157.30000000000001</v>
      </c>
      <c r="D68" s="12">
        <v>156.1</v>
      </c>
      <c r="E68" s="12">
        <v>158.9</v>
      </c>
      <c r="F68" s="12">
        <v>164.9</v>
      </c>
      <c r="G68" s="12">
        <v>164.3</v>
      </c>
      <c r="H68" s="12">
        <v>159.69999999999999</v>
      </c>
      <c r="I68" s="12">
        <v>159.6</v>
      </c>
      <c r="J68" s="12">
        <v>158.6</v>
      </c>
      <c r="K68" s="12">
        <v>157.4</v>
      </c>
      <c r="L68" s="12">
        <v>161.4</v>
      </c>
      <c r="M68" s="12">
        <v>159.5</v>
      </c>
      <c r="N68" s="12">
        <v>157.1</v>
      </c>
      <c r="O68" s="12">
        <v>163.4</v>
      </c>
      <c r="P68" s="12">
        <v>170.6</v>
      </c>
      <c r="Q68" s="12">
        <v>173.7</v>
      </c>
      <c r="R68" s="12">
        <v>171.7</v>
      </c>
      <c r="S68" s="12">
        <v>166.3</v>
      </c>
      <c r="T68" s="12">
        <v>162.5</v>
      </c>
      <c r="U68" s="12">
        <v>159</v>
      </c>
      <c r="V68" s="12">
        <v>158.1</v>
      </c>
      <c r="W68" s="12">
        <v>162.30000000000001</v>
      </c>
      <c r="X68" s="12">
        <v>165</v>
      </c>
      <c r="Y68" s="12">
        <v>163.80000000000001</v>
      </c>
      <c r="Z68" s="12">
        <v>162.30000000000001</v>
      </c>
      <c r="AA68" s="12">
        <v>163.1</v>
      </c>
      <c r="AB68" s="12">
        <v>161.9</v>
      </c>
      <c r="AC68" s="12">
        <v>168.7</v>
      </c>
      <c r="AD68" s="12">
        <v>173</v>
      </c>
      <c r="AE68" s="12">
        <v>174.1</v>
      </c>
      <c r="AF68" s="12">
        <v>177.9</v>
      </c>
      <c r="AG68" s="12">
        <v>182.1</v>
      </c>
      <c r="AH68" s="12">
        <v>184</v>
      </c>
      <c r="AI68" s="12">
        <v>186.5</v>
      </c>
      <c r="AJ68" s="12">
        <v>185.8</v>
      </c>
      <c r="AK68" s="12">
        <v>185</v>
      </c>
      <c r="AL68" s="12">
        <v>185.3</v>
      </c>
      <c r="AM68" s="12">
        <v>189.1</v>
      </c>
      <c r="AN68" s="12">
        <v>185.7</v>
      </c>
      <c r="AO68" s="12">
        <v>183.4</v>
      </c>
      <c r="AP68" s="12">
        <v>176.9</v>
      </c>
      <c r="AQ68" s="12" t="s">
        <v>8</v>
      </c>
      <c r="AR68" s="12" t="s">
        <v>8</v>
      </c>
      <c r="AS68" s="12" t="s">
        <v>8</v>
      </c>
      <c r="AT68" s="12" t="s">
        <v>8</v>
      </c>
      <c r="AU68" s="12" t="s">
        <v>8</v>
      </c>
      <c r="AV68" s="12" t="s">
        <v>8</v>
      </c>
      <c r="AW68" s="12" t="s">
        <v>8</v>
      </c>
      <c r="AX68" s="12" t="s">
        <v>8</v>
      </c>
      <c r="AY68" s="12" t="s">
        <v>8</v>
      </c>
      <c r="AZ68" s="12" t="s">
        <v>8</v>
      </c>
      <c r="BA68" s="12" t="s">
        <v>8</v>
      </c>
    </row>
    <row r="69" spans="1:53" x14ac:dyDescent="0.2">
      <c r="A69" s="11" t="s">
        <v>31</v>
      </c>
      <c r="B69" s="10">
        <v>145.30000000000001</v>
      </c>
      <c r="C69" s="10">
        <v>147.69999999999999</v>
      </c>
      <c r="D69" s="10">
        <v>146.80000000000001</v>
      </c>
      <c r="E69" s="10">
        <v>154</v>
      </c>
      <c r="F69" s="10">
        <v>157.6</v>
      </c>
      <c r="G69" s="10">
        <v>156.19999999999999</v>
      </c>
      <c r="H69" s="10">
        <v>150.4</v>
      </c>
      <c r="I69" s="10">
        <v>150.80000000000001</v>
      </c>
      <c r="J69" s="10">
        <v>148.9</v>
      </c>
      <c r="K69" s="10">
        <v>148.1</v>
      </c>
      <c r="L69" s="10">
        <v>153.5</v>
      </c>
      <c r="M69" s="10">
        <v>150.5</v>
      </c>
      <c r="N69" s="10">
        <v>148</v>
      </c>
      <c r="O69" s="10">
        <v>153.69999999999999</v>
      </c>
      <c r="P69" s="10">
        <v>163.19999999999999</v>
      </c>
      <c r="Q69" s="10">
        <v>167.1</v>
      </c>
      <c r="R69" s="10">
        <v>164</v>
      </c>
      <c r="S69" s="10">
        <v>157.4</v>
      </c>
      <c r="T69" s="10">
        <v>151.80000000000001</v>
      </c>
      <c r="U69" s="10">
        <v>148.6</v>
      </c>
      <c r="V69" s="10">
        <v>148.80000000000001</v>
      </c>
      <c r="W69" s="10">
        <v>153.6</v>
      </c>
      <c r="X69" s="10">
        <v>156.1</v>
      </c>
      <c r="Y69" s="10">
        <v>154.1</v>
      </c>
      <c r="Z69" s="10">
        <v>151.9</v>
      </c>
      <c r="AA69" s="10">
        <v>152</v>
      </c>
      <c r="AB69" s="10">
        <v>153.69999999999999</v>
      </c>
      <c r="AC69" s="10">
        <v>170.1</v>
      </c>
      <c r="AD69" s="10">
        <v>174.9</v>
      </c>
      <c r="AE69" s="10">
        <v>176.8</v>
      </c>
      <c r="AF69" s="10">
        <v>181.1</v>
      </c>
      <c r="AG69" s="10">
        <v>184.2</v>
      </c>
      <c r="AH69" s="10">
        <v>184.9</v>
      </c>
      <c r="AI69" s="10">
        <v>186.9</v>
      </c>
      <c r="AJ69" s="10">
        <v>185.1</v>
      </c>
      <c r="AK69" s="10">
        <v>183.9</v>
      </c>
      <c r="AL69" s="10">
        <v>184.4</v>
      </c>
      <c r="AM69" s="10">
        <v>186.7</v>
      </c>
      <c r="AN69" s="10">
        <v>179.4</v>
      </c>
      <c r="AO69" s="10">
        <v>174.5</v>
      </c>
      <c r="AP69" s="10">
        <v>169.7</v>
      </c>
      <c r="AQ69" s="6" t="s">
        <v>8</v>
      </c>
      <c r="AR69" s="6" t="s">
        <v>8</v>
      </c>
      <c r="AS69" s="6" t="s">
        <v>8</v>
      </c>
      <c r="AT69" s="6" t="s">
        <v>8</v>
      </c>
      <c r="AU69" s="6" t="s">
        <v>8</v>
      </c>
      <c r="AV69" s="6" t="s">
        <v>8</v>
      </c>
      <c r="AW69" s="6" t="s">
        <v>8</v>
      </c>
      <c r="AX69" s="6" t="s">
        <v>8</v>
      </c>
      <c r="AY69" s="6" t="s">
        <v>8</v>
      </c>
      <c r="AZ69" s="6" t="s">
        <v>8</v>
      </c>
      <c r="BA69" s="6" t="s">
        <v>8</v>
      </c>
    </row>
    <row r="70" spans="1:53" x14ac:dyDescent="0.2">
      <c r="A70" s="13" t="s">
        <v>30</v>
      </c>
      <c r="B70" s="12">
        <v>147.30000000000001</v>
      </c>
      <c r="C70" s="12">
        <v>149.69999999999999</v>
      </c>
      <c r="D70" s="12">
        <v>148.69999999999999</v>
      </c>
      <c r="E70" s="12">
        <v>156</v>
      </c>
      <c r="F70" s="12">
        <v>159.6</v>
      </c>
      <c r="G70" s="12">
        <v>158.1</v>
      </c>
      <c r="H70" s="12">
        <v>152.30000000000001</v>
      </c>
      <c r="I70" s="12">
        <v>152.69999999999999</v>
      </c>
      <c r="J70" s="12">
        <v>150.80000000000001</v>
      </c>
      <c r="K70" s="12">
        <v>150.1</v>
      </c>
      <c r="L70" s="12">
        <v>155.4</v>
      </c>
      <c r="M70" s="12">
        <v>152.4</v>
      </c>
      <c r="N70" s="12">
        <v>149.9</v>
      </c>
      <c r="O70" s="12">
        <v>155.69999999999999</v>
      </c>
      <c r="P70" s="12">
        <v>165.2</v>
      </c>
      <c r="Q70" s="12">
        <v>169.1</v>
      </c>
      <c r="R70" s="12">
        <v>166</v>
      </c>
      <c r="S70" s="12">
        <v>159.4</v>
      </c>
      <c r="T70" s="12">
        <v>153.69999999999999</v>
      </c>
      <c r="U70" s="12">
        <v>150.5</v>
      </c>
      <c r="V70" s="12">
        <v>150.80000000000001</v>
      </c>
      <c r="W70" s="12">
        <v>155.6</v>
      </c>
      <c r="X70" s="12">
        <v>158</v>
      </c>
      <c r="Y70" s="12">
        <v>156</v>
      </c>
      <c r="Z70" s="12">
        <v>153.80000000000001</v>
      </c>
      <c r="AA70" s="12">
        <v>154</v>
      </c>
      <c r="AB70" s="12">
        <v>155.69999999999999</v>
      </c>
      <c r="AC70" s="12">
        <v>172.1</v>
      </c>
      <c r="AD70" s="12">
        <v>176.8</v>
      </c>
      <c r="AE70" s="12">
        <v>178.7</v>
      </c>
      <c r="AF70" s="12">
        <v>183</v>
      </c>
      <c r="AG70" s="12">
        <v>186.1</v>
      </c>
      <c r="AH70" s="12">
        <v>186.9</v>
      </c>
      <c r="AI70" s="12">
        <v>188.9</v>
      </c>
      <c r="AJ70" s="12">
        <v>187.1</v>
      </c>
      <c r="AK70" s="12">
        <v>185.9</v>
      </c>
      <c r="AL70" s="12">
        <v>186.4</v>
      </c>
      <c r="AM70" s="12">
        <v>188.6</v>
      </c>
      <c r="AN70" s="12">
        <v>181.3</v>
      </c>
      <c r="AO70" s="12">
        <v>176.5</v>
      </c>
      <c r="AP70" s="12">
        <v>171.7</v>
      </c>
      <c r="AQ70" s="12" t="s">
        <v>8</v>
      </c>
      <c r="AR70" s="12" t="s">
        <v>8</v>
      </c>
      <c r="AS70" s="12" t="s">
        <v>8</v>
      </c>
      <c r="AT70" s="12" t="s">
        <v>8</v>
      </c>
      <c r="AU70" s="12" t="s">
        <v>8</v>
      </c>
      <c r="AV70" s="12" t="s">
        <v>8</v>
      </c>
      <c r="AW70" s="12" t="s">
        <v>8</v>
      </c>
      <c r="AX70" s="12" t="s">
        <v>8</v>
      </c>
      <c r="AY70" s="12" t="s">
        <v>8</v>
      </c>
      <c r="AZ70" s="12" t="s">
        <v>8</v>
      </c>
      <c r="BA70" s="12" t="s">
        <v>8</v>
      </c>
    </row>
    <row r="71" spans="1:53" x14ac:dyDescent="0.2">
      <c r="A71" s="11" t="s">
        <v>29</v>
      </c>
      <c r="B71" s="10">
        <v>146.4</v>
      </c>
      <c r="C71" s="10">
        <v>148.80000000000001</v>
      </c>
      <c r="D71" s="10">
        <v>147.80000000000001</v>
      </c>
      <c r="E71" s="10">
        <v>155</v>
      </c>
      <c r="F71" s="10">
        <v>158.6</v>
      </c>
      <c r="G71" s="10">
        <v>157.5</v>
      </c>
      <c r="H71" s="10">
        <v>151.4</v>
      </c>
      <c r="I71" s="10">
        <v>151.80000000000001</v>
      </c>
      <c r="J71" s="10">
        <v>149.9</v>
      </c>
      <c r="K71" s="10">
        <v>149.19999999999999</v>
      </c>
      <c r="L71" s="10">
        <v>154.5</v>
      </c>
      <c r="M71" s="10">
        <v>151.5</v>
      </c>
      <c r="N71" s="10">
        <v>149</v>
      </c>
      <c r="O71" s="10">
        <v>154.69999999999999</v>
      </c>
      <c r="P71" s="10">
        <v>164.2</v>
      </c>
      <c r="Q71" s="10">
        <v>168.2</v>
      </c>
      <c r="R71" s="10">
        <v>165</v>
      </c>
      <c r="S71" s="10">
        <v>158.4</v>
      </c>
      <c r="T71" s="10">
        <v>152.80000000000001</v>
      </c>
      <c r="U71" s="10">
        <v>149.6</v>
      </c>
      <c r="V71" s="10">
        <v>149.80000000000001</v>
      </c>
      <c r="W71" s="10">
        <v>154.5</v>
      </c>
      <c r="X71" s="10">
        <v>157.1</v>
      </c>
      <c r="Y71" s="10">
        <v>155.1</v>
      </c>
      <c r="Z71" s="10">
        <v>152.9</v>
      </c>
      <c r="AA71" s="10">
        <v>153.1</v>
      </c>
      <c r="AB71" s="10">
        <v>154.69999999999999</v>
      </c>
      <c r="AC71" s="10">
        <v>171.1</v>
      </c>
      <c r="AD71" s="10">
        <v>175.9</v>
      </c>
      <c r="AE71" s="10">
        <v>177.8</v>
      </c>
      <c r="AF71" s="10">
        <v>182.1</v>
      </c>
      <c r="AG71" s="10">
        <v>185.2</v>
      </c>
      <c r="AH71" s="10">
        <v>186</v>
      </c>
      <c r="AI71" s="10">
        <v>188.1</v>
      </c>
      <c r="AJ71" s="10">
        <v>186.2</v>
      </c>
      <c r="AK71" s="10">
        <v>185</v>
      </c>
      <c r="AL71" s="10">
        <v>185.5</v>
      </c>
      <c r="AM71" s="10">
        <v>187.8</v>
      </c>
      <c r="AN71" s="10">
        <v>180.5</v>
      </c>
      <c r="AO71" s="10">
        <v>175.6</v>
      </c>
      <c r="AP71" s="10">
        <v>170.7</v>
      </c>
      <c r="AQ71" s="6" t="s">
        <v>8</v>
      </c>
      <c r="AR71" s="6" t="s">
        <v>8</v>
      </c>
      <c r="AS71" s="6" t="s">
        <v>8</v>
      </c>
      <c r="AT71" s="6" t="s">
        <v>8</v>
      </c>
      <c r="AU71" s="6" t="s">
        <v>8</v>
      </c>
      <c r="AV71" s="6" t="s">
        <v>8</v>
      </c>
      <c r="AW71" s="6" t="s">
        <v>8</v>
      </c>
      <c r="AX71" s="6" t="s">
        <v>8</v>
      </c>
      <c r="AY71" s="6" t="s">
        <v>8</v>
      </c>
      <c r="AZ71" s="6" t="s">
        <v>8</v>
      </c>
      <c r="BA71" s="6" t="s">
        <v>8</v>
      </c>
    </row>
    <row r="72" spans="1:53" x14ac:dyDescent="0.2">
      <c r="A72" s="13" t="s">
        <v>28</v>
      </c>
      <c r="B72" s="12">
        <v>146.5</v>
      </c>
      <c r="C72" s="12">
        <v>148.80000000000001</v>
      </c>
      <c r="D72" s="12">
        <v>147.9</v>
      </c>
      <c r="E72" s="12">
        <v>154.9</v>
      </c>
      <c r="F72" s="12">
        <v>158.69999999999999</v>
      </c>
      <c r="G72" s="12">
        <v>157.30000000000001</v>
      </c>
      <c r="H72" s="12">
        <v>151.5</v>
      </c>
      <c r="I72" s="12">
        <v>151.9</v>
      </c>
      <c r="J72" s="12">
        <v>150</v>
      </c>
      <c r="K72" s="12">
        <v>149.30000000000001</v>
      </c>
      <c r="L72" s="12">
        <v>154.6</v>
      </c>
      <c r="M72" s="12">
        <v>151.6</v>
      </c>
      <c r="N72" s="12">
        <v>149.1</v>
      </c>
      <c r="O72" s="12">
        <v>154.9</v>
      </c>
      <c r="P72" s="12">
        <v>164.5</v>
      </c>
      <c r="Q72" s="12">
        <v>168.3</v>
      </c>
      <c r="R72" s="12">
        <v>165.1</v>
      </c>
      <c r="S72" s="12">
        <v>158.5</v>
      </c>
      <c r="T72" s="12">
        <v>152.9</v>
      </c>
      <c r="U72" s="12">
        <v>149.69999999999999</v>
      </c>
      <c r="V72" s="12">
        <v>150</v>
      </c>
      <c r="W72" s="12">
        <v>154.80000000000001</v>
      </c>
      <c r="X72" s="12">
        <v>157.19999999999999</v>
      </c>
      <c r="Y72" s="12">
        <v>155.19999999999999</v>
      </c>
      <c r="Z72" s="12">
        <v>153</v>
      </c>
      <c r="AA72" s="12">
        <v>153.19999999999999</v>
      </c>
      <c r="AB72" s="12">
        <v>154.9</v>
      </c>
      <c r="AC72" s="12">
        <v>171.2</v>
      </c>
      <c r="AD72" s="12">
        <v>176</v>
      </c>
      <c r="AE72" s="12">
        <v>177.9</v>
      </c>
      <c r="AF72" s="12">
        <v>182.2</v>
      </c>
      <c r="AG72" s="12">
        <v>185.3</v>
      </c>
      <c r="AH72" s="12">
        <v>186.1</v>
      </c>
      <c r="AI72" s="12">
        <v>188.1</v>
      </c>
      <c r="AJ72" s="12">
        <v>186.3</v>
      </c>
      <c r="AK72" s="12">
        <v>185.2</v>
      </c>
      <c r="AL72" s="12">
        <v>185.8</v>
      </c>
      <c r="AM72" s="12">
        <v>187.9</v>
      </c>
      <c r="AN72" s="12">
        <v>180.6</v>
      </c>
      <c r="AO72" s="12">
        <v>175.7</v>
      </c>
      <c r="AP72" s="12">
        <v>170.9</v>
      </c>
      <c r="AQ72" s="12" t="s">
        <v>8</v>
      </c>
      <c r="AR72" s="12" t="s">
        <v>8</v>
      </c>
      <c r="AS72" s="12" t="s">
        <v>8</v>
      </c>
      <c r="AT72" s="12" t="s">
        <v>8</v>
      </c>
      <c r="AU72" s="12" t="s">
        <v>8</v>
      </c>
      <c r="AV72" s="12" t="s">
        <v>8</v>
      </c>
      <c r="AW72" s="12" t="s">
        <v>8</v>
      </c>
      <c r="AX72" s="12" t="s">
        <v>8</v>
      </c>
      <c r="AY72" s="12" t="s">
        <v>8</v>
      </c>
      <c r="AZ72" s="12" t="s">
        <v>8</v>
      </c>
      <c r="BA72" s="12" t="s">
        <v>8</v>
      </c>
    </row>
    <row r="73" spans="1:53" x14ac:dyDescent="0.2">
      <c r="A73" s="11" t="s">
        <v>27</v>
      </c>
      <c r="B73" s="10">
        <v>145.9</v>
      </c>
      <c r="C73" s="10">
        <v>148.30000000000001</v>
      </c>
      <c r="D73" s="10">
        <v>147.4</v>
      </c>
      <c r="E73" s="10">
        <v>154.6</v>
      </c>
      <c r="F73" s="10">
        <v>158.19999999999999</v>
      </c>
      <c r="G73" s="10">
        <v>156.80000000000001</v>
      </c>
      <c r="H73" s="10">
        <v>150.9</v>
      </c>
      <c r="I73" s="10">
        <v>151.30000000000001</v>
      </c>
      <c r="J73" s="10">
        <v>149.5</v>
      </c>
      <c r="K73" s="10">
        <v>148.69999999999999</v>
      </c>
      <c r="L73" s="10">
        <v>154.1</v>
      </c>
      <c r="M73" s="10">
        <v>151.1</v>
      </c>
      <c r="N73" s="10">
        <v>148.6</v>
      </c>
      <c r="O73" s="10">
        <v>154.30000000000001</v>
      </c>
      <c r="P73" s="10">
        <v>164</v>
      </c>
      <c r="Q73" s="10">
        <v>167.7</v>
      </c>
      <c r="R73" s="10">
        <v>164.6</v>
      </c>
      <c r="S73" s="10">
        <v>157.9</v>
      </c>
      <c r="T73" s="10">
        <v>152.4</v>
      </c>
      <c r="U73" s="10">
        <v>149.19999999999999</v>
      </c>
      <c r="V73" s="10">
        <v>149.4</v>
      </c>
      <c r="W73" s="10">
        <v>154.19999999999999</v>
      </c>
      <c r="X73" s="10">
        <v>156.6</v>
      </c>
      <c r="Y73" s="10">
        <v>154.69999999999999</v>
      </c>
      <c r="Z73" s="10">
        <v>152.5</v>
      </c>
      <c r="AA73" s="10">
        <v>152.6</v>
      </c>
      <c r="AB73" s="10">
        <v>154.30000000000001</v>
      </c>
      <c r="AC73" s="10">
        <v>170.7</v>
      </c>
      <c r="AD73" s="10">
        <v>175.4</v>
      </c>
      <c r="AE73" s="10">
        <v>177.3</v>
      </c>
      <c r="AF73" s="10">
        <v>181.7</v>
      </c>
      <c r="AG73" s="10">
        <v>184.8</v>
      </c>
      <c r="AH73" s="10">
        <v>185.5</v>
      </c>
      <c r="AI73" s="10">
        <v>187.5</v>
      </c>
      <c r="AJ73" s="10">
        <v>185.7</v>
      </c>
      <c r="AK73" s="10">
        <v>184.5</v>
      </c>
      <c r="AL73" s="10">
        <v>185</v>
      </c>
      <c r="AM73" s="10">
        <v>187.3</v>
      </c>
      <c r="AN73" s="10">
        <v>180</v>
      </c>
      <c r="AO73" s="10">
        <v>175.1</v>
      </c>
      <c r="AP73" s="10">
        <v>170.3</v>
      </c>
      <c r="AQ73" s="6" t="s">
        <v>8</v>
      </c>
      <c r="AR73" s="6" t="s">
        <v>8</v>
      </c>
      <c r="AS73" s="6" t="s">
        <v>8</v>
      </c>
      <c r="AT73" s="6" t="s">
        <v>8</v>
      </c>
      <c r="AU73" s="6" t="s">
        <v>8</v>
      </c>
      <c r="AV73" s="6" t="s">
        <v>8</v>
      </c>
      <c r="AW73" s="6" t="s">
        <v>8</v>
      </c>
      <c r="AX73" s="6" t="s">
        <v>8</v>
      </c>
      <c r="AY73" s="6" t="s">
        <v>8</v>
      </c>
      <c r="AZ73" s="6" t="s">
        <v>8</v>
      </c>
      <c r="BA73" s="6" t="s">
        <v>8</v>
      </c>
    </row>
    <row r="74" spans="1:53" x14ac:dyDescent="0.2">
      <c r="A74" s="13" t="s">
        <v>26</v>
      </c>
      <c r="B74" s="12">
        <v>146.5</v>
      </c>
      <c r="C74" s="12">
        <v>148.9</v>
      </c>
      <c r="D74" s="12">
        <v>147.9</v>
      </c>
      <c r="E74" s="12">
        <v>155.1</v>
      </c>
      <c r="F74" s="12">
        <v>158.69999999999999</v>
      </c>
      <c r="G74" s="12">
        <v>157.30000000000001</v>
      </c>
      <c r="H74" s="12">
        <v>151.5</v>
      </c>
      <c r="I74" s="12">
        <v>151.9</v>
      </c>
      <c r="J74" s="12">
        <v>150</v>
      </c>
      <c r="K74" s="12">
        <v>149.30000000000001</v>
      </c>
      <c r="L74" s="12">
        <v>154.6</v>
      </c>
      <c r="M74" s="12">
        <v>151.6</v>
      </c>
      <c r="N74" s="12">
        <v>149.1</v>
      </c>
      <c r="O74" s="12">
        <v>154.9</v>
      </c>
      <c r="P74" s="12">
        <v>164.4</v>
      </c>
      <c r="Q74" s="12">
        <v>168.3</v>
      </c>
      <c r="R74" s="12">
        <v>165.1</v>
      </c>
      <c r="S74" s="12">
        <v>158.5</v>
      </c>
      <c r="T74" s="12">
        <v>152.9</v>
      </c>
      <c r="U74" s="12">
        <v>149.69999999999999</v>
      </c>
      <c r="V74" s="12">
        <v>150</v>
      </c>
      <c r="W74" s="12">
        <v>154.80000000000001</v>
      </c>
      <c r="X74" s="12">
        <v>157.19999999999999</v>
      </c>
      <c r="Y74" s="12">
        <v>155.19999999999999</v>
      </c>
      <c r="Z74" s="12">
        <v>153</v>
      </c>
      <c r="AA74" s="12">
        <v>153.19999999999999</v>
      </c>
      <c r="AB74" s="12">
        <v>154.9</v>
      </c>
      <c r="AC74" s="12">
        <v>171.2</v>
      </c>
      <c r="AD74" s="12">
        <v>176</v>
      </c>
      <c r="AE74" s="12">
        <v>177.9</v>
      </c>
      <c r="AF74" s="12">
        <v>182.2</v>
      </c>
      <c r="AG74" s="12">
        <v>185.3</v>
      </c>
      <c r="AH74" s="12">
        <v>186.1</v>
      </c>
      <c r="AI74" s="12">
        <v>188.1</v>
      </c>
      <c r="AJ74" s="12">
        <v>186.3</v>
      </c>
      <c r="AK74" s="12">
        <v>185.1</v>
      </c>
      <c r="AL74" s="12">
        <v>185.6</v>
      </c>
      <c r="AM74" s="12">
        <v>187.7</v>
      </c>
      <c r="AN74" s="12">
        <v>180.4</v>
      </c>
      <c r="AO74" s="12">
        <v>175.7</v>
      </c>
      <c r="AP74" s="12">
        <v>170.9</v>
      </c>
      <c r="AQ74" s="12" t="s">
        <v>8</v>
      </c>
      <c r="AR74" s="12" t="s">
        <v>8</v>
      </c>
      <c r="AS74" s="12" t="s">
        <v>8</v>
      </c>
      <c r="AT74" s="12" t="s">
        <v>8</v>
      </c>
      <c r="AU74" s="12" t="s">
        <v>8</v>
      </c>
      <c r="AV74" s="12" t="s">
        <v>8</v>
      </c>
      <c r="AW74" s="12" t="s">
        <v>8</v>
      </c>
      <c r="AX74" s="12" t="s">
        <v>8</v>
      </c>
      <c r="AY74" s="12" t="s">
        <v>8</v>
      </c>
      <c r="AZ74" s="12" t="s">
        <v>8</v>
      </c>
      <c r="BA74" s="12" t="s">
        <v>8</v>
      </c>
    </row>
    <row r="75" spans="1:53" x14ac:dyDescent="0.2">
      <c r="A75" s="11" t="s">
        <v>25</v>
      </c>
      <c r="B75" s="10">
        <v>154.80000000000001</v>
      </c>
      <c r="C75" s="10">
        <v>157.6</v>
      </c>
      <c r="D75" s="10">
        <v>157.6</v>
      </c>
      <c r="E75" s="10">
        <v>164</v>
      </c>
      <c r="F75" s="10">
        <v>169.1</v>
      </c>
      <c r="G75" s="10">
        <v>166.8</v>
      </c>
      <c r="H75" s="10">
        <v>159.9</v>
      </c>
      <c r="I75" s="10">
        <v>163.30000000000001</v>
      </c>
      <c r="J75" s="10">
        <v>161.5</v>
      </c>
      <c r="K75" s="10">
        <v>160.1</v>
      </c>
      <c r="L75" s="10">
        <v>164.6</v>
      </c>
      <c r="M75" s="10">
        <v>159</v>
      </c>
      <c r="N75" s="10">
        <v>159</v>
      </c>
      <c r="O75" s="10">
        <v>161.30000000000001</v>
      </c>
      <c r="P75" s="10">
        <v>164.6</v>
      </c>
      <c r="Q75" s="10">
        <v>172.7</v>
      </c>
      <c r="R75" s="10">
        <v>171.4</v>
      </c>
      <c r="S75" s="10">
        <v>166.3</v>
      </c>
      <c r="T75" s="10">
        <v>161</v>
      </c>
      <c r="U75" s="10">
        <v>158.69999999999999</v>
      </c>
      <c r="V75" s="10">
        <v>159.4</v>
      </c>
      <c r="W75" s="10">
        <v>163.30000000000001</v>
      </c>
      <c r="X75" s="10">
        <v>164.9</v>
      </c>
      <c r="Y75" s="10">
        <v>165.2</v>
      </c>
      <c r="Z75" s="10">
        <v>162.80000000000001</v>
      </c>
      <c r="AA75" s="10">
        <v>162</v>
      </c>
      <c r="AB75" s="10">
        <v>161.6</v>
      </c>
      <c r="AC75" s="10">
        <v>166.9</v>
      </c>
      <c r="AD75" s="10">
        <v>175.6</v>
      </c>
      <c r="AE75" s="10">
        <v>176.1</v>
      </c>
      <c r="AF75" s="10">
        <v>180.5</v>
      </c>
      <c r="AG75" s="10">
        <v>183.5</v>
      </c>
      <c r="AH75" s="10">
        <v>184.9</v>
      </c>
      <c r="AI75" s="10">
        <v>187.2</v>
      </c>
      <c r="AJ75" s="10">
        <v>185.9</v>
      </c>
      <c r="AK75" s="10">
        <v>185.5</v>
      </c>
      <c r="AL75" s="10">
        <v>186.2</v>
      </c>
      <c r="AM75" s="10">
        <v>189</v>
      </c>
      <c r="AN75" s="10">
        <v>184.4</v>
      </c>
      <c r="AO75" s="10">
        <v>174.9</v>
      </c>
      <c r="AP75" s="10">
        <v>168.7</v>
      </c>
      <c r="AQ75" s="6" t="s">
        <v>8</v>
      </c>
      <c r="AR75" s="6" t="s">
        <v>8</v>
      </c>
      <c r="AS75" s="6" t="s">
        <v>8</v>
      </c>
      <c r="AT75" s="6" t="s">
        <v>8</v>
      </c>
      <c r="AU75" s="6" t="s">
        <v>8</v>
      </c>
      <c r="AV75" s="6" t="s">
        <v>8</v>
      </c>
      <c r="AW75" s="6" t="s">
        <v>8</v>
      </c>
      <c r="AX75" s="6" t="s">
        <v>8</v>
      </c>
      <c r="AY75" s="6" t="s">
        <v>8</v>
      </c>
      <c r="AZ75" s="6" t="s">
        <v>8</v>
      </c>
      <c r="BA75" s="6" t="s">
        <v>8</v>
      </c>
    </row>
    <row r="76" spans="1:53" x14ac:dyDescent="0.2">
      <c r="A76" s="13" t="s">
        <v>24</v>
      </c>
      <c r="B76" s="12">
        <v>161.1</v>
      </c>
      <c r="C76" s="12">
        <v>164.1</v>
      </c>
      <c r="D76" s="12">
        <v>160.19999999999999</v>
      </c>
      <c r="E76" s="12">
        <v>166.4</v>
      </c>
      <c r="F76" s="12">
        <v>172.2</v>
      </c>
      <c r="G76" s="12">
        <v>169.2</v>
      </c>
      <c r="H76" s="12">
        <v>163.5</v>
      </c>
      <c r="I76" s="12">
        <v>167</v>
      </c>
      <c r="J76" s="12">
        <v>165</v>
      </c>
      <c r="K76" s="12">
        <v>162.9</v>
      </c>
      <c r="L76" s="12">
        <v>168.5</v>
      </c>
      <c r="M76" s="12">
        <v>166.5</v>
      </c>
      <c r="N76" s="12">
        <v>162.19999999999999</v>
      </c>
      <c r="O76" s="12">
        <v>166.6</v>
      </c>
      <c r="P76" s="12">
        <v>172.7</v>
      </c>
      <c r="Q76" s="12">
        <v>179.5</v>
      </c>
      <c r="R76" s="12">
        <v>175.5</v>
      </c>
      <c r="S76" s="12">
        <v>170.7</v>
      </c>
      <c r="T76" s="12">
        <v>165.2</v>
      </c>
      <c r="U76" s="12">
        <v>162.30000000000001</v>
      </c>
      <c r="V76" s="12">
        <v>164.1</v>
      </c>
      <c r="W76" s="12">
        <v>167.9</v>
      </c>
      <c r="X76" s="12">
        <v>172</v>
      </c>
      <c r="Y76" s="12">
        <v>168.7</v>
      </c>
      <c r="Z76" s="12">
        <v>168.4</v>
      </c>
      <c r="AA76" s="12">
        <v>167.2</v>
      </c>
      <c r="AB76" s="12">
        <v>164.2</v>
      </c>
      <c r="AC76" s="12">
        <v>171.6</v>
      </c>
      <c r="AD76" s="12">
        <v>175.2</v>
      </c>
      <c r="AE76" s="12">
        <v>175.4</v>
      </c>
      <c r="AF76" s="12">
        <v>180.2</v>
      </c>
      <c r="AG76" s="12">
        <v>186.3</v>
      </c>
      <c r="AH76" s="12">
        <v>186.1</v>
      </c>
      <c r="AI76" s="12">
        <v>191</v>
      </c>
      <c r="AJ76" s="12">
        <v>189.3</v>
      </c>
      <c r="AK76" s="12">
        <v>189.3</v>
      </c>
      <c r="AL76" s="12">
        <v>188.9</v>
      </c>
      <c r="AM76" s="12">
        <v>192.9</v>
      </c>
      <c r="AN76" s="12">
        <v>191.7</v>
      </c>
      <c r="AO76" s="12">
        <v>184.7</v>
      </c>
      <c r="AP76" s="12">
        <v>180.5</v>
      </c>
      <c r="AQ76" s="12" t="s">
        <v>8</v>
      </c>
      <c r="AR76" s="12" t="s">
        <v>8</v>
      </c>
      <c r="AS76" s="12" t="s">
        <v>8</v>
      </c>
      <c r="AT76" s="12" t="s">
        <v>8</v>
      </c>
      <c r="AU76" s="12" t="s">
        <v>8</v>
      </c>
      <c r="AV76" s="12" t="s">
        <v>8</v>
      </c>
      <c r="AW76" s="12" t="s">
        <v>8</v>
      </c>
      <c r="AX76" s="12" t="s">
        <v>8</v>
      </c>
      <c r="AY76" s="12" t="s">
        <v>8</v>
      </c>
      <c r="AZ76" s="12" t="s">
        <v>8</v>
      </c>
      <c r="BA76" s="12" t="s">
        <v>8</v>
      </c>
    </row>
    <row r="77" spans="1:53" x14ac:dyDescent="0.2">
      <c r="A77" s="11" t="s">
        <v>23</v>
      </c>
      <c r="B77" s="10">
        <v>163.6</v>
      </c>
      <c r="C77" s="10">
        <v>166.6</v>
      </c>
      <c r="D77" s="10">
        <v>162.69999999999999</v>
      </c>
      <c r="E77" s="10">
        <v>169.1</v>
      </c>
      <c r="F77" s="10">
        <v>174.8</v>
      </c>
      <c r="G77" s="10">
        <v>171.7</v>
      </c>
      <c r="H77" s="10">
        <v>166.1</v>
      </c>
      <c r="I77" s="10">
        <v>169.5</v>
      </c>
      <c r="J77" s="10">
        <v>167.5</v>
      </c>
      <c r="K77" s="10">
        <v>165.4</v>
      </c>
      <c r="L77" s="10">
        <v>171.2</v>
      </c>
      <c r="M77" s="10">
        <v>169</v>
      </c>
      <c r="N77" s="10">
        <v>164.6</v>
      </c>
      <c r="O77" s="10">
        <v>169.1</v>
      </c>
      <c r="P77" s="10">
        <v>175.3</v>
      </c>
      <c r="Q77" s="10">
        <v>182.1</v>
      </c>
      <c r="R77" s="10">
        <v>178.1</v>
      </c>
      <c r="S77" s="10">
        <v>173.1</v>
      </c>
      <c r="T77" s="10">
        <v>167.7</v>
      </c>
      <c r="U77" s="10">
        <v>164.8</v>
      </c>
      <c r="V77" s="10">
        <v>166.5</v>
      </c>
      <c r="W77" s="10">
        <v>170.2</v>
      </c>
      <c r="X77" s="10">
        <v>174.5</v>
      </c>
      <c r="Y77" s="10">
        <v>171.2</v>
      </c>
      <c r="Z77" s="10">
        <v>170.9</v>
      </c>
      <c r="AA77" s="10">
        <v>169.7</v>
      </c>
      <c r="AB77" s="10">
        <v>166.7</v>
      </c>
      <c r="AC77" s="10">
        <v>174.1</v>
      </c>
      <c r="AD77" s="10">
        <v>177.7</v>
      </c>
      <c r="AE77" s="10">
        <v>177.9</v>
      </c>
      <c r="AF77" s="10">
        <v>182.7</v>
      </c>
      <c r="AG77" s="10">
        <v>188.8</v>
      </c>
      <c r="AH77" s="10">
        <v>188.6</v>
      </c>
      <c r="AI77" s="10">
        <v>193.5</v>
      </c>
      <c r="AJ77" s="10">
        <v>191.8</v>
      </c>
      <c r="AK77" s="10">
        <v>191.8</v>
      </c>
      <c r="AL77" s="10">
        <v>191.4</v>
      </c>
      <c r="AM77" s="10">
        <v>195.5</v>
      </c>
      <c r="AN77" s="10">
        <v>194.3</v>
      </c>
      <c r="AO77" s="10">
        <v>187.2</v>
      </c>
      <c r="AP77" s="10">
        <v>183</v>
      </c>
      <c r="AQ77" s="6" t="s">
        <v>8</v>
      </c>
      <c r="AR77" s="6" t="s">
        <v>8</v>
      </c>
      <c r="AS77" s="6" t="s">
        <v>8</v>
      </c>
      <c r="AT77" s="6" t="s">
        <v>8</v>
      </c>
      <c r="AU77" s="6" t="s">
        <v>8</v>
      </c>
      <c r="AV77" s="6" t="s">
        <v>8</v>
      </c>
      <c r="AW77" s="6" t="s">
        <v>8</v>
      </c>
      <c r="AX77" s="6" t="s">
        <v>8</v>
      </c>
      <c r="AY77" s="6" t="s">
        <v>8</v>
      </c>
      <c r="AZ77" s="6" t="s">
        <v>8</v>
      </c>
      <c r="BA77" s="6" t="s">
        <v>8</v>
      </c>
    </row>
    <row r="78" spans="1:53" x14ac:dyDescent="0.2">
      <c r="A78" s="13" t="s">
        <v>22</v>
      </c>
      <c r="B78" s="12">
        <v>167.7</v>
      </c>
      <c r="C78" s="12">
        <v>170.7</v>
      </c>
      <c r="D78" s="12">
        <v>166.8</v>
      </c>
      <c r="E78" s="12">
        <v>173.2</v>
      </c>
      <c r="F78" s="12">
        <v>178.9</v>
      </c>
      <c r="G78" s="12">
        <v>176</v>
      </c>
      <c r="H78" s="12">
        <v>170.1</v>
      </c>
      <c r="I78" s="12">
        <v>173.6</v>
      </c>
      <c r="J78" s="12">
        <v>171.6</v>
      </c>
      <c r="K78" s="12">
        <v>169.5</v>
      </c>
      <c r="L78" s="12">
        <v>175.3</v>
      </c>
      <c r="M78" s="12">
        <v>173.1</v>
      </c>
      <c r="N78" s="12">
        <v>168.8</v>
      </c>
      <c r="O78" s="12">
        <v>173.2</v>
      </c>
      <c r="P78" s="12">
        <v>181.2</v>
      </c>
      <c r="Q78" s="12">
        <v>186.2</v>
      </c>
      <c r="R78" s="12">
        <v>182.2</v>
      </c>
      <c r="S78" s="12">
        <v>177.2</v>
      </c>
      <c r="T78" s="12">
        <v>171.8</v>
      </c>
      <c r="U78" s="12">
        <v>168.9</v>
      </c>
      <c r="V78" s="12">
        <v>170.7</v>
      </c>
      <c r="W78" s="12">
        <v>174.5</v>
      </c>
      <c r="X78" s="12">
        <v>178.6</v>
      </c>
      <c r="Y78" s="12">
        <v>175.3</v>
      </c>
      <c r="Z78" s="12">
        <v>175</v>
      </c>
      <c r="AA78" s="12">
        <v>173.7</v>
      </c>
      <c r="AB78" s="12">
        <v>170.7</v>
      </c>
      <c r="AC78" s="12">
        <v>178.2</v>
      </c>
      <c r="AD78" s="12">
        <v>181.8</v>
      </c>
      <c r="AE78" s="12">
        <v>182</v>
      </c>
      <c r="AF78" s="12">
        <v>186.7</v>
      </c>
      <c r="AG78" s="12">
        <v>192.9</v>
      </c>
      <c r="AH78" s="12">
        <v>192.7</v>
      </c>
      <c r="AI78" s="12">
        <v>197.6</v>
      </c>
      <c r="AJ78" s="12">
        <v>195.9</v>
      </c>
      <c r="AK78" s="12">
        <v>195.9</v>
      </c>
      <c r="AL78" s="12">
        <v>195.5</v>
      </c>
      <c r="AM78" s="12">
        <v>199.5</v>
      </c>
      <c r="AN78" s="12">
        <v>196.3</v>
      </c>
      <c r="AO78" s="12">
        <v>189.2</v>
      </c>
      <c r="AP78" s="12">
        <v>187.1</v>
      </c>
      <c r="AQ78" s="12" t="s">
        <v>8</v>
      </c>
      <c r="AR78" s="12" t="s">
        <v>8</v>
      </c>
      <c r="AS78" s="12" t="s">
        <v>8</v>
      </c>
      <c r="AT78" s="12" t="s">
        <v>8</v>
      </c>
      <c r="AU78" s="12" t="s">
        <v>8</v>
      </c>
      <c r="AV78" s="12" t="s">
        <v>8</v>
      </c>
      <c r="AW78" s="12" t="s">
        <v>8</v>
      </c>
      <c r="AX78" s="12" t="s">
        <v>8</v>
      </c>
      <c r="AY78" s="12" t="s">
        <v>8</v>
      </c>
      <c r="AZ78" s="12" t="s">
        <v>8</v>
      </c>
      <c r="BA78" s="12" t="s">
        <v>8</v>
      </c>
    </row>
    <row r="79" spans="1:53" x14ac:dyDescent="0.2">
      <c r="A79" s="11" t="s">
        <v>21</v>
      </c>
      <c r="B79" s="10">
        <v>161.5</v>
      </c>
      <c r="C79" s="10">
        <v>164.8</v>
      </c>
      <c r="D79" s="10">
        <v>160.9</v>
      </c>
      <c r="E79" s="10">
        <v>167.2</v>
      </c>
      <c r="F79" s="10">
        <v>172.9</v>
      </c>
      <c r="G79" s="10">
        <v>169.9</v>
      </c>
      <c r="H79" s="10">
        <v>164.3</v>
      </c>
      <c r="I79" s="10">
        <v>167.7</v>
      </c>
      <c r="J79" s="10">
        <v>165.6</v>
      </c>
      <c r="K79" s="10">
        <v>163.6</v>
      </c>
      <c r="L79" s="10">
        <v>169.4</v>
      </c>
      <c r="M79" s="10">
        <v>167.2</v>
      </c>
      <c r="N79" s="10">
        <v>162.69999999999999</v>
      </c>
      <c r="O79" s="10">
        <v>167.3</v>
      </c>
      <c r="P79" s="10">
        <v>173.5</v>
      </c>
      <c r="Q79" s="10">
        <v>180.3</v>
      </c>
      <c r="R79" s="10">
        <v>176.3</v>
      </c>
      <c r="S79" s="10">
        <v>171.4</v>
      </c>
      <c r="T79" s="10">
        <v>165.9</v>
      </c>
      <c r="U79" s="10">
        <v>162.9</v>
      </c>
      <c r="V79" s="10">
        <v>164.8</v>
      </c>
      <c r="W79" s="10">
        <v>168.6</v>
      </c>
      <c r="X79" s="10">
        <v>172.7</v>
      </c>
      <c r="Y79" s="10">
        <v>169.4</v>
      </c>
      <c r="Z79" s="10">
        <v>169.1</v>
      </c>
      <c r="AA79" s="10">
        <v>167.9</v>
      </c>
      <c r="AB79" s="10">
        <v>164.9</v>
      </c>
      <c r="AC79" s="10">
        <v>172.3</v>
      </c>
      <c r="AD79" s="10">
        <v>175.9</v>
      </c>
      <c r="AE79" s="10">
        <v>176</v>
      </c>
      <c r="AF79" s="10">
        <v>180.7</v>
      </c>
      <c r="AG79" s="10">
        <v>187</v>
      </c>
      <c r="AH79" s="10">
        <v>186.9</v>
      </c>
      <c r="AI79" s="10">
        <v>191.6</v>
      </c>
      <c r="AJ79" s="10">
        <v>190</v>
      </c>
      <c r="AK79" s="10">
        <v>190.1</v>
      </c>
      <c r="AL79" s="10">
        <v>189.7</v>
      </c>
      <c r="AM79" s="10">
        <v>193.7</v>
      </c>
      <c r="AN79" s="10">
        <v>192.4</v>
      </c>
      <c r="AO79" s="10">
        <v>185.4</v>
      </c>
      <c r="AP79" s="10">
        <v>181.2</v>
      </c>
      <c r="AQ79" s="6" t="s">
        <v>8</v>
      </c>
      <c r="AR79" s="6" t="s">
        <v>8</v>
      </c>
      <c r="AS79" s="6" t="s">
        <v>8</v>
      </c>
      <c r="AT79" s="6" t="s">
        <v>8</v>
      </c>
      <c r="AU79" s="6" t="s">
        <v>8</v>
      </c>
      <c r="AV79" s="6" t="s">
        <v>8</v>
      </c>
      <c r="AW79" s="6" t="s">
        <v>8</v>
      </c>
      <c r="AX79" s="6" t="s">
        <v>8</v>
      </c>
      <c r="AY79" s="6" t="s">
        <v>8</v>
      </c>
      <c r="AZ79" s="6" t="s">
        <v>8</v>
      </c>
      <c r="BA79" s="6" t="s">
        <v>8</v>
      </c>
    </row>
    <row r="80" spans="1:53" x14ac:dyDescent="0.2">
      <c r="A80" s="9" t="s">
        <v>20</v>
      </c>
      <c r="B80" s="8">
        <v>163.6</v>
      </c>
      <c r="C80" s="8">
        <v>166.6</v>
      </c>
      <c r="D80" s="8">
        <v>162.69999999999999</v>
      </c>
      <c r="E80" s="8">
        <v>169.1</v>
      </c>
      <c r="F80" s="8">
        <v>174.8</v>
      </c>
      <c r="G80" s="8">
        <v>171.7</v>
      </c>
      <c r="H80" s="8">
        <v>166.1</v>
      </c>
      <c r="I80" s="8">
        <v>169.5</v>
      </c>
      <c r="J80" s="8">
        <v>167.5</v>
      </c>
      <c r="K80" s="8">
        <v>165.4</v>
      </c>
      <c r="L80" s="8">
        <v>171.2</v>
      </c>
      <c r="M80" s="8">
        <v>169</v>
      </c>
      <c r="N80" s="8">
        <v>164.7</v>
      </c>
      <c r="O80" s="8">
        <v>169.1</v>
      </c>
      <c r="P80" s="8">
        <v>175.3</v>
      </c>
      <c r="Q80" s="8">
        <v>182.1</v>
      </c>
      <c r="R80" s="8">
        <v>178.1</v>
      </c>
      <c r="S80" s="8">
        <v>173.1</v>
      </c>
      <c r="T80" s="8">
        <v>167.7</v>
      </c>
      <c r="U80" s="8">
        <v>164.8</v>
      </c>
      <c r="V80" s="8">
        <v>166.5</v>
      </c>
      <c r="W80" s="8">
        <v>170.3</v>
      </c>
      <c r="X80" s="8">
        <v>174.5</v>
      </c>
      <c r="Y80" s="8">
        <v>171.2</v>
      </c>
      <c r="Z80" s="8">
        <v>170.9</v>
      </c>
      <c r="AA80" s="8">
        <v>169.7</v>
      </c>
      <c r="AB80" s="8">
        <v>166.7</v>
      </c>
      <c r="AC80" s="8">
        <v>174.1</v>
      </c>
      <c r="AD80" s="8">
        <v>177.7</v>
      </c>
      <c r="AE80" s="8">
        <v>177.9</v>
      </c>
      <c r="AF80" s="8">
        <v>182.7</v>
      </c>
      <c r="AG80" s="8">
        <v>188.8</v>
      </c>
      <c r="AH80" s="8">
        <v>188.7</v>
      </c>
      <c r="AI80" s="8">
        <v>193.5</v>
      </c>
      <c r="AJ80" s="8">
        <v>191.8</v>
      </c>
      <c r="AK80" s="8">
        <v>191.8</v>
      </c>
      <c r="AL80" s="8">
        <v>191.4</v>
      </c>
      <c r="AM80" s="8">
        <v>195.5</v>
      </c>
      <c r="AN80" s="8">
        <v>194.3</v>
      </c>
      <c r="AO80" s="8">
        <v>187.2</v>
      </c>
      <c r="AP80" s="8">
        <v>183</v>
      </c>
      <c r="AQ80" s="8" t="s">
        <v>8</v>
      </c>
      <c r="AR80" s="8" t="s">
        <v>8</v>
      </c>
      <c r="AS80" s="8" t="s">
        <v>8</v>
      </c>
      <c r="AT80" s="8" t="s">
        <v>8</v>
      </c>
      <c r="AU80" s="8" t="s">
        <v>8</v>
      </c>
      <c r="AV80" s="8" t="s">
        <v>8</v>
      </c>
      <c r="AW80" s="8" t="s">
        <v>8</v>
      </c>
      <c r="AX80" s="8" t="s">
        <v>8</v>
      </c>
      <c r="AY80" s="8" t="s">
        <v>8</v>
      </c>
      <c r="AZ80" s="8" t="s">
        <v>8</v>
      </c>
      <c r="BA80" s="8" t="s">
        <v>8</v>
      </c>
    </row>
    <row r="81" spans="1:53" x14ac:dyDescent="0.2">
      <c r="A81" s="15" t="s">
        <v>19</v>
      </c>
      <c r="B81" s="14">
        <v>149.5</v>
      </c>
      <c r="C81" s="14">
        <v>148.5</v>
      </c>
      <c r="D81" s="14">
        <v>150</v>
      </c>
      <c r="E81" s="14">
        <v>155.9</v>
      </c>
      <c r="F81" s="14">
        <v>157.4</v>
      </c>
      <c r="G81" s="14">
        <v>151.30000000000001</v>
      </c>
      <c r="H81" s="14">
        <v>151.30000000000001</v>
      </c>
      <c r="I81" s="14">
        <v>152.19999999999999</v>
      </c>
      <c r="J81" s="14">
        <v>150.4</v>
      </c>
      <c r="K81" s="14">
        <v>153.69999999999999</v>
      </c>
      <c r="L81" s="14">
        <v>155.30000000000001</v>
      </c>
      <c r="M81" s="14">
        <v>150.5</v>
      </c>
      <c r="N81" s="14">
        <v>151.6</v>
      </c>
      <c r="O81" s="14">
        <v>156.19999999999999</v>
      </c>
      <c r="P81" s="14">
        <v>160.1</v>
      </c>
      <c r="Q81" s="14">
        <v>163.9</v>
      </c>
      <c r="R81" s="14">
        <v>165.2</v>
      </c>
      <c r="S81" s="14">
        <v>162.19999999999999</v>
      </c>
      <c r="T81" s="14">
        <v>158</v>
      </c>
      <c r="U81" s="14">
        <v>158.69999999999999</v>
      </c>
      <c r="V81" s="14">
        <v>160.9</v>
      </c>
      <c r="W81" s="14">
        <v>166.9</v>
      </c>
      <c r="X81" s="14">
        <v>165</v>
      </c>
      <c r="Y81" s="14">
        <v>166.2</v>
      </c>
      <c r="Z81" s="14">
        <v>165.8</v>
      </c>
      <c r="AA81" s="14">
        <v>165.1</v>
      </c>
      <c r="AB81" s="14">
        <v>161.69999999999999</v>
      </c>
      <c r="AC81" s="14">
        <v>163.4</v>
      </c>
      <c r="AD81" s="14">
        <v>164.7</v>
      </c>
      <c r="AE81" s="14">
        <v>166.8</v>
      </c>
      <c r="AF81" s="14">
        <v>171.8</v>
      </c>
      <c r="AG81" s="14">
        <v>171.8</v>
      </c>
      <c r="AH81" s="14">
        <v>174.9</v>
      </c>
      <c r="AI81" s="14">
        <v>174.5</v>
      </c>
      <c r="AJ81" s="14">
        <v>173.8</v>
      </c>
      <c r="AK81" s="14">
        <v>171.8</v>
      </c>
      <c r="AL81" s="14">
        <v>172.2</v>
      </c>
      <c r="AM81" s="14">
        <v>174.8</v>
      </c>
      <c r="AN81" s="14">
        <v>167.6</v>
      </c>
      <c r="AO81" s="14">
        <v>166.8</v>
      </c>
      <c r="AP81" s="14">
        <v>158.19999999999999</v>
      </c>
      <c r="AQ81" s="14" t="s">
        <v>8</v>
      </c>
      <c r="AR81" s="14" t="s">
        <v>8</v>
      </c>
      <c r="AS81" s="14" t="s">
        <v>8</v>
      </c>
      <c r="AT81" s="14" t="s">
        <v>8</v>
      </c>
      <c r="AU81" s="14" t="s">
        <v>8</v>
      </c>
      <c r="AV81" s="14" t="s">
        <v>8</v>
      </c>
      <c r="AW81" s="14" t="s">
        <v>8</v>
      </c>
      <c r="AX81" s="14" t="s">
        <v>8</v>
      </c>
      <c r="AY81" s="14" t="s">
        <v>8</v>
      </c>
      <c r="AZ81" s="14" t="s">
        <v>8</v>
      </c>
      <c r="BA81" s="14" t="s">
        <v>8</v>
      </c>
    </row>
    <row r="82" spans="1:53" x14ac:dyDescent="0.2">
      <c r="A82" s="11" t="s">
        <v>18</v>
      </c>
      <c r="B82" s="10">
        <v>149.19999999999999</v>
      </c>
      <c r="C82" s="10">
        <v>150.30000000000001</v>
      </c>
      <c r="D82" s="10">
        <v>150.6</v>
      </c>
      <c r="E82" s="10">
        <v>155.19999999999999</v>
      </c>
      <c r="F82" s="10">
        <v>158.1</v>
      </c>
      <c r="G82" s="10">
        <v>154.69999999999999</v>
      </c>
      <c r="H82" s="10">
        <v>152.30000000000001</v>
      </c>
      <c r="I82" s="10">
        <v>152.5</v>
      </c>
      <c r="J82" s="10">
        <v>150.80000000000001</v>
      </c>
      <c r="K82" s="10">
        <v>152.19999999999999</v>
      </c>
      <c r="L82" s="10">
        <v>155.69999999999999</v>
      </c>
      <c r="M82" s="10">
        <v>152.9</v>
      </c>
      <c r="N82" s="10">
        <v>152.30000000000001</v>
      </c>
      <c r="O82" s="10">
        <v>156.30000000000001</v>
      </c>
      <c r="P82" s="10">
        <v>160.80000000000001</v>
      </c>
      <c r="Q82" s="10">
        <v>164.4</v>
      </c>
      <c r="R82" s="10">
        <v>165.7</v>
      </c>
      <c r="S82" s="10">
        <v>162.30000000000001</v>
      </c>
      <c r="T82" s="10">
        <v>158.5</v>
      </c>
      <c r="U82" s="10">
        <v>157.1</v>
      </c>
      <c r="V82" s="10">
        <v>158.19999999999999</v>
      </c>
      <c r="W82" s="10">
        <v>163.4</v>
      </c>
      <c r="X82" s="10">
        <v>163.5</v>
      </c>
      <c r="Y82" s="10">
        <v>162.9</v>
      </c>
      <c r="Z82" s="10">
        <v>162.19999999999999</v>
      </c>
      <c r="AA82" s="10">
        <v>162.30000000000001</v>
      </c>
      <c r="AB82" s="10">
        <v>160.6</v>
      </c>
      <c r="AC82" s="10">
        <v>163.6</v>
      </c>
      <c r="AD82" s="10">
        <v>164.9</v>
      </c>
      <c r="AE82" s="10">
        <v>166</v>
      </c>
      <c r="AF82" s="10">
        <v>170.4</v>
      </c>
      <c r="AG82" s="10">
        <v>172.2</v>
      </c>
      <c r="AH82" s="10">
        <v>174.4</v>
      </c>
      <c r="AI82" s="10">
        <v>175.8</v>
      </c>
      <c r="AJ82" s="10">
        <v>174.5</v>
      </c>
      <c r="AK82" s="10">
        <v>173.9</v>
      </c>
      <c r="AL82" s="10">
        <v>173.6</v>
      </c>
      <c r="AM82" s="10">
        <v>176.2</v>
      </c>
      <c r="AN82" s="10">
        <v>171.2</v>
      </c>
      <c r="AO82" s="10">
        <v>169</v>
      </c>
      <c r="AP82" s="10">
        <v>164.1</v>
      </c>
      <c r="AQ82" s="10" t="s">
        <v>8</v>
      </c>
      <c r="AR82" s="10" t="s">
        <v>8</v>
      </c>
      <c r="AS82" s="10" t="s">
        <v>8</v>
      </c>
      <c r="AT82" s="10" t="s">
        <v>8</v>
      </c>
      <c r="AU82" s="10" t="s">
        <v>8</v>
      </c>
      <c r="AV82" s="10" t="s">
        <v>8</v>
      </c>
      <c r="AW82" s="10" t="s">
        <v>8</v>
      </c>
      <c r="AX82" s="10" t="s">
        <v>8</v>
      </c>
      <c r="AY82" s="10" t="s">
        <v>8</v>
      </c>
      <c r="AZ82" s="10" t="s">
        <v>8</v>
      </c>
      <c r="BA82" s="10" t="s">
        <v>8</v>
      </c>
    </row>
    <row r="83" spans="1:53" x14ac:dyDescent="0.2">
      <c r="A83" s="13" t="s">
        <v>17</v>
      </c>
      <c r="B83" s="12">
        <v>149.69999999999999</v>
      </c>
      <c r="C83" s="12">
        <v>148.69999999999999</v>
      </c>
      <c r="D83" s="12">
        <v>150.30000000000001</v>
      </c>
      <c r="E83" s="12">
        <v>155.9</v>
      </c>
      <c r="F83" s="12">
        <v>157.69999999999999</v>
      </c>
      <c r="G83" s="12">
        <v>151.80000000000001</v>
      </c>
      <c r="H83" s="12">
        <v>151.4</v>
      </c>
      <c r="I83" s="12">
        <v>152</v>
      </c>
      <c r="J83" s="12">
        <v>149.9</v>
      </c>
      <c r="K83" s="12">
        <v>153.30000000000001</v>
      </c>
      <c r="L83" s="12">
        <v>155.19999999999999</v>
      </c>
      <c r="M83" s="12">
        <v>150.4</v>
      </c>
      <c r="N83" s="12">
        <v>151.30000000000001</v>
      </c>
      <c r="O83" s="12">
        <v>155.80000000000001</v>
      </c>
      <c r="P83" s="12">
        <v>159.9</v>
      </c>
      <c r="Q83" s="12">
        <v>163.4</v>
      </c>
      <c r="R83" s="12">
        <v>165.2</v>
      </c>
      <c r="S83" s="12">
        <v>162.1</v>
      </c>
      <c r="T83" s="12">
        <v>157.9</v>
      </c>
      <c r="U83" s="12">
        <v>158.19999999999999</v>
      </c>
      <c r="V83" s="12">
        <v>160.19999999999999</v>
      </c>
      <c r="W83" s="12">
        <v>166.7</v>
      </c>
      <c r="X83" s="12">
        <v>164.9</v>
      </c>
      <c r="Y83" s="12">
        <v>165.8</v>
      </c>
      <c r="Z83" s="12">
        <v>165.5</v>
      </c>
      <c r="AA83" s="12">
        <v>164.9</v>
      </c>
      <c r="AB83" s="12">
        <v>161.9</v>
      </c>
      <c r="AC83" s="12">
        <v>163.5</v>
      </c>
      <c r="AD83" s="12">
        <v>164.6</v>
      </c>
      <c r="AE83" s="12">
        <v>166.5</v>
      </c>
      <c r="AF83" s="12">
        <v>171.7</v>
      </c>
      <c r="AG83" s="12">
        <v>171.9</v>
      </c>
      <c r="AH83" s="12">
        <v>174.7</v>
      </c>
      <c r="AI83" s="12">
        <v>174.6</v>
      </c>
      <c r="AJ83" s="12">
        <v>173.7</v>
      </c>
      <c r="AK83" s="12">
        <v>172.1</v>
      </c>
      <c r="AL83" s="12">
        <v>172.4</v>
      </c>
      <c r="AM83" s="12">
        <v>175.1</v>
      </c>
      <c r="AN83" s="12">
        <v>168</v>
      </c>
      <c r="AO83" s="12">
        <v>167</v>
      </c>
      <c r="AP83" s="12">
        <v>159.4</v>
      </c>
      <c r="AQ83" s="12" t="s">
        <v>8</v>
      </c>
      <c r="AR83" s="12" t="s">
        <v>8</v>
      </c>
      <c r="AS83" s="12" t="s">
        <v>8</v>
      </c>
      <c r="AT83" s="12" t="s">
        <v>8</v>
      </c>
      <c r="AU83" s="12" t="s">
        <v>8</v>
      </c>
      <c r="AV83" s="12" t="s">
        <v>8</v>
      </c>
      <c r="AW83" s="12" t="s">
        <v>8</v>
      </c>
      <c r="AX83" s="12" t="s">
        <v>8</v>
      </c>
      <c r="AY83" s="12" t="s">
        <v>8</v>
      </c>
      <c r="AZ83" s="12" t="s">
        <v>8</v>
      </c>
      <c r="BA83" s="12" t="s">
        <v>8</v>
      </c>
    </row>
    <row r="84" spans="1:53" x14ac:dyDescent="0.2">
      <c r="A84" s="11" t="s">
        <v>16</v>
      </c>
      <c r="B84" s="10">
        <v>148.4</v>
      </c>
      <c r="C84" s="10">
        <v>150.4</v>
      </c>
      <c r="D84" s="10">
        <v>150.4</v>
      </c>
      <c r="E84" s="10">
        <v>155.4</v>
      </c>
      <c r="F84" s="10">
        <v>157.4</v>
      </c>
      <c r="G84" s="10">
        <v>153.6</v>
      </c>
      <c r="H84" s="10">
        <v>153.6</v>
      </c>
      <c r="I84" s="10">
        <v>155.1</v>
      </c>
      <c r="J84" s="10">
        <v>155</v>
      </c>
      <c r="K84" s="10">
        <v>157.1</v>
      </c>
      <c r="L84" s="10">
        <v>157.80000000000001</v>
      </c>
      <c r="M84" s="10">
        <v>155.19999999999999</v>
      </c>
      <c r="N84" s="10">
        <v>156.69999999999999</v>
      </c>
      <c r="O84" s="10">
        <v>161.5</v>
      </c>
      <c r="P84" s="10">
        <v>163.1</v>
      </c>
      <c r="Q84" s="10">
        <v>168.1</v>
      </c>
      <c r="R84" s="10">
        <v>167.1</v>
      </c>
      <c r="S84" s="10">
        <v>165.3</v>
      </c>
      <c r="T84" s="10">
        <v>163.19999999999999</v>
      </c>
      <c r="U84" s="10">
        <v>162.80000000000001</v>
      </c>
      <c r="V84" s="10">
        <v>164.1</v>
      </c>
      <c r="W84" s="10">
        <v>168.5</v>
      </c>
      <c r="X84" s="10">
        <v>168</v>
      </c>
      <c r="Y84" s="10">
        <v>169.9</v>
      </c>
      <c r="Z84" s="10">
        <v>171.2</v>
      </c>
      <c r="AA84" s="10">
        <v>171.9</v>
      </c>
      <c r="AB84" s="10">
        <v>167.8</v>
      </c>
      <c r="AC84" s="10">
        <v>166.1</v>
      </c>
      <c r="AD84" s="10">
        <v>165.3</v>
      </c>
      <c r="AE84" s="10">
        <v>165.6</v>
      </c>
      <c r="AF84" s="10">
        <v>169.7</v>
      </c>
      <c r="AG84" s="10">
        <v>171.1</v>
      </c>
      <c r="AH84" s="10">
        <v>174.2</v>
      </c>
      <c r="AI84" s="10">
        <v>174.4</v>
      </c>
      <c r="AJ84" s="10">
        <v>175</v>
      </c>
      <c r="AK84" s="10">
        <v>171.3</v>
      </c>
      <c r="AL84" s="10">
        <v>170.6</v>
      </c>
      <c r="AM84" s="10">
        <v>172.3</v>
      </c>
      <c r="AN84" s="10">
        <v>171.4</v>
      </c>
      <c r="AO84" s="10">
        <v>173.5</v>
      </c>
      <c r="AP84" s="10">
        <v>162.19999999999999</v>
      </c>
      <c r="AQ84" s="10" t="s">
        <v>8</v>
      </c>
      <c r="AR84" s="10" t="s">
        <v>8</v>
      </c>
      <c r="AS84" s="10" t="s">
        <v>8</v>
      </c>
      <c r="AT84" s="10" t="s">
        <v>8</v>
      </c>
      <c r="AU84" s="10" t="s">
        <v>8</v>
      </c>
      <c r="AV84" s="10" t="s">
        <v>8</v>
      </c>
      <c r="AW84" s="10" t="s">
        <v>8</v>
      </c>
      <c r="AX84" s="10" t="s">
        <v>8</v>
      </c>
      <c r="AY84" s="10" t="s">
        <v>8</v>
      </c>
      <c r="AZ84" s="10" t="s">
        <v>8</v>
      </c>
      <c r="BA84" s="10" t="s">
        <v>8</v>
      </c>
    </row>
    <row r="85" spans="1:53" x14ac:dyDescent="0.2">
      <c r="A85" s="13" t="s">
        <v>15</v>
      </c>
      <c r="B85" s="12">
        <v>146.4</v>
      </c>
      <c r="C85" s="12">
        <v>143.1</v>
      </c>
      <c r="D85" s="12">
        <v>145.69999999999999</v>
      </c>
      <c r="E85" s="12">
        <v>151.80000000000001</v>
      </c>
      <c r="F85" s="12">
        <v>153.19999999999999</v>
      </c>
      <c r="G85" s="12">
        <v>144.9</v>
      </c>
      <c r="H85" s="12">
        <v>145.9</v>
      </c>
      <c r="I85" s="12">
        <v>146.19999999999999</v>
      </c>
      <c r="J85" s="12">
        <v>142.69999999999999</v>
      </c>
      <c r="K85" s="12">
        <v>147.19999999999999</v>
      </c>
      <c r="L85" s="12">
        <v>149</v>
      </c>
      <c r="M85" s="12">
        <v>142.69999999999999</v>
      </c>
      <c r="N85" s="12">
        <v>144</v>
      </c>
      <c r="O85" s="12">
        <v>148.5</v>
      </c>
      <c r="P85" s="12">
        <v>154.4</v>
      </c>
      <c r="Q85" s="12">
        <v>157.30000000000001</v>
      </c>
      <c r="R85" s="12">
        <v>160.4</v>
      </c>
      <c r="S85" s="12">
        <v>156.69999999999999</v>
      </c>
      <c r="T85" s="12">
        <v>151</v>
      </c>
      <c r="U85" s="12">
        <v>152.80000000000001</v>
      </c>
      <c r="V85" s="12">
        <v>155.69999999999999</v>
      </c>
      <c r="W85" s="12">
        <v>162.9</v>
      </c>
      <c r="X85" s="12">
        <v>160</v>
      </c>
      <c r="Y85" s="12">
        <v>160.9</v>
      </c>
      <c r="Z85" s="12">
        <v>159.69999999999999</v>
      </c>
      <c r="AA85" s="12">
        <v>158.4</v>
      </c>
      <c r="AB85" s="12">
        <v>155.9</v>
      </c>
      <c r="AC85" s="12">
        <v>158.4</v>
      </c>
      <c r="AD85" s="12">
        <v>160.1</v>
      </c>
      <c r="AE85" s="12">
        <v>163.1</v>
      </c>
      <c r="AF85" s="12">
        <v>168.5</v>
      </c>
      <c r="AG85" s="12">
        <v>167.4</v>
      </c>
      <c r="AH85" s="12">
        <v>170.7</v>
      </c>
      <c r="AI85" s="12">
        <v>169.6</v>
      </c>
      <c r="AJ85" s="12">
        <v>168.3</v>
      </c>
      <c r="AK85" s="12">
        <v>167.3</v>
      </c>
      <c r="AL85" s="12">
        <v>168.2</v>
      </c>
      <c r="AM85" s="12">
        <v>171.4</v>
      </c>
      <c r="AN85" s="12">
        <v>159.5</v>
      </c>
      <c r="AO85" s="12">
        <v>158</v>
      </c>
      <c r="AP85" s="12">
        <v>151.4</v>
      </c>
      <c r="AQ85" s="12" t="s">
        <v>8</v>
      </c>
      <c r="AR85" s="12" t="s">
        <v>8</v>
      </c>
      <c r="AS85" s="12" t="s">
        <v>8</v>
      </c>
      <c r="AT85" s="12" t="s">
        <v>8</v>
      </c>
      <c r="AU85" s="12" t="s">
        <v>8</v>
      </c>
      <c r="AV85" s="12" t="s">
        <v>8</v>
      </c>
      <c r="AW85" s="12" t="s">
        <v>8</v>
      </c>
      <c r="AX85" s="12" t="s">
        <v>8</v>
      </c>
      <c r="AY85" s="12" t="s">
        <v>8</v>
      </c>
      <c r="AZ85" s="12" t="s">
        <v>8</v>
      </c>
      <c r="BA85" s="12" t="s">
        <v>8</v>
      </c>
    </row>
    <row r="86" spans="1:53" x14ac:dyDescent="0.2">
      <c r="A86" s="11" t="s">
        <v>14</v>
      </c>
      <c r="B86" s="10">
        <v>157.69999999999999</v>
      </c>
      <c r="C86" s="10">
        <v>156.19999999999999</v>
      </c>
      <c r="D86" s="10">
        <v>158.69999999999999</v>
      </c>
      <c r="E86" s="10">
        <v>164.4</v>
      </c>
      <c r="F86" s="10">
        <v>165.7</v>
      </c>
      <c r="G86" s="10">
        <v>160.80000000000001</v>
      </c>
      <c r="H86" s="10">
        <v>158.5</v>
      </c>
      <c r="I86" s="10">
        <v>158.5</v>
      </c>
      <c r="J86" s="10">
        <v>156.4</v>
      </c>
      <c r="K86" s="10">
        <v>160.19999999999999</v>
      </c>
      <c r="L86" s="10">
        <v>163.19999999999999</v>
      </c>
      <c r="M86" s="10">
        <v>158.30000000000001</v>
      </c>
      <c r="N86" s="10">
        <v>158</v>
      </c>
      <c r="O86" s="10">
        <v>162.19999999999999</v>
      </c>
      <c r="P86" s="10">
        <v>164.9</v>
      </c>
      <c r="Q86" s="10">
        <v>167.5</v>
      </c>
      <c r="R86" s="10">
        <v>171.5</v>
      </c>
      <c r="S86" s="10">
        <v>168.7</v>
      </c>
      <c r="T86" s="10">
        <v>164.6</v>
      </c>
      <c r="U86" s="10">
        <v>163.69999999999999</v>
      </c>
      <c r="V86" s="10">
        <v>165.7</v>
      </c>
      <c r="W86" s="10">
        <v>173.8</v>
      </c>
      <c r="X86" s="10">
        <v>171.4</v>
      </c>
      <c r="Y86" s="10">
        <v>171.5</v>
      </c>
      <c r="Z86" s="10">
        <v>171.3</v>
      </c>
      <c r="AA86" s="10">
        <v>170</v>
      </c>
      <c r="AB86" s="10">
        <v>167.1</v>
      </c>
      <c r="AC86" s="10">
        <v>168.9</v>
      </c>
      <c r="AD86" s="10">
        <v>170.2</v>
      </c>
      <c r="AE86" s="10">
        <v>172.5</v>
      </c>
      <c r="AF86" s="10">
        <v>178.9</v>
      </c>
      <c r="AG86" s="10">
        <v>179.2</v>
      </c>
      <c r="AH86" s="10">
        <v>181</v>
      </c>
      <c r="AI86" s="10">
        <v>181.6</v>
      </c>
      <c r="AJ86" s="10">
        <v>179.6</v>
      </c>
      <c r="AK86" s="10">
        <v>179.3</v>
      </c>
      <c r="AL86" s="10">
        <v>180</v>
      </c>
      <c r="AM86" s="10">
        <v>183.2</v>
      </c>
      <c r="AN86" s="10">
        <v>176.4</v>
      </c>
      <c r="AO86" s="10">
        <v>173.4</v>
      </c>
      <c r="AP86" s="10">
        <v>168</v>
      </c>
      <c r="AQ86" s="10" t="s">
        <v>8</v>
      </c>
      <c r="AR86" s="10" t="s">
        <v>8</v>
      </c>
      <c r="AS86" s="10" t="s">
        <v>8</v>
      </c>
      <c r="AT86" s="10" t="s">
        <v>8</v>
      </c>
      <c r="AU86" s="10" t="s">
        <v>8</v>
      </c>
      <c r="AV86" s="10" t="s">
        <v>8</v>
      </c>
      <c r="AW86" s="10" t="s">
        <v>8</v>
      </c>
      <c r="AX86" s="10" t="s">
        <v>8</v>
      </c>
      <c r="AY86" s="10" t="s">
        <v>8</v>
      </c>
      <c r="AZ86" s="10" t="s">
        <v>8</v>
      </c>
      <c r="BA86" s="10" t="s">
        <v>8</v>
      </c>
    </row>
    <row r="87" spans="1:53" x14ac:dyDescent="0.2">
      <c r="A87" s="13" t="s">
        <v>13</v>
      </c>
      <c r="B87" s="12">
        <v>151.1</v>
      </c>
      <c r="C87" s="12">
        <v>154.19999999999999</v>
      </c>
      <c r="D87" s="12">
        <v>152.69999999999999</v>
      </c>
      <c r="E87" s="12">
        <v>158.19999999999999</v>
      </c>
      <c r="F87" s="12">
        <v>163.1</v>
      </c>
      <c r="G87" s="12">
        <v>161.6</v>
      </c>
      <c r="H87" s="12">
        <v>156.1</v>
      </c>
      <c r="I87" s="12">
        <v>157.1</v>
      </c>
      <c r="J87" s="12">
        <v>155.5</v>
      </c>
      <c r="K87" s="12">
        <v>154.30000000000001</v>
      </c>
      <c r="L87" s="12">
        <v>159.19999999999999</v>
      </c>
      <c r="M87" s="12">
        <v>156.6</v>
      </c>
      <c r="N87" s="12">
        <v>153.9</v>
      </c>
      <c r="O87" s="12">
        <v>159.4</v>
      </c>
      <c r="P87" s="12">
        <v>167.4</v>
      </c>
      <c r="Q87" s="12">
        <v>171.7</v>
      </c>
      <c r="R87" s="12">
        <v>168.8</v>
      </c>
      <c r="S87" s="12">
        <v>163</v>
      </c>
      <c r="T87" s="12">
        <v>158.1</v>
      </c>
      <c r="U87" s="12">
        <v>154.80000000000001</v>
      </c>
      <c r="V87" s="12">
        <v>155</v>
      </c>
      <c r="W87" s="12">
        <v>159.30000000000001</v>
      </c>
      <c r="X87" s="12">
        <v>162.19999999999999</v>
      </c>
      <c r="Y87" s="12">
        <v>160.30000000000001</v>
      </c>
      <c r="Z87" s="12">
        <v>158.69999999999999</v>
      </c>
      <c r="AA87" s="12">
        <v>158.80000000000001</v>
      </c>
      <c r="AB87" s="12">
        <v>158.6</v>
      </c>
      <c r="AC87" s="12">
        <v>169.6</v>
      </c>
      <c r="AD87" s="12">
        <v>174.2</v>
      </c>
      <c r="AE87" s="12">
        <v>175.5</v>
      </c>
      <c r="AF87" s="12">
        <v>179.7</v>
      </c>
      <c r="AG87" s="12">
        <v>183.7</v>
      </c>
      <c r="AH87" s="12">
        <v>184.7</v>
      </c>
      <c r="AI87" s="12">
        <v>187.4</v>
      </c>
      <c r="AJ87" s="12">
        <v>185.9</v>
      </c>
      <c r="AK87" s="12">
        <v>185.2</v>
      </c>
      <c r="AL87" s="12">
        <v>185.4</v>
      </c>
      <c r="AM87" s="12">
        <v>188.5</v>
      </c>
      <c r="AN87" s="12">
        <v>183.7</v>
      </c>
      <c r="AO87" s="12">
        <v>179.1</v>
      </c>
      <c r="AP87" s="12">
        <v>173.8</v>
      </c>
      <c r="AQ87" s="12" t="s">
        <v>8</v>
      </c>
      <c r="AR87" s="12" t="s">
        <v>8</v>
      </c>
      <c r="AS87" s="12" t="s">
        <v>8</v>
      </c>
      <c r="AT87" s="12" t="s">
        <v>8</v>
      </c>
      <c r="AU87" s="12" t="s">
        <v>8</v>
      </c>
      <c r="AV87" s="12" t="s">
        <v>8</v>
      </c>
      <c r="AW87" s="12" t="s">
        <v>8</v>
      </c>
      <c r="AX87" s="12" t="s">
        <v>8</v>
      </c>
      <c r="AY87" s="12" t="s">
        <v>8</v>
      </c>
      <c r="AZ87" s="12" t="s">
        <v>8</v>
      </c>
      <c r="BA87" s="12" t="s">
        <v>8</v>
      </c>
    </row>
    <row r="88" spans="1:53" x14ac:dyDescent="0.2">
      <c r="A88" s="11" t="s">
        <v>12</v>
      </c>
      <c r="B88" s="10">
        <v>148.1</v>
      </c>
      <c r="C88" s="10">
        <v>148.6</v>
      </c>
      <c r="D88" s="10">
        <v>149.5</v>
      </c>
      <c r="E88" s="10">
        <v>154.69999999999999</v>
      </c>
      <c r="F88" s="10">
        <v>157.4</v>
      </c>
      <c r="G88" s="10">
        <v>152.69999999999999</v>
      </c>
      <c r="H88" s="10">
        <v>151.1</v>
      </c>
      <c r="I88" s="10">
        <v>151.4</v>
      </c>
      <c r="J88" s="10">
        <v>149.69999999999999</v>
      </c>
      <c r="K88" s="10">
        <v>152.1</v>
      </c>
      <c r="L88" s="10">
        <v>154.9</v>
      </c>
      <c r="M88" s="10">
        <v>151</v>
      </c>
      <c r="N88" s="10">
        <v>150.80000000000001</v>
      </c>
      <c r="O88" s="10">
        <v>155.5</v>
      </c>
      <c r="P88" s="10">
        <v>159.6</v>
      </c>
      <c r="Q88" s="10">
        <v>163.1</v>
      </c>
      <c r="R88" s="10">
        <v>164.9</v>
      </c>
      <c r="S88" s="10">
        <v>161.5</v>
      </c>
      <c r="T88" s="10">
        <v>157.5</v>
      </c>
      <c r="U88" s="10">
        <v>156.6</v>
      </c>
      <c r="V88" s="10">
        <v>158.6</v>
      </c>
      <c r="W88" s="10">
        <v>164.9</v>
      </c>
      <c r="X88" s="10">
        <v>163.80000000000001</v>
      </c>
      <c r="Y88" s="10">
        <v>163.80000000000001</v>
      </c>
      <c r="Z88" s="10">
        <v>163.5</v>
      </c>
      <c r="AA88" s="10">
        <v>163.6</v>
      </c>
      <c r="AB88" s="10">
        <v>161.19999999999999</v>
      </c>
      <c r="AC88" s="10">
        <v>162.80000000000001</v>
      </c>
      <c r="AD88" s="10">
        <v>163.6</v>
      </c>
      <c r="AE88" s="10">
        <v>164.8</v>
      </c>
      <c r="AF88" s="10">
        <v>170.1</v>
      </c>
      <c r="AG88" s="10">
        <v>171.4</v>
      </c>
      <c r="AH88" s="10">
        <v>173.5</v>
      </c>
      <c r="AI88" s="10">
        <v>174.3</v>
      </c>
      <c r="AJ88" s="10">
        <v>172.8</v>
      </c>
      <c r="AK88" s="10">
        <v>172</v>
      </c>
      <c r="AL88" s="10">
        <v>171.8</v>
      </c>
      <c r="AM88" s="10">
        <v>174.5</v>
      </c>
      <c r="AN88" s="10">
        <v>168.4</v>
      </c>
      <c r="AO88" s="10">
        <v>166.7</v>
      </c>
      <c r="AP88" s="10">
        <v>161</v>
      </c>
      <c r="AQ88" s="10" t="s">
        <v>8</v>
      </c>
      <c r="AR88" s="10" t="s">
        <v>8</v>
      </c>
      <c r="AS88" s="10" t="s">
        <v>8</v>
      </c>
      <c r="AT88" s="10" t="s">
        <v>8</v>
      </c>
      <c r="AU88" s="10" t="s">
        <v>8</v>
      </c>
      <c r="AV88" s="10" t="s">
        <v>8</v>
      </c>
      <c r="AW88" s="10" t="s">
        <v>8</v>
      </c>
      <c r="AX88" s="10" t="s">
        <v>8</v>
      </c>
      <c r="AY88" s="10" t="s">
        <v>8</v>
      </c>
      <c r="AZ88" s="10" t="s">
        <v>8</v>
      </c>
      <c r="BA88" s="10" t="s">
        <v>8</v>
      </c>
    </row>
    <row r="89" spans="1:53" x14ac:dyDescent="0.2">
      <c r="A89" s="13" t="s">
        <v>11</v>
      </c>
      <c r="B89" s="12">
        <v>149.69999999999999</v>
      </c>
      <c r="C89" s="12">
        <v>148.5</v>
      </c>
      <c r="D89" s="12">
        <v>150.30000000000001</v>
      </c>
      <c r="E89" s="12">
        <v>156</v>
      </c>
      <c r="F89" s="12">
        <v>157.69999999999999</v>
      </c>
      <c r="G89" s="12">
        <v>151.6</v>
      </c>
      <c r="H89" s="12">
        <v>151.30000000000001</v>
      </c>
      <c r="I89" s="12">
        <v>152</v>
      </c>
      <c r="J89" s="12">
        <v>149.9</v>
      </c>
      <c r="K89" s="12">
        <v>153.4</v>
      </c>
      <c r="L89" s="12">
        <v>155.1</v>
      </c>
      <c r="M89" s="12">
        <v>150.19999999999999</v>
      </c>
      <c r="N89" s="12">
        <v>151.1</v>
      </c>
      <c r="O89" s="12">
        <v>155.80000000000001</v>
      </c>
      <c r="P89" s="12">
        <v>159.9</v>
      </c>
      <c r="Q89" s="12">
        <v>163.30000000000001</v>
      </c>
      <c r="R89" s="12">
        <v>165.2</v>
      </c>
      <c r="S89" s="12">
        <v>162.1</v>
      </c>
      <c r="T89" s="12">
        <v>157.80000000000001</v>
      </c>
      <c r="U89" s="12">
        <v>158.19999999999999</v>
      </c>
      <c r="V89" s="12">
        <v>160.4</v>
      </c>
      <c r="W89" s="12">
        <v>167.1</v>
      </c>
      <c r="X89" s="12">
        <v>165.1</v>
      </c>
      <c r="Y89" s="12">
        <v>166.1</v>
      </c>
      <c r="Z89" s="12">
        <v>165.8</v>
      </c>
      <c r="AA89" s="12">
        <v>165.1</v>
      </c>
      <c r="AB89" s="12">
        <v>162</v>
      </c>
      <c r="AC89" s="12">
        <v>163.5</v>
      </c>
      <c r="AD89" s="12">
        <v>164.6</v>
      </c>
      <c r="AE89" s="12">
        <v>166.6</v>
      </c>
      <c r="AF89" s="12">
        <v>171.9</v>
      </c>
      <c r="AG89" s="12">
        <v>171.9</v>
      </c>
      <c r="AH89" s="12">
        <v>174.8</v>
      </c>
      <c r="AI89" s="12">
        <v>174.5</v>
      </c>
      <c r="AJ89" s="12">
        <v>173.7</v>
      </c>
      <c r="AK89" s="12">
        <v>172</v>
      </c>
      <c r="AL89" s="12">
        <v>172.3</v>
      </c>
      <c r="AM89" s="12">
        <v>175.1</v>
      </c>
      <c r="AN89" s="12">
        <v>167.7</v>
      </c>
      <c r="AO89" s="12">
        <v>166.8</v>
      </c>
      <c r="AP89" s="12">
        <v>158.9</v>
      </c>
      <c r="AQ89" s="12" t="s">
        <v>8</v>
      </c>
      <c r="AR89" s="12" t="s">
        <v>8</v>
      </c>
      <c r="AS89" s="12" t="s">
        <v>8</v>
      </c>
      <c r="AT89" s="12" t="s">
        <v>8</v>
      </c>
      <c r="AU89" s="12" t="s">
        <v>8</v>
      </c>
      <c r="AV89" s="12" t="s">
        <v>8</v>
      </c>
      <c r="AW89" s="12" t="s">
        <v>8</v>
      </c>
      <c r="AX89" s="12" t="s">
        <v>8</v>
      </c>
      <c r="AY89" s="12" t="s">
        <v>8</v>
      </c>
      <c r="AZ89" s="12" t="s">
        <v>8</v>
      </c>
      <c r="BA89" s="12" t="s">
        <v>8</v>
      </c>
    </row>
    <row r="90" spans="1:53" x14ac:dyDescent="0.2">
      <c r="A90" s="11" t="s">
        <v>10</v>
      </c>
      <c r="B90" s="10">
        <v>151.6</v>
      </c>
      <c r="C90" s="10">
        <v>153.80000000000001</v>
      </c>
      <c r="D90" s="10">
        <v>153.1</v>
      </c>
      <c r="E90" s="10">
        <v>157.1</v>
      </c>
      <c r="F90" s="10">
        <v>160.5</v>
      </c>
      <c r="G90" s="10">
        <v>159</v>
      </c>
      <c r="H90" s="10">
        <v>155.19999999999999</v>
      </c>
      <c r="I90" s="10">
        <v>155.30000000000001</v>
      </c>
      <c r="J90" s="10">
        <v>153.69999999999999</v>
      </c>
      <c r="K90" s="10">
        <v>153.9</v>
      </c>
      <c r="L90" s="10">
        <v>158</v>
      </c>
      <c r="M90" s="10">
        <v>156.6</v>
      </c>
      <c r="N90" s="10">
        <v>155.4</v>
      </c>
      <c r="O90" s="10">
        <v>158.80000000000001</v>
      </c>
      <c r="P90" s="10">
        <v>163.5</v>
      </c>
      <c r="Q90" s="10">
        <v>167.4</v>
      </c>
      <c r="R90" s="10">
        <v>167.9</v>
      </c>
      <c r="S90" s="10">
        <v>164.3</v>
      </c>
      <c r="T90" s="10">
        <v>160.9</v>
      </c>
      <c r="U90" s="10">
        <v>158.69999999999999</v>
      </c>
      <c r="V90" s="10">
        <v>158.69999999999999</v>
      </c>
      <c r="W90" s="10">
        <v>162.30000000000001</v>
      </c>
      <c r="X90" s="10">
        <v>164.1</v>
      </c>
      <c r="Y90" s="10">
        <v>162.69999999999999</v>
      </c>
      <c r="Z90" s="10">
        <v>161.69999999999999</v>
      </c>
      <c r="AA90" s="10">
        <v>162.19999999999999</v>
      </c>
      <c r="AB90" s="10">
        <v>161.30000000000001</v>
      </c>
      <c r="AC90" s="10">
        <v>165.9</v>
      </c>
      <c r="AD90" s="10">
        <v>167.5</v>
      </c>
      <c r="AE90" s="10">
        <v>168.4</v>
      </c>
      <c r="AF90" s="10">
        <v>171.9</v>
      </c>
      <c r="AG90" s="10">
        <v>174.8</v>
      </c>
      <c r="AH90" s="10">
        <v>176.6</v>
      </c>
      <c r="AI90" s="10">
        <v>178.7</v>
      </c>
      <c r="AJ90" s="10">
        <v>177.6</v>
      </c>
      <c r="AK90" s="10">
        <v>177.4</v>
      </c>
      <c r="AL90" s="10">
        <v>177.1</v>
      </c>
      <c r="AM90" s="10">
        <v>179.2</v>
      </c>
      <c r="AN90" s="10">
        <v>176.4</v>
      </c>
      <c r="AO90" s="10">
        <v>173.5</v>
      </c>
      <c r="AP90" s="10">
        <v>169.4</v>
      </c>
      <c r="AQ90" s="10" t="s">
        <v>8</v>
      </c>
      <c r="AR90" s="10" t="s">
        <v>8</v>
      </c>
      <c r="AS90" s="10" t="s">
        <v>8</v>
      </c>
      <c r="AT90" s="10" t="s">
        <v>8</v>
      </c>
      <c r="AU90" s="10" t="s">
        <v>8</v>
      </c>
      <c r="AV90" s="10" t="s">
        <v>8</v>
      </c>
      <c r="AW90" s="10" t="s">
        <v>8</v>
      </c>
      <c r="AX90" s="10" t="s">
        <v>8</v>
      </c>
      <c r="AY90" s="10" t="s">
        <v>8</v>
      </c>
      <c r="AZ90" s="10" t="s">
        <v>8</v>
      </c>
      <c r="BA90" s="10" t="s">
        <v>8</v>
      </c>
    </row>
    <row r="91" spans="1:53" x14ac:dyDescent="0.2">
      <c r="A91" s="9" t="s">
        <v>9</v>
      </c>
      <c r="B91" s="8">
        <v>149.30000000000001</v>
      </c>
      <c r="C91" s="8">
        <v>150.9</v>
      </c>
      <c r="D91" s="8">
        <v>150.19999999999999</v>
      </c>
      <c r="E91" s="8">
        <v>154.30000000000001</v>
      </c>
      <c r="F91" s="8">
        <v>157.4</v>
      </c>
      <c r="G91" s="8">
        <v>155.9</v>
      </c>
      <c r="H91" s="8">
        <v>152.4</v>
      </c>
      <c r="I91" s="8">
        <v>152</v>
      </c>
      <c r="J91" s="8">
        <v>150.69999999999999</v>
      </c>
      <c r="K91" s="8">
        <v>151.5</v>
      </c>
      <c r="L91" s="8">
        <v>155.80000000000001</v>
      </c>
      <c r="M91" s="8">
        <v>154.4</v>
      </c>
      <c r="N91" s="8">
        <v>153.19999999999999</v>
      </c>
      <c r="O91" s="8">
        <v>156.4</v>
      </c>
      <c r="P91" s="8">
        <v>160.19999999999999</v>
      </c>
      <c r="Q91" s="8">
        <v>164.5</v>
      </c>
      <c r="R91" s="8">
        <v>165.5</v>
      </c>
      <c r="S91" s="8">
        <v>162.30000000000001</v>
      </c>
      <c r="T91" s="8">
        <v>159.4</v>
      </c>
      <c r="U91" s="8">
        <v>157.4</v>
      </c>
      <c r="V91" s="8">
        <v>157.5</v>
      </c>
      <c r="W91" s="8">
        <v>160.69999999999999</v>
      </c>
      <c r="X91" s="8">
        <v>162.19999999999999</v>
      </c>
      <c r="Y91" s="8">
        <v>160.80000000000001</v>
      </c>
      <c r="Z91" s="8">
        <v>160.1</v>
      </c>
      <c r="AA91" s="8">
        <v>160.4</v>
      </c>
      <c r="AB91" s="8">
        <v>159.9</v>
      </c>
      <c r="AC91" s="8">
        <v>163.19999999999999</v>
      </c>
      <c r="AD91" s="8">
        <v>164.6</v>
      </c>
      <c r="AE91" s="8">
        <v>165.1</v>
      </c>
      <c r="AF91" s="8">
        <v>168.6</v>
      </c>
      <c r="AG91" s="8">
        <v>171.2</v>
      </c>
      <c r="AH91" s="8">
        <v>173.2</v>
      </c>
      <c r="AI91" s="8">
        <v>175.1</v>
      </c>
      <c r="AJ91" s="8">
        <v>174.2</v>
      </c>
      <c r="AK91" s="8">
        <v>173.9</v>
      </c>
      <c r="AL91" s="8">
        <v>173.7</v>
      </c>
      <c r="AM91" s="8">
        <v>175.7</v>
      </c>
      <c r="AN91" s="8">
        <v>173</v>
      </c>
      <c r="AO91" s="8">
        <v>170.3</v>
      </c>
      <c r="AP91" s="8">
        <v>166.7</v>
      </c>
      <c r="AQ91" s="8" t="s">
        <v>8</v>
      </c>
      <c r="AR91" s="8" t="s">
        <v>8</v>
      </c>
      <c r="AS91" s="8" t="s">
        <v>8</v>
      </c>
      <c r="AT91" s="8" t="s">
        <v>8</v>
      </c>
      <c r="AU91" s="8" t="s">
        <v>8</v>
      </c>
      <c r="AV91" s="8" t="s">
        <v>8</v>
      </c>
      <c r="AW91" s="8" t="s">
        <v>8</v>
      </c>
      <c r="AX91" s="8" t="s">
        <v>8</v>
      </c>
      <c r="AY91" s="8" t="s">
        <v>8</v>
      </c>
      <c r="AZ91" s="8" t="s">
        <v>8</v>
      </c>
      <c r="BA91" s="8" t="s">
        <v>8</v>
      </c>
    </row>
    <row r="93" spans="1:53" x14ac:dyDescent="0.2">
      <c r="A93" s="7" t="s">
        <v>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24A0AB-FCA6-F84C-A53E-16D97AE190EE}">
  <dimension ref="A1:J53"/>
  <sheetViews>
    <sheetView workbookViewId="0">
      <pane ySplit="1" topLeftCell="A2" activePane="bottomLeft" state="frozen"/>
      <selection activeCell="S20" sqref="S20"/>
      <selection pane="bottomLeft" activeCell="N37" sqref="N37"/>
    </sheetView>
  </sheetViews>
  <sheetFormatPr baseColWidth="10" defaultRowHeight="15" x14ac:dyDescent="0.2"/>
  <cols>
    <col min="6" max="6" width="14.33203125" customWidth="1"/>
    <col min="7" max="7" width="10.33203125" customWidth="1"/>
    <col min="10" max="10" width="10.33203125" customWidth="1"/>
  </cols>
  <sheetData>
    <row r="1" spans="1:10" ht="16" thickBot="1" x14ac:dyDescent="0.25">
      <c r="A1" s="22" t="s">
        <v>153</v>
      </c>
      <c r="B1" s="22" t="s">
        <v>154</v>
      </c>
      <c r="C1" s="22" t="s">
        <v>155</v>
      </c>
      <c r="D1" s="23" t="s">
        <v>153</v>
      </c>
      <c r="E1" s="39" t="s">
        <v>92</v>
      </c>
      <c r="F1" s="22" t="s">
        <v>198</v>
      </c>
      <c r="G1" s="40" t="s">
        <v>199</v>
      </c>
      <c r="H1" s="40" t="s">
        <v>200</v>
      </c>
      <c r="I1" s="40" t="s">
        <v>205</v>
      </c>
      <c r="J1" s="40" t="s">
        <v>201</v>
      </c>
    </row>
    <row r="2" spans="1:10" x14ac:dyDescent="0.2">
      <c r="A2" t="s">
        <v>148</v>
      </c>
      <c r="B2" s="19">
        <f>VALUE(LEFT(A2,FIND("/",A2)-1))</f>
        <v>1</v>
      </c>
      <c r="C2" s="19">
        <f>VALUE(RIGHT(A2,LEN(A2)-FIND("/",A2)))</f>
        <v>3</v>
      </c>
      <c r="D2" s="20">
        <f t="shared" ref="D2:D42" si="0">DATE(2023,B2,C2)</f>
        <v>44929</v>
      </c>
      <c r="E2" s="21">
        <v>159.69999999999999</v>
      </c>
      <c r="F2" s="37"/>
    </row>
    <row r="3" spans="1:10" x14ac:dyDescent="0.2">
      <c r="A3" t="s">
        <v>147</v>
      </c>
      <c r="B3" s="19">
        <f t="shared" ref="B3:B42" si="1">VALUE(LEFT(A3,FIND("/",A3)-1))</f>
        <v>1</v>
      </c>
      <c r="C3" s="19">
        <f t="shared" ref="C3:C42" si="2">VALUE(RIGHT(A3,LEN(A3)-FIND("/",A3)))</f>
        <v>10</v>
      </c>
      <c r="D3" s="20">
        <f t="shared" si="0"/>
        <v>44936</v>
      </c>
      <c r="E3" s="21">
        <v>160.30000000000001</v>
      </c>
    </row>
    <row r="4" spans="1:10" x14ac:dyDescent="0.2">
      <c r="A4" t="s">
        <v>146</v>
      </c>
      <c r="B4" s="19">
        <f t="shared" si="1"/>
        <v>1</v>
      </c>
      <c r="C4" s="19">
        <f t="shared" si="2"/>
        <v>17</v>
      </c>
      <c r="D4" s="20">
        <f t="shared" si="0"/>
        <v>44943</v>
      </c>
      <c r="E4" s="21">
        <v>159.9</v>
      </c>
    </row>
    <row r="5" spans="1:10" x14ac:dyDescent="0.2">
      <c r="A5" t="s">
        <v>145</v>
      </c>
      <c r="B5" s="19">
        <f t="shared" si="1"/>
        <v>1</v>
      </c>
      <c r="C5" s="19">
        <f t="shared" si="2"/>
        <v>24</v>
      </c>
      <c r="D5" s="20">
        <f t="shared" si="0"/>
        <v>44950</v>
      </c>
      <c r="E5" s="21">
        <v>160.69999999999999</v>
      </c>
      <c r="F5" s="78">
        <f>AVERAGE(E2:E4)</f>
        <v>159.96666666666667</v>
      </c>
      <c r="G5" s="41">
        <f>E5-F5</f>
        <v>0.73333333333332007</v>
      </c>
      <c r="H5" s="41">
        <f>ABS(G5)</f>
        <v>0.73333333333332007</v>
      </c>
      <c r="I5" s="42">
        <f>H5/E5</f>
        <v>4.5633685957269451E-3</v>
      </c>
      <c r="J5" s="41">
        <f>G5^2</f>
        <v>0.53777777777775837</v>
      </c>
    </row>
    <row r="6" spans="1:10" x14ac:dyDescent="0.2">
      <c r="A6" t="s">
        <v>144</v>
      </c>
      <c r="B6" s="19">
        <f t="shared" si="1"/>
        <v>1</v>
      </c>
      <c r="C6" s="19">
        <f t="shared" si="2"/>
        <v>31</v>
      </c>
      <c r="D6" s="20">
        <f t="shared" si="0"/>
        <v>44957</v>
      </c>
      <c r="E6" s="21">
        <v>162.5</v>
      </c>
      <c r="F6" s="78">
        <f t="shared" ref="F6:F42" si="3">AVERAGE(E3:E5)</f>
        <v>160.30000000000001</v>
      </c>
      <c r="G6" s="41">
        <f t="shared" ref="G6:G42" si="4">E6-F6</f>
        <v>2.1999999999999886</v>
      </c>
      <c r="H6" s="41">
        <f t="shared" ref="H6:H42" si="5">ABS(G6)</f>
        <v>2.1999999999999886</v>
      </c>
      <c r="I6" s="42">
        <f t="shared" ref="I6:I41" si="6">H6/E6</f>
        <v>1.3538461538461468E-2</v>
      </c>
      <c r="J6" s="41">
        <f t="shared" ref="J6:J42" si="7">G6^2</f>
        <v>4.8399999999999501</v>
      </c>
    </row>
    <row r="7" spans="1:10" x14ac:dyDescent="0.2">
      <c r="A7" t="s">
        <v>143</v>
      </c>
      <c r="B7" s="19">
        <f t="shared" si="1"/>
        <v>2</v>
      </c>
      <c r="C7" s="19">
        <f t="shared" si="2"/>
        <v>7</v>
      </c>
      <c r="D7" s="20">
        <f t="shared" si="0"/>
        <v>44964</v>
      </c>
      <c r="E7" s="21">
        <v>159.9</v>
      </c>
      <c r="F7" s="78">
        <f t="shared" si="3"/>
        <v>161.03333333333333</v>
      </c>
      <c r="G7" s="41">
        <f t="shared" si="4"/>
        <v>-1.1333333333333258</v>
      </c>
      <c r="H7" s="41">
        <f t="shared" si="5"/>
        <v>1.1333333333333258</v>
      </c>
      <c r="I7" s="42">
        <f t="shared" si="6"/>
        <v>7.0877631853241132E-3</v>
      </c>
      <c r="J7" s="41">
        <f t="shared" si="7"/>
        <v>1.2844444444444272</v>
      </c>
    </row>
    <row r="8" spans="1:10" x14ac:dyDescent="0.2">
      <c r="A8" t="s">
        <v>142</v>
      </c>
      <c r="B8" s="19">
        <f t="shared" si="1"/>
        <v>2</v>
      </c>
      <c r="C8" s="19">
        <f t="shared" si="2"/>
        <v>14</v>
      </c>
      <c r="D8" s="20">
        <f t="shared" si="0"/>
        <v>44971</v>
      </c>
      <c r="E8" s="21">
        <v>159.9</v>
      </c>
      <c r="F8" s="78">
        <f t="shared" si="3"/>
        <v>161.03333333333333</v>
      </c>
      <c r="G8" s="41">
        <f t="shared" si="4"/>
        <v>-1.1333333333333258</v>
      </c>
      <c r="H8" s="41">
        <f t="shared" si="5"/>
        <v>1.1333333333333258</v>
      </c>
      <c r="I8" s="42">
        <f t="shared" si="6"/>
        <v>7.0877631853241132E-3</v>
      </c>
      <c r="J8" s="41">
        <f t="shared" si="7"/>
        <v>1.2844444444444272</v>
      </c>
    </row>
    <row r="9" spans="1:10" x14ac:dyDescent="0.2">
      <c r="A9" t="s">
        <v>141</v>
      </c>
      <c r="B9" s="19">
        <f t="shared" si="1"/>
        <v>2</v>
      </c>
      <c r="C9" s="19">
        <f t="shared" si="2"/>
        <v>21</v>
      </c>
      <c r="D9" s="20">
        <f t="shared" si="0"/>
        <v>44978</v>
      </c>
      <c r="E9" s="21">
        <v>159.9</v>
      </c>
      <c r="F9" s="78">
        <f t="shared" si="3"/>
        <v>160.76666666666665</v>
      </c>
      <c r="G9" s="41">
        <f t="shared" si="4"/>
        <v>-0.86666666666664582</v>
      </c>
      <c r="H9" s="41">
        <f t="shared" si="5"/>
        <v>0.86666666666664582</v>
      </c>
      <c r="I9" s="42">
        <f t="shared" si="6"/>
        <v>5.4200542005418753E-3</v>
      </c>
      <c r="J9" s="41">
        <f t="shared" si="7"/>
        <v>0.75111111111107498</v>
      </c>
    </row>
    <row r="10" spans="1:10" x14ac:dyDescent="0.2">
      <c r="A10" t="s">
        <v>140</v>
      </c>
      <c r="B10" s="19">
        <f t="shared" si="1"/>
        <v>2</v>
      </c>
      <c r="C10" s="19">
        <f t="shared" si="2"/>
        <v>28</v>
      </c>
      <c r="D10" s="20">
        <f t="shared" si="0"/>
        <v>44985</v>
      </c>
      <c r="E10" s="21">
        <v>159.9</v>
      </c>
      <c r="F10" s="78">
        <f t="shared" si="3"/>
        <v>159.9</v>
      </c>
      <c r="G10" s="41">
        <f t="shared" si="4"/>
        <v>0</v>
      </c>
      <c r="H10" s="41">
        <f t="shared" si="5"/>
        <v>0</v>
      </c>
      <c r="I10" s="42">
        <f t="shared" si="6"/>
        <v>0</v>
      </c>
      <c r="J10" s="41">
        <f t="shared" si="7"/>
        <v>0</v>
      </c>
    </row>
    <row r="11" spans="1:10" x14ac:dyDescent="0.2">
      <c r="A11" t="s">
        <v>139</v>
      </c>
      <c r="B11" s="19">
        <f t="shared" si="1"/>
        <v>3</v>
      </c>
      <c r="C11" s="19">
        <f t="shared" si="2"/>
        <v>7</v>
      </c>
      <c r="D11" s="20">
        <f t="shared" si="0"/>
        <v>44992</v>
      </c>
      <c r="E11" s="21">
        <v>162.6</v>
      </c>
      <c r="F11" s="78">
        <f t="shared" si="3"/>
        <v>159.9</v>
      </c>
      <c r="G11" s="41">
        <f t="shared" si="4"/>
        <v>2.6999999999999886</v>
      </c>
      <c r="H11" s="41">
        <f t="shared" si="5"/>
        <v>2.6999999999999886</v>
      </c>
      <c r="I11" s="42">
        <f t="shared" si="6"/>
        <v>1.6605166051660448E-2</v>
      </c>
      <c r="J11" s="41">
        <f t="shared" si="7"/>
        <v>7.2899999999999388</v>
      </c>
    </row>
    <row r="12" spans="1:10" x14ac:dyDescent="0.2">
      <c r="A12" t="s">
        <v>138</v>
      </c>
      <c r="B12" s="19">
        <f t="shared" si="1"/>
        <v>3</v>
      </c>
      <c r="C12" s="19">
        <f t="shared" si="2"/>
        <v>14</v>
      </c>
      <c r="D12" s="20">
        <f t="shared" si="0"/>
        <v>44999</v>
      </c>
      <c r="E12" s="21">
        <v>169.7</v>
      </c>
      <c r="F12" s="78">
        <f t="shared" si="3"/>
        <v>160.79999999999998</v>
      </c>
      <c r="G12" s="41">
        <f t="shared" si="4"/>
        <v>8.9000000000000057</v>
      </c>
      <c r="H12" s="41">
        <f t="shared" si="5"/>
        <v>8.9000000000000057</v>
      </c>
      <c r="I12" s="42">
        <f t="shared" si="6"/>
        <v>5.244549204478495E-2</v>
      </c>
      <c r="J12" s="41">
        <f t="shared" si="7"/>
        <v>79.210000000000107</v>
      </c>
    </row>
    <row r="13" spans="1:10" x14ac:dyDescent="0.2">
      <c r="A13" t="s">
        <v>137</v>
      </c>
      <c r="B13" s="19">
        <f t="shared" si="1"/>
        <v>3</v>
      </c>
      <c r="C13" s="19">
        <f t="shared" si="2"/>
        <v>21</v>
      </c>
      <c r="D13" s="20">
        <f t="shared" si="0"/>
        <v>45006</v>
      </c>
      <c r="E13" s="21">
        <v>169.9</v>
      </c>
      <c r="F13" s="78">
        <f t="shared" si="3"/>
        <v>164.06666666666666</v>
      </c>
      <c r="G13" s="41">
        <f t="shared" si="4"/>
        <v>5.8333333333333428</v>
      </c>
      <c r="H13" s="41">
        <f t="shared" si="5"/>
        <v>5.8333333333333428</v>
      </c>
      <c r="I13" s="42">
        <f t="shared" si="6"/>
        <v>3.4333921914851927E-2</v>
      </c>
      <c r="J13" s="41">
        <f t="shared" si="7"/>
        <v>34.027777777777885</v>
      </c>
    </row>
    <row r="14" spans="1:10" x14ac:dyDescent="0.2">
      <c r="A14" t="s">
        <v>136</v>
      </c>
      <c r="B14" s="19">
        <f t="shared" si="1"/>
        <v>3</v>
      </c>
      <c r="C14" s="19">
        <f t="shared" si="2"/>
        <v>28</v>
      </c>
      <c r="D14" s="20">
        <f t="shared" si="0"/>
        <v>45013</v>
      </c>
      <c r="E14" s="21">
        <v>169.9</v>
      </c>
      <c r="F14" s="78">
        <f t="shared" si="3"/>
        <v>167.39999999999998</v>
      </c>
      <c r="G14" s="41">
        <f t="shared" si="4"/>
        <v>2.5000000000000284</v>
      </c>
      <c r="H14" s="41">
        <f t="shared" si="5"/>
        <v>2.5000000000000284</v>
      </c>
      <c r="I14" s="42">
        <f t="shared" si="6"/>
        <v>1.4714537963508113E-2</v>
      </c>
      <c r="J14" s="41">
        <f t="shared" si="7"/>
        <v>6.2500000000001421</v>
      </c>
    </row>
    <row r="15" spans="1:10" x14ac:dyDescent="0.2">
      <c r="A15" t="s">
        <v>135</v>
      </c>
      <c r="B15" s="19">
        <f t="shared" si="1"/>
        <v>4</v>
      </c>
      <c r="C15" s="19">
        <f t="shared" si="2"/>
        <v>4</v>
      </c>
      <c r="D15" s="20">
        <f t="shared" si="0"/>
        <v>45020</v>
      </c>
      <c r="E15" s="21">
        <v>170.4</v>
      </c>
      <c r="F15" s="78">
        <f t="shared" si="3"/>
        <v>169.83333333333334</v>
      </c>
      <c r="G15" s="41">
        <f t="shared" si="4"/>
        <v>0.56666666666666288</v>
      </c>
      <c r="H15" s="41">
        <f t="shared" si="5"/>
        <v>0.56666666666666288</v>
      </c>
      <c r="I15" s="42">
        <f t="shared" si="6"/>
        <v>3.3255086071987258E-3</v>
      </c>
      <c r="J15" s="41">
        <f t="shared" si="7"/>
        <v>0.3211111111111068</v>
      </c>
    </row>
    <row r="16" spans="1:10" x14ac:dyDescent="0.2">
      <c r="A16" t="s">
        <v>134</v>
      </c>
      <c r="B16" s="19">
        <f t="shared" si="1"/>
        <v>4</v>
      </c>
      <c r="C16" s="19">
        <f t="shared" si="2"/>
        <v>11</v>
      </c>
      <c r="D16" s="20">
        <f t="shared" si="0"/>
        <v>45027</v>
      </c>
      <c r="E16" s="21">
        <v>170.2</v>
      </c>
      <c r="F16" s="78">
        <f t="shared" si="3"/>
        <v>170.06666666666669</v>
      </c>
      <c r="G16" s="41">
        <f t="shared" si="4"/>
        <v>0.13333333333329733</v>
      </c>
      <c r="H16" s="41">
        <f t="shared" si="5"/>
        <v>0.13333333333329733</v>
      </c>
      <c r="I16" s="42">
        <f t="shared" si="6"/>
        <v>7.8339208773970238E-4</v>
      </c>
      <c r="J16" s="41">
        <f t="shared" si="7"/>
        <v>1.7777777777768178E-2</v>
      </c>
    </row>
    <row r="17" spans="1:10" x14ac:dyDescent="0.2">
      <c r="A17" t="s">
        <v>133</v>
      </c>
      <c r="B17" s="19">
        <f t="shared" si="1"/>
        <v>4</v>
      </c>
      <c r="C17" s="19">
        <f t="shared" si="2"/>
        <v>18</v>
      </c>
      <c r="D17" s="20">
        <f t="shared" si="0"/>
        <v>45034</v>
      </c>
      <c r="E17" s="21">
        <v>175.6</v>
      </c>
      <c r="F17" s="78">
        <f t="shared" si="3"/>
        <v>170.16666666666666</v>
      </c>
      <c r="G17" s="41">
        <f t="shared" si="4"/>
        <v>5.4333333333333371</v>
      </c>
      <c r="H17" s="41">
        <f t="shared" si="5"/>
        <v>5.4333333333333371</v>
      </c>
      <c r="I17" s="42">
        <f t="shared" si="6"/>
        <v>3.0941533788914222E-2</v>
      </c>
      <c r="J17" s="41">
        <f t="shared" si="7"/>
        <v>29.521111111111153</v>
      </c>
    </row>
    <row r="18" spans="1:10" x14ac:dyDescent="0.2">
      <c r="A18" t="s">
        <v>132</v>
      </c>
      <c r="B18" s="19">
        <f t="shared" si="1"/>
        <v>4</v>
      </c>
      <c r="C18" s="19">
        <f t="shared" si="2"/>
        <v>25</v>
      </c>
      <c r="D18" s="20">
        <f t="shared" si="0"/>
        <v>45041</v>
      </c>
      <c r="E18" s="21">
        <v>176.6</v>
      </c>
      <c r="F18" s="78">
        <f t="shared" si="3"/>
        <v>172.06666666666669</v>
      </c>
      <c r="G18" s="41">
        <f t="shared" si="4"/>
        <v>4.533333333333303</v>
      </c>
      <c r="H18" s="41">
        <f t="shared" si="5"/>
        <v>4.533333333333303</v>
      </c>
      <c r="I18" s="42">
        <f t="shared" si="6"/>
        <v>2.5670064175160268E-2</v>
      </c>
      <c r="J18" s="41">
        <f t="shared" si="7"/>
        <v>20.551111111110835</v>
      </c>
    </row>
    <row r="19" spans="1:10" x14ac:dyDescent="0.2">
      <c r="A19" t="s">
        <v>131</v>
      </c>
      <c r="B19" s="19">
        <f t="shared" si="1"/>
        <v>5</v>
      </c>
      <c r="C19" s="19">
        <f t="shared" si="2"/>
        <v>2</v>
      </c>
      <c r="D19" s="20">
        <f t="shared" si="0"/>
        <v>45048</v>
      </c>
      <c r="E19" s="21">
        <v>172.8</v>
      </c>
      <c r="F19" s="78">
        <f t="shared" si="3"/>
        <v>174.13333333333333</v>
      </c>
      <c r="G19" s="41">
        <f t="shared" si="4"/>
        <v>-1.3333333333333144</v>
      </c>
      <c r="H19" s="41">
        <f t="shared" si="5"/>
        <v>1.3333333333333144</v>
      </c>
      <c r="I19" s="42">
        <f t="shared" si="6"/>
        <v>7.7160493827159388E-3</v>
      </c>
      <c r="J19" s="41">
        <f t="shared" si="7"/>
        <v>1.7777777777777273</v>
      </c>
    </row>
    <row r="20" spans="1:10" x14ac:dyDescent="0.2">
      <c r="A20" t="s">
        <v>130</v>
      </c>
      <c r="B20" s="19">
        <f t="shared" si="1"/>
        <v>5</v>
      </c>
      <c r="C20" s="19">
        <f t="shared" si="2"/>
        <v>9</v>
      </c>
      <c r="D20" s="20">
        <f t="shared" si="0"/>
        <v>45055</v>
      </c>
      <c r="E20" s="21">
        <v>172.6</v>
      </c>
      <c r="F20" s="78">
        <f t="shared" si="3"/>
        <v>175</v>
      </c>
      <c r="G20" s="41">
        <f t="shared" si="4"/>
        <v>-2.4000000000000057</v>
      </c>
      <c r="H20" s="41">
        <f t="shared" si="5"/>
        <v>2.4000000000000057</v>
      </c>
      <c r="I20" s="42">
        <f t="shared" si="6"/>
        <v>1.3904982618771759E-2</v>
      </c>
      <c r="J20" s="41">
        <f t="shared" si="7"/>
        <v>5.7600000000000273</v>
      </c>
    </row>
    <row r="21" spans="1:10" x14ac:dyDescent="0.2">
      <c r="A21" t="s">
        <v>129</v>
      </c>
      <c r="B21" s="19">
        <f t="shared" si="1"/>
        <v>5</v>
      </c>
      <c r="C21" s="19">
        <f t="shared" si="2"/>
        <v>16</v>
      </c>
      <c r="D21" s="20">
        <f t="shared" si="0"/>
        <v>45062</v>
      </c>
      <c r="E21" s="21">
        <v>172.6</v>
      </c>
      <c r="F21" s="78">
        <f t="shared" si="3"/>
        <v>174</v>
      </c>
      <c r="G21" s="41">
        <f t="shared" si="4"/>
        <v>-1.4000000000000057</v>
      </c>
      <c r="H21" s="41">
        <f t="shared" si="5"/>
        <v>1.4000000000000057</v>
      </c>
      <c r="I21" s="42">
        <f t="shared" si="6"/>
        <v>8.1112398609502062E-3</v>
      </c>
      <c r="J21" s="41">
        <f t="shared" si="7"/>
        <v>1.960000000000016</v>
      </c>
    </row>
    <row r="22" spans="1:10" x14ac:dyDescent="0.2">
      <c r="A22" t="s">
        <v>128</v>
      </c>
      <c r="B22" s="19">
        <f t="shared" si="1"/>
        <v>5</v>
      </c>
      <c r="C22" s="19">
        <f t="shared" si="2"/>
        <v>23</v>
      </c>
      <c r="D22" s="20">
        <f t="shared" si="0"/>
        <v>45069</v>
      </c>
      <c r="E22" s="21">
        <v>172.1</v>
      </c>
      <c r="F22" s="78">
        <f t="shared" si="3"/>
        <v>172.66666666666666</v>
      </c>
      <c r="G22" s="41">
        <f t="shared" si="4"/>
        <v>-0.56666666666666288</v>
      </c>
      <c r="H22" s="41">
        <f t="shared" si="5"/>
        <v>0.56666666666666288</v>
      </c>
      <c r="I22" s="42">
        <f t="shared" si="6"/>
        <v>3.2926593066046651E-3</v>
      </c>
      <c r="J22" s="41">
        <f t="shared" si="7"/>
        <v>0.3211111111111068</v>
      </c>
    </row>
    <row r="23" spans="1:10" x14ac:dyDescent="0.2">
      <c r="A23" t="s">
        <v>127</v>
      </c>
      <c r="B23" s="19">
        <f t="shared" si="1"/>
        <v>5</v>
      </c>
      <c r="C23" s="19">
        <f t="shared" si="2"/>
        <v>30</v>
      </c>
      <c r="D23" s="20">
        <f t="shared" si="0"/>
        <v>45076</v>
      </c>
      <c r="E23" s="21">
        <v>173.9</v>
      </c>
      <c r="F23" s="78">
        <f t="shared" si="3"/>
        <v>172.43333333333331</v>
      </c>
      <c r="G23" s="41">
        <f t="shared" si="4"/>
        <v>1.466666666666697</v>
      </c>
      <c r="H23" s="41">
        <f t="shared" si="5"/>
        <v>1.466666666666697</v>
      </c>
      <c r="I23" s="42">
        <f t="shared" si="6"/>
        <v>8.433965880774566E-3</v>
      </c>
      <c r="J23" s="41">
        <f t="shared" si="7"/>
        <v>2.1511111111112</v>
      </c>
    </row>
    <row r="24" spans="1:10" x14ac:dyDescent="0.2">
      <c r="A24" t="s">
        <v>126</v>
      </c>
      <c r="B24" s="19">
        <f t="shared" si="1"/>
        <v>6</v>
      </c>
      <c r="C24" s="19">
        <f t="shared" si="2"/>
        <v>6</v>
      </c>
      <c r="D24" s="20">
        <f t="shared" si="0"/>
        <v>45083</v>
      </c>
      <c r="E24" s="21">
        <v>173.6</v>
      </c>
      <c r="F24" s="78">
        <f t="shared" si="3"/>
        <v>172.86666666666667</v>
      </c>
      <c r="G24" s="41">
        <f t="shared" si="4"/>
        <v>0.73333333333332007</v>
      </c>
      <c r="H24" s="41">
        <f t="shared" si="5"/>
        <v>0.73333333333332007</v>
      </c>
      <c r="I24" s="42">
        <f t="shared" si="6"/>
        <v>4.2242703533025353E-3</v>
      </c>
      <c r="J24" s="41">
        <f t="shared" si="7"/>
        <v>0.53777777777775837</v>
      </c>
    </row>
    <row r="25" spans="1:10" x14ac:dyDescent="0.2">
      <c r="A25" t="s">
        <v>125</v>
      </c>
      <c r="B25" s="19">
        <f t="shared" si="1"/>
        <v>6</v>
      </c>
      <c r="C25" s="19">
        <f t="shared" si="2"/>
        <v>13</v>
      </c>
      <c r="D25" s="20">
        <f t="shared" si="0"/>
        <v>45090</v>
      </c>
      <c r="E25" s="21">
        <v>173.7</v>
      </c>
      <c r="F25" s="78">
        <f t="shared" si="3"/>
        <v>173.20000000000002</v>
      </c>
      <c r="G25" s="41">
        <f t="shared" si="4"/>
        <v>0.49999999999997158</v>
      </c>
      <c r="H25" s="41">
        <f t="shared" si="5"/>
        <v>0.49999999999997158</v>
      </c>
      <c r="I25" s="42">
        <f t="shared" si="6"/>
        <v>2.8785261945882073E-3</v>
      </c>
      <c r="J25" s="41">
        <f t="shared" si="7"/>
        <v>0.24999999999997158</v>
      </c>
    </row>
    <row r="26" spans="1:10" x14ac:dyDescent="0.2">
      <c r="A26" t="s">
        <v>124</v>
      </c>
      <c r="B26" s="19">
        <f t="shared" si="1"/>
        <v>6</v>
      </c>
      <c r="C26" s="19">
        <f t="shared" si="2"/>
        <v>20</v>
      </c>
      <c r="D26" s="20">
        <f t="shared" si="0"/>
        <v>45097</v>
      </c>
      <c r="E26" s="21">
        <v>173.2</v>
      </c>
      <c r="F26" s="78">
        <f t="shared" si="3"/>
        <v>173.73333333333335</v>
      </c>
      <c r="G26" s="41">
        <f t="shared" si="4"/>
        <v>-0.53333333333335986</v>
      </c>
      <c r="H26" s="41">
        <f t="shared" si="5"/>
        <v>0.53333333333335986</v>
      </c>
      <c r="I26" s="42">
        <f t="shared" si="6"/>
        <v>3.0792917628946876E-3</v>
      </c>
      <c r="J26" s="41">
        <f t="shared" si="7"/>
        <v>0.28444444444447275</v>
      </c>
    </row>
    <row r="27" spans="1:10" x14ac:dyDescent="0.2">
      <c r="A27" t="s">
        <v>123</v>
      </c>
      <c r="B27" s="19">
        <f t="shared" si="1"/>
        <v>6</v>
      </c>
      <c r="C27" s="19">
        <f t="shared" si="2"/>
        <v>27</v>
      </c>
      <c r="D27" s="20">
        <f t="shared" si="0"/>
        <v>45104</v>
      </c>
      <c r="E27" s="21">
        <v>172.9</v>
      </c>
      <c r="F27" s="78">
        <f t="shared" si="3"/>
        <v>173.5</v>
      </c>
      <c r="G27" s="41">
        <f t="shared" si="4"/>
        <v>-0.59999999999999432</v>
      </c>
      <c r="H27" s="41">
        <f t="shared" si="5"/>
        <v>0.59999999999999432</v>
      </c>
      <c r="I27" s="42">
        <f t="shared" si="6"/>
        <v>3.470213996529753E-3</v>
      </c>
      <c r="J27" s="41">
        <f t="shared" si="7"/>
        <v>0.35999999999999316</v>
      </c>
    </row>
    <row r="28" spans="1:10" x14ac:dyDescent="0.2">
      <c r="A28" t="s">
        <v>122</v>
      </c>
      <c r="B28" s="19">
        <f t="shared" si="1"/>
        <v>7</v>
      </c>
      <c r="C28" s="19">
        <f t="shared" si="2"/>
        <v>4</v>
      </c>
      <c r="D28" s="20">
        <f t="shared" si="0"/>
        <v>45111</v>
      </c>
      <c r="E28" s="21">
        <v>172.9</v>
      </c>
      <c r="F28" s="78">
        <f t="shared" si="3"/>
        <v>173.26666666666665</v>
      </c>
      <c r="G28" s="41">
        <f t="shared" si="4"/>
        <v>-0.36666666666664582</v>
      </c>
      <c r="H28" s="41">
        <f t="shared" si="5"/>
        <v>0.36666666666664582</v>
      </c>
      <c r="I28" s="42">
        <f t="shared" si="6"/>
        <v>2.1206863312125263E-3</v>
      </c>
      <c r="J28" s="41">
        <f t="shared" si="7"/>
        <v>0.13444444444442916</v>
      </c>
    </row>
    <row r="29" spans="1:10" x14ac:dyDescent="0.2">
      <c r="A29" t="s">
        <v>121</v>
      </c>
      <c r="B29" s="19">
        <f t="shared" si="1"/>
        <v>7</v>
      </c>
      <c r="C29" s="19">
        <f t="shared" si="2"/>
        <v>11</v>
      </c>
      <c r="D29" s="20">
        <f t="shared" si="0"/>
        <v>45118</v>
      </c>
      <c r="E29" s="21">
        <v>172</v>
      </c>
      <c r="F29" s="78">
        <f t="shared" si="3"/>
        <v>173</v>
      </c>
      <c r="G29" s="41">
        <f t="shared" si="4"/>
        <v>-1</v>
      </c>
      <c r="H29" s="41">
        <f t="shared" si="5"/>
        <v>1</v>
      </c>
      <c r="I29" s="42">
        <f t="shared" si="6"/>
        <v>5.8139534883720929E-3</v>
      </c>
      <c r="J29" s="41">
        <f t="shared" si="7"/>
        <v>1</v>
      </c>
    </row>
    <row r="30" spans="1:10" x14ac:dyDescent="0.2">
      <c r="A30" t="s">
        <v>120</v>
      </c>
      <c r="B30" s="19">
        <f t="shared" si="1"/>
        <v>7</v>
      </c>
      <c r="C30" s="19">
        <f t="shared" si="2"/>
        <v>18</v>
      </c>
      <c r="D30" s="20">
        <f t="shared" si="0"/>
        <v>45125</v>
      </c>
      <c r="E30" s="21">
        <v>169.6</v>
      </c>
      <c r="F30" s="78">
        <f t="shared" si="3"/>
        <v>172.6</v>
      </c>
      <c r="G30" s="41">
        <f t="shared" si="4"/>
        <v>-3</v>
      </c>
      <c r="H30" s="41">
        <f t="shared" si="5"/>
        <v>3</v>
      </c>
      <c r="I30" s="42">
        <f t="shared" si="6"/>
        <v>1.7688679245283018E-2</v>
      </c>
      <c r="J30" s="41">
        <f t="shared" si="7"/>
        <v>9</v>
      </c>
    </row>
    <row r="31" spans="1:10" x14ac:dyDescent="0.2">
      <c r="A31" t="s">
        <v>119</v>
      </c>
      <c r="B31" s="19">
        <f t="shared" si="1"/>
        <v>7</v>
      </c>
      <c r="C31" s="19">
        <f t="shared" si="2"/>
        <v>25</v>
      </c>
      <c r="D31" s="20">
        <f t="shared" si="0"/>
        <v>45132</v>
      </c>
      <c r="E31" s="21">
        <v>168.5</v>
      </c>
      <c r="F31" s="78">
        <f t="shared" si="3"/>
        <v>171.5</v>
      </c>
      <c r="G31" s="41">
        <f t="shared" si="4"/>
        <v>-3</v>
      </c>
      <c r="H31" s="41">
        <f t="shared" si="5"/>
        <v>3</v>
      </c>
      <c r="I31" s="42">
        <f t="shared" si="6"/>
        <v>1.7804154302670624E-2</v>
      </c>
      <c r="J31" s="41">
        <f t="shared" si="7"/>
        <v>9</v>
      </c>
    </row>
    <row r="32" spans="1:10" x14ac:dyDescent="0.2">
      <c r="A32" t="s">
        <v>118</v>
      </c>
      <c r="B32" s="19">
        <f t="shared" si="1"/>
        <v>8</v>
      </c>
      <c r="C32" s="19">
        <f t="shared" si="2"/>
        <v>1</v>
      </c>
      <c r="D32" s="20">
        <f t="shared" si="0"/>
        <v>45139</v>
      </c>
      <c r="E32" s="21">
        <v>170.3</v>
      </c>
      <c r="F32" s="78">
        <f t="shared" si="3"/>
        <v>170.03333333333333</v>
      </c>
      <c r="G32" s="41">
        <f t="shared" si="4"/>
        <v>0.26666666666667993</v>
      </c>
      <c r="H32" s="41">
        <f t="shared" si="5"/>
        <v>0.26666666666667993</v>
      </c>
      <c r="I32" s="42">
        <f t="shared" si="6"/>
        <v>1.5658641612840865E-3</v>
      </c>
      <c r="J32" s="41">
        <f t="shared" si="7"/>
        <v>7.1111111111118189E-2</v>
      </c>
    </row>
    <row r="33" spans="1:10" x14ac:dyDescent="0.2">
      <c r="A33" t="s">
        <v>117</v>
      </c>
      <c r="B33" s="19">
        <f t="shared" si="1"/>
        <v>8</v>
      </c>
      <c r="C33" s="19">
        <f t="shared" si="2"/>
        <v>8</v>
      </c>
      <c r="D33" s="20">
        <f t="shared" si="0"/>
        <v>45146</v>
      </c>
      <c r="E33" s="21">
        <v>175.5</v>
      </c>
      <c r="F33" s="78">
        <f t="shared" si="3"/>
        <v>169.46666666666667</v>
      </c>
      <c r="G33" s="41">
        <f t="shared" si="4"/>
        <v>6.0333333333333314</v>
      </c>
      <c r="H33" s="41">
        <f t="shared" si="5"/>
        <v>6.0333333333333314</v>
      </c>
      <c r="I33" s="42">
        <f t="shared" si="6"/>
        <v>3.4377967711301034E-2</v>
      </c>
      <c r="J33" s="41">
        <f t="shared" si="7"/>
        <v>36.401111111111085</v>
      </c>
    </row>
    <row r="34" spans="1:10" x14ac:dyDescent="0.2">
      <c r="A34" t="s">
        <v>116</v>
      </c>
      <c r="B34" s="19">
        <f t="shared" si="1"/>
        <v>8</v>
      </c>
      <c r="C34" s="19">
        <f t="shared" si="2"/>
        <v>15</v>
      </c>
      <c r="D34" s="20">
        <f t="shared" si="0"/>
        <v>45153</v>
      </c>
      <c r="E34" s="21">
        <v>176.2</v>
      </c>
      <c r="F34" s="78">
        <f t="shared" si="3"/>
        <v>171.43333333333331</v>
      </c>
      <c r="G34" s="41">
        <f t="shared" si="4"/>
        <v>4.7666666666666799</v>
      </c>
      <c r="H34" s="41">
        <f t="shared" si="5"/>
        <v>4.7666666666666799</v>
      </c>
      <c r="I34" s="42">
        <f t="shared" si="6"/>
        <v>2.7052591751797278E-2</v>
      </c>
      <c r="J34" s="41">
        <f t="shared" si="7"/>
        <v>22.721111111111238</v>
      </c>
    </row>
    <row r="35" spans="1:10" x14ac:dyDescent="0.2">
      <c r="A35" t="s">
        <v>115</v>
      </c>
      <c r="B35" s="19">
        <f t="shared" si="1"/>
        <v>8</v>
      </c>
      <c r="C35" s="19">
        <f t="shared" si="2"/>
        <v>22</v>
      </c>
      <c r="D35" s="20">
        <f t="shared" si="0"/>
        <v>45160</v>
      </c>
      <c r="E35" s="21">
        <v>172.7</v>
      </c>
      <c r="F35" s="78">
        <f t="shared" si="3"/>
        <v>174</v>
      </c>
      <c r="G35" s="41">
        <f t="shared" si="4"/>
        <v>-1.3000000000000114</v>
      </c>
      <c r="H35" s="41">
        <f t="shared" si="5"/>
        <v>1.3000000000000114</v>
      </c>
      <c r="I35" s="42">
        <f t="shared" si="6"/>
        <v>7.5275043427910334E-3</v>
      </c>
      <c r="J35" s="41">
        <f t="shared" si="7"/>
        <v>1.6900000000000295</v>
      </c>
    </row>
    <row r="36" spans="1:10" x14ac:dyDescent="0.2">
      <c r="A36" t="s">
        <v>114</v>
      </c>
      <c r="B36" s="19">
        <f t="shared" si="1"/>
        <v>8</v>
      </c>
      <c r="C36" s="19">
        <f t="shared" si="2"/>
        <v>29</v>
      </c>
      <c r="D36" s="20">
        <f t="shared" si="0"/>
        <v>45167</v>
      </c>
      <c r="E36" s="21">
        <v>172.5</v>
      </c>
      <c r="F36" s="78">
        <f t="shared" si="3"/>
        <v>174.79999999999998</v>
      </c>
      <c r="G36" s="41">
        <f t="shared" si="4"/>
        <v>-2.2999999999999829</v>
      </c>
      <c r="H36" s="41">
        <f t="shared" si="5"/>
        <v>2.2999999999999829</v>
      </c>
      <c r="I36" s="42">
        <f t="shared" si="6"/>
        <v>1.3333333333333235E-2</v>
      </c>
      <c r="J36" s="41">
        <f t="shared" si="7"/>
        <v>5.2899999999999219</v>
      </c>
    </row>
    <row r="37" spans="1:10" x14ac:dyDescent="0.2">
      <c r="A37" t="s">
        <v>113</v>
      </c>
      <c r="B37" s="19">
        <f t="shared" si="1"/>
        <v>9</v>
      </c>
      <c r="C37" s="19">
        <f t="shared" si="2"/>
        <v>5</v>
      </c>
      <c r="D37" s="20">
        <f t="shared" si="0"/>
        <v>45174</v>
      </c>
      <c r="E37" s="21">
        <v>171.8</v>
      </c>
      <c r="F37" s="78">
        <f t="shared" si="3"/>
        <v>173.79999999999998</v>
      </c>
      <c r="G37" s="41">
        <f t="shared" si="4"/>
        <v>-1.9999999999999716</v>
      </c>
      <c r="H37" s="41">
        <f t="shared" si="5"/>
        <v>1.9999999999999716</v>
      </c>
      <c r="I37" s="42">
        <f t="shared" si="6"/>
        <v>1.164144353899867E-2</v>
      </c>
      <c r="J37" s="41">
        <f t="shared" si="7"/>
        <v>3.9999999999998863</v>
      </c>
    </row>
    <row r="38" spans="1:10" x14ac:dyDescent="0.2">
      <c r="A38" t="s">
        <v>112</v>
      </c>
      <c r="B38" s="19">
        <f t="shared" si="1"/>
        <v>9</v>
      </c>
      <c r="C38" s="19">
        <f t="shared" si="2"/>
        <v>12</v>
      </c>
      <c r="D38" s="20">
        <f t="shared" si="0"/>
        <v>45181</v>
      </c>
      <c r="E38" s="21">
        <v>171.4</v>
      </c>
      <c r="F38" s="78">
        <f t="shared" si="3"/>
        <v>172.33333333333334</v>
      </c>
      <c r="G38" s="41">
        <f t="shared" si="4"/>
        <v>-0.93333333333333712</v>
      </c>
      <c r="H38" s="41">
        <f t="shared" si="5"/>
        <v>0.93333333333333712</v>
      </c>
      <c r="I38" s="42">
        <f t="shared" si="6"/>
        <v>5.4453520031116512E-3</v>
      </c>
      <c r="J38" s="41">
        <f t="shared" si="7"/>
        <v>0.87111111111111816</v>
      </c>
    </row>
    <row r="39" spans="1:10" x14ac:dyDescent="0.2">
      <c r="A39" t="s">
        <v>111</v>
      </c>
      <c r="B39" s="19">
        <f t="shared" si="1"/>
        <v>9</v>
      </c>
      <c r="C39" s="19">
        <f t="shared" si="2"/>
        <v>19</v>
      </c>
      <c r="D39" s="20">
        <f t="shared" si="0"/>
        <v>45188</v>
      </c>
      <c r="E39" s="21">
        <v>174.7</v>
      </c>
      <c r="F39" s="78">
        <f t="shared" si="3"/>
        <v>171.9</v>
      </c>
      <c r="G39" s="41">
        <f t="shared" si="4"/>
        <v>2.7999999999999829</v>
      </c>
      <c r="H39" s="41">
        <f t="shared" si="5"/>
        <v>2.7999999999999829</v>
      </c>
      <c r="I39" s="42">
        <f t="shared" si="6"/>
        <v>1.6027475672581473E-2</v>
      </c>
      <c r="J39" s="41">
        <f t="shared" si="7"/>
        <v>7.8399999999999048</v>
      </c>
    </row>
    <row r="40" spans="1:10" x14ac:dyDescent="0.2">
      <c r="A40" t="s">
        <v>110</v>
      </c>
      <c r="B40" s="19">
        <f t="shared" si="1"/>
        <v>9</v>
      </c>
      <c r="C40" s="19">
        <f t="shared" si="2"/>
        <v>26</v>
      </c>
      <c r="D40" s="20">
        <f t="shared" si="0"/>
        <v>45195</v>
      </c>
      <c r="E40" s="21">
        <v>170.1</v>
      </c>
      <c r="F40" s="78">
        <f t="shared" si="3"/>
        <v>172.63333333333335</v>
      </c>
      <c r="G40" s="41">
        <f t="shared" si="4"/>
        <v>-2.5333333333333599</v>
      </c>
      <c r="H40" s="41">
        <f t="shared" si="5"/>
        <v>2.5333333333333599</v>
      </c>
      <c r="I40" s="42">
        <f t="shared" si="6"/>
        <v>1.489320007838542E-2</v>
      </c>
      <c r="J40" s="41">
        <f t="shared" si="7"/>
        <v>6.4177777777779124</v>
      </c>
    </row>
    <row r="41" spans="1:10" x14ac:dyDescent="0.2">
      <c r="A41" t="s">
        <v>109</v>
      </c>
      <c r="B41" s="19">
        <f t="shared" si="1"/>
        <v>10</v>
      </c>
      <c r="C41" s="19">
        <f t="shared" si="2"/>
        <v>3</v>
      </c>
      <c r="D41" s="20">
        <f t="shared" si="0"/>
        <v>45202</v>
      </c>
      <c r="E41" s="21">
        <v>171.8</v>
      </c>
      <c r="F41" s="78">
        <f t="shared" si="3"/>
        <v>172.06666666666669</v>
      </c>
      <c r="G41" s="41">
        <f t="shared" si="4"/>
        <v>-0.26666666666667993</v>
      </c>
      <c r="H41" s="41">
        <f t="shared" si="5"/>
        <v>0.26666666666667993</v>
      </c>
      <c r="I41" s="42">
        <f t="shared" si="6"/>
        <v>1.5521924718665885E-3</v>
      </c>
      <c r="J41" s="41">
        <f t="shared" si="7"/>
        <v>7.1111111111118189E-2</v>
      </c>
    </row>
    <row r="42" spans="1:10" x14ac:dyDescent="0.2">
      <c r="A42" t="s">
        <v>108</v>
      </c>
      <c r="B42" s="19">
        <f t="shared" si="1"/>
        <v>10</v>
      </c>
      <c r="C42" s="19">
        <f t="shared" si="2"/>
        <v>10</v>
      </c>
      <c r="D42" s="20">
        <f t="shared" si="0"/>
        <v>45209</v>
      </c>
      <c r="E42" s="21">
        <v>171.9</v>
      </c>
      <c r="F42" s="78">
        <f t="shared" si="3"/>
        <v>172.19999999999996</v>
      </c>
      <c r="G42" s="41">
        <f t="shared" si="4"/>
        <v>-0.29999999999995453</v>
      </c>
      <c r="H42" s="41">
        <f t="shared" si="5"/>
        <v>0.29999999999995453</v>
      </c>
      <c r="I42" s="42">
        <f>H42/E42</f>
        <v>1.7452006980800147E-3</v>
      </c>
      <c r="J42" s="41">
        <f t="shared" si="7"/>
        <v>8.9999999999972713E-2</v>
      </c>
    </row>
    <row r="43" spans="1:10" x14ac:dyDescent="0.2">
      <c r="E43" t="s">
        <v>8</v>
      </c>
      <c r="F43" s="78">
        <f>AVERAGE(E40:E42)</f>
        <v>171.26666666666665</v>
      </c>
    </row>
    <row r="44" spans="1:10" x14ac:dyDescent="0.2">
      <c r="F44" t="s">
        <v>8</v>
      </c>
      <c r="G44" s="38"/>
      <c r="H44" s="75">
        <f>AVERAGE(H5:H42)</f>
        <v>2.0280701754385926</v>
      </c>
      <c r="I44" s="76">
        <f t="shared" ref="I44:J44" si="8">AVERAGE(I5:I42)</f>
        <v>1.1847837521773629E-2</v>
      </c>
      <c r="J44" s="75">
        <f t="shared" si="8"/>
        <v>7.9970175438596458</v>
      </c>
    </row>
    <row r="45" spans="1:10" x14ac:dyDescent="0.2">
      <c r="F45" t="s">
        <v>8</v>
      </c>
      <c r="G45" s="38"/>
      <c r="H45" s="77" t="s">
        <v>202</v>
      </c>
      <c r="I45" s="77" t="s">
        <v>203</v>
      </c>
      <c r="J45" s="77" t="s">
        <v>204</v>
      </c>
    </row>
    <row r="46" spans="1:10" x14ac:dyDescent="0.2">
      <c r="F46" t="s">
        <v>8</v>
      </c>
    </row>
    <row r="47" spans="1:10" x14ac:dyDescent="0.2">
      <c r="F47" t="s">
        <v>8</v>
      </c>
    </row>
    <row r="48" spans="1:10" x14ac:dyDescent="0.2">
      <c r="F48" t="s">
        <v>8</v>
      </c>
    </row>
    <row r="49" spans="6:6" x14ac:dyDescent="0.2">
      <c r="F49" t="s">
        <v>8</v>
      </c>
    </row>
    <row r="50" spans="6:6" x14ac:dyDescent="0.2">
      <c r="F50" t="s">
        <v>8</v>
      </c>
    </row>
    <row r="51" spans="6:6" x14ac:dyDescent="0.2">
      <c r="F51" t="s">
        <v>8</v>
      </c>
    </row>
    <row r="52" spans="6:6" x14ac:dyDescent="0.2">
      <c r="F52" t="s">
        <v>8</v>
      </c>
    </row>
    <row r="53" spans="6:6" x14ac:dyDescent="0.2">
      <c r="F53" t="s">
        <v>8</v>
      </c>
    </row>
  </sheetData>
  <pageMargins left="0.7" right="0.7" top="0.75" bottom="0.75" header="0.3" footer="0.3"/>
  <ignoredErrors>
    <ignoredError sqref="F5:F6" formulaRange="1"/>
  </ignoredErrors>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0F859D-4797-CE4B-9BD0-DBA1FBEE2A5F}">
  <dimension ref="A1:K62"/>
  <sheetViews>
    <sheetView zoomScale="107" workbookViewId="0">
      <selection activeCell="M23" sqref="M23"/>
    </sheetView>
  </sheetViews>
  <sheetFormatPr baseColWidth="10" defaultRowHeight="15" x14ac:dyDescent="0.2"/>
  <cols>
    <col min="1" max="1" width="11.33203125" customWidth="1"/>
    <col min="2" max="2" width="14" customWidth="1"/>
    <col min="3" max="3" width="13" customWidth="1"/>
    <col min="5" max="5" width="12.5" customWidth="1"/>
    <col min="6" max="6" width="13.1640625" customWidth="1"/>
    <col min="7" max="7" width="15.83203125" customWidth="1"/>
    <col min="8" max="8" width="14.1640625" customWidth="1"/>
    <col min="9" max="9" width="14.5" customWidth="1"/>
    <col min="10" max="10" width="13.5" customWidth="1"/>
    <col min="11" max="11" width="15.33203125" customWidth="1"/>
  </cols>
  <sheetData>
    <row r="1" spans="1:8" ht="24" x14ac:dyDescent="0.3">
      <c r="A1" s="43" t="s">
        <v>219</v>
      </c>
      <c r="D1" s="44"/>
      <c r="G1" s="69" t="s">
        <v>239</v>
      </c>
      <c r="H1" s="69"/>
    </row>
    <row r="2" spans="1:8" x14ac:dyDescent="0.2">
      <c r="A2" t="s">
        <v>238</v>
      </c>
      <c r="D2" s="45"/>
      <c r="G2" t="s">
        <v>240</v>
      </c>
      <c r="H2" s="71">
        <f>K62</f>
        <v>1911714.1915473479</v>
      </c>
    </row>
    <row r="3" spans="1:8" x14ac:dyDescent="0.2">
      <c r="G3" s="51">
        <v>0.3</v>
      </c>
      <c r="H3" s="70">
        <f t="dataTable" ref="H3:H9" dt2D="0" dtr="0" r1="C11"/>
        <v>2159261.9344957429</v>
      </c>
    </row>
    <row r="4" spans="1:8" ht="16" x14ac:dyDescent="0.2">
      <c r="A4" s="46" t="s">
        <v>206</v>
      </c>
      <c r="B4" s="47"/>
      <c r="C4" s="47"/>
      <c r="D4" s="47" t="s">
        <v>241</v>
      </c>
      <c r="E4" s="47"/>
      <c r="G4" s="51">
        <v>0.35</v>
      </c>
      <c r="H4" s="70">
        <v>2097374.9987586439</v>
      </c>
    </row>
    <row r="5" spans="1:8" ht="16" x14ac:dyDescent="0.2">
      <c r="B5" s="48" t="s">
        <v>220</v>
      </c>
      <c r="C5">
        <v>24</v>
      </c>
      <c r="D5" s="49" t="s">
        <v>207</v>
      </c>
      <c r="G5" s="51">
        <v>0.4</v>
      </c>
      <c r="H5" s="70">
        <v>2035488.0630215453</v>
      </c>
    </row>
    <row r="6" spans="1:8" ht="16" x14ac:dyDescent="0.2">
      <c r="B6" s="48" t="s">
        <v>208</v>
      </c>
      <c r="C6" s="53">
        <v>48000</v>
      </c>
      <c r="D6" s="49" t="s">
        <v>207</v>
      </c>
      <c r="G6" s="51">
        <v>0.45</v>
      </c>
      <c r="H6" s="70">
        <v>1973601.1272844472</v>
      </c>
    </row>
    <row r="7" spans="1:8" ht="16" x14ac:dyDescent="0.2">
      <c r="B7" s="48" t="s">
        <v>209</v>
      </c>
      <c r="C7" s="54">
        <v>0.03</v>
      </c>
      <c r="D7" s="44" t="s">
        <v>210</v>
      </c>
      <c r="G7" s="51">
        <v>0.5</v>
      </c>
      <c r="H7" s="70">
        <v>1911714.1915473479</v>
      </c>
    </row>
    <row r="8" spans="1:8" ht="17" thickBot="1" x14ac:dyDescent="0.25">
      <c r="A8" s="26"/>
      <c r="B8" s="55" t="s">
        <v>221</v>
      </c>
      <c r="C8" s="56">
        <v>0.06</v>
      </c>
      <c r="D8" s="57" t="s">
        <v>211</v>
      </c>
      <c r="E8" s="57"/>
      <c r="G8" s="51">
        <v>0.55000000000000004</v>
      </c>
      <c r="H8" s="70">
        <v>1849827.2558102505</v>
      </c>
    </row>
    <row r="9" spans="1:8" ht="16" x14ac:dyDescent="0.2">
      <c r="B9" s="48" t="s">
        <v>212</v>
      </c>
      <c r="C9" s="50">
        <v>65</v>
      </c>
      <c r="D9" s="52" t="s">
        <v>211</v>
      </c>
      <c r="G9" s="51">
        <v>0.6</v>
      </c>
      <c r="H9" s="70">
        <v>1787940.3200731517</v>
      </c>
    </row>
    <row r="10" spans="1:8" ht="16" x14ac:dyDescent="0.2">
      <c r="B10" s="48" t="s">
        <v>213</v>
      </c>
      <c r="C10" s="58">
        <v>2.7E-2</v>
      </c>
      <c r="D10" s="59" t="s">
        <v>210</v>
      </c>
      <c r="G10" s="51"/>
    </row>
    <row r="11" spans="1:8" ht="16" x14ac:dyDescent="0.2">
      <c r="B11" s="48" t="s">
        <v>222</v>
      </c>
      <c r="C11" s="58">
        <v>0.5</v>
      </c>
      <c r="D11" s="60" t="s">
        <v>211</v>
      </c>
      <c r="G11" s="51"/>
    </row>
    <row r="12" spans="1:8" ht="16" x14ac:dyDescent="0.2">
      <c r="B12" s="48" t="s">
        <v>223</v>
      </c>
      <c r="C12" s="58">
        <f>(1-C11)/2</f>
        <v>0.25</v>
      </c>
      <c r="D12" s="60" t="s">
        <v>211</v>
      </c>
    </row>
    <row r="13" spans="1:8" ht="16" x14ac:dyDescent="0.2">
      <c r="B13" s="48" t="s">
        <v>224</v>
      </c>
      <c r="C13" s="58">
        <f>(1-C11)/2</f>
        <v>0.25</v>
      </c>
      <c r="D13" s="60" t="s">
        <v>211</v>
      </c>
    </row>
    <row r="14" spans="1:8" ht="16" x14ac:dyDescent="0.2">
      <c r="B14" s="48" t="s">
        <v>225</v>
      </c>
      <c r="C14" s="61">
        <v>6.6299999999999998E-2</v>
      </c>
      <c r="D14" s="59" t="s">
        <v>210</v>
      </c>
    </row>
    <row r="15" spans="1:8" ht="16" x14ac:dyDescent="0.2">
      <c r="B15" s="48" t="s">
        <v>226</v>
      </c>
      <c r="C15" s="61">
        <v>9.8900000000000002E-2</v>
      </c>
      <c r="D15" s="59" t="s">
        <v>210</v>
      </c>
    </row>
    <row r="16" spans="1:8" ht="16" x14ac:dyDescent="0.2">
      <c r="B16" s="48" t="s">
        <v>227</v>
      </c>
      <c r="C16" s="61">
        <v>8.5500000000000007E-2</v>
      </c>
      <c r="D16" s="59" t="s">
        <v>210</v>
      </c>
    </row>
    <row r="18" spans="1:11" ht="16" x14ac:dyDescent="0.2">
      <c r="A18" s="66" t="s">
        <v>214</v>
      </c>
      <c r="B18" s="67"/>
      <c r="C18" s="67"/>
      <c r="D18" s="67"/>
      <c r="E18" s="67"/>
      <c r="F18" s="67"/>
      <c r="G18" s="67"/>
      <c r="H18" s="67"/>
      <c r="I18" s="67"/>
      <c r="J18" s="67"/>
      <c r="K18" s="67"/>
    </row>
    <row r="19" spans="1:11" x14ac:dyDescent="0.2">
      <c r="A19" s="62" t="s">
        <v>215</v>
      </c>
      <c r="B19" s="62" t="s">
        <v>216</v>
      </c>
      <c r="C19" s="79" t="s">
        <v>217</v>
      </c>
      <c r="D19" s="79"/>
      <c r="E19" s="79" t="s">
        <v>228</v>
      </c>
      <c r="F19" s="79"/>
      <c r="G19" s="79"/>
      <c r="H19" s="79" t="s">
        <v>229</v>
      </c>
      <c r="I19" s="79"/>
      <c r="J19" s="79"/>
      <c r="K19" s="68" t="s">
        <v>218</v>
      </c>
    </row>
    <row r="20" spans="1:11" x14ac:dyDescent="0.2">
      <c r="C20" s="63" t="s">
        <v>237</v>
      </c>
      <c r="D20" s="63" t="s">
        <v>230</v>
      </c>
      <c r="E20" s="63" t="s">
        <v>231</v>
      </c>
      <c r="F20" s="63" t="s">
        <v>232</v>
      </c>
      <c r="G20" s="63" t="s">
        <v>233</v>
      </c>
      <c r="H20" s="63" t="s">
        <v>234</v>
      </c>
      <c r="I20" s="63" t="s">
        <v>235</v>
      </c>
      <c r="J20" s="63" t="s">
        <v>236</v>
      </c>
      <c r="K20" s="63"/>
    </row>
    <row r="21" spans="1:11" ht="16" thickBot="1" x14ac:dyDescent="0.25">
      <c r="A21" s="26">
        <f>C5</f>
        <v>24</v>
      </c>
      <c r="B21" s="73">
        <f>C6</f>
        <v>48000</v>
      </c>
      <c r="C21" s="74">
        <f>C6*$C$7</f>
        <v>1440</v>
      </c>
      <c r="D21" s="74">
        <f>C6*$C$8</f>
        <v>2880</v>
      </c>
      <c r="E21" s="74">
        <f>SUM(C21,D21)*$C$11</f>
        <v>2160</v>
      </c>
      <c r="F21" s="74">
        <f>SUM(C21,D21)*$C$12</f>
        <v>1080</v>
      </c>
      <c r="G21" s="74">
        <f>SUM(C21,D21)*$C$13</f>
        <v>1080</v>
      </c>
      <c r="H21" s="74">
        <f t="shared" ref="H21:H62" si="0">E21*$C$14</f>
        <v>143.208</v>
      </c>
      <c r="I21" s="74">
        <f t="shared" ref="I21:I62" si="1">F21*$C$15</f>
        <v>106.812</v>
      </c>
      <c r="J21" s="74">
        <f t="shared" ref="J21:J62" si="2">G21*$C$16</f>
        <v>92.34</v>
      </c>
      <c r="K21" s="74">
        <f t="shared" ref="K21:K62" si="3">SUM(E21:G21)</f>
        <v>4320</v>
      </c>
    </row>
    <row r="22" spans="1:11" x14ac:dyDescent="0.2">
      <c r="A22">
        <v>25</v>
      </c>
      <c r="B22" s="64">
        <f>B21+B21*$C$10</f>
        <v>49296</v>
      </c>
      <c r="C22" s="64">
        <f>B22*$C$7</f>
        <v>1478.8799999999999</v>
      </c>
      <c r="D22" s="64">
        <f>B22*$C$8</f>
        <v>2957.7599999999998</v>
      </c>
      <c r="E22" s="64">
        <f t="shared" ref="E22:E62" si="4">SUM(C22:D22)*$C$11+H21+E21</f>
        <v>4521.5280000000002</v>
      </c>
      <c r="F22" s="64">
        <f t="shared" ref="F22:F62" si="5">SUM(C22:D22)*$C$12+F21+I21</f>
        <v>2295.9719999999998</v>
      </c>
      <c r="G22" s="64">
        <f t="shared" ref="G22:G62" si="6">SUM(C22:D22)*$C$13+G21+J21</f>
        <v>2281.5</v>
      </c>
      <c r="H22" s="64">
        <f t="shared" si="0"/>
        <v>299.77730639999999</v>
      </c>
      <c r="I22" s="64">
        <f t="shared" si="1"/>
        <v>227.07163079999998</v>
      </c>
      <c r="J22" s="64">
        <f t="shared" si="2"/>
        <v>195.06825000000001</v>
      </c>
      <c r="K22" s="64">
        <f t="shared" si="3"/>
        <v>9099</v>
      </c>
    </row>
    <row r="23" spans="1:11" x14ac:dyDescent="0.2">
      <c r="A23">
        <v>26</v>
      </c>
      <c r="B23" s="64">
        <f t="shared" ref="B23:B62" si="7">B22+B22*$C$10</f>
        <v>50626.991999999998</v>
      </c>
      <c r="C23" s="64">
        <f t="shared" ref="C23:C62" si="8">B23*$C$7</f>
        <v>1518.8097599999999</v>
      </c>
      <c r="D23" s="64">
        <f t="shared" ref="D23:D62" si="9">B23*$C$8</f>
        <v>3037.6195199999997</v>
      </c>
      <c r="E23" s="64">
        <f t="shared" si="4"/>
        <v>7099.5199463999998</v>
      </c>
      <c r="F23" s="64">
        <f t="shared" si="5"/>
        <v>3662.1509507999999</v>
      </c>
      <c r="G23" s="64">
        <f t="shared" si="6"/>
        <v>3615.6755699999999</v>
      </c>
      <c r="H23" s="64">
        <f t="shared" si="0"/>
        <v>470.69817244631997</v>
      </c>
      <c r="I23" s="64">
        <f t="shared" si="1"/>
        <v>362.18672903411999</v>
      </c>
      <c r="J23" s="64">
        <f t="shared" si="2"/>
        <v>309.14026123500003</v>
      </c>
      <c r="K23" s="64">
        <f t="shared" si="3"/>
        <v>14377.346467199999</v>
      </c>
    </row>
    <row r="24" spans="1:11" x14ac:dyDescent="0.2">
      <c r="A24">
        <v>27</v>
      </c>
      <c r="B24" s="64">
        <f t="shared" si="7"/>
        <v>51993.920784000002</v>
      </c>
      <c r="C24" s="64">
        <f t="shared" si="8"/>
        <v>1559.8176235200001</v>
      </c>
      <c r="D24" s="64">
        <f t="shared" si="9"/>
        <v>3119.6352470400002</v>
      </c>
      <c r="E24" s="64">
        <f t="shared" si="4"/>
        <v>9909.9445541263194</v>
      </c>
      <c r="F24" s="64">
        <f t="shared" si="5"/>
        <v>5194.2008974741202</v>
      </c>
      <c r="G24" s="64">
        <f t="shared" si="6"/>
        <v>5094.6790488750003</v>
      </c>
      <c r="H24" s="64">
        <f t="shared" si="0"/>
        <v>657.02932393857498</v>
      </c>
      <c r="I24" s="64">
        <f t="shared" si="1"/>
        <v>513.70646876019055</v>
      </c>
      <c r="J24" s="64">
        <f t="shared" si="2"/>
        <v>435.59505867881256</v>
      </c>
      <c r="K24" s="64">
        <f t="shared" si="3"/>
        <v>20198.824500475439</v>
      </c>
    </row>
    <row r="25" spans="1:11" x14ac:dyDescent="0.2">
      <c r="A25">
        <v>28</v>
      </c>
      <c r="B25" s="64">
        <f t="shared" si="7"/>
        <v>53397.756645168003</v>
      </c>
      <c r="C25" s="64">
        <f t="shared" si="8"/>
        <v>1601.9326993550401</v>
      </c>
      <c r="D25" s="64">
        <f t="shared" si="9"/>
        <v>3203.8653987100802</v>
      </c>
      <c r="E25" s="64">
        <f t="shared" si="4"/>
        <v>12969.872927097455</v>
      </c>
      <c r="F25" s="64">
        <f t="shared" si="5"/>
        <v>6909.3568907505905</v>
      </c>
      <c r="G25" s="64">
        <f t="shared" si="6"/>
        <v>6731.7236320700922</v>
      </c>
      <c r="H25" s="64">
        <f t="shared" si="0"/>
        <v>859.90257506656121</v>
      </c>
      <c r="I25" s="64">
        <f t="shared" si="1"/>
        <v>683.33539649523345</v>
      </c>
      <c r="J25" s="64">
        <f t="shared" si="2"/>
        <v>575.56237054199289</v>
      </c>
      <c r="K25" s="64">
        <f t="shared" si="3"/>
        <v>26610.953449918139</v>
      </c>
    </row>
    <row r="26" spans="1:11" x14ac:dyDescent="0.2">
      <c r="A26">
        <v>29</v>
      </c>
      <c r="B26" s="64">
        <f t="shared" si="7"/>
        <v>54839.496074587536</v>
      </c>
      <c r="C26" s="64">
        <f t="shared" si="8"/>
        <v>1645.184882237626</v>
      </c>
      <c r="D26" s="64">
        <f t="shared" si="9"/>
        <v>3290.3697644752519</v>
      </c>
      <c r="E26" s="64">
        <f t="shared" si="4"/>
        <v>16297.552825520455</v>
      </c>
      <c r="F26" s="64">
        <f t="shared" si="5"/>
        <v>8826.5809489240437</v>
      </c>
      <c r="G26" s="64">
        <f t="shared" si="6"/>
        <v>8541.1746642903036</v>
      </c>
      <c r="H26" s="64">
        <f t="shared" si="0"/>
        <v>1080.5277523320062</v>
      </c>
      <c r="I26" s="64">
        <f t="shared" si="1"/>
        <v>872.94885584858798</v>
      </c>
      <c r="J26" s="64">
        <f t="shared" si="2"/>
        <v>730.27043379682107</v>
      </c>
      <c r="K26" s="64">
        <f t="shared" si="3"/>
        <v>33665.308438734799</v>
      </c>
    </row>
    <row r="27" spans="1:11" x14ac:dyDescent="0.2">
      <c r="A27">
        <v>30</v>
      </c>
      <c r="B27" s="64">
        <f t="shared" si="7"/>
        <v>56320.162468601397</v>
      </c>
      <c r="C27" s="64">
        <f t="shared" si="8"/>
        <v>1689.6048740580418</v>
      </c>
      <c r="D27" s="64">
        <f t="shared" si="9"/>
        <v>3379.2097481160836</v>
      </c>
      <c r="E27" s="64">
        <f t="shared" si="4"/>
        <v>19912.487888939526</v>
      </c>
      <c r="F27" s="64">
        <f t="shared" si="5"/>
        <v>10966.733460316163</v>
      </c>
      <c r="G27" s="64">
        <f t="shared" si="6"/>
        <v>10538.648753630656</v>
      </c>
      <c r="H27" s="64">
        <f t="shared" si="0"/>
        <v>1320.1979470366905</v>
      </c>
      <c r="I27" s="64">
        <f t="shared" si="1"/>
        <v>1084.6099392252686</v>
      </c>
      <c r="J27" s="64">
        <f t="shared" si="2"/>
        <v>901.0544684354212</v>
      </c>
      <c r="K27" s="64">
        <f t="shared" si="3"/>
        <v>41417.870102886343</v>
      </c>
    </row>
    <row r="28" spans="1:11" x14ac:dyDescent="0.2">
      <c r="A28">
        <v>31</v>
      </c>
      <c r="B28" s="64">
        <f t="shared" si="7"/>
        <v>57840.806855253635</v>
      </c>
      <c r="C28" s="64">
        <f t="shared" si="8"/>
        <v>1735.224205657609</v>
      </c>
      <c r="D28" s="64">
        <f t="shared" si="9"/>
        <v>3470.448411315218</v>
      </c>
      <c r="E28" s="64">
        <f t="shared" si="4"/>
        <v>23835.52214446263</v>
      </c>
      <c r="F28" s="64">
        <f t="shared" si="5"/>
        <v>13352.76155378464</v>
      </c>
      <c r="G28" s="64">
        <f t="shared" si="6"/>
        <v>12741.121376309284</v>
      </c>
      <c r="H28" s="64">
        <f t="shared" si="0"/>
        <v>1580.2951181778724</v>
      </c>
      <c r="I28" s="64">
        <f t="shared" si="1"/>
        <v>1320.5881176693008</v>
      </c>
      <c r="J28" s="64">
        <f t="shared" si="2"/>
        <v>1089.3658776744439</v>
      </c>
      <c r="K28" s="64">
        <f t="shared" si="3"/>
        <v>49929.405074556547</v>
      </c>
    </row>
    <row r="29" spans="1:11" x14ac:dyDescent="0.2">
      <c r="A29">
        <v>32</v>
      </c>
      <c r="B29" s="64">
        <f t="shared" si="7"/>
        <v>59402.508640345484</v>
      </c>
      <c r="C29" s="64">
        <f t="shared" si="8"/>
        <v>1782.0752592103645</v>
      </c>
      <c r="D29" s="64">
        <f t="shared" si="9"/>
        <v>3564.150518420729</v>
      </c>
      <c r="E29" s="64">
        <f t="shared" si="4"/>
        <v>28088.93015145605</v>
      </c>
      <c r="F29" s="64">
        <f t="shared" si="5"/>
        <v>16009.906115861713</v>
      </c>
      <c r="G29" s="64">
        <f t="shared" si="6"/>
        <v>15167.043698391501</v>
      </c>
      <c r="H29" s="64">
        <f t="shared" si="0"/>
        <v>1862.2960690415362</v>
      </c>
      <c r="I29" s="64">
        <f t="shared" si="1"/>
        <v>1583.3797148587234</v>
      </c>
      <c r="J29" s="64">
        <f t="shared" si="2"/>
        <v>1296.7822362124734</v>
      </c>
      <c r="K29" s="64">
        <f t="shared" si="3"/>
        <v>59265.87996570926</v>
      </c>
    </row>
    <row r="30" spans="1:11" x14ac:dyDescent="0.2">
      <c r="A30">
        <v>33</v>
      </c>
      <c r="B30" s="64">
        <f t="shared" si="7"/>
        <v>61006.376373634812</v>
      </c>
      <c r="C30" s="64">
        <f t="shared" si="8"/>
        <v>1830.1912912090443</v>
      </c>
      <c r="D30" s="64">
        <f t="shared" si="9"/>
        <v>3660.3825824180885</v>
      </c>
      <c r="E30" s="64">
        <f t="shared" si="4"/>
        <v>32696.51315731115</v>
      </c>
      <c r="F30" s="64">
        <f t="shared" si="5"/>
        <v>18965.92929912722</v>
      </c>
      <c r="G30" s="64">
        <f t="shared" si="6"/>
        <v>17836.469403010757</v>
      </c>
      <c r="H30" s="64">
        <f t="shared" si="0"/>
        <v>2167.7788223297293</v>
      </c>
      <c r="I30" s="64">
        <f t="shared" si="1"/>
        <v>1875.730407683682</v>
      </c>
      <c r="J30" s="64">
        <f t="shared" si="2"/>
        <v>1525.0181339574199</v>
      </c>
      <c r="K30" s="64">
        <f t="shared" si="3"/>
        <v>69498.911859449116</v>
      </c>
    </row>
    <row r="31" spans="1:11" x14ac:dyDescent="0.2">
      <c r="A31">
        <v>34</v>
      </c>
      <c r="B31" s="64">
        <f t="shared" si="7"/>
        <v>62653.548535722948</v>
      </c>
      <c r="C31" s="64">
        <f t="shared" si="8"/>
        <v>1879.6064560716884</v>
      </c>
      <c r="D31" s="64">
        <f t="shared" si="9"/>
        <v>3759.2129121433768</v>
      </c>
      <c r="E31" s="64">
        <f t="shared" si="4"/>
        <v>37683.701663748412</v>
      </c>
      <c r="F31" s="64">
        <f t="shared" si="5"/>
        <v>22251.364548864665</v>
      </c>
      <c r="G31" s="64">
        <f t="shared" si="6"/>
        <v>20771.192379021941</v>
      </c>
      <c r="H31" s="64">
        <f t="shared" si="0"/>
        <v>2498.4294203065197</v>
      </c>
      <c r="I31" s="64">
        <f t="shared" si="1"/>
        <v>2200.6599538827154</v>
      </c>
      <c r="J31" s="64">
        <f t="shared" si="2"/>
        <v>1775.9369484063761</v>
      </c>
      <c r="K31" s="64">
        <f t="shared" si="3"/>
        <v>80706.258591635022</v>
      </c>
    </row>
    <row r="32" spans="1:11" x14ac:dyDescent="0.2">
      <c r="A32">
        <v>35</v>
      </c>
      <c r="B32" s="64">
        <f t="shared" si="7"/>
        <v>64345.194346187469</v>
      </c>
      <c r="C32" s="64">
        <f t="shared" si="8"/>
        <v>1930.3558303856239</v>
      </c>
      <c r="D32" s="64">
        <f t="shared" si="9"/>
        <v>3860.7116607712478</v>
      </c>
      <c r="E32" s="64">
        <f t="shared" si="4"/>
        <v>43077.664829633366</v>
      </c>
      <c r="F32" s="64">
        <f t="shared" si="5"/>
        <v>25899.791375536595</v>
      </c>
      <c r="G32" s="64">
        <f t="shared" si="6"/>
        <v>23994.896200217536</v>
      </c>
      <c r="H32" s="64">
        <f t="shared" si="0"/>
        <v>2856.049178204692</v>
      </c>
      <c r="I32" s="64">
        <f t="shared" si="1"/>
        <v>2561.4893670405695</v>
      </c>
      <c r="J32" s="64">
        <f t="shared" si="2"/>
        <v>2051.5636251185992</v>
      </c>
      <c r="K32" s="64">
        <f t="shared" si="3"/>
        <v>92972.352405387501</v>
      </c>
    </row>
    <row r="33" spans="1:11" x14ac:dyDescent="0.2">
      <c r="A33">
        <v>36</v>
      </c>
      <c r="B33" s="64">
        <f t="shared" si="7"/>
        <v>66082.514593534535</v>
      </c>
      <c r="C33" s="64">
        <f t="shared" si="8"/>
        <v>1982.4754378060361</v>
      </c>
      <c r="D33" s="64">
        <f t="shared" si="9"/>
        <v>3964.9508756120722</v>
      </c>
      <c r="E33" s="64">
        <f t="shared" si="4"/>
        <v>48907.427164547116</v>
      </c>
      <c r="F33" s="64">
        <f t="shared" si="5"/>
        <v>29948.137320931692</v>
      </c>
      <c r="G33" s="64">
        <f t="shared" si="6"/>
        <v>27533.316403690664</v>
      </c>
      <c r="H33" s="64">
        <f t="shared" si="0"/>
        <v>3242.5624210094738</v>
      </c>
      <c r="I33" s="64">
        <f t="shared" si="1"/>
        <v>2961.8707810401443</v>
      </c>
      <c r="J33" s="64">
        <f t="shared" si="2"/>
        <v>2354.098552515552</v>
      </c>
      <c r="K33" s="64">
        <f t="shared" si="3"/>
        <v>106388.88088916948</v>
      </c>
    </row>
    <row r="34" spans="1:11" x14ac:dyDescent="0.2">
      <c r="A34">
        <v>37</v>
      </c>
      <c r="B34" s="64">
        <f t="shared" si="7"/>
        <v>67866.742487559968</v>
      </c>
      <c r="C34" s="64">
        <f t="shared" si="8"/>
        <v>2036.0022746267989</v>
      </c>
      <c r="D34" s="64">
        <f t="shared" si="9"/>
        <v>4072.0045492535978</v>
      </c>
      <c r="E34" s="64">
        <f t="shared" si="4"/>
        <v>55203.992997496789</v>
      </c>
      <c r="F34" s="64">
        <f t="shared" si="5"/>
        <v>34437.009807941933</v>
      </c>
      <c r="G34" s="64">
        <f t="shared" si="6"/>
        <v>31414.416662176314</v>
      </c>
      <c r="H34" s="64">
        <f t="shared" si="0"/>
        <v>3660.0247357340368</v>
      </c>
      <c r="I34" s="64">
        <f t="shared" si="1"/>
        <v>3405.8202700054571</v>
      </c>
      <c r="J34" s="64">
        <f t="shared" si="2"/>
        <v>2685.9326246160749</v>
      </c>
      <c r="K34" s="64">
        <f t="shared" si="3"/>
        <v>121055.41946761504</v>
      </c>
    </row>
    <row r="35" spans="1:11" x14ac:dyDescent="0.2">
      <c r="A35">
        <v>38</v>
      </c>
      <c r="B35" s="64">
        <f t="shared" si="7"/>
        <v>69699.144534724081</v>
      </c>
      <c r="C35" s="64">
        <f t="shared" si="8"/>
        <v>2090.9743360417224</v>
      </c>
      <c r="D35" s="64">
        <f t="shared" si="9"/>
        <v>4181.9486720834448</v>
      </c>
      <c r="E35" s="64">
        <f t="shared" si="4"/>
        <v>62000.47923729341</v>
      </c>
      <c r="F35" s="64">
        <f t="shared" si="5"/>
        <v>39411.060829978684</v>
      </c>
      <c r="G35" s="64">
        <f t="shared" si="6"/>
        <v>35668.580038823682</v>
      </c>
      <c r="H35" s="64">
        <f t="shared" si="0"/>
        <v>4110.631773432553</v>
      </c>
      <c r="I35" s="64">
        <f t="shared" si="1"/>
        <v>3897.7539160848919</v>
      </c>
      <c r="J35" s="64">
        <f t="shared" si="2"/>
        <v>3049.6635933194252</v>
      </c>
      <c r="K35" s="64">
        <f t="shared" si="3"/>
        <v>137080.12010609577</v>
      </c>
    </row>
    <row r="36" spans="1:11" x14ac:dyDescent="0.2">
      <c r="A36">
        <v>39</v>
      </c>
      <c r="B36" s="64">
        <f t="shared" si="7"/>
        <v>71581.021437161631</v>
      </c>
      <c r="C36" s="64">
        <f t="shared" si="8"/>
        <v>2147.4306431148489</v>
      </c>
      <c r="D36" s="64">
        <f t="shared" si="9"/>
        <v>4294.8612862296977</v>
      </c>
      <c r="E36" s="64">
        <f t="shared" si="4"/>
        <v>69332.256975398239</v>
      </c>
      <c r="F36" s="64">
        <f t="shared" si="5"/>
        <v>44919.387728399714</v>
      </c>
      <c r="G36" s="64">
        <f t="shared" si="6"/>
        <v>40328.816614479249</v>
      </c>
      <c r="H36" s="64">
        <f t="shared" si="0"/>
        <v>4596.7286374689029</v>
      </c>
      <c r="I36" s="64">
        <f t="shared" si="1"/>
        <v>4442.5274463387314</v>
      </c>
      <c r="J36" s="64">
        <f t="shared" si="2"/>
        <v>3448.1138205379762</v>
      </c>
      <c r="K36" s="64">
        <f t="shared" si="3"/>
        <v>154580.4613182772</v>
      </c>
    </row>
    <row r="37" spans="1:11" x14ac:dyDescent="0.2">
      <c r="A37">
        <v>40</v>
      </c>
      <c r="B37" s="64">
        <f t="shared" si="7"/>
        <v>73513.709015964996</v>
      </c>
      <c r="C37" s="64">
        <f t="shared" si="8"/>
        <v>2205.41127047895</v>
      </c>
      <c r="D37" s="64">
        <f t="shared" si="9"/>
        <v>4410.8225409578999</v>
      </c>
      <c r="E37" s="64">
        <f t="shared" si="4"/>
        <v>77237.102518585569</v>
      </c>
      <c r="F37" s="64">
        <f t="shared" si="5"/>
        <v>51015.973627597661</v>
      </c>
      <c r="G37" s="64">
        <f t="shared" si="6"/>
        <v>45430.98888787644</v>
      </c>
      <c r="H37" s="64">
        <f t="shared" si="0"/>
        <v>5120.8198969822233</v>
      </c>
      <c r="I37" s="64">
        <f t="shared" si="1"/>
        <v>5045.4797917694086</v>
      </c>
      <c r="J37" s="64">
        <f t="shared" si="2"/>
        <v>3884.349549913436</v>
      </c>
      <c r="K37" s="64">
        <f t="shared" si="3"/>
        <v>173684.06503405966</v>
      </c>
    </row>
    <row r="38" spans="1:11" x14ac:dyDescent="0.2">
      <c r="A38">
        <v>41</v>
      </c>
      <c r="B38" s="64">
        <f t="shared" si="7"/>
        <v>75498.579159396046</v>
      </c>
      <c r="C38" s="64">
        <f t="shared" si="8"/>
        <v>2264.9573747818813</v>
      </c>
      <c r="D38" s="64">
        <f t="shared" si="9"/>
        <v>4529.9147495637626</v>
      </c>
      <c r="E38" s="64">
        <f t="shared" si="4"/>
        <v>85755.358477740607</v>
      </c>
      <c r="F38" s="64">
        <f t="shared" si="5"/>
        <v>57760.171450453483</v>
      </c>
      <c r="G38" s="64">
        <f t="shared" si="6"/>
        <v>51014.05646887629</v>
      </c>
      <c r="H38" s="64">
        <f t="shared" si="0"/>
        <v>5685.5802670742023</v>
      </c>
      <c r="I38" s="64">
        <f t="shared" si="1"/>
        <v>5712.4809564498491</v>
      </c>
      <c r="J38" s="64">
        <f t="shared" si="2"/>
        <v>4361.7018280889233</v>
      </c>
      <c r="K38" s="64">
        <f t="shared" si="3"/>
        <v>194529.58639707038</v>
      </c>
    </row>
    <row r="39" spans="1:11" x14ac:dyDescent="0.2">
      <c r="A39">
        <v>42</v>
      </c>
      <c r="B39" s="64">
        <f t="shared" si="7"/>
        <v>77537.040796699745</v>
      </c>
      <c r="C39" s="64">
        <f t="shared" si="8"/>
        <v>2326.1112239009922</v>
      </c>
      <c r="D39" s="64">
        <f t="shared" si="9"/>
        <v>4652.2224478019843</v>
      </c>
      <c r="E39" s="64">
        <f t="shared" si="4"/>
        <v>94930.105580666292</v>
      </c>
      <c r="F39" s="64">
        <f t="shared" si="5"/>
        <v>65217.235824829077</v>
      </c>
      <c r="G39" s="64">
        <f t="shared" si="6"/>
        <v>57120.341714890958</v>
      </c>
      <c r="H39" s="64">
        <f t="shared" si="0"/>
        <v>6293.8659999981746</v>
      </c>
      <c r="I39" s="64">
        <f t="shared" si="1"/>
        <v>6449.9846230755957</v>
      </c>
      <c r="J39" s="64">
        <f t="shared" si="2"/>
        <v>4883.7892166231768</v>
      </c>
      <c r="K39" s="64">
        <f t="shared" si="3"/>
        <v>217267.68312038633</v>
      </c>
    </row>
    <row r="40" spans="1:11" x14ac:dyDescent="0.2">
      <c r="A40">
        <v>43</v>
      </c>
      <c r="B40" s="64">
        <f t="shared" si="7"/>
        <v>79630.540898210631</v>
      </c>
      <c r="C40" s="64">
        <f t="shared" si="8"/>
        <v>2388.9162269463191</v>
      </c>
      <c r="D40" s="64">
        <f t="shared" si="9"/>
        <v>4777.8324538926381</v>
      </c>
      <c r="E40" s="64">
        <f t="shared" si="4"/>
        <v>104807.34592108395</v>
      </c>
      <c r="F40" s="64">
        <f t="shared" si="5"/>
        <v>73458.907618114405</v>
      </c>
      <c r="G40" s="64">
        <f t="shared" si="6"/>
        <v>63795.818101723875</v>
      </c>
      <c r="H40" s="64">
        <f t="shared" si="0"/>
        <v>6948.7270345678653</v>
      </c>
      <c r="I40" s="64">
        <f t="shared" si="1"/>
        <v>7265.0859634315148</v>
      </c>
      <c r="J40" s="64">
        <f t="shared" si="2"/>
        <v>5454.5424476973922</v>
      </c>
      <c r="K40" s="64">
        <f t="shared" si="3"/>
        <v>242062.07164092225</v>
      </c>
    </row>
    <row r="41" spans="1:11" x14ac:dyDescent="0.2">
      <c r="A41">
        <v>44</v>
      </c>
      <c r="B41" s="64">
        <f t="shared" si="7"/>
        <v>81780.565502462312</v>
      </c>
      <c r="C41" s="64">
        <f t="shared" si="8"/>
        <v>2453.4169650738691</v>
      </c>
      <c r="D41" s="64">
        <f t="shared" si="9"/>
        <v>4906.8339301477381</v>
      </c>
      <c r="E41" s="64">
        <f t="shared" si="4"/>
        <v>115436.19840326262</v>
      </c>
      <c r="F41" s="64">
        <f t="shared" si="5"/>
        <v>82564.056305351318</v>
      </c>
      <c r="G41" s="64">
        <f t="shared" si="6"/>
        <v>71090.423273226668</v>
      </c>
      <c r="H41" s="64">
        <f t="shared" si="0"/>
        <v>7653.4199541363114</v>
      </c>
      <c r="I41" s="64">
        <f t="shared" si="1"/>
        <v>8165.5851685992457</v>
      </c>
      <c r="J41" s="64">
        <f t="shared" si="2"/>
        <v>6078.2311898608805</v>
      </c>
      <c r="K41" s="64">
        <f t="shared" si="3"/>
        <v>269090.67798184062</v>
      </c>
    </row>
    <row r="42" spans="1:11" x14ac:dyDescent="0.2">
      <c r="A42">
        <v>45</v>
      </c>
      <c r="B42" s="64">
        <f t="shared" si="7"/>
        <v>83988.640771028789</v>
      </c>
      <c r="C42" s="64">
        <f t="shared" si="8"/>
        <v>2519.6592231308637</v>
      </c>
      <c r="D42" s="64">
        <f t="shared" si="9"/>
        <v>5039.3184462617273</v>
      </c>
      <c r="E42" s="64">
        <f t="shared" si="4"/>
        <v>126869.10719209522</v>
      </c>
      <c r="F42" s="64">
        <f t="shared" si="5"/>
        <v>92619.385891298705</v>
      </c>
      <c r="G42" s="64">
        <f t="shared" si="6"/>
        <v>79058.398880435692</v>
      </c>
      <c r="H42" s="64">
        <f t="shared" si="0"/>
        <v>8411.4218068359132</v>
      </c>
      <c r="I42" s="64">
        <f t="shared" si="1"/>
        <v>9160.057264649442</v>
      </c>
      <c r="J42" s="64">
        <f t="shared" si="2"/>
        <v>6759.4931042772523</v>
      </c>
      <c r="K42" s="64">
        <f t="shared" si="3"/>
        <v>298546.89196382964</v>
      </c>
    </row>
    <row r="43" spans="1:11" x14ac:dyDescent="0.2">
      <c r="A43">
        <v>46</v>
      </c>
      <c r="B43" s="64">
        <f t="shared" si="7"/>
        <v>86256.334071846562</v>
      </c>
      <c r="C43" s="64">
        <f t="shared" si="8"/>
        <v>2587.6900221553969</v>
      </c>
      <c r="D43" s="64">
        <f t="shared" si="9"/>
        <v>5175.3800443107939</v>
      </c>
      <c r="E43" s="64">
        <f t="shared" si="4"/>
        <v>139162.06403216423</v>
      </c>
      <c r="F43" s="64">
        <f t="shared" si="5"/>
        <v>103720.21067256469</v>
      </c>
      <c r="G43" s="64">
        <f t="shared" si="6"/>
        <v>87758.659501329486</v>
      </c>
      <c r="H43" s="64">
        <f t="shared" si="0"/>
        <v>9226.4448453324876</v>
      </c>
      <c r="I43" s="64">
        <f t="shared" si="1"/>
        <v>10257.928835516648</v>
      </c>
      <c r="J43" s="64">
        <f t="shared" si="2"/>
        <v>7503.3653873636713</v>
      </c>
      <c r="K43" s="64">
        <f t="shared" si="3"/>
        <v>330640.93420605839</v>
      </c>
    </row>
    <row r="44" spans="1:11" x14ac:dyDescent="0.2">
      <c r="A44">
        <v>47</v>
      </c>
      <c r="B44" s="64">
        <f t="shared" si="7"/>
        <v>88585.255091786414</v>
      </c>
      <c r="C44" s="64">
        <f t="shared" si="8"/>
        <v>2657.5576527535923</v>
      </c>
      <c r="D44" s="64">
        <f t="shared" si="9"/>
        <v>5315.1153055071845</v>
      </c>
      <c r="E44" s="64">
        <f t="shared" si="4"/>
        <v>152374.84535662711</v>
      </c>
      <c r="F44" s="64">
        <f t="shared" si="5"/>
        <v>115971.30774764653</v>
      </c>
      <c r="G44" s="64">
        <f t="shared" si="6"/>
        <v>97255.193128258339</v>
      </c>
      <c r="H44" s="64">
        <f t="shared" si="0"/>
        <v>10102.452247144376</v>
      </c>
      <c r="I44" s="64">
        <f t="shared" si="1"/>
        <v>11469.562336242241</v>
      </c>
      <c r="J44" s="64">
        <f t="shared" si="2"/>
        <v>8315.3190124660887</v>
      </c>
      <c r="K44" s="64">
        <f t="shared" si="3"/>
        <v>365601.34623253194</v>
      </c>
    </row>
    <row r="45" spans="1:11" x14ac:dyDescent="0.2">
      <c r="A45">
        <v>48</v>
      </c>
      <c r="B45" s="64">
        <f t="shared" si="7"/>
        <v>90977.056979264642</v>
      </c>
      <c r="C45" s="64">
        <f t="shared" si="8"/>
        <v>2729.3117093779392</v>
      </c>
      <c r="D45" s="64">
        <f t="shared" si="9"/>
        <v>5458.6234187558784</v>
      </c>
      <c r="E45" s="64">
        <f t="shared" si="4"/>
        <v>166571.2651678384</v>
      </c>
      <c r="F45" s="64">
        <f t="shared" si="5"/>
        <v>129487.85386592222</v>
      </c>
      <c r="G45" s="64">
        <f t="shared" si="6"/>
        <v>107617.49592275788</v>
      </c>
      <c r="H45" s="64">
        <f t="shared" si="0"/>
        <v>11043.674880627685</v>
      </c>
      <c r="I45" s="64">
        <f t="shared" si="1"/>
        <v>12806.348747339709</v>
      </c>
      <c r="J45" s="64">
        <f t="shared" si="2"/>
        <v>9201.2959013957989</v>
      </c>
      <c r="K45" s="64">
        <f t="shared" si="3"/>
        <v>403676.61495651852</v>
      </c>
    </row>
    <row r="46" spans="1:11" x14ac:dyDescent="0.2">
      <c r="A46">
        <v>49</v>
      </c>
      <c r="B46" s="64">
        <f t="shared" si="7"/>
        <v>93433.437517704791</v>
      </c>
      <c r="C46" s="64">
        <f t="shared" si="8"/>
        <v>2803.0031255311437</v>
      </c>
      <c r="D46" s="64">
        <f t="shared" si="9"/>
        <v>5606.0062510622874</v>
      </c>
      <c r="E46" s="64">
        <f t="shared" si="4"/>
        <v>181819.44473676279</v>
      </c>
      <c r="F46" s="64">
        <f t="shared" si="5"/>
        <v>144396.45495741029</v>
      </c>
      <c r="G46" s="64">
        <f t="shared" si="6"/>
        <v>118921.04416830205</v>
      </c>
      <c r="H46" s="64">
        <f t="shared" si="0"/>
        <v>12054.629186047372</v>
      </c>
      <c r="I46" s="64">
        <f t="shared" si="1"/>
        <v>14280.809395287877</v>
      </c>
      <c r="J46" s="64">
        <f t="shared" si="2"/>
        <v>10167.749276389826</v>
      </c>
      <c r="K46" s="64">
        <f t="shared" si="3"/>
        <v>445136.94386247511</v>
      </c>
    </row>
    <row r="47" spans="1:11" x14ac:dyDescent="0.2">
      <c r="A47">
        <v>50</v>
      </c>
      <c r="B47" s="64">
        <f t="shared" si="7"/>
        <v>95956.140330682814</v>
      </c>
      <c r="C47" s="64">
        <f t="shared" si="8"/>
        <v>2878.6842099204841</v>
      </c>
      <c r="D47" s="64">
        <f t="shared" si="9"/>
        <v>5757.3684198409683</v>
      </c>
      <c r="E47" s="64">
        <f t="shared" si="4"/>
        <v>198192.10023769087</v>
      </c>
      <c r="F47" s="64">
        <f t="shared" si="5"/>
        <v>160836.27751013852</v>
      </c>
      <c r="G47" s="64">
        <f t="shared" si="6"/>
        <v>131247.80660213224</v>
      </c>
      <c r="H47" s="64">
        <f t="shared" si="0"/>
        <v>13140.136245758904</v>
      </c>
      <c r="I47" s="64">
        <f t="shared" si="1"/>
        <v>15906.7078457527</v>
      </c>
      <c r="J47" s="64">
        <f t="shared" si="2"/>
        <v>11221.687464482307</v>
      </c>
      <c r="K47" s="64">
        <f t="shared" si="3"/>
        <v>490276.1843499617</v>
      </c>
    </row>
    <row r="48" spans="1:11" x14ac:dyDescent="0.2">
      <c r="A48">
        <v>51</v>
      </c>
      <c r="B48" s="64">
        <f t="shared" si="7"/>
        <v>98546.956119611248</v>
      </c>
      <c r="C48" s="64">
        <f t="shared" si="8"/>
        <v>2956.4086835883372</v>
      </c>
      <c r="D48" s="64">
        <f t="shared" si="9"/>
        <v>5912.8173671766745</v>
      </c>
      <c r="E48" s="64">
        <f t="shared" si="4"/>
        <v>215766.84950883227</v>
      </c>
      <c r="F48" s="64">
        <f t="shared" si="5"/>
        <v>178960.29186858248</v>
      </c>
      <c r="G48" s="64">
        <f t="shared" si="6"/>
        <v>144686.8005793058</v>
      </c>
      <c r="H48" s="64">
        <f t="shared" si="0"/>
        <v>14305.342122435579</v>
      </c>
      <c r="I48" s="64">
        <f t="shared" si="1"/>
        <v>17699.172865802808</v>
      </c>
      <c r="J48" s="64">
        <f t="shared" si="2"/>
        <v>12370.721449530647</v>
      </c>
      <c r="K48" s="64">
        <f t="shared" si="3"/>
        <v>539413.94195672055</v>
      </c>
    </row>
    <row r="49" spans="1:11" x14ac:dyDescent="0.2">
      <c r="A49">
        <v>52</v>
      </c>
      <c r="B49" s="64">
        <f t="shared" si="7"/>
        <v>101207.72393484075</v>
      </c>
      <c r="C49" s="64">
        <f t="shared" si="8"/>
        <v>3036.2317180452224</v>
      </c>
      <c r="D49" s="64">
        <f t="shared" si="9"/>
        <v>6072.4634360904447</v>
      </c>
      <c r="E49" s="64">
        <f t="shared" si="4"/>
        <v>234626.53920833569</v>
      </c>
      <c r="F49" s="64">
        <f t="shared" si="5"/>
        <v>198936.63852291921</v>
      </c>
      <c r="G49" s="64">
        <f t="shared" si="6"/>
        <v>159334.69581737038</v>
      </c>
      <c r="H49" s="64">
        <f t="shared" si="0"/>
        <v>15555.739549512655</v>
      </c>
      <c r="I49" s="64">
        <f t="shared" si="1"/>
        <v>19674.833549916711</v>
      </c>
      <c r="J49" s="64">
        <f t="shared" si="2"/>
        <v>13623.116492385168</v>
      </c>
      <c r="K49" s="64">
        <f t="shared" si="3"/>
        <v>592897.87354862527</v>
      </c>
    </row>
    <row r="50" spans="1:11" x14ac:dyDescent="0.2">
      <c r="A50">
        <v>53</v>
      </c>
      <c r="B50" s="64">
        <f t="shared" si="7"/>
        <v>103940.33248108145</v>
      </c>
      <c r="C50" s="64">
        <f t="shared" si="8"/>
        <v>3118.2099744324432</v>
      </c>
      <c r="D50" s="64">
        <f t="shared" si="9"/>
        <v>6236.4199488648865</v>
      </c>
      <c r="E50" s="64">
        <f t="shared" si="4"/>
        <v>254859.593719497</v>
      </c>
      <c r="F50" s="64">
        <f t="shared" si="5"/>
        <v>220950.12955366026</v>
      </c>
      <c r="G50" s="64">
        <f t="shared" si="6"/>
        <v>175296.46979057987</v>
      </c>
      <c r="H50" s="64">
        <f t="shared" si="0"/>
        <v>16897.191063602651</v>
      </c>
      <c r="I50" s="64">
        <f t="shared" si="1"/>
        <v>21851.967812857001</v>
      </c>
      <c r="J50" s="64">
        <f t="shared" si="2"/>
        <v>14987.84816709458</v>
      </c>
      <c r="K50" s="64">
        <f t="shared" si="3"/>
        <v>651106.19306373713</v>
      </c>
    </row>
    <row r="51" spans="1:11" x14ac:dyDescent="0.2">
      <c r="A51">
        <v>54</v>
      </c>
      <c r="B51" s="64">
        <f t="shared" si="7"/>
        <v>106746.72145807065</v>
      </c>
      <c r="C51" s="64">
        <f t="shared" si="8"/>
        <v>3202.4016437421192</v>
      </c>
      <c r="D51" s="64">
        <f t="shared" si="9"/>
        <v>6404.8032874842384</v>
      </c>
      <c r="E51" s="64">
        <f t="shared" si="4"/>
        <v>276560.38724871282</v>
      </c>
      <c r="F51" s="64">
        <f t="shared" si="5"/>
        <v>245203.89859932385</v>
      </c>
      <c r="G51" s="64">
        <f t="shared" si="6"/>
        <v>192686.11919048103</v>
      </c>
      <c r="H51" s="64">
        <f t="shared" si="0"/>
        <v>18335.953674589658</v>
      </c>
      <c r="I51" s="64">
        <f t="shared" si="1"/>
        <v>24250.665571473128</v>
      </c>
      <c r="J51" s="64">
        <f t="shared" si="2"/>
        <v>16474.66319078613</v>
      </c>
      <c r="K51" s="64">
        <f t="shared" si="3"/>
        <v>714450.40503851767</v>
      </c>
    </row>
    <row r="52" spans="1:11" x14ac:dyDescent="0.2">
      <c r="A52">
        <v>55</v>
      </c>
      <c r="B52" s="64">
        <f t="shared" si="7"/>
        <v>109628.88293743855</v>
      </c>
      <c r="C52" s="64">
        <f t="shared" si="8"/>
        <v>3288.8664881231566</v>
      </c>
      <c r="D52" s="64">
        <f t="shared" si="9"/>
        <v>6577.7329762463132</v>
      </c>
      <c r="E52" s="64">
        <f t="shared" si="4"/>
        <v>299829.64065548719</v>
      </c>
      <c r="F52" s="64">
        <f t="shared" si="5"/>
        <v>271921.21403688932</v>
      </c>
      <c r="G52" s="64">
        <f t="shared" si="6"/>
        <v>211627.43224735954</v>
      </c>
      <c r="H52" s="64">
        <f t="shared" si="0"/>
        <v>19878.705175458799</v>
      </c>
      <c r="I52" s="64">
        <f t="shared" si="1"/>
        <v>26893.008068248353</v>
      </c>
      <c r="J52" s="64">
        <f t="shared" si="2"/>
        <v>18094.145457149243</v>
      </c>
      <c r="K52" s="64">
        <f t="shared" si="3"/>
        <v>783378.28693973599</v>
      </c>
    </row>
    <row r="53" spans="1:11" x14ac:dyDescent="0.2">
      <c r="A53">
        <v>56</v>
      </c>
      <c r="B53" s="64">
        <f t="shared" si="7"/>
        <v>112588.86277674939</v>
      </c>
      <c r="C53" s="64">
        <f t="shared" si="8"/>
        <v>3377.6658833024817</v>
      </c>
      <c r="D53" s="64">
        <f t="shared" si="9"/>
        <v>6755.3317666049634</v>
      </c>
      <c r="E53" s="64">
        <f t="shared" si="4"/>
        <v>324774.84465589974</v>
      </c>
      <c r="F53" s="64">
        <f t="shared" si="5"/>
        <v>301347.4715176145</v>
      </c>
      <c r="G53" s="64">
        <f t="shared" si="6"/>
        <v>232254.82711698566</v>
      </c>
      <c r="H53" s="64">
        <f t="shared" si="0"/>
        <v>21532.572200686151</v>
      </c>
      <c r="I53" s="64">
        <f t="shared" si="1"/>
        <v>29803.264933092076</v>
      </c>
      <c r="J53" s="64">
        <f t="shared" si="2"/>
        <v>19857.787718502277</v>
      </c>
      <c r="K53" s="64">
        <f t="shared" si="3"/>
        <v>858377.14329049992</v>
      </c>
    </row>
    <row r="54" spans="1:11" x14ac:dyDescent="0.2">
      <c r="A54">
        <v>57</v>
      </c>
      <c r="B54" s="64">
        <f t="shared" si="7"/>
        <v>115628.76207172162</v>
      </c>
      <c r="C54" s="64">
        <f t="shared" si="8"/>
        <v>3468.8628621516486</v>
      </c>
      <c r="D54" s="64">
        <f t="shared" si="9"/>
        <v>6937.7257243032973</v>
      </c>
      <c r="E54" s="64">
        <f t="shared" si="4"/>
        <v>351510.71114981337</v>
      </c>
      <c r="F54" s="64">
        <f t="shared" si="5"/>
        <v>333752.38359732029</v>
      </c>
      <c r="G54" s="64">
        <f t="shared" si="6"/>
        <v>254714.26198210169</v>
      </c>
      <c r="H54" s="64">
        <f t="shared" si="0"/>
        <v>23305.160149232626</v>
      </c>
      <c r="I54" s="64">
        <f t="shared" si="1"/>
        <v>33008.110737774979</v>
      </c>
      <c r="J54" s="64">
        <f t="shared" si="2"/>
        <v>21778.069399469696</v>
      </c>
      <c r="K54" s="64">
        <f t="shared" si="3"/>
        <v>939977.35672923538</v>
      </c>
    </row>
    <row r="55" spans="1:11" x14ac:dyDescent="0.2">
      <c r="A55">
        <v>58</v>
      </c>
      <c r="B55" s="64">
        <f t="shared" si="7"/>
        <v>118750.7386476581</v>
      </c>
      <c r="C55" s="64">
        <f t="shared" si="8"/>
        <v>3562.5221594297427</v>
      </c>
      <c r="D55" s="64">
        <f t="shared" si="9"/>
        <v>7125.0443188594854</v>
      </c>
      <c r="E55" s="64">
        <f t="shared" si="4"/>
        <v>380159.65453819063</v>
      </c>
      <c r="F55" s="64">
        <f t="shared" si="5"/>
        <v>369432.38595466758</v>
      </c>
      <c r="G55" s="64">
        <f t="shared" si="6"/>
        <v>279164.22300114366</v>
      </c>
      <c r="H55" s="64">
        <f t="shared" si="0"/>
        <v>25204.585095882037</v>
      </c>
      <c r="I55" s="64">
        <f t="shared" si="1"/>
        <v>36536.862970916627</v>
      </c>
      <c r="J55" s="64">
        <f t="shared" si="2"/>
        <v>23868.541066597783</v>
      </c>
      <c r="K55" s="64">
        <f t="shared" si="3"/>
        <v>1028756.2634940019</v>
      </c>
    </row>
    <row r="56" spans="1:11" x14ac:dyDescent="0.2">
      <c r="A56">
        <v>59</v>
      </c>
      <c r="B56" s="64">
        <f t="shared" si="7"/>
        <v>121957.00859114487</v>
      </c>
      <c r="C56" s="64">
        <f t="shared" si="8"/>
        <v>3658.7102577343458</v>
      </c>
      <c r="D56" s="64">
        <f t="shared" si="9"/>
        <v>7317.4205154686915</v>
      </c>
      <c r="E56" s="64">
        <f t="shared" si="4"/>
        <v>410852.30502067419</v>
      </c>
      <c r="F56" s="64">
        <f t="shared" si="5"/>
        <v>408713.28161888494</v>
      </c>
      <c r="G56" s="64">
        <f t="shared" si="6"/>
        <v>305776.79676104221</v>
      </c>
      <c r="H56" s="64">
        <f t="shared" si="0"/>
        <v>27239.507822870699</v>
      </c>
      <c r="I56" s="64">
        <f t="shared" si="1"/>
        <v>40421.74355210772</v>
      </c>
      <c r="J56" s="64">
        <f t="shared" si="2"/>
        <v>26143.91612306911</v>
      </c>
      <c r="K56" s="64">
        <f t="shared" si="3"/>
        <v>1125342.3834006013</v>
      </c>
    </row>
    <row r="57" spans="1:11" x14ac:dyDescent="0.2">
      <c r="A57">
        <v>60</v>
      </c>
      <c r="B57" s="64">
        <f t="shared" si="7"/>
        <v>125249.84782310578</v>
      </c>
      <c r="C57" s="64">
        <f t="shared" si="8"/>
        <v>3757.4954346931731</v>
      </c>
      <c r="D57" s="64">
        <f t="shared" si="9"/>
        <v>7514.9908693863463</v>
      </c>
      <c r="E57" s="64">
        <f t="shared" si="4"/>
        <v>443728.05599558464</v>
      </c>
      <c r="F57" s="64">
        <f t="shared" si="5"/>
        <v>451953.14674701251</v>
      </c>
      <c r="G57" s="64">
        <f t="shared" si="6"/>
        <v>334738.83446013118</v>
      </c>
      <c r="H57" s="64">
        <f t="shared" si="0"/>
        <v>29419.170112507261</v>
      </c>
      <c r="I57" s="64">
        <f t="shared" si="1"/>
        <v>44698.166213279539</v>
      </c>
      <c r="J57" s="64">
        <f t="shared" si="2"/>
        <v>28620.17034634122</v>
      </c>
      <c r="K57" s="64">
        <f t="shared" si="3"/>
        <v>1230420.0372027282</v>
      </c>
    </row>
    <row r="58" spans="1:11" x14ac:dyDescent="0.2">
      <c r="A58">
        <v>61</v>
      </c>
      <c r="B58" s="64">
        <f t="shared" si="7"/>
        <v>128631.59371432963</v>
      </c>
      <c r="C58" s="64">
        <f t="shared" si="8"/>
        <v>3858.947811429889</v>
      </c>
      <c r="D58" s="64">
        <f t="shared" si="9"/>
        <v>7717.8956228597781</v>
      </c>
      <c r="E58" s="64">
        <f t="shared" si="4"/>
        <v>478935.64782523672</v>
      </c>
      <c r="F58" s="64">
        <f t="shared" si="5"/>
        <v>499545.52381886443</v>
      </c>
      <c r="G58" s="64">
        <f t="shared" si="6"/>
        <v>366253.21566504479</v>
      </c>
      <c r="H58" s="64">
        <f t="shared" si="0"/>
        <v>31753.433450813194</v>
      </c>
      <c r="I58" s="64">
        <f t="shared" si="1"/>
        <v>49405.052305685691</v>
      </c>
      <c r="J58" s="64">
        <f t="shared" si="2"/>
        <v>31314.64993936133</v>
      </c>
      <c r="K58" s="64">
        <f t="shared" si="3"/>
        <v>1344734.3873091459</v>
      </c>
    </row>
    <row r="59" spans="1:11" x14ac:dyDescent="0.2">
      <c r="A59">
        <v>62</v>
      </c>
      <c r="B59" s="64">
        <f t="shared" si="7"/>
        <v>132104.64674461653</v>
      </c>
      <c r="C59" s="64">
        <f t="shared" si="8"/>
        <v>3963.139402338496</v>
      </c>
      <c r="D59" s="64">
        <f t="shared" si="9"/>
        <v>7926.278804676992</v>
      </c>
      <c r="E59" s="64">
        <f t="shared" si="4"/>
        <v>516633.79037955764</v>
      </c>
      <c r="F59" s="64">
        <f t="shared" si="5"/>
        <v>551922.93067630392</v>
      </c>
      <c r="G59" s="64">
        <f t="shared" si="6"/>
        <v>400540.22015615995</v>
      </c>
      <c r="H59" s="64">
        <f t="shared" si="0"/>
        <v>34252.82030216467</v>
      </c>
      <c r="I59" s="64">
        <f t="shared" si="1"/>
        <v>54585.177843886457</v>
      </c>
      <c r="J59" s="64">
        <f t="shared" si="2"/>
        <v>34246.18882335168</v>
      </c>
      <c r="K59" s="64">
        <f t="shared" si="3"/>
        <v>1469096.9412120215</v>
      </c>
    </row>
    <row r="60" spans="1:11" x14ac:dyDescent="0.2">
      <c r="A60">
        <v>63</v>
      </c>
      <c r="B60" s="64">
        <f t="shared" si="7"/>
        <v>135671.47220672117</v>
      </c>
      <c r="C60" s="64">
        <f t="shared" si="8"/>
        <v>4070.144166201635</v>
      </c>
      <c r="D60" s="64">
        <f t="shared" si="9"/>
        <v>8140.28833240327</v>
      </c>
      <c r="E60" s="64">
        <f t="shared" si="4"/>
        <v>556991.82693102479</v>
      </c>
      <c r="F60" s="64">
        <f t="shared" si="5"/>
        <v>609560.7166448416</v>
      </c>
      <c r="G60" s="64">
        <f t="shared" si="6"/>
        <v>437839.01710416289</v>
      </c>
      <c r="H60" s="64">
        <f t="shared" si="0"/>
        <v>36928.558125526943</v>
      </c>
      <c r="I60" s="64">
        <f t="shared" si="1"/>
        <v>60285.554876174836</v>
      </c>
      <c r="J60" s="64">
        <f t="shared" si="2"/>
        <v>37435.235962405932</v>
      </c>
      <c r="K60" s="64">
        <f t="shared" si="3"/>
        <v>1604391.5606800292</v>
      </c>
    </row>
    <row r="61" spans="1:11" x14ac:dyDescent="0.2">
      <c r="A61">
        <v>64</v>
      </c>
      <c r="B61" s="64">
        <f t="shared" si="7"/>
        <v>139334.60195630265</v>
      </c>
      <c r="C61" s="64">
        <f t="shared" si="8"/>
        <v>4180.0380586890797</v>
      </c>
      <c r="D61" s="64">
        <f t="shared" si="9"/>
        <v>8360.0761173781593</v>
      </c>
      <c r="E61" s="64">
        <f t="shared" si="4"/>
        <v>600190.44214458531</v>
      </c>
      <c r="F61" s="64">
        <f t="shared" si="5"/>
        <v>672981.30006503314</v>
      </c>
      <c r="G61" s="64">
        <f t="shared" si="6"/>
        <v>478409.28161058563</v>
      </c>
      <c r="H61" s="64">
        <f t="shared" si="0"/>
        <v>39792.626314186004</v>
      </c>
      <c r="I61" s="64">
        <f t="shared" si="1"/>
        <v>66557.850576431782</v>
      </c>
      <c r="J61" s="64">
        <f t="shared" si="2"/>
        <v>40903.993577705078</v>
      </c>
      <c r="K61" s="64">
        <f t="shared" si="3"/>
        <v>1751581.0238202042</v>
      </c>
    </row>
    <row r="62" spans="1:11" x14ac:dyDescent="0.2">
      <c r="A62">
        <v>65</v>
      </c>
      <c r="B62" s="64">
        <f t="shared" si="7"/>
        <v>143096.63620912281</v>
      </c>
      <c r="C62" s="64">
        <f t="shared" si="8"/>
        <v>4292.8990862736837</v>
      </c>
      <c r="D62" s="64">
        <f t="shared" si="9"/>
        <v>8585.7981725473674</v>
      </c>
      <c r="E62" s="64">
        <f t="shared" si="4"/>
        <v>646422.41708818183</v>
      </c>
      <c r="F62" s="64">
        <f t="shared" si="5"/>
        <v>742758.82495617028</v>
      </c>
      <c r="G62" s="64">
        <f t="shared" si="6"/>
        <v>522532.94950299594</v>
      </c>
      <c r="H62" s="64">
        <f t="shared" si="0"/>
        <v>42857.806252946451</v>
      </c>
      <c r="I62" s="64">
        <f t="shared" si="1"/>
        <v>73458.847788165236</v>
      </c>
      <c r="J62" s="64">
        <f t="shared" si="2"/>
        <v>44676.567182506158</v>
      </c>
      <c r="K62" s="65">
        <f t="shared" si="3"/>
        <v>1911714.1915473479</v>
      </c>
    </row>
  </sheetData>
  <mergeCells count="3">
    <mergeCell ref="C19:D19"/>
    <mergeCell ref="E19:G19"/>
    <mergeCell ref="H19:J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Q8.20</vt:lpstr>
      <vt:lpstr>Q8.20_Radio&amp;TV_SLR</vt:lpstr>
      <vt:lpstr>Q8.20_Newspaper_SLR</vt:lpstr>
      <vt:lpstr>Q8.20_Multiple Regression</vt:lpstr>
      <vt:lpstr>Prices</vt:lpstr>
      <vt:lpstr>Q9.6</vt:lpstr>
      <vt:lpstr>Q11.32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evansjr</dc:creator>
  <cp:lastModifiedBy>Microsoft Office User</cp:lastModifiedBy>
  <dcterms:created xsi:type="dcterms:W3CDTF">2008-08-31T15:25:29Z</dcterms:created>
  <dcterms:modified xsi:type="dcterms:W3CDTF">2023-10-23T03:47:10Z</dcterms:modified>
</cp:coreProperties>
</file>