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31"/>
  <workbookPr defaultThemeVersion="202300"/>
  <mc:AlternateContent xmlns:mc="http://schemas.openxmlformats.org/markup-compatibility/2006">
    <mc:Choice Requires="x15">
      <x15ac:absPath xmlns:x15ac="http://schemas.microsoft.com/office/spreadsheetml/2010/11/ac" url="/Users/mengyangzhang/OneDrive - Thompson Rivers University/Attachments/DASC6210/HW6/"/>
    </mc:Choice>
  </mc:AlternateContent>
  <xr:revisionPtr revIDLastSave="0" documentId="8_{95AEBCFD-BD1B-BE42-9608-7F5DB265F2ED}" xr6:coauthVersionLast="47" xr6:coauthVersionMax="47" xr10:uidLastSave="{00000000-0000-0000-0000-000000000000}"/>
  <bookViews>
    <workbookView xWindow="2340" yWindow="500" windowWidth="28800" windowHeight="16020" firstSheet="3" activeTab="9" xr2:uid="{6D05F92B-BA11-CD4D-8F55-D8F12A770926}"/>
  </bookViews>
  <sheets>
    <sheet name="Answer Report 1" sheetId="2" r:id="rId1"/>
    <sheet name="Sensitivity Report 1" sheetId="3" r:id="rId2"/>
    <sheet name="Tab one _13.26" sheetId="1" r:id="rId3"/>
    <sheet name="Answer Report 2" sheetId="8" r:id="rId4"/>
    <sheet name="(No Resol) Sensitivity Report 2" sheetId="9" r:id="rId5"/>
    <sheet name="Answer Report 2-b" sheetId="12" r:id="rId6"/>
    <sheet name="(Resol)Sensitivity Report 2-b" sheetId="13" r:id="rId7"/>
    <sheet name="Tab two_15.13" sheetId="4" r:id="rId8"/>
    <sheet name="Answer Report 3" sheetId="10" r:id="rId9"/>
    <sheet name="Sensitivity Report 3" sheetId="11" r:id="rId10"/>
    <sheet name="Tab three_15.14" sheetId="5" r:id="rId11"/>
  </sheets>
  <definedNames>
    <definedName name="solver_adj" localSheetId="2" hidden="1">'Tab one _13.26'!$B$14:$E$14</definedName>
    <definedName name="solver_adj" localSheetId="10" hidden="1">'Tab three_15.14'!$B$14:$D$14</definedName>
    <definedName name="solver_adj" localSheetId="7" hidden="1">'Tab two_15.13'!$B$14:$D$14</definedName>
    <definedName name="solver_cvg" localSheetId="2" hidden="1">0.0001</definedName>
    <definedName name="solver_cvg" localSheetId="10" hidden="1">0.0001</definedName>
    <definedName name="solver_cvg" localSheetId="7" hidden="1">0.0001</definedName>
    <definedName name="solver_drv" localSheetId="2" hidden="1">1</definedName>
    <definedName name="solver_drv" localSheetId="10" hidden="1">1</definedName>
    <definedName name="solver_drv" localSheetId="7" hidden="1">1</definedName>
    <definedName name="solver_eng" localSheetId="2" hidden="1">2</definedName>
    <definedName name="solver_eng" localSheetId="10" hidden="1">2</definedName>
    <definedName name="solver_eng" localSheetId="7" hidden="1">2</definedName>
    <definedName name="solver_itr" localSheetId="2" hidden="1">2147483647</definedName>
    <definedName name="solver_itr" localSheetId="10" hidden="1">2147483647</definedName>
    <definedName name="solver_itr" localSheetId="7" hidden="1">2147483647</definedName>
    <definedName name="solver_lhs1" localSheetId="2" hidden="1">'Tab one _13.26'!$F$18:$F$22</definedName>
    <definedName name="solver_lhs1" localSheetId="10" hidden="1">'Tab three_15.14'!$E$15:$E$18</definedName>
    <definedName name="solver_lhs1" localSheetId="7" hidden="1">'Tab two_15.13'!$E$15:$E$17</definedName>
    <definedName name="solver_lhs2" localSheetId="2" hidden="1">'Tab one _13.26'!$F$18:$F$22</definedName>
    <definedName name="solver_lhs2" localSheetId="7" hidden="1">'Tab two_15.13'!$E$18</definedName>
    <definedName name="solver_lhs3" localSheetId="7" hidden="1">'Tab two_15.13'!$O$17</definedName>
    <definedName name="solver_lhs4" localSheetId="7" hidden="1">'Tab two_15.13'!$O$18</definedName>
    <definedName name="solver_lin" localSheetId="2" hidden="1">1</definedName>
    <definedName name="solver_lin" localSheetId="10" hidden="1">1</definedName>
    <definedName name="solver_lin" localSheetId="7" hidden="1">1</definedName>
    <definedName name="solver_mip" localSheetId="2" hidden="1">2147483647</definedName>
    <definedName name="solver_mip" localSheetId="10" hidden="1">2147483647</definedName>
    <definedName name="solver_mip" localSheetId="7" hidden="1">2147483647</definedName>
    <definedName name="solver_mni" localSheetId="2" hidden="1">30</definedName>
    <definedName name="solver_mni" localSheetId="10" hidden="1">30</definedName>
    <definedName name="solver_mni" localSheetId="7" hidden="1">30</definedName>
    <definedName name="solver_mrt" localSheetId="2" hidden="1">0.075</definedName>
    <definedName name="solver_mrt" localSheetId="10" hidden="1">0.075</definedName>
    <definedName name="solver_mrt" localSheetId="7" hidden="1">0.075</definedName>
    <definedName name="solver_msl" localSheetId="2" hidden="1">2</definedName>
    <definedName name="solver_msl" localSheetId="10" hidden="1">2</definedName>
    <definedName name="solver_msl" localSheetId="7" hidden="1">2</definedName>
    <definedName name="solver_neg" localSheetId="2" hidden="1">1</definedName>
    <definedName name="solver_neg" localSheetId="10" hidden="1">1</definedName>
    <definedName name="solver_neg" localSheetId="7" hidden="1">1</definedName>
    <definedName name="solver_nod" localSheetId="2" hidden="1">2147483647</definedName>
    <definedName name="solver_nod" localSheetId="10" hidden="1">2147483647</definedName>
    <definedName name="solver_nod" localSheetId="7" hidden="1">2147483647</definedName>
    <definedName name="solver_num" localSheetId="2" hidden="1">1</definedName>
    <definedName name="solver_num" localSheetId="10" hidden="1">1</definedName>
    <definedName name="solver_num" localSheetId="7" hidden="1">2</definedName>
    <definedName name="solver_opt" localSheetId="2" hidden="1">'Tab one _13.26'!$F$15</definedName>
    <definedName name="solver_opt" localSheetId="10" hidden="1">'Tab three_15.14'!$E$21</definedName>
    <definedName name="solver_opt" localSheetId="7" hidden="1">'Tab two_15.13'!$E$21</definedName>
    <definedName name="solver_pre" localSheetId="2" hidden="1">0.000001</definedName>
    <definedName name="solver_pre" localSheetId="10" hidden="1">0.000001</definedName>
    <definedName name="solver_pre" localSheetId="7" hidden="1">0.000001</definedName>
    <definedName name="solver_rbv" localSheetId="2" hidden="1">1</definedName>
    <definedName name="solver_rbv" localSheetId="10" hidden="1">1</definedName>
    <definedName name="solver_rbv" localSheetId="7" hidden="1">1</definedName>
    <definedName name="solver_rel1" localSheetId="2" hidden="1">1</definedName>
    <definedName name="solver_rel1" localSheetId="10" hidden="1">1</definedName>
    <definedName name="solver_rel1" localSheetId="7" hidden="1">1</definedName>
    <definedName name="solver_rel2" localSheetId="2" hidden="1">1</definedName>
    <definedName name="solver_rel2" localSheetId="7" hidden="1">1</definedName>
    <definedName name="solver_rel3" localSheetId="7" hidden="1">1</definedName>
    <definedName name="solver_rel4" localSheetId="7" hidden="1">1</definedName>
    <definedName name="solver_rhs1" localSheetId="2" hidden="1">'Tab one _13.26'!$F$5:$F$9</definedName>
    <definedName name="solver_rhs1" localSheetId="10" hidden="1">'Tab three_15.14'!$E$5:$E$8</definedName>
    <definedName name="solver_rhs1" localSheetId="7" hidden="1">'Tab two_15.13'!$E$6:$E$8</definedName>
    <definedName name="solver_rhs2" localSheetId="2" hidden="1">'Tab one _13.26'!$F$5:$F$9</definedName>
    <definedName name="solver_rhs2" localSheetId="7" hidden="1">'Tab two_15.13'!$E$10</definedName>
    <definedName name="solver_rhs3" localSheetId="7" hidden="1">'Tab two_15.13'!$O$8</definedName>
    <definedName name="solver_rhs4" localSheetId="7" hidden="1">'Tab two_15.13'!$O$10</definedName>
    <definedName name="solver_rlx" localSheetId="2" hidden="1">2</definedName>
    <definedName name="solver_rlx" localSheetId="10" hidden="1">2</definedName>
    <definedName name="solver_rlx" localSheetId="7" hidden="1">2</definedName>
    <definedName name="solver_rsd" localSheetId="2" hidden="1">0</definedName>
    <definedName name="solver_rsd" localSheetId="10" hidden="1">0</definedName>
    <definedName name="solver_rsd" localSheetId="7" hidden="1">0</definedName>
    <definedName name="solver_scl" localSheetId="2" hidden="1">1</definedName>
    <definedName name="solver_scl" localSheetId="10" hidden="1">1</definedName>
    <definedName name="solver_scl" localSheetId="7" hidden="1">1</definedName>
    <definedName name="solver_sho" localSheetId="2" hidden="1">2</definedName>
    <definedName name="solver_sho" localSheetId="10" hidden="1">2</definedName>
    <definedName name="solver_sho" localSheetId="7" hidden="1">2</definedName>
    <definedName name="solver_ssz" localSheetId="2" hidden="1">100</definedName>
    <definedName name="solver_ssz" localSheetId="10" hidden="1">100</definedName>
    <definedName name="solver_ssz" localSheetId="7" hidden="1">100</definedName>
    <definedName name="solver_tim" localSheetId="2" hidden="1">2147483647</definedName>
    <definedName name="solver_tim" localSheetId="10" hidden="1">2147483647</definedName>
    <definedName name="solver_tim" localSheetId="7" hidden="1">2147483647</definedName>
    <definedName name="solver_tol" localSheetId="2" hidden="1">0.01</definedName>
    <definedName name="solver_tol" localSheetId="10" hidden="1">0.01</definedName>
    <definedName name="solver_tol" localSheetId="7" hidden="1">0.01</definedName>
    <definedName name="solver_typ" localSheetId="2" hidden="1">1</definedName>
    <definedName name="solver_typ" localSheetId="10" hidden="1">1</definedName>
    <definedName name="solver_typ" localSheetId="7" hidden="1">1</definedName>
    <definedName name="solver_val" localSheetId="2" hidden="1">0</definedName>
    <definedName name="solver_val" localSheetId="10" hidden="1">0</definedName>
    <definedName name="solver_val" localSheetId="7" hidden="1">0</definedName>
    <definedName name="solver_ver" localSheetId="2" hidden="1">2</definedName>
    <definedName name="solver_ver" localSheetId="10" hidden="1">2</definedName>
    <definedName name="solver_ver" localSheetId="7"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9" l="1"/>
  <c r="C24" i="9" s="1"/>
  <c r="D15" i="4"/>
  <c r="C15" i="4"/>
  <c r="B15" i="4"/>
  <c r="D21" i="4"/>
  <c r="C21" i="4"/>
  <c r="B21" i="4"/>
  <c r="D17" i="4"/>
  <c r="C17" i="4"/>
  <c r="B17" i="4"/>
  <c r="D16" i="4"/>
  <c r="C16" i="4"/>
  <c r="B16" i="4"/>
  <c r="D21" i="5"/>
  <c r="C21" i="5"/>
  <c r="B21" i="5"/>
  <c r="D18" i="5"/>
  <c r="C18" i="5"/>
  <c r="B18" i="5"/>
  <c r="D17" i="5"/>
  <c r="C17" i="5"/>
  <c r="B17" i="5"/>
  <c r="D16" i="5"/>
  <c r="C16" i="5"/>
  <c r="B16" i="5"/>
  <c r="D15" i="5"/>
  <c r="C15" i="5"/>
  <c r="B15" i="5"/>
  <c r="E16" i="4" l="1"/>
  <c r="E21" i="4"/>
  <c r="E21" i="5"/>
  <c r="E16" i="5"/>
  <c r="E17" i="4"/>
  <c r="E15" i="4"/>
  <c r="E15" i="5"/>
  <c r="E17" i="5"/>
  <c r="E18" i="5"/>
  <c r="E18" i="4" l="1"/>
  <c r="F18" i="1"/>
  <c r="E15" i="1"/>
  <c r="D15" i="1"/>
  <c r="C15" i="1"/>
  <c r="B15" i="1"/>
  <c r="F14" i="1"/>
  <c r="F22" i="1"/>
  <c r="F20" i="1"/>
  <c r="F19" i="1"/>
  <c r="F21" i="1"/>
  <c r="F15" i="1" l="1"/>
</calcChain>
</file>

<file path=xl/sharedStrings.xml><?xml version="1.0" encoding="utf-8"?>
<sst xmlns="http://schemas.openxmlformats.org/spreadsheetml/2006/main" count="511" uniqueCount="178">
  <si>
    <t>Martinez Model Cars</t>
  </si>
  <si>
    <t>X1</t>
  </si>
  <si>
    <t>X2</t>
  </si>
  <si>
    <t>X3</t>
  </si>
  <si>
    <t>X4</t>
  </si>
  <si>
    <t>Minutes/Unit</t>
  </si>
  <si>
    <t>Ferrari</t>
  </si>
  <si>
    <t>BMW</t>
  </si>
  <si>
    <t>Lotus</t>
  </si>
  <si>
    <t>Tesla</t>
  </si>
  <si>
    <t>Minutes Available</t>
  </si>
  <si>
    <t>Mold</t>
  </si>
  <si>
    <t>Sand</t>
  </si>
  <si>
    <t>Polish</t>
  </si>
  <si>
    <t xml:space="preserve">Paint </t>
  </si>
  <si>
    <t>Finsih</t>
  </si>
  <si>
    <t>Price</t>
  </si>
  <si>
    <t>Total</t>
  </si>
  <si>
    <t>Cars Manufactured</t>
  </si>
  <si>
    <t>Profit</t>
  </si>
  <si>
    <t>Minutes Used</t>
  </si>
  <si>
    <t>Max 350X1 + 330X2 +270X3 + 255X4</t>
  </si>
  <si>
    <t>5X1+3.50X2+1X3+3X4 &lt;= 600</t>
  </si>
  <si>
    <t>4X1+3.2X2+2X3+3.65X4 &lt;= 600</t>
  </si>
  <si>
    <t>3.5X1+2X2+3X3+1X4 &lt;= 480</t>
  </si>
  <si>
    <t>3.75X1+3.25X2+1.75X3+2X4 &lt;= 480</t>
  </si>
  <si>
    <t>4X1+1X2+2X3+3X4 &lt;= 480</t>
  </si>
  <si>
    <t>X1, X2, X3, X4 &gt;= 0</t>
  </si>
  <si>
    <t>Microsoft Excel 16.80 Answer Report</t>
  </si>
  <si>
    <t>Report Created: 2023-11-04 1:53:15 PM</t>
  </si>
  <si>
    <t>Result: Solver found a solution.  All constraints and optimality conditions are satisfied.</t>
  </si>
  <si>
    <t>Solver Engine</t>
  </si>
  <si>
    <t>Engine: Simplex LP</t>
  </si>
  <si>
    <t>Solution Time: 484.024 Seconds.</t>
  </si>
  <si>
    <t>Iterations: 3 Subproblems: 0</t>
  </si>
  <si>
    <t>Solver Options</t>
  </si>
  <si>
    <t>Max Time Unlimited, Iterations Unlimited, Precision 1E-06,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</si>
  <si>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</si>
  <si>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</si>
  <si>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</si>
  <si>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</si>
  <si>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</si>
  <si>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</si>
  <si>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</si>
  <si>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</si>
  <si>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</si>
  <si>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</si>
  <si>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</si>
  <si>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</si>
  <si>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</si>
  <si>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$F$15</t>
  </si>
  <si>
    <t>Profit Total</t>
  </si>
  <si>
    <t>$B$14</t>
  </si>
  <si>
    <t>Cars Manufactured Ferrari</t>
  </si>
  <si>
    <t>Contin</t>
  </si>
  <si>
    <t>$C$14</t>
  </si>
  <si>
    <t>Cars Manufactured BMW</t>
  </si>
  <si>
    <t>$D$14</t>
  </si>
  <si>
    <t>Cars Manufactured Lotus</t>
  </si>
  <si>
    <t>$E$14</t>
  </si>
  <si>
    <t>Cars Manufactured Tesla</t>
  </si>
  <si>
    <t>$F$18</t>
  </si>
  <si>
    <t>Mold Minutes Used</t>
  </si>
  <si>
    <t>$F$18&lt;=$F$5</t>
  </si>
  <si>
    <t>Not Binding</t>
  </si>
  <si>
    <t>$F$19</t>
  </si>
  <si>
    <t>Sand Minutes Used</t>
  </si>
  <si>
    <t>$F$19&lt;=$F$6</t>
  </si>
  <si>
    <t>Binding</t>
  </si>
  <si>
    <t>$F$20</t>
  </si>
  <si>
    <t>Polish Minutes Used</t>
  </si>
  <si>
    <t>$F$20&lt;=$F$7</t>
  </si>
  <si>
    <t>$F$21</t>
  </si>
  <si>
    <t>Paint  Minutes Used</t>
  </si>
  <si>
    <t>$F$21&lt;=$F$8</t>
  </si>
  <si>
    <t>$F$22</t>
  </si>
  <si>
    <t>Finsih Minutes Used</t>
  </si>
  <si>
    <t>$F$22&lt;=$F$9</t>
  </si>
  <si>
    <t>Microsoft Excel 16.80 Sensitivity Report</t>
  </si>
  <si>
    <t>Final</t>
  </si>
  <si>
    <t>Value</t>
  </si>
  <si>
    <t>Reduced</t>
  </si>
  <si>
    <t>Cost</t>
  </si>
  <si>
    <t>Objective</t>
  </si>
  <si>
    <t>Coefficient</t>
  </si>
  <si>
    <t>Allowable</t>
  </si>
  <si>
    <t>Increase</t>
  </si>
  <si>
    <t>Decrease</t>
  </si>
  <si>
    <t>Shadow</t>
  </si>
  <si>
    <t>Constraint</t>
  </si>
  <si>
    <t>R.H. Side</t>
  </si>
  <si>
    <t>Original profit</t>
  </si>
  <si>
    <t>No need to re-solve the problem:</t>
  </si>
  <si>
    <t>Model</t>
  </si>
  <si>
    <t>Morton Supply Company</t>
  </si>
  <si>
    <t>Material (measured in square inches)</t>
  </si>
  <si>
    <t>Model 1</t>
  </si>
  <si>
    <t>Model 2</t>
  </si>
  <si>
    <t>Model 3</t>
  </si>
  <si>
    <t>Material Available (sq in)</t>
  </si>
  <si>
    <t>Cardstock</t>
  </si>
  <si>
    <t>Satin</t>
  </si>
  <si>
    <t>Plain Fabric</t>
  </si>
  <si>
    <t>Leather</t>
  </si>
  <si>
    <t>Profit Per Model</t>
  </si>
  <si>
    <t>Quantity Produced</t>
  </si>
  <si>
    <t>Materials Used</t>
  </si>
  <si>
    <t xml:space="preserve">Total </t>
  </si>
  <si>
    <t>Max 50X1 + 44X2 +40X3</t>
  </si>
  <si>
    <t>12X1+10X2+14X3 &lt;= 1200</t>
  </si>
  <si>
    <t>24X1+20X2+15X3 &lt;= 2000</t>
  </si>
  <si>
    <t>40X1+40X2+30X3 &lt;= 7500</t>
  </si>
  <si>
    <t>11X1+11X2+10X3 &lt;= 1000</t>
  </si>
  <si>
    <t>X1, X2, X3 &gt;= 0</t>
  </si>
  <si>
    <t>Iterations: 2 Subproblems: 0</t>
  </si>
  <si>
    <t>$E$21</t>
  </si>
  <si>
    <t xml:space="preserve">Profit Total </t>
  </si>
  <si>
    <t>Quantity Produced Model 1</t>
  </si>
  <si>
    <t>Quantity Produced Model 2</t>
  </si>
  <si>
    <t>Quantity Produced Model 3</t>
  </si>
  <si>
    <t>$E$15</t>
  </si>
  <si>
    <t>Cardstock Materials Used</t>
  </si>
  <si>
    <t>$E$15&lt;=$E$5</t>
  </si>
  <si>
    <t>$E$16</t>
  </si>
  <si>
    <t>Satin Materials Used</t>
  </si>
  <si>
    <t>$E$16&lt;=$E$6</t>
  </si>
  <si>
    <t>$E$17</t>
  </si>
  <si>
    <t>Plain Fabric Materials Used</t>
  </si>
  <si>
    <t>$E$17&lt;=$E$7</t>
  </si>
  <si>
    <t>$E$18</t>
  </si>
  <si>
    <t>Leather Materials Used</t>
  </si>
  <si>
    <t>$E$18&lt;=$E$8</t>
  </si>
  <si>
    <t>Bangs Leisure Chairs</t>
  </si>
  <si>
    <t>13.15a</t>
  </si>
  <si>
    <t>Data</t>
  </si>
  <si>
    <t>Product</t>
  </si>
  <si>
    <t>Hours/unit</t>
  </si>
  <si>
    <t>Sling Chairs</t>
  </si>
  <si>
    <t>Adirondack</t>
  </si>
  <si>
    <t>Hammocks</t>
  </si>
  <si>
    <t>Limitation (hours)</t>
  </si>
  <si>
    <t>Cutting</t>
  </si>
  <si>
    <t>Assembling</t>
  </si>
  <si>
    <t>Finishing</t>
  </si>
  <si>
    <t>Profit/unit</t>
  </si>
  <si>
    <t>Hours/month</t>
  </si>
  <si>
    <t>Hours Used</t>
  </si>
  <si>
    <t>Profit Contribution</t>
  </si>
  <si>
    <t>Report Created: 2023-11-04 3:01:08 PM</t>
  </si>
  <si>
    <t>Solution Time: 508.075 Seconds.</t>
  </si>
  <si>
    <t>Max Time Unlimited, Iterations Unlimited, Precision 0.000001, Use Automatic Scaling</t>
  </si>
  <si>
    <t xml:space="preserve">Profit Contribution Total </t>
  </si>
  <si>
    <t>Quantity Produced Sling Chairs</t>
  </si>
  <si>
    <t>Quantity Produced Adirondack</t>
  </si>
  <si>
    <t>Quantity Produced Hammocks</t>
  </si>
  <si>
    <t>Cutting Hours Used</t>
  </si>
  <si>
    <t>$E$15&lt;=$E$6</t>
  </si>
  <si>
    <t>Assembling Hours Used</t>
  </si>
  <si>
    <t>$E$16&lt;=$E$7</t>
  </si>
  <si>
    <t>Finishing Hours Used</t>
  </si>
  <si>
    <t>$E$17&lt;=$E$8</t>
  </si>
  <si>
    <t>Total Hours Used</t>
  </si>
  <si>
    <t>$E$18&lt;=$E$10</t>
  </si>
  <si>
    <t>Max 40X1 + 100X2 +90X3</t>
  </si>
  <si>
    <t>(0.5+0.75+1)X1+(2+2+1)X2+(0.4+3+1)X3 &lt;= 120</t>
  </si>
  <si>
    <t>Report Created: 2023-11-04 3:13:40 PM</t>
  </si>
  <si>
    <t>Solution Time: 411.202 Seconds.</t>
  </si>
  <si>
    <t>Finish Minutes Used</t>
  </si>
  <si>
    <t xml:space="preserve">The new OFV </t>
  </si>
  <si>
    <t>0.5X1+2X2+0.4X3 &lt;= 52</t>
  </si>
  <si>
    <t>0.75X1+2X2+3X3 &lt;= 52</t>
  </si>
  <si>
    <t>1X1+1X2+1X3 &lt;= 52</t>
  </si>
  <si>
    <t>Report Created: 2023-11-04 4:54:59 PM</t>
  </si>
  <si>
    <t>Solution Time: 452.518 Seconds.</t>
  </si>
  <si>
    <t>If each type of car must produce:</t>
  </si>
  <si>
    <t>Worksheet: [T00696467-HW6]Tab three_15.14</t>
  </si>
  <si>
    <t>Worksheet: [T00696467-HW6]Tab two_15.13</t>
  </si>
  <si>
    <t>Worksheet: [T00696467-HW6]Sheet1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</si>
</sst>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3" x14ac:knownFonts="1">
    <font>
      <sz val="12"/>
      <color theme="1"/>
      <name val="Aptos Narrow"/>
      <family val="2"/>
      <scheme val="minor"/>
    </font>
    <font>
      <sz val="12"/>
      <color theme="1"/>
      <name val="Aptos Narrow"/>
      <family val="2"/>
      <scheme val="minor"/>
    </font>
    <font>
      <b/>
      <sz val="12"/>
      <color theme="1"/>
      <name val="Arial"/>
      <family val="2"/>
    </font>
    <font>
      <sz val="12"/>
      <color theme="1"/>
      <name val="Arial"/>
      <family val="2"/>
    </font>
    <font>
      <b/>
      <sz val="12"/>
      <color theme="1"/>
      <name val="Aptos Narrow"/>
      <scheme val="minor"/>
    </font>
    <font>
      <b/>
      <sz val="12"/>
      <color indexed="18"/>
      <name val="Aptos Narrow"/>
      <family val="2"/>
      <scheme val="minor"/>
    </font>
    <font>
      <sz val="9"/>
      <color theme="1"/>
      <name val="Helvetica"/>
      <family val="2"/>
    </font>
    <font>
      <i/>
      <sz val="12"/>
      <color theme="1"/>
      <name val="Arial"/>
      <family val="2"/>
    </font>
    <font>
      <b/>
      <i/>
      <sz val="12"/>
      <color theme="1"/>
      <name val="Arial"/>
      <family val="2"/>
    </font>
    <font>
      <sz val="12"/>
      <color rgb="FF000000"/>
      <name val="Arial"/>
      <family val="2"/>
    </font>
    <font>
      <b/>
      <sz val="12"/>
      <name val="Arial"/>
      <family val="2"/>
    </font>
    <font>
      <sz val="12"/>
      <color rgb="FF0432FF"/>
      <name val="Arial"/>
      <family val="2"/>
    </font>
    <font>
      <sz val="12"/>
      <color rgb="FF000000"/>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C1F0C8"/>
        <bgColor rgb="FF000000"/>
      </patternFill>
    </fill>
    <fill>
      <patternFill patternType="solid">
        <fgColor theme="6" tint="0.79998168889431442"/>
        <bgColor rgb="FF000000"/>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1" fillId="0" borderId="0" applyFont="0" applyFill="0" applyBorder="0" applyAlignment="0" applyProtection="0"/>
  </cellStyleXfs>
  <cellXfs count="52">
    <xf numFmtId="0" fontId="0" fillId="0" borderId="0" xfId="0"/>
    <xf numFmtId="0" fontId="2" fillId="0" borderId="0" xfId="0" applyFont="1"/>
    <xf numFmtId="0" fontId="3" fillId="0" borderId="0" xfId="0" applyFont="1"/>
    <xf numFmtId="0" fontId="2" fillId="0" borderId="0" xfId="0" applyFont="1" applyAlignment="1">
      <alignment horizontal="center"/>
    </xf>
    <xf numFmtId="0" fontId="2" fillId="0" borderId="0" xfId="0" applyFont="1" applyAlignment="1">
      <alignment horizontal="right"/>
    </xf>
    <xf numFmtId="2" fontId="3" fillId="0" borderId="0" xfId="0" applyNumberFormat="1" applyFont="1"/>
    <xf numFmtId="164" fontId="3" fillId="0" borderId="0" xfId="1" applyNumberFormat="1" applyFont="1"/>
    <xf numFmtId="0" fontId="2" fillId="0" borderId="0" xfId="0" applyFont="1" applyAlignment="1">
      <alignment horizontal="left" wrapText="1"/>
    </xf>
    <xf numFmtId="2" fontId="3" fillId="2" borderId="0" xfId="0" applyNumberFormat="1" applyFont="1" applyFill="1"/>
    <xf numFmtId="164" fontId="3" fillId="0" borderId="0" xfId="1" applyNumberFormat="1" applyFont="1" applyFill="1"/>
    <xf numFmtId="164" fontId="3" fillId="2" borderId="0" xfId="1" applyNumberFormat="1" applyFont="1" applyFill="1"/>
    <xf numFmtId="0" fontId="3" fillId="3" borderId="0" xfId="0" applyFont="1" applyFill="1"/>
    <xf numFmtId="0" fontId="4" fillId="0" borderId="0" xfId="0" applyFont="1"/>
    <xf numFmtId="0" fontId="0" fillId="0" borderId="4" xfId="0" applyBorder="1"/>
    <xf numFmtId="0" fontId="5" fillId="0" borderId="3" xfId="0" applyFont="1" applyBorder="1" applyAlignment="1">
      <alignment horizontal="center"/>
    </xf>
    <xf numFmtId="0" fontId="0" fillId="0" borderId="5" xfId="0" applyBorder="1"/>
    <xf numFmtId="164" fontId="0" fillId="0" borderId="4" xfId="0" applyNumberFormat="1" applyBorder="1"/>
    <xf numFmtId="2" fontId="0" fillId="0" borderId="5" xfId="0" applyNumberFormat="1" applyBorder="1"/>
    <xf numFmtId="2" fontId="0" fillId="0" borderId="4" xfId="0" applyNumberFormat="1" applyBorder="1"/>
    <xf numFmtId="0" fontId="5" fillId="0" borderId="1" xfId="0" applyFont="1" applyBorder="1" applyAlignment="1">
      <alignment horizontal="center"/>
    </xf>
    <xf numFmtId="0" fontId="5" fillId="0" borderId="2" xfId="0" applyFont="1" applyBorder="1" applyAlignment="1">
      <alignment horizontal="center"/>
    </xf>
    <xf numFmtId="44" fontId="0" fillId="0" borderId="0" xfId="0" applyNumberFormat="1"/>
    <xf numFmtId="0" fontId="6" fillId="0" borderId="0" xfId="0" applyFont="1"/>
    <xf numFmtId="0" fontId="7" fillId="0" borderId="0" xfId="0" applyFont="1"/>
    <xf numFmtId="6" fontId="3" fillId="0" borderId="0" xfId="0" applyNumberFormat="1" applyFont="1"/>
    <xf numFmtId="0" fontId="8" fillId="0" borderId="0" xfId="0" applyFont="1"/>
    <xf numFmtId="0" fontId="3" fillId="0" borderId="0" xfId="0" applyFont="1" applyAlignment="1">
      <alignment horizontal="center"/>
    </xf>
    <xf numFmtId="6" fontId="3" fillId="4" borderId="0" xfId="0" applyNumberFormat="1" applyFont="1" applyFill="1"/>
    <xf numFmtId="0" fontId="9" fillId="5" borderId="0" xfId="0" applyFont="1" applyFill="1"/>
    <xf numFmtId="0" fontId="9" fillId="0" borderId="0" xfId="0" applyFont="1"/>
    <xf numFmtId="6" fontId="0" fillId="0" borderId="4" xfId="0" applyNumberFormat="1" applyBorder="1"/>
    <xf numFmtId="0" fontId="10" fillId="0" borderId="0" xfId="0" applyFont="1"/>
    <xf numFmtId="0" fontId="10" fillId="0" borderId="0" xfId="0" applyFont="1" applyAlignment="1">
      <alignment horizontal="center" vertical="center"/>
    </xf>
    <xf numFmtId="0" fontId="10" fillId="0" borderId="0" xfId="0" applyFont="1" applyAlignment="1">
      <alignment horizontal="right"/>
    </xf>
    <xf numFmtId="0" fontId="3" fillId="0" borderId="0" xfId="0" applyFont="1" applyAlignment="1">
      <alignment horizontal="center" vertical="center"/>
    </xf>
    <xf numFmtId="164" fontId="3" fillId="0" borderId="0" xfId="1" applyNumberFormat="1" applyFont="1" applyFill="1" applyBorder="1" applyAlignment="1">
      <alignment horizontal="center" vertical="center"/>
    </xf>
    <xf numFmtId="44" fontId="3" fillId="0" borderId="0" xfId="1" applyFont="1" applyFill="1" applyBorder="1" applyAlignment="1">
      <alignment horizontal="center" vertical="center"/>
    </xf>
    <xf numFmtId="0" fontId="10" fillId="0" borderId="0" xfId="0" applyFont="1" applyAlignment="1">
      <alignment horizontal="right" vertical="center"/>
    </xf>
    <xf numFmtId="2" fontId="3" fillId="2" borderId="0" xfId="0" applyNumberFormat="1" applyFont="1" applyFill="1" applyAlignment="1">
      <alignment horizontal="center" vertical="center"/>
    </xf>
    <xf numFmtId="2" fontId="3" fillId="0" borderId="0" xfId="0" applyNumberFormat="1" applyFont="1" applyAlignment="1">
      <alignment horizontal="center" vertical="center"/>
    </xf>
    <xf numFmtId="0" fontId="2" fillId="0" borderId="0" xfId="0" applyFont="1" applyAlignment="1">
      <alignment horizontal="center" vertical="center"/>
    </xf>
    <xf numFmtId="164" fontId="11" fillId="0" borderId="0" xfId="1" applyNumberFormat="1" applyFont="1" applyFill="1" applyBorder="1"/>
    <xf numFmtId="164" fontId="3" fillId="4" borderId="0" xfId="1" applyNumberFormat="1" applyFont="1" applyFill="1" applyBorder="1"/>
    <xf numFmtId="164" fontId="3" fillId="0" borderId="0" xfId="1" applyNumberFormat="1" applyFont="1" applyFill="1" applyBorder="1"/>
    <xf numFmtId="164" fontId="0" fillId="0" borderId="0" xfId="1" applyNumberFormat="1" applyFont="1"/>
    <xf numFmtId="0" fontId="0" fillId="0" borderId="0" xfId="0" applyAlignment="1">
      <alignment wrapText="1"/>
    </xf>
    <xf numFmtId="44" fontId="0" fillId="3" borderId="0" xfId="1" applyFont="1" applyFill="1"/>
    <xf numFmtId="0" fontId="0" fillId="3" borderId="0" xfId="0" applyFill="1"/>
    <xf numFmtId="44" fontId="0" fillId="3" borderId="0" xfId="0" applyNumberFormat="1" applyFill="1"/>
    <xf numFmtId="0" fontId="12" fillId="0" borderId="0" xfId="0" applyFont="1"/>
    <xf numFmtId="0" fontId="9" fillId="6" borderId="0" xfId="0" applyFont="1" applyFill="1"/>
    <xf numFmtId="0" fontId="10"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86522</xdr:colOff>
      <xdr:row>21</xdr:row>
      <xdr:rowOff>181946</xdr:rowOff>
    </xdr:from>
    <xdr:to>
      <xdr:col>18</xdr:col>
      <xdr:colOff>803944</xdr:colOff>
      <xdr:row>41</xdr:row>
      <xdr:rowOff>174770</xdr:rowOff>
    </xdr:to>
    <xdr:sp macro="" textlink="">
      <xdr:nvSpPr>
        <xdr:cNvPr id="3" name="TextBox 2">
          <a:extLst>
            <a:ext uri="{FF2B5EF4-FFF2-40B4-BE49-F238E27FC236}">
              <a16:creationId xmlns:a16="http://schemas.microsoft.com/office/drawing/2014/main" id="{DBBE979A-6A13-31ED-01C4-77EFEF712EE8}"/>
            </a:ext>
          </a:extLst>
        </xdr:cNvPr>
        <xdr:cNvSpPr txBox="1"/>
      </xdr:nvSpPr>
      <xdr:spPr>
        <a:xfrm>
          <a:off x="86522" y="4481304"/>
          <a:ext cx="15980725" cy="395429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 To maximize profit, the optimal production plan for each type of car are:</a:t>
          </a:r>
          <a:r>
            <a:rPr lang="en-US" sz="1200" baseline="0"/>
            <a:t> </a:t>
          </a:r>
          <a:r>
            <a:rPr lang="en-US" sz="1200"/>
            <a:t>Ferrari: 0 units, BMW: 56.01 units,</a:t>
          </a:r>
          <a:r>
            <a:rPr lang="en-US" sz="1200" baseline="0"/>
            <a:t> </a:t>
          </a:r>
          <a:r>
            <a:rPr lang="en-US" sz="1200"/>
            <a:t>Lotus: 103.06 units, Tesla: 58.81 units.</a:t>
          </a:r>
        </a:p>
        <a:p>
          <a:endParaRPr lang="en-US" sz="1200"/>
        </a:p>
        <a:p>
          <a:r>
            <a:rPr lang="en-US" sz="1200"/>
            <a:t>b. If marketing requires that at least 40 units of each type of car be produced each day, the optimal production plan would need to be adjusted to meet this requirement. </a:t>
          </a:r>
        </a:p>
        <a:p>
          <a:r>
            <a:rPr lang="en-US" sz="1200"/>
            <a:t>Ferrari production needs to be increased to at least 40 units</a:t>
          </a:r>
        </a:p>
        <a:p>
          <a:r>
            <a:rPr lang="en-US" sz="1200"/>
            <a:t>The production of BMW, Lotus, and Tesla would </a:t>
          </a:r>
          <a:r>
            <a:rPr lang="en-US" sz="1200" baseline="0"/>
            <a:t>decresed to </a:t>
          </a:r>
          <a:r>
            <a:rPr lang="en-CA" sz="1200" b="0" i="0" u="none" strike="noStrike">
              <a:solidFill>
                <a:schemeClr val="dk1"/>
              </a:solidFill>
              <a:effectLst/>
              <a:latin typeface="+mn-lt"/>
              <a:ea typeface="+mn-ea"/>
              <a:cs typeface="+mn-cs"/>
            </a:rPr>
            <a:t>40.00</a:t>
          </a:r>
          <a:r>
            <a:rPr lang="en-US" sz="1200" b="0" i="0" u="none" strike="noStrike" baseline="0">
              <a:solidFill>
                <a:schemeClr val="dk1"/>
              </a:solidFill>
              <a:effectLst/>
              <a:latin typeface="+mn-lt"/>
              <a:ea typeface="+mn-ea"/>
              <a:cs typeface="+mn-cs"/>
            </a:rPr>
            <a:t>, </a:t>
          </a:r>
          <a:r>
            <a:rPr lang="en-CA" sz="1200" b="0" i="0" u="none" strike="noStrike">
              <a:solidFill>
                <a:schemeClr val="dk1"/>
              </a:solidFill>
              <a:effectLst/>
              <a:latin typeface="+mn-lt"/>
              <a:ea typeface="+mn-ea"/>
              <a:cs typeface="+mn-cs"/>
            </a:rPr>
            <a:t>68.57</a:t>
          </a:r>
          <a:r>
            <a:rPr lang="en-CA" sz="1200" b="0" i="0" u="none" strike="noStrike" baseline="0">
              <a:solidFill>
                <a:schemeClr val="dk1"/>
              </a:solidFill>
              <a:effectLst/>
              <a:latin typeface="+mn-lt"/>
              <a:ea typeface="+mn-ea"/>
              <a:cs typeface="+mn-cs"/>
            </a:rPr>
            <a:t> and </a:t>
          </a:r>
          <a:r>
            <a:rPr lang="en-CA" sz="1200" b="0" i="0" u="none" strike="noStrike">
              <a:solidFill>
                <a:schemeClr val="dk1"/>
              </a:solidFill>
              <a:effectLst/>
              <a:latin typeface="+mn-lt"/>
              <a:ea typeface="+mn-ea"/>
              <a:cs typeface="+mn-cs"/>
            </a:rPr>
            <a:t>40.00</a:t>
          </a:r>
          <a:r>
            <a:rPr lang="en-CA" sz="1200"/>
            <a:t> </a:t>
          </a:r>
          <a:r>
            <a:rPr lang="en-US" sz="1200"/>
            <a:t>units.</a:t>
          </a:r>
        </a:p>
        <a:p>
          <a:r>
            <a:rPr lang="en-US" sz="1200"/>
            <a:t>Profit: </a:t>
          </a:r>
          <a:r>
            <a:rPr lang="en-CA" sz="1200" b="0" i="0" u="none" strike="noStrike">
              <a:solidFill>
                <a:schemeClr val="dk1"/>
              </a:solidFill>
              <a:effectLst/>
              <a:latin typeface="+mn-lt"/>
              <a:ea typeface="+mn-ea"/>
              <a:cs typeface="+mn-cs"/>
            </a:rPr>
            <a:t>$55,914.29,</a:t>
          </a:r>
          <a:r>
            <a:rPr lang="en-CA" sz="1200" b="0" i="0" u="none" strike="noStrike" baseline="0">
              <a:solidFill>
                <a:schemeClr val="dk1"/>
              </a:solidFill>
              <a:effectLst/>
              <a:latin typeface="+mn-lt"/>
              <a:ea typeface="+mn-ea"/>
              <a:cs typeface="+mn-cs"/>
            </a:rPr>
            <a:t> </a:t>
          </a:r>
          <a:r>
            <a:rPr lang="en-US" sz="1200" b="0" i="0" u="none" strike="noStrike" baseline="0">
              <a:solidFill>
                <a:schemeClr val="dk1"/>
              </a:solidFill>
              <a:effectLst/>
              <a:latin typeface="+mn-lt"/>
              <a:ea typeface="+mn-ea"/>
              <a:cs typeface="+mn-cs"/>
            </a:rPr>
            <a:t>t</a:t>
          </a:r>
          <a:r>
            <a:rPr lang="en-US" sz="1200"/>
            <a:t>he expected profit in part b is</a:t>
          </a:r>
          <a:r>
            <a:rPr lang="en-US" sz="1200" baseline="0"/>
            <a:t> </a:t>
          </a:r>
          <a:r>
            <a:rPr lang="en-US" sz="1200"/>
            <a:t>less than the profit in part a because producing more Ferrari cars, which have a significant negative reduced cost, can increase costs and reduce overall profit.</a:t>
          </a:r>
        </a:p>
        <a:p>
          <a:endParaRPr lang="en-US" sz="1200"/>
        </a:p>
        <a:p>
          <a:r>
            <a:rPr lang="en-US" sz="1200"/>
            <a:t>c. If marketing requires that at least 50 units of each type be produced each day</a:t>
          </a:r>
          <a:r>
            <a:rPr lang="en-CA" sz="1200"/>
            <a:t>,</a:t>
          </a:r>
          <a:r>
            <a:rPr lang="en-CA" sz="1200" baseline="0"/>
            <a:t> </a:t>
          </a:r>
          <a:r>
            <a:rPr lang="en-US" sz="1200"/>
            <a:t>there is no optimal production plan because it  exceeded the maxmiun</a:t>
          </a:r>
          <a:r>
            <a:rPr lang="en-US" sz="1200" baseline="0"/>
            <a:t> </a:t>
          </a:r>
          <a:r>
            <a:rPr lang="en-US" sz="1200"/>
            <a:t>factory working mins</a:t>
          </a:r>
          <a:r>
            <a:rPr lang="en-US" sz="1200" baseline="0"/>
            <a:t> for each step</a:t>
          </a:r>
          <a:r>
            <a:rPr lang="en-US" sz="1200"/>
            <a:t>. This means that 50 units of each type cannot be produced based on current productivity. If the marketing level is to be reached, Requirements mean requiring factory employees to work overtime or hire more workers.</a:t>
          </a:r>
        </a:p>
        <a:p>
          <a:endParaRPr lang="en-CA" sz="1200" b="0" i="0" u="none" strike="noStrike">
            <a:solidFill>
              <a:schemeClr val="dk1"/>
            </a:solidFill>
            <a:effectLst/>
            <a:latin typeface="+mn-lt"/>
            <a:ea typeface="+mn-ea"/>
            <a:cs typeface="+mn-cs"/>
          </a:endParaRPr>
        </a:p>
        <a:p>
          <a:r>
            <a:rPr lang="en-CA" sz="1200" b="0" i="0" u="none" strike="noStrike">
              <a:solidFill>
                <a:schemeClr val="dk1"/>
              </a:solidFill>
              <a:effectLst/>
              <a:latin typeface="+mn-lt"/>
              <a:ea typeface="+mn-ea"/>
              <a:cs typeface="+mn-cs"/>
            </a:rPr>
            <a:t>(1)Why are no Ferrari model cars being produced? What action(s) can Martinez do in order to ensure some are produced?</a:t>
          </a:r>
        </a:p>
        <a:p>
          <a:r>
            <a:rPr lang="en-CA" sz="1200" b="0" i="0" u="none" strike="noStrike">
              <a:solidFill>
                <a:schemeClr val="dk1"/>
              </a:solidFill>
              <a:effectLst/>
              <a:latin typeface="+mn-lt"/>
              <a:ea typeface="+mn-ea"/>
              <a:cs typeface="+mn-cs"/>
            </a:rPr>
            <a:t>No Ferrari cars are being produced because the reduced cost for producing one Ferrari is significantly negative. To ensure some are produced, Martinez can:</a:t>
          </a:r>
        </a:p>
        <a:p>
          <a:r>
            <a:rPr lang="en-CA" sz="1200" b="0" i="0" u="none" strike="noStrike">
              <a:solidFill>
                <a:schemeClr val="dk1"/>
              </a:solidFill>
              <a:effectLst/>
              <a:latin typeface="+mn-lt"/>
              <a:ea typeface="+mn-ea"/>
              <a:cs typeface="+mn-cs"/>
            </a:rPr>
            <a:t>Allocate more resources (e.g., mold, sand, or other production resources) to Ferrari production.</a:t>
          </a:r>
        </a:p>
        <a:p>
          <a:r>
            <a:rPr lang="en-CA" sz="1200" b="0" i="0" u="none" strike="noStrike">
              <a:solidFill>
                <a:schemeClr val="dk1"/>
              </a:solidFill>
              <a:effectLst/>
              <a:latin typeface="+mn-lt"/>
              <a:ea typeface="+mn-ea"/>
              <a:cs typeface="+mn-cs"/>
            </a:rPr>
            <a:t>Consider improving the profitability of the Ferrari model through marketing, promotions, or pricing adjustments to make it more attractive for production.</a:t>
          </a:r>
        </a:p>
        <a:p>
          <a:r>
            <a:rPr lang="en-CA" sz="1200" b="0" i="0" u="none" strike="noStrike">
              <a:solidFill>
                <a:schemeClr val="dk1"/>
              </a:solidFill>
              <a:effectLst/>
              <a:latin typeface="+mn-lt"/>
              <a:ea typeface="+mn-ea"/>
              <a:cs typeface="+mn-cs"/>
            </a:rPr>
            <a:t>Review the production constraints to see if there is any flexibility in resource allocation to Ferrari production.</a:t>
          </a:r>
        </a:p>
        <a:p>
          <a:endParaRPr lang="en-US" sz="1200"/>
        </a:p>
        <a:p>
          <a:r>
            <a:rPr lang="en-US" sz="1200"/>
            <a:t>2) Management thinks they can move a worker (40 minutes) from an underutilized department to another department - what should they do? How will the financial situation be affected?</a:t>
          </a:r>
        </a:p>
        <a:p>
          <a:r>
            <a:rPr lang="en-US" sz="1200"/>
            <a:t>It should reallocate a worker </a:t>
          </a:r>
          <a:r>
            <a:rPr lang="en-CA" sz="1200"/>
            <a:t>(</a:t>
          </a:r>
          <a:r>
            <a:rPr lang="en-US" sz="1200"/>
            <a:t>40 minutes) from the Mold department to the Polish department. We have the option to move one employee either from the Mold or Finish department (reducing their time by 40 minutes each) since their shadow prices are both zero. However, the optimal choice is to move one employee from the Mold department to the Polish department because the Mold department has a higher allowable decrease (124.48) compared to the Finish department's allowable decrease (41.45). This choice is preferred because the Polish department has the highest shadow price (42.71).</a:t>
          </a:r>
          <a:r>
            <a:rPr lang="zh-CN" altLang="en-US" sz="1200" baseline="0"/>
            <a:t> </a:t>
          </a:r>
          <a:r>
            <a:rPr lang="en-CA" altLang="zh-CN" sz="1200"/>
            <a:t>Profit will increase to $63,013.30 from </a:t>
          </a:r>
          <a:r>
            <a:rPr lang="en-CA" sz="1200" b="0" i="0" u="none" strike="noStrike">
              <a:solidFill>
                <a:schemeClr val="dk1"/>
              </a:solidFill>
              <a:effectLst/>
              <a:latin typeface="+mn-lt"/>
              <a:ea typeface="+mn-ea"/>
              <a:cs typeface="+mn-cs"/>
            </a:rPr>
            <a:t>$61,305.02</a:t>
          </a:r>
          <a:r>
            <a:rPr lang="en-CA" sz="1200"/>
            <a:t> .</a:t>
          </a:r>
          <a:endParaRPr lang="en-US" sz="12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469900</xdr:colOff>
      <xdr:row>24</xdr:row>
      <xdr:rowOff>76200</xdr:rowOff>
    </xdr:from>
    <xdr:to>
      <xdr:col>10</xdr:col>
      <xdr:colOff>77755</xdr:colOff>
      <xdr:row>36</xdr:row>
      <xdr:rowOff>17278</xdr:rowOff>
    </xdr:to>
    <xdr:sp macro="" textlink="">
      <xdr:nvSpPr>
        <xdr:cNvPr id="2" name="TextBox 1">
          <a:extLst>
            <a:ext uri="{FF2B5EF4-FFF2-40B4-BE49-F238E27FC236}">
              <a16:creationId xmlns:a16="http://schemas.microsoft.com/office/drawing/2014/main" id="{5E4C73B6-272A-E441-AFCF-1AB0D7C32CA5}"/>
            </a:ext>
          </a:extLst>
        </xdr:cNvPr>
        <xdr:cNvSpPr txBox="1"/>
      </xdr:nvSpPr>
      <xdr:spPr>
        <a:xfrm>
          <a:off x="651329" y="5104363"/>
          <a:ext cx="8316426" cy="242924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0" i="0" u="none" strike="noStrike">
              <a:solidFill>
                <a:schemeClr val="dk1"/>
              </a:solidFill>
              <a:effectLst/>
              <a:latin typeface="+mn-lt"/>
              <a:ea typeface="+mn-ea"/>
              <a:cs typeface="+mn-cs"/>
            </a:rPr>
            <a:t>No </a:t>
          </a:r>
          <a:r>
            <a:rPr lang="en-US" sz="1200" baseline="0"/>
            <a:t>Sling Chairs</a:t>
          </a:r>
          <a:r>
            <a:rPr lang="en-CA" sz="1200" b="0" i="0" u="none" strike="noStrike">
              <a:solidFill>
                <a:schemeClr val="dk1"/>
              </a:solidFill>
              <a:effectLst/>
              <a:latin typeface="+mn-lt"/>
              <a:ea typeface="+mn-ea"/>
              <a:cs typeface="+mn-cs"/>
            </a:rPr>
            <a:t> are being produced because the reduced cost for producing one </a:t>
          </a:r>
          <a:r>
            <a:rPr lang="en-US" sz="1200" baseline="0"/>
            <a:t>Sling Chairs</a:t>
          </a:r>
          <a:r>
            <a:rPr lang="en-CA" sz="1200" b="0" i="0" u="none" strike="noStrike">
              <a:solidFill>
                <a:schemeClr val="dk1"/>
              </a:solidFill>
              <a:effectLst/>
              <a:latin typeface="+mn-lt"/>
              <a:ea typeface="+mn-ea"/>
              <a:cs typeface="+mn-cs"/>
            </a:rPr>
            <a:t> is significantly negative(-4.76). This means it is minimally profitable so not worth producing.</a:t>
          </a:r>
        </a:p>
        <a:p>
          <a:endParaRPr lang="en-CA" sz="1200" b="0" i="0" u="none" strike="noStrike">
            <a:solidFill>
              <a:schemeClr val="dk1"/>
            </a:solidFill>
            <a:effectLst/>
            <a:latin typeface="+mn-lt"/>
            <a:ea typeface="+mn-ea"/>
            <a:cs typeface="+mn-cs"/>
          </a:endParaRPr>
        </a:p>
        <a:p>
          <a:r>
            <a:rPr lang="en-CA" sz="1200" b="0" i="0" u="none" strike="noStrike">
              <a:solidFill>
                <a:schemeClr val="dk1"/>
              </a:solidFill>
              <a:effectLst/>
              <a:latin typeface="+mn-lt"/>
              <a:ea typeface="+mn-ea"/>
              <a:cs typeface="+mn-cs"/>
            </a:rPr>
            <a:t>When Bangs has 52 hours available in each of Cutting / Assembling / Finishing processes, not 50 hours, no need to re-solve the problem.</a:t>
          </a:r>
          <a:r>
            <a:rPr lang="en-CA" sz="1200" b="0" i="0" u="none" strike="noStrike" baseline="0">
              <a:solidFill>
                <a:schemeClr val="dk1"/>
              </a:solidFill>
              <a:effectLst/>
              <a:latin typeface="+mn-lt"/>
              <a:ea typeface="+mn-ea"/>
              <a:cs typeface="+mn-cs"/>
            </a:rPr>
            <a:t> </a:t>
          </a:r>
        </a:p>
        <a:p>
          <a:r>
            <a:rPr lang="en-CA" sz="1200" b="0" i="0" u="none" strike="noStrike">
              <a:solidFill>
                <a:schemeClr val="dk1"/>
              </a:solidFill>
              <a:effectLst/>
              <a:latin typeface="+mn-lt"/>
              <a:ea typeface="+mn-ea"/>
              <a:cs typeface="+mn-cs"/>
            </a:rPr>
            <a:t>Because the Shadow Price of Cutting Hours Used and Finishing Hours Used are both 0, they are both non-binding constraints. Even if the R.H. Side changes from 50 to 52, their L.H. Final</a:t>
          </a:r>
          <a:r>
            <a:rPr lang="zh-CN" altLang="en-US" sz="1200" b="0" i="0" u="none" strike="noStrike">
              <a:solidFill>
                <a:schemeClr val="dk1"/>
              </a:solidFill>
              <a:effectLst/>
              <a:latin typeface="+mn-lt"/>
              <a:ea typeface="+mn-ea"/>
              <a:cs typeface="+mn-cs"/>
            </a:rPr>
            <a:t> </a:t>
          </a:r>
          <a:r>
            <a:rPr lang="en-CA" sz="1200" b="0" i="0" u="none" strike="noStrike">
              <a:solidFill>
                <a:schemeClr val="dk1"/>
              </a:solidFill>
              <a:effectLst/>
              <a:latin typeface="+mn-lt"/>
              <a:ea typeface="+mn-ea"/>
              <a:cs typeface="+mn-cs"/>
            </a:rPr>
            <a:t> Value of</a:t>
          </a:r>
          <a:r>
            <a:rPr lang="en-CA" sz="1200" b="0" i="0" u="none" strike="noStrike" baseline="0">
              <a:solidFill>
                <a:schemeClr val="dk1"/>
              </a:solidFill>
              <a:effectLst/>
              <a:latin typeface="+mn-lt"/>
              <a:ea typeface="+mn-ea"/>
              <a:cs typeface="+mn-cs"/>
            </a:rPr>
            <a:t> them</a:t>
          </a:r>
          <a:r>
            <a:rPr lang="en-CA" sz="1200" b="0" i="0" u="none" strike="noStrike">
              <a:solidFill>
                <a:schemeClr val="dk1"/>
              </a:solidFill>
              <a:effectLst/>
              <a:latin typeface="+mn-lt"/>
              <a:ea typeface="+mn-ea"/>
              <a:cs typeface="+mn-cs"/>
            </a:rPr>
            <a:t> remains unchanged and will not be affected. Only the</a:t>
          </a:r>
          <a:r>
            <a:rPr lang="en-CA" sz="1200" b="0" i="0" u="none" strike="noStrike" baseline="0">
              <a:solidFill>
                <a:schemeClr val="dk1"/>
              </a:solidFill>
              <a:effectLst/>
              <a:latin typeface="+mn-lt"/>
              <a:ea typeface="+mn-ea"/>
              <a:cs typeface="+mn-cs"/>
            </a:rPr>
            <a:t> L.H.</a:t>
          </a:r>
          <a:r>
            <a:rPr lang="en-CA" sz="1200" b="0" i="0" u="none" strike="noStrike">
              <a:solidFill>
                <a:schemeClr val="dk1"/>
              </a:solidFill>
              <a:effectLst/>
              <a:latin typeface="+mn-lt"/>
              <a:ea typeface="+mn-ea"/>
              <a:cs typeface="+mn-cs"/>
            </a:rPr>
            <a:t> Final Value of Assembling Hours Used will increase from 50 to 52 by 2, because the Shadow Price is 1.61, which is a binding constraint and the Allowable Increase is 31.82 (an increase of 2 does not exceed the Allowable Increase)</a:t>
          </a:r>
        </a:p>
        <a:p>
          <a:endParaRPr lang="en-CA" sz="1200" b="0" i="0" u="none" strike="noStrike">
            <a:solidFill>
              <a:schemeClr val="dk1"/>
            </a:solidFill>
            <a:effectLst/>
            <a:latin typeface="+mn-lt"/>
            <a:ea typeface="+mn-ea"/>
            <a:cs typeface="+mn-cs"/>
          </a:endParaRPr>
        </a:p>
        <a:p>
          <a:r>
            <a:rPr lang="en-CA" sz="1200" b="0" i="0" u="none" strike="noStrike">
              <a:solidFill>
                <a:schemeClr val="dk1"/>
              </a:solidFill>
              <a:effectLst/>
              <a:latin typeface="+mn-lt"/>
              <a:ea typeface="+mn-ea"/>
              <a:cs typeface="+mn-cs"/>
            </a:rPr>
            <a:t>So there is no need to solve it again: new OFV= $2,403.23 (Original profit) + (52-50)*1.61 (Shadow Price) = $2,406.45</a:t>
          </a:r>
        </a:p>
        <a:p>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162821</xdr:colOff>
      <xdr:row>19</xdr:row>
      <xdr:rowOff>184531</xdr:rowOff>
    </xdr:from>
    <xdr:to>
      <xdr:col>14</xdr:col>
      <xdr:colOff>812801</xdr:colOff>
      <xdr:row>36</xdr:row>
      <xdr:rowOff>21344</xdr:rowOff>
    </xdr:to>
    <xdr:sp macro="" textlink="">
      <xdr:nvSpPr>
        <xdr:cNvPr id="2" name="TextBox 1">
          <a:extLst>
            <a:ext uri="{FF2B5EF4-FFF2-40B4-BE49-F238E27FC236}">
              <a16:creationId xmlns:a16="http://schemas.microsoft.com/office/drawing/2014/main" id="{6070652E-F7F2-F141-8D6B-0A78BA2B275F}"/>
            </a:ext>
          </a:extLst>
        </xdr:cNvPr>
        <xdr:cNvSpPr txBox="1"/>
      </xdr:nvSpPr>
      <xdr:spPr>
        <a:xfrm>
          <a:off x="162821" y="4101254"/>
          <a:ext cx="12827039" cy="328395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t>To maximize profit, the optimal production plan for each type of chairs are: Sling Chairs: 0 units, Adirondack: 21.16 units, Hammocks: 3.23 units. When Bangs has 52 hours available in each of Cutting / Assembling / Finishing processes.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a:t>No Sling Chairs are being produced because the reduced cost for producing one Sling Chairs is significantly negative(-4.76). This means it is minimally profitable so not worth producing.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a:t>When the Final Value of the number of different types of chairs produced remains unchanged, the Objective Coefficient of Sling Chairs is 40, it allowable increase 4.75, and decrease to infinity; the Objective Coefficient of Adirondack is 100, it Allowable Increase 2.27, and Decrease 8.55; Hammocks’ Objective Coefficient is 90, it Allowable Increase 39.33, and Decrease 2;</a:t>
          </a:r>
          <a:r>
            <a:rPr lang="zh-CN" altLang="en-US" sz="1200"/>
            <a:t> </a:t>
          </a:r>
          <a:r>
            <a:rPr lang="en-CA" altLang="zh-CN" sz="1200"/>
            <a:t>When various types</a:t>
          </a:r>
          <a:r>
            <a:rPr lang="en-CA" altLang="zh-CN" sz="1200" baseline="0"/>
            <a:t> of </a:t>
          </a:r>
          <a:r>
            <a:rPr lang="en-CA" altLang="zh-CN" sz="1200"/>
            <a:t> Objective Coefficient exceed the increase or decrease range, the Final Value of various types of production will change, which means that it needs to be solved again.</a:t>
          </a:r>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a:t>The Shadow Price of Cutting Hours Used and Finishing Hours Used is both 0, which means that they are non-binding constraints and the Allowable Increase is infinite, so no matter how the Constraint R.H. Side increases, the L.H. Final Value remains unchanged and there is no need to resolve; However, the Allowable Decrease of Cutting Hours Used is 8.38, and the Allowable Decrease of Finishing Hours Used is 27.61, which means that the if Constraint R.H. Side is reduced beyond their respective Allowable Decrease, and their respective L.H. Final Value will change and needs to be solved again. The Shadow Price of Assembling Hours Used is 1.61, which is a binding constraint. Whether the Constraint R.H. Side is increased or decreased, the L.H. Final Value will change. If the increase does not exceed 29.81 and the decrease does not exceed 4, there is no need to resolve and the new fov equals number of</a:t>
          </a:r>
          <a:r>
            <a:rPr lang="en-US" sz="1200" baseline="0"/>
            <a:t> </a:t>
          </a:r>
          <a:r>
            <a:rPr lang="en-US" sz="1200"/>
            <a:t>(increase/decrease) * 1.61 (Shadow Price);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t>The Shadow Price of Total Hours Used is 19.35. This is a binding constraint. Whether the Constraint R.H. Side is increased or decreased, the L.H. Final Value will change. If the increase does not exceed 10 and the decrease does not exceed 43.73, there is no need to resolve and the new fov equals number of</a:t>
          </a:r>
          <a:r>
            <a:rPr lang="zh-CN" altLang="en-US" sz="1200"/>
            <a:t> </a:t>
          </a:r>
          <a:r>
            <a:rPr lang="en-US" sz="1200"/>
            <a:t>(increase/decrease) * 19.35 (Shadow Price); </a:t>
          </a:r>
        </a:p>
        <a:p>
          <a:endParaRPr lang="en-CA" sz="1200" b="0" i="0" u="none" strike="noStrike">
            <a:solidFill>
              <a:schemeClr val="dk1"/>
            </a:solidFill>
            <a:effectLst/>
            <a:latin typeface="+mn-lt"/>
            <a:ea typeface="+mn-ea"/>
            <a:cs typeface="+mn-cs"/>
          </a:endParaRPr>
        </a:p>
        <a:p>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20</xdr:row>
      <xdr:rowOff>139699</xdr:rowOff>
    </xdr:from>
    <xdr:to>
      <xdr:col>15</xdr:col>
      <xdr:colOff>495339</xdr:colOff>
      <xdr:row>36</xdr:row>
      <xdr:rowOff>58614</xdr:rowOff>
    </xdr:to>
    <xdr:sp macro="" textlink="">
      <xdr:nvSpPr>
        <xdr:cNvPr id="3" name="TextBox 2">
          <a:extLst>
            <a:ext uri="{FF2B5EF4-FFF2-40B4-BE49-F238E27FC236}">
              <a16:creationId xmlns:a16="http://schemas.microsoft.com/office/drawing/2014/main" id="{402FF45E-0D5A-EF47-BD30-EA09B9C9DAB4}"/>
            </a:ext>
          </a:extLst>
        </xdr:cNvPr>
        <xdr:cNvSpPr txBox="1"/>
      </xdr:nvSpPr>
      <xdr:spPr>
        <a:xfrm>
          <a:off x="114300" y="4301391"/>
          <a:ext cx="12866116" cy="320137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 maximize profit, the optimal production plan for each type of models are: Model 1: 66.67 units, Model 2: 0 units, Model 3: 26.67 units. </a:t>
          </a:r>
        </a:p>
        <a:p>
          <a:endParaRPr lang="en-US" sz="1200"/>
        </a:p>
        <a:p>
          <a:r>
            <a:rPr lang="en-US" sz="1200"/>
            <a:t>No Model 2 are being produced because the reduced cost for producing one Model 2 is significantly negative(-2.8). This means it is minimally profitable so not worth producing. </a:t>
          </a:r>
        </a:p>
        <a:p>
          <a:endParaRPr lang="en-US" sz="1200"/>
        </a:p>
        <a:p>
          <a:pPr marL="0" marR="0" lvl="0" indent="0" algn="l" defTabSz="914400" eaLnBrk="1" fontAlgn="auto" latinLnBrk="0" hangingPunct="1">
            <a:lnSpc>
              <a:spcPct val="100000"/>
            </a:lnSpc>
            <a:spcBef>
              <a:spcPts val="0"/>
            </a:spcBef>
            <a:spcAft>
              <a:spcPts val="0"/>
            </a:spcAft>
            <a:buClrTx/>
            <a:buSzTx/>
            <a:buFontTx/>
            <a:buNone/>
            <a:tabLst/>
            <a:defRPr/>
          </a:pPr>
          <a:r>
            <a:rPr lang="en-US" sz="1200"/>
            <a:t>When the Final Value of the number of different types of chairs produced remains unchanged, the Objective Coefficient of Model 1 is 50, it allowable increase 14 and decrease 6; the Objective Coefficient of Model 2 is 44, it Allowable Increase 2.8, an</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t>d Decrease to infinity ; Model 3’ Objective Coefficient is 40, it Allowable Increase 5.45, and Decrease 4.77; </a:t>
          </a:r>
          <a:r>
            <a:rPr lang="en-CA" altLang="zh-CN" sz="1200"/>
            <a:t>When various types</a:t>
          </a:r>
          <a:r>
            <a:rPr lang="en-CA" altLang="zh-CN" sz="1200" baseline="0"/>
            <a:t> of </a:t>
          </a:r>
          <a:r>
            <a:rPr lang="en-CA" altLang="zh-CN" sz="1200"/>
            <a:t> Objective Coefficient exceed the increase or decrease range, the Final Value of various types of production will change, which means that it needs to be solved again.</a:t>
          </a:r>
          <a:endParaRPr lang="en-US" sz="1200"/>
        </a:p>
        <a:p>
          <a:endParaRPr lang="en-US" sz="1200"/>
        </a:p>
        <a:p>
          <a:r>
            <a:rPr lang="en-US" sz="1200"/>
            <a:t>The Shadow Price of Cardstock Materials Used and Plain Fabric Materials Used is both 0, which means that they are non-binding constraints and the Allowable Increase is infinite, so no matter how the Constraint R.H. Side increases, the L.H. Final Value remains unchanged and there is no need to resolve; However, the Allowable Decrease of Cardstock Materials Used is 26.67, and the Allowable Decrease of Plain Fabric Materials Used is 4033.33, which means that the if Constraint R.H. Side is reduced beyond their respective Allowable Decrease, and their respective L.H. Final Value will change and needs to be solved again. The Shadow Price of Satin Materials Used is 0.8, which is a binding constraint. Whether the Constraint R.H. Side is increased or decreased, the L.H. Final Value will change. If the increase does not exceed 181.81 and the decrease does not exceed 58.82, there is no need to resolve and the new fov equals number of (increase/decrease) * 0.8 (Shadow Price);</a:t>
          </a:r>
          <a:r>
            <a:rPr lang="en-US" sz="1200" baseline="0"/>
            <a:t> </a:t>
          </a:r>
          <a:r>
            <a:rPr lang="en-US" sz="1200"/>
            <a:t>The Shadow Price of Leather Materials Used is 2.8. This is a binding constraint. Whether the Constraint R.H. Side is increased or decreased, the L.H. Final Value will change. If the increase does not exceed 12.82 and the decrease does not exceed 83.33, there is no need to resolve and the new fov equals number of (increase/decrease) * 2.8 (Shadow Price); </a:t>
          </a:r>
        </a:p>
        <a:p>
          <a:endParaRPr lang="en-US" sz="1200"/>
        </a:p>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80783-27C6-3A4B-9E47-7F00B0C80092}">
  <dimension ref="A1:G33"/>
  <sheetViews>
    <sheetView showGridLines="0" zoomScale="84" workbookViewId="0">
      <selection activeCell="E8" sqref="E8"/>
    </sheetView>
  </sheetViews>
  <sheetFormatPr baseColWidth="10" defaultRowHeight="16" x14ac:dyDescent="0.2"/>
  <cols>
    <col min="1" max="1" width="2.33203125" customWidth="1"/>
    <col min="2" max="2" width="6.1640625" bestFit="1" customWidth="1"/>
    <col min="3" max="3" width="22.83203125" bestFit="1" customWidth="1"/>
    <col min="4" max="4" width="12.6640625" bestFit="1" customWidth="1"/>
    <col min="5" max="5" width="12.1640625" bestFit="1" customWidth="1"/>
    <col min="6" max="6" width="10.5" bestFit="1" customWidth="1"/>
    <col min="7" max="7" width="12.1640625" bestFit="1" customWidth="1"/>
  </cols>
  <sheetData>
    <row r="1" spans="1:5" x14ac:dyDescent="0.2">
      <c r="A1" s="12" t="s">
        <v>28</v>
      </c>
    </row>
    <row r="2" spans="1:5" x14ac:dyDescent="0.2">
      <c r="A2" s="12" t="s">
        <v>177</v>
      </c>
    </row>
    <row r="3" spans="1:5" x14ac:dyDescent="0.2">
      <c r="A3" s="12" t="s">
        <v>29</v>
      </c>
    </row>
    <row r="4" spans="1:5" x14ac:dyDescent="0.2">
      <c r="A4" s="12" t="s">
        <v>30</v>
      </c>
    </row>
    <row r="5" spans="1:5" x14ac:dyDescent="0.2">
      <c r="A5" s="12" t="s">
        <v>31</v>
      </c>
    </row>
    <row r="6" spans="1:5" x14ac:dyDescent="0.2">
      <c r="A6" s="12"/>
      <c r="B6" t="s">
        <v>32</v>
      </c>
    </row>
    <row r="7" spans="1:5" x14ac:dyDescent="0.2">
      <c r="A7" s="12"/>
      <c r="B7" t="s">
        <v>33</v>
      </c>
    </row>
    <row r="8" spans="1:5" x14ac:dyDescent="0.2">
      <c r="A8" s="12"/>
      <c r="B8" t="s">
        <v>34</v>
      </c>
    </row>
    <row r="9" spans="1:5" x14ac:dyDescent="0.2">
      <c r="A9" s="12" t="s">
        <v>35</v>
      </c>
    </row>
    <row r="10" spans="1:5" x14ac:dyDescent="0.2">
      <c r="B10" t="s">
        <v>36</v>
      </c>
    </row>
    <row r="11" spans="1:5" x14ac:dyDescent="0.2">
      <c r="B11" t="s">
        <v>37</v>
      </c>
    </row>
    <row r="14" spans="1:5" ht="17" thickBot="1" x14ac:dyDescent="0.25">
      <c r="A14" t="s">
        <v>38</v>
      </c>
    </row>
    <row r="15" spans="1:5" ht="17" thickBot="1" x14ac:dyDescent="0.25">
      <c r="B15" s="14" t="s">
        <v>39</v>
      </c>
      <c r="C15" s="14" t="s">
        <v>40</v>
      </c>
      <c r="D15" s="14" t="s">
        <v>41</v>
      </c>
      <c r="E15" s="14" t="s">
        <v>42</v>
      </c>
    </row>
    <row r="16" spans="1:5" ht="17" thickBot="1" x14ac:dyDescent="0.25">
      <c r="B16" s="13" t="s">
        <v>50</v>
      </c>
      <c r="C16" s="13" t="s">
        <v>51</v>
      </c>
      <c r="D16" s="16">
        <v>1205</v>
      </c>
      <c r="E16" s="16">
        <v>61305.017500000002</v>
      </c>
    </row>
    <row r="19" spans="1:7" ht="17" thickBot="1" x14ac:dyDescent="0.25">
      <c r="A19" t="s">
        <v>43</v>
      </c>
    </row>
    <row r="20" spans="1:7" ht="17" thickBot="1" x14ac:dyDescent="0.25">
      <c r="B20" s="14" t="s">
        <v>39</v>
      </c>
      <c r="C20" s="14" t="s">
        <v>40</v>
      </c>
      <c r="D20" s="14" t="s">
        <v>41</v>
      </c>
      <c r="E20" s="14" t="s">
        <v>42</v>
      </c>
      <c r="F20" s="14" t="s">
        <v>44</v>
      </c>
    </row>
    <row r="21" spans="1:7" x14ac:dyDescent="0.2">
      <c r="B21" s="15" t="s">
        <v>52</v>
      </c>
      <c r="C21" s="15" t="s">
        <v>53</v>
      </c>
      <c r="D21" s="17">
        <v>1</v>
      </c>
      <c r="E21" s="17">
        <v>0</v>
      </c>
      <c r="F21" s="15" t="s">
        <v>54</v>
      </c>
    </row>
    <row r="22" spans="1:7" x14ac:dyDescent="0.2">
      <c r="B22" s="15" t="s">
        <v>55</v>
      </c>
      <c r="C22" s="15" t="s">
        <v>56</v>
      </c>
      <c r="D22" s="17">
        <v>1</v>
      </c>
      <c r="E22" s="17">
        <v>56.009334889148192</v>
      </c>
      <c r="F22" s="15" t="s">
        <v>54</v>
      </c>
    </row>
    <row r="23" spans="1:7" x14ac:dyDescent="0.2">
      <c r="B23" s="15" t="s">
        <v>57</v>
      </c>
      <c r="C23" s="15" t="s">
        <v>58</v>
      </c>
      <c r="D23" s="17">
        <v>1</v>
      </c>
      <c r="E23" s="17">
        <v>103.05717619603266</v>
      </c>
      <c r="F23" s="15" t="s">
        <v>54</v>
      </c>
    </row>
    <row r="24" spans="1:7" ht="17" thickBot="1" x14ac:dyDescent="0.25">
      <c r="B24" s="13" t="s">
        <v>59</v>
      </c>
      <c r="C24" s="13" t="s">
        <v>60</v>
      </c>
      <c r="D24" s="18">
        <v>1</v>
      </c>
      <c r="E24" s="18">
        <v>58.809801633605616</v>
      </c>
      <c r="F24" s="13" t="s">
        <v>54</v>
      </c>
    </row>
    <row r="27" spans="1:7" ht="17" thickBot="1" x14ac:dyDescent="0.25">
      <c r="A27" t="s">
        <v>45</v>
      </c>
    </row>
    <row r="28" spans="1:7" ht="17" thickBot="1" x14ac:dyDescent="0.25">
      <c r="B28" s="14" t="s">
        <v>39</v>
      </c>
      <c r="C28" s="14" t="s">
        <v>40</v>
      </c>
      <c r="D28" s="14" t="s">
        <v>46</v>
      </c>
      <c r="E28" s="14" t="s">
        <v>47</v>
      </c>
      <c r="F28" s="14" t="s">
        <v>48</v>
      </c>
      <c r="G28" s="14" t="s">
        <v>49</v>
      </c>
    </row>
    <row r="29" spans="1:7" x14ac:dyDescent="0.2">
      <c r="B29" s="15" t="s">
        <v>61</v>
      </c>
      <c r="C29" s="15" t="s">
        <v>62</v>
      </c>
      <c r="D29" s="17">
        <v>475.51925320886818</v>
      </c>
      <c r="E29" s="15" t="s">
        <v>63</v>
      </c>
      <c r="F29" s="15" t="s">
        <v>64</v>
      </c>
      <c r="G29" s="15">
        <v>124.48074679113182</v>
      </c>
    </row>
    <row r="30" spans="1:7" x14ac:dyDescent="0.2">
      <c r="B30" s="15" t="s">
        <v>65</v>
      </c>
      <c r="C30" s="15" t="s">
        <v>66</v>
      </c>
      <c r="D30" s="17">
        <v>600</v>
      </c>
      <c r="E30" s="15" t="s">
        <v>67</v>
      </c>
      <c r="F30" s="15" t="s">
        <v>68</v>
      </c>
      <c r="G30" s="15">
        <v>0</v>
      </c>
    </row>
    <row r="31" spans="1:7" x14ac:dyDescent="0.2">
      <c r="B31" s="15" t="s">
        <v>69</v>
      </c>
      <c r="C31" s="15" t="s">
        <v>70</v>
      </c>
      <c r="D31" s="17">
        <v>480</v>
      </c>
      <c r="E31" s="15" t="s">
        <v>71</v>
      </c>
      <c r="F31" s="15" t="s">
        <v>68</v>
      </c>
      <c r="G31" s="15">
        <v>0</v>
      </c>
    </row>
    <row r="32" spans="1:7" x14ac:dyDescent="0.2">
      <c r="B32" s="15" t="s">
        <v>72</v>
      </c>
      <c r="C32" s="15" t="s">
        <v>73</v>
      </c>
      <c r="D32" s="17">
        <v>480</v>
      </c>
      <c r="E32" s="15" t="s">
        <v>74</v>
      </c>
      <c r="F32" s="15" t="s">
        <v>68</v>
      </c>
      <c r="G32" s="15">
        <v>0</v>
      </c>
    </row>
    <row r="33" spans="2:7" ht="17" thickBot="1" x14ac:dyDescent="0.25">
      <c r="B33" s="13" t="s">
        <v>75</v>
      </c>
      <c r="C33" s="13" t="s">
        <v>76</v>
      </c>
      <c r="D33" s="18">
        <v>438.55309218203035</v>
      </c>
      <c r="E33" s="13" t="s">
        <v>77</v>
      </c>
      <c r="F33" s="13" t="s">
        <v>64</v>
      </c>
      <c r="G33" s="13">
        <v>41.446907817969645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1F1B-92C0-C94E-AD82-A68FEADA0771}">
  <dimension ref="A1:H19"/>
  <sheetViews>
    <sheetView showGridLines="0" tabSelected="1" topLeftCell="A2" zoomScale="116" zoomScaleNormal="130" workbookViewId="0">
      <selection activeCell="A3" sqref="A3"/>
    </sheetView>
  </sheetViews>
  <sheetFormatPr baseColWidth="10" defaultRowHeight="16" x14ac:dyDescent="0.2"/>
  <cols>
    <col min="1" max="1" width="2.33203125" customWidth="1"/>
    <col min="2" max="2" width="6.5" bestFit="1" customWidth="1"/>
    <col min="3" max="3" width="23.33203125" bestFit="1" customWidth="1"/>
    <col min="4" max="4" width="12.1640625" bestFit="1" customWidth="1"/>
    <col min="5" max="5" width="8.33203125" bestFit="1" customWidth="1"/>
    <col min="6" max="6" width="10.5" bestFit="1" customWidth="1"/>
    <col min="7" max="8" width="12.1640625" bestFit="1" customWidth="1"/>
  </cols>
  <sheetData>
    <row r="1" spans="1:8" x14ac:dyDescent="0.2">
      <c r="A1" s="12" t="s">
        <v>78</v>
      </c>
    </row>
    <row r="2" spans="1:8" x14ac:dyDescent="0.2">
      <c r="A2" s="12" t="s">
        <v>175</v>
      </c>
    </row>
    <row r="3" spans="1:8" x14ac:dyDescent="0.2">
      <c r="A3" s="12" t="s">
        <v>165</v>
      </c>
    </row>
    <row r="6" spans="1:8" ht="17" thickBot="1" x14ac:dyDescent="0.25">
      <c r="A6" t="s">
        <v>43</v>
      </c>
    </row>
    <row r="7" spans="1:8" x14ac:dyDescent="0.2">
      <c r="B7" s="19"/>
      <c r="C7" s="19"/>
      <c r="D7" s="19" t="s">
        <v>79</v>
      </c>
      <c r="E7" s="19" t="s">
        <v>81</v>
      </c>
      <c r="F7" s="19" t="s">
        <v>83</v>
      </c>
      <c r="G7" s="19" t="s">
        <v>85</v>
      </c>
      <c r="H7" s="19" t="s">
        <v>85</v>
      </c>
    </row>
    <row r="8" spans="1:8" ht="17" thickBot="1" x14ac:dyDescent="0.25">
      <c r="B8" s="20" t="s">
        <v>39</v>
      </c>
      <c r="C8" s="20" t="s">
        <v>40</v>
      </c>
      <c r="D8" s="20" t="s">
        <v>80</v>
      </c>
      <c r="E8" s="20" t="s">
        <v>82</v>
      </c>
      <c r="F8" s="20" t="s">
        <v>84</v>
      </c>
      <c r="G8" s="20" t="s">
        <v>86</v>
      </c>
      <c r="H8" s="20" t="s">
        <v>87</v>
      </c>
    </row>
    <row r="9" spans="1:8" x14ac:dyDescent="0.2">
      <c r="B9" s="15" t="s">
        <v>52</v>
      </c>
      <c r="C9" s="15" t="s">
        <v>117</v>
      </c>
      <c r="D9" s="15">
        <v>66.666666666666657</v>
      </c>
      <c r="E9" s="15">
        <v>0</v>
      </c>
      <c r="F9" s="15">
        <v>50</v>
      </c>
      <c r="G9" s="15">
        <v>14</v>
      </c>
      <c r="H9" s="15">
        <v>5.9999999999999973</v>
      </c>
    </row>
    <row r="10" spans="1:8" x14ac:dyDescent="0.2">
      <c r="B10" s="15" t="s">
        <v>55</v>
      </c>
      <c r="C10" s="15" t="s">
        <v>118</v>
      </c>
      <c r="D10" s="15">
        <v>0</v>
      </c>
      <c r="E10" s="15">
        <v>-2.8</v>
      </c>
      <c r="F10" s="15">
        <v>44</v>
      </c>
      <c r="G10" s="15">
        <v>2.8</v>
      </c>
      <c r="H10" s="15">
        <v>1E+30</v>
      </c>
    </row>
    <row r="11" spans="1:8" ht="17" thickBot="1" x14ac:dyDescent="0.25">
      <c r="B11" s="13" t="s">
        <v>57</v>
      </c>
      <c r="C11" s="13" t="s">
        <v>119</v>
      </c>
      <c r="D11" s="13">
        <v>26.666666666666679</v>
      </c>
      <c r="E11" s="13">
        <v>0</v>
      </c>
      <c r="F11" s="13">
        <v>40</v>
      </c>
      <c r="G11" s="13">
        <v>5.4545454545454515</v>
      </c>
      <c r="H11" s="13">
        <v>4.7727272727272707</v>
      </c>
    </row>
    <row r="13" spans="1:8" ht="17" thickBot="1" x14ac:dyDescent="0.25">
      <c r="A13" t="s">
        <v>45</v>
      </c>
    </row>
    <row r="14" spans="1:8" x14ac:dyDescent="0.2">
      <c r="B14" s="19"/>
      <c r="C14" s="19"/>
      <c r="D14" s="19" t="s">
        <v>79</v>
      </c>
      <c r="E14" s="19" t="s">
        <v>88</v>
      </c>
      <c r="F14" s="19" t="s">
        <v>89</v>
      </c>
      <c r="G14" s="19" t="s">
        <v>85</v>
      </c>
      <c r="H14" s="19" t="s">
        <v>85</v>
      </c>
    </row>
    <row r="15" spans="1:8" ht="17" thickBot="1" x14ac:dyDescent="0.25">
      <c r="B15" s="20" t="s">
        <v>39</v>
      </c>
      <c r="C15" s="20" t="s">
        <v>40</v>
      </c>
      <c r="D15" s="20" t="s">
        <v>80</v>
      </c>
      <c r="E15" s="20" t="s">
        <v>16</v>
      </c>
      <c r="F15" s="20" t="s">
        <v>90</v>
      </c>
      <c r="G15" s="20" t="s">
        <v>86</v>
      </c>
      <c r="H15" s="20" t="s">
        <v>87</v>
      </c>
    </row>
    <row r="16" spans="1:8" x14ac:dyDescent="0.2">
      <c r="B16" s="15" t="s">
        <v>120</v>
      </c>
      <c r="C16" s="15" t="s">
        <v>121</v>
      </c>
      <c r="D16" s="15">
        <v>1173.3333333333335</v>
      </c>
      <c r="E16" s="15">
        <v>0</v>
      </c>
      <c r="F16" s="15">
        <v>1200</v>
      </c>
      <c r="G16" s="15">
        <v>1E+30</v>
      </c>
      <c r="H16" s="15">
        <v>26.6666666666666</v>
      </c>
    </row>
    <row r="17" spans="2:8" x14ac:dyDescent="0.2">
      <c r="B17" s="15" t="s">
        <v>123</v>
      </c>
      <c r="C17" s="15" t="s">
        <v>124</v>
      </c>
      <c r="D17" s="15">
        <v>2000</v>
      </c>
      <c r="E17" s="15">
        <v>0.7999999999999996</v>
      </c>
      <c r="F17" s="15">
        <v>2000</v>
      </c>
      <c r="G17" s="15">
        <v>181.8181818181819</v>
      </c>
      <c r="H17" s="15">
        <v>58.823529411764554</v>
      </c>
    </row>
    <row r="18" spans="2:8" x14ac:dyDescent="0.2">
      <c r="B18" s="15" t="s">
        <v>126</v>
      </c>
      <c r="C18" s="15" t="s">
        <v>127</v>
      </c>
      <c r="D18" s="15">
        <v>3466.6666666666665</v>
      </c>
      <c r="E18" s="15">
        <v>0</v>
      </c>
      <c r="F18" s="15">
        <v>7500</v>
      </c>
      <c r="G18" s="15">
        <v>1E+30</v>
      </c>
      <c r="H18" s="15">
        <v>4033.3333333333335</v>
      </c>
    </row>
    <row r="19" spans="2:8" ht="17" thickBot="1" x14ac:dyDescent="0.25">
      <c r="B19" s="13" t="s">
        <v>129</v>
      </c>
      <c r="C19" s="13" t="s">
        <v>130</v>
      </c>
      <c r="D19" s="13">
        <v>1000</v>
      </c>
      <c r="E19" s="13">
        <v>2.8000000000000003</v>
      </c>
      <c r="F19" s="13">
        <v>1000</v>
      </c>
      <c r="G19" s="13">
        <v>12.820512820512787</v>
      </c>
      <c r="H19" s="13">
        <v>83.333333333333371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35E97-0A64-C64E-B192-B1DEF252FCA6}">
  <dimension ref="A1:J25"/>
  <sheetViews>
    <sheetView workbookViewId="0">
      <selection activeCell="M22" sqref="M22"/>
    </sheetView>
  </sheetViews>
  <sheetFormatPr baseColWidth="10" defaultRowHeight="16" x14ac:dyDescent="0.2"/>
  <cols>
    <col min="1" max="1" width="36.1640625" customWidth="1"/>
    <col min="2" max="2" width="11.5" customWidth="1"/>
    <col min="5" max="5" width="15.6640625" customWidth="1"/>
  </cols>
  <sheetData>
    <row r="1" spans="1:10" x14ac:dyDescent="0.2">
      <c r="A1" s="1" t="s">
        <v>94</v>
      </c>
      <c r="B1" s="2">
        <v>13.16</v>
      </c>
      <c r="C1" s="2"/>
      <c r="D1" s="2"/>
      <c r="E1" s="2"/>
    </row>
    <row r="2" spans="1:10" x14ac:dyDescent="0.2">
      <c r="A2" s="2"/>
      <c r="B2" s="2"/>
      <c r="C2" s="2"/>
      <c r="D2" s="2"/>
      <c r="E2" s="2"/>
    </row>
    <row r="3" spans="1:10" x14ac:dyDescent="0.2">
      <c r="A3" s="23"/>
      <c r="B3" s="2"/>
      <c r="C3" s="2"/>
      <c r="D3" s="2"/>
      <c r="E3" s="2"/>
    </row>
    <row r="4" spans="1:10" x14ac:dyDescent="0.2">
      <c r="A4" s="1" t="s">
        <v>95</v>
      </c>
      <c r="B4" s="1" t="s">
        <v>96</v>
      </c>
      <c r="C4" s="1" t="s">
        <v>97</v>
      </c>
      <c r="D4" s="1" t="s">
        <v>98</v>
      </c>
      <c r="E4" s="1" t="s">
        <v>99</v>
      </c>
      <c r="G4" s="28" t="s">
        <v>108</v>
      </c>
      <c r="H4" s="28"/>
      <c r="I4" s="28"/>
      <c r="J4" s="29"/>
    </row>
    <row r="5" spans="1:10" x14ac:dyDescent="0.2">
      <c r="A5" s="4" t="s">
        <v>100</v>
      </c>
      <c r="B5" s="2">
        <v>12</v>
      </c>
      <c r="C5" s="2">
        <v>10</v>
      </c>
      <c r="D5" s="2">
        <v>14</v>
      </c>
      <c r="E5" s="2">
        <v>1200</v>
      </c>
      <c r="G5" s="28" t="s">
        <v>109</v>
      </c>
      <c r="H5" s="28"/>
      <c r="I5" s="28"/>
      <c r="J5" s="29"/>
    </row>
    <row r="6" spans="1:10" x14ac:dyDescent="0.2">
      <c r="A6" s="4" t="s">
        <v>101</v>
      </c>
      <c r="B6" s="2">
        <v>24</v>
      </c>
      <c r="C6" s="2">
        <v>20</v>
      </c>
      <c r="D6" s="2">
        <v>15</v>
      </c>
      <c r="E6" s="2">
        <v>2000</v>
      </c>
      <c r="G6" s="28" t="s">
        <v>110</v>
      </c>
      <c r="H6" s="28"/>
      <c r="I6" s="28"/>
      <c r="J6" s="29"/>
    </row>
    <row r="7" spans="1:10" x14ac:dyDescent="0.2">
      <c r="A7" s="4" t="s">
        <v>102</v>
      </c>
      <c r="B7" s="2">
        <v>40</v>
      </c>
      <c r="C7" s="2">
        <v>40</v>
      </c>
      <c r="D7" s="2">
        <v>30</v>
      </c>
      <c r="E7" s="2">
        <v>7500</v>
      </c>
      <c r="G7" s="28" t="s">
        <v>111</v>
      </c>
      <c r="H7" s="28"/>
      <c r="I7" s="28"/>
      <c r="J7" s="29"/>
    </row>
    <row r="8" spans="1:10" x14ac:dyDescent="0.2">
      <c r="A8" s="4" t="s">
        <v>103</v>
      </c>
      <c r="B8" s="2">
        <v>11</v>
      </c>
      <c r="C8" s="2">
        <v>11</v>
      </c>
      <c r="D8" s="2">
        <v>10</v>
      </c>
      <c r="E8" s="2">
        <v>1000</v>
      </c>
      <c r="G8" s="28" t="s">
        <v>112</v>
      </c>
      <c r="H8" s="28"/>
      <c r="I8" s="28"/>
      <c r="J8" s="29"/>
    </row>
    <row r="9" spans="1:10" x14ac:dyDescent="0.2">
      <c r="A9" s="1" t="s">
        <v>104</v>
      </c>
      <c r="B9" s="24">
        <v>50</v>
      </c>
      <c r="C9" s="24">
        <v>44</v>
      </c>
      <c r="D9" s="24">
        <v>40</v>
      </c>
      <c r="E9" s="2"/>
      <c r="G9" s="28" t="s">
        <v>113</v>
      </c>
      <c r="H9" s="28"/>
      <c r="I9" s="28"/>
      <c r="J9" s="29"/>
    </row>
    <row r="10" spans="1:10" x14ac:dyDescent="0.2">
      <c r="A10" s="1"/>
      <c r="B10" s="2"/>
      <c r="C10" s="2"/>
      <c r="D10" s="2"/>
      <c r="E10" s="2"/>
      <c r="G10" s="29"/>
      <c r="H10" s="29"/>
      <c r="I10" s="29"/>
      <c r="J10" s="29"/>
    </row>
    <row r="11" spans="1:10" x14ac:dyDescent="0.2">
      <c r="A11" s="1" t="s">
        <v>93</v>
      </c>
      <c r="B11" s="2"/>
      <c r="C11" s="2"/>
      <c r="D11" s="2"/>
      <c r="E11" s="2"/>
    </row>
    <row r="12" spans="1:10" x14ac:dyDescent="0.2">
      <c r="A12" s="25"/>
      <c r="B12" s="2"/>
      <c r="C12" s="2"/>
      <c r="D12" s="2"/>
      <c r="E12" s="2"/>
    </row>
    <row r="13" spans="1:10" x14ac:dyDescent="0.2">
      <c r="A13" s="1" t="s">
        <v>95</v>
      </c>
      <c r="B13" s="2" t="s">
        <v>96</v>
      </c>
      <c r="C13" s="2" t="s">
        <v>97</v>
      </c>
      <c r="D13" s="2" t="s">
        <v>98</v>
      </c>
      <c r="E13" s="2"/>
    </row>
    <row r="14" spans="1:10" x14ac:dyDescent="0.2">
      <c r="A14" s="4" t="s">
        <v>105</v>
      </c>
      <c r="B14" s="8">
        <v>66.666666666666657</v>
      </c>
      <c r="C14" s="8">
        <v>0</v>
      </c>
      <c r="D14" s="8">
        <v>26.666666666666679</v>
      </c>
      <c r="E14" s="26" t="s">
        <v>106</v>
      </c>
    </row>
    <row r="15" spans="1:10" x14ac:dyDescent="0.2">
      <c r="A15" s="4" t="s">
        <v>100</v>
      </c>
      <c r="B15" s="5">
        <f>B14*B5</f>
        <v>799.99999999999989</v>
      </c>
      <c r="C15" s="5">
        <f>$C$14*C5</f>
        <v>0</v>
      </c>
      <c r="D15" s="5">
        <f>$D$14*D5</f>
        <v>373.33333333333348</v>
      </c>
      <c r="E15" s="5">
        <f>SUM(B15:D15)</f>
        <v>1173.3333333333335</v>
      </c>
    </row>
    <row r="16" spans="1:10" x14ac:dyDescent="0.2">
      <c r="A16" s="4" t="s">
        <v>101</v>
      </c>
      <c r="B16" s="5">
        <f>B14*B6</f>
        <v>1599.9999999999998</v>
      </c>
      <c r="C16" s="5">
        <f>$C$14*C6</f>
        <v>0</v>
      </c>
      <c r="D16" s="5">
        <f>$D$14*D6</f>
        <v>400.00000000000017</v>
      </c>
      <c r="E16" s="5">
        <f>SUM(B16:D16)</f>
        <v>2000</v>
      </c>
    </row>
    <row r="17" spans="1:5" x14ac:dyDescent="0.2">
      <c r="A17" s="4" t="s">
        <v>102</v>
      </c>
      <c r="B17" s="5">
        <f>B14*B7</f>
        <v>2666.6666666666661</v>
      </c>
      <c r="C17" s="5">
        <f>$C$14*C7</f>
        <v>0</v>
      </c>
      <c r="D17" s="5">
        <f>$D$14*D7</f>
        <v>800.00000000000034</v>
      </c>
      <c r="E17" s="5">
        <f>SUM(B17:D17)</f>
        <v>3466.6666666666665</v>
      </c>
    </row>
    <row r="18" spans="1:5" x14ac:dyDescent="0.2">
      <c r="A18" s="4" t="s">
        <v>103</v>
      </c>
      <c r="B18" s="5">
        <f>B14*B8</f>
        <v>733.33333333333326</v>
      </c>
      <c r="C18" s="5">
        <f>$C$14*C8</f>
        <v>0</v>
      </c>
      <c r="D18" s="5">
        <f>$D$14*D8</f>
        <v>266.6666666666668</v>
      </c>
      <c r="E18" s="5">
        <f>SUM(B18:D18)</f>
        <v>1000</v>
      </c>
    </row>
    <row r="19" spans="1:5" x14ac:dyDescent="0.2">
      <c r="A19" s="1"/>
      <c r="B19" s="2"/>
      <c r="C19" s="2"/>
      <c r="D19" s="2"/>
      <c r="E19" s="2"/>
    </row>
    <row r="20" spans="1:5" x14ac:dyDescent="0.2">
      <c r="A20" s="1"/>
      <c r="B20" s="2"/>
      <c r="C20" s="2"/>
      <c r="D20" s="2"/>
      <c r="E20" s="2" t="s">
        <v>107</v>
      </c>
    </row>
    <row r="21" spans="1:5" x14ac:dyDescent="0.2">
      <c r="A21" s="1" t="s">
        <v>19</v>
      </c>
      <c r="B21" s="24">
        <f>B14*B9</f>
        <v>3333.333333333333</v>
      </c>
      <c r="C21" s="24">
        <f>C14*C9</f>
        <v>0</v>
      </c>
      <c r="D21" s="24">
        <f>D14*D9</f>
        <v>1066.6666666666672</v>
      </c>
      <c r="E21" s="27">
        <f>SUM(B21:D21)</f>
        <v>4400</v>
      </c>
    </row>
    <row r="22" spans="1:5" x14ac:dyDescent="0.2">
      <c r="A22" s="22"/>
    </row>
    <row r="23" spans="1:5" x14ac:dyDescent="0.2">
      <c r="A23" s="22"/>
    </row>
    <row r="24" spans="1:5" x14ac:dyDescent="0.2">
      <c r="A24" s="22"/>
    </row>
    <row r="25" spans="1:5" x14ac:dyDescent="0.2">
      <c r="A25"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59B5-14B0-A041-860C-4D9D5CFD5708}">
  <dimension ref="A1:H21"/>
  <sheetViews>
    <sheetView showGridLines="0" topLeftCell="A5" zoomScale="113" workbookViewId="0">
      <selection activeCell="A2" sqref="A2"/>
    </sheetView>
  </sheetViews>
  <sheetFormatPr baseColWidth="10" defaultRowHeight="16" x14ac:dyDescent="0.2"/>
  <cols>
    <col min="1" max="1" width="2.33203125" customWidth="1"/>
    <col min="2" max="2" width="6.5" bestFit="1" customWidth="1"/>
    <col min="3" max="3" width="22.83203125" bestFit="1" customWidth="1"/>
    <col min="4" max="4" width="12.1640625" bestFit="1" customWidth="1"/>
    <col min="5" max="5" width="12.83203125" bestFit="1" customWidth="1"/>
    <col min="6" max="6" width="10.5" bestFit="1" customWidth="1"/>
    <col min="7" max="8" width="12.1640625" bestFit="1" customWidth="1"/>
  </cols>
  <sheetData>
    <row r="1" spans="1:8" x14ac:dyDescent="0.2">
      <c r="A1" s="12" t="s">
        <v>78</v>
      </c>
    </row>
    <row r="2" spans="1:8" x14ac:dyDescent="0.2">
      <c r="A2" s="12" t="s">
        <v>177</v>
      </c>
    </row>
    <row r="3" spans="1:8" x14ac:dyDescent="0.2">
      <c r="A3" s="12" t="s">
        <v>29</v>
      </c>
    </row>
    <row r="6" spans="1:8" ht="17" thickBot="1" x14ac:dyDescent="0.25">
      <c r="A6" t="s">
        <v>43</v>
      </c>
    </row>
    <row r="7" spans="1:8" x14ac:dyDescent="0.2">
      <c r="B7" s="19"/>
      <c r="C7" s="19"/>
      <c r="D7" s="19" t="s">
        <v>79</v>
      </c>
      <c r="E7" s="19" t="s">
        <v>81</v>
      </c>
      <c r="F7" s="19" t="s">
        <v>83</v>
      </c>
      <c r="G7" s="19" t="s">
        <v>85</v>
      </c>
      <c r="H7" s="19" t="s">
        <v>85</v>
      </c>
    </row>
    <row r="8" spans="1:8" ht="17" thickBot="1" x14ac:dyDescent="0.25">
      <c r="B8" s="20" t="s">
        <v>39</v>
      </c>
      <c r="C8" s="20" t="s">
        <v>40</v>
      </c>
      <c r="D8" s="20" t="s">
        <v>80</v>
      </c>
      <c r="E8" s="20" t="s">
        <v>82</v>
      </c>
      <c r="F8" s="20" t="s">
        <v>84</v>
      </c>
      <c r="G8" s="20" t="s">
        <v>86</v>
      </c>
      <c r="H8" s="20" t="s">
        <v>87</v>
      </c>
    </row>
    <row r="9" spans="1:8" x14ac:dyDescent="0.2">
      <c r="B9" s="15" t="s">
        <v>52</v>
      </c>
      <c r="C9" s="15" t="s">
        <v>53</v>
      </c>
      <c r="D9" s="15">
        <v>0</v>
      </c>
      <c r="E9" s="15">
        <v>-92.998833138856526</v>
      </c>
      <c r="F9" s="15">
        <v>350</v>
      </c>
      <c r="G9" s="15">
        <v>92.998833138856526</v>
      </c>
      <c r="H9" s="15">
        <v>1E+30</v>
      </c>
    </row>
    <row r="10" spans="1:8" x14ac:dyDescent="0.2">
      <c r="B10" s="15" t="s">
        <v>55</v>
      </c>
      <c r="C10" s="15" t="s">
        <v>56</v>
      </c>
      <c r="D10" s="15">
        <v>56.009334889148192</v>
      </c>
      <c r="E10" s="15">
        <v>0</v>
      </c>
      <c r="F10" s="15">
        <v>330</v>
      </c>
      <c r="G10" s="15">
        <v>92.647058823529392</v>
      </c>
      <c r="H10" s="15">
        <v>46.759776536312842</v>
      </c>
    </row>
    <row r="11" spans="1:8" x14ac:dyDescent="0.2">
      <c r="B11" s="15" t="s">
        <v>57</v>
      </c>
      <c r="C11" s="15" t="s">
        <v>58</v>
      </c>
      <c r="D11" s="15">
        <v>103.05717619603266</v>
      </c>
      <c r="E11" s="15">
        <v>0</v>
      </c>
      <c r="F11" s="15">
        <v>270</v>
      </c>
      <c r="G11" s="15">
        <v>102.07317073170732</v>
      </c>
      <c r="H11" s="15">
        <v>83.752860411899334</v>
      </c>
    </row>
    <row r="12" spans="1:8" ht="17" thickBot="1" x14ac:dyDescent="0.25">
      <c r="B12" s="13" t="s">
        <v>59</v>
      </c>
      <c r="C12" s="13" t="s">
        <v>60</v>
      </c>
      <c r="D12" s="13">
        <v>58.809801633605616</v>
      </c>
      <c r="E12" s="13">
        <v>0</v>
      </c>
      <c r="F12" s="13">
        <v>255</v>
      </c>
      <c r="G12" s="13">
        <v>74.732142857142847</v>
      </c>
      <c r="H12" s="13">
        <v>62.999999999999993</v>
      </c>
    </row>
    <row r="14" spans="1:8" ht="17" thickBot="1" x14ac:dyDescent="0.25">
      <c r="A14" t="s">
        <v>45</v>
      </c>
    </row>
    <row r="15" spans="1:8" x14ac:dyDescent="0.2">
      <c r="B15" s="19"/>
      <c r="C15" s="19"/>
      <c r="D15" s="19" t="s">
        <v>79</v>
      </c>
      <c r="E15" s="19" t="s">
        <v>88</v>
      </c>
      <c r="F15" s="19" t="s">
        <v>89</v>
      </c>
      <c r="G15" s="19" t="s">
        <v>85</v>
      </c>
      <c r="H15" s="19" t="s">
        <v>85</v>
      </c>
    </row>
    <row r="16" spans="1:8" ht="17" thickBot="1" x14ac:dyDescent="0.25">
      <c r="B16" s="20" t="s">
        <v>39</v>
      </c>
      <c r="C16" s="20" t="s">
        <v>40</v>
      </c>
      <c r="D16" s="20" t="s">
        <v>80</v>
      </c>
      <c r="E16" s="20" t="s">
        <v>16</v>
      </c>
      <c r="F16" s="20" t="s">
        <v>90</v>
      </c>
      <c r="G16" s="20" t="s">
        <v>86</v>
      </c>
      <c r="H16" s="20" t="s">
        <v>87</v>
      </c>
    </row>
    <row r="17" spans="2:8" x14ac:dyDescent="0.2">
      <c r="B17" s="15" t="s">
        <v>61</v>
      </c>
      <c r="C17" s="15" t="s">
        <v>62</v>
      </c>
      <c r="D17" s="15">
        <v>475.51925320886818</v>
      </c>
      <c r="E17" s="15">
        <v>0</v>
      </c>
      <c r="F17" s="15">
        <v>600</v>
      </c>
      <c r="G17" s="15">
        <v>1E+30</v>
      </c>
      <c r="H17" s="15">
        <v>124.48074679113182</v>
      </c>
    </row>
    <row r="18" spans="2:8" x14ac:dyDescent="0.2">
      <c r="B18" s="15" t="s">
        <v>65</v>
      </c>
      <c r="C18" s="15" t="s">
        <v>66</v>
      </c>
      <c r="D18" s="15">
        <v>600</v>
      </c>
      <c r="E18" s="15">
        <v>36.756126021003489</v>
      </c>
      <c r="F18" s="15">
        <v>600</v>
      </c>
      <c r="G18" s="15">
        <v>27.749999999999954</v>
      </c>
      <c r="H18" s="15">
        <v>100.80000000000004</v>
      </c>
    </row>
    <row r="19" spans="2:8" x14ac:dyDescent="0.2">
      <c r="B19" s="15" t="s">
        <v>69</v>
      </c>
      <c r="C19" s="15" t="s">
        <v>70</v>
      </c>
      <c r="D19" s="15">
        <v>480</v>
      </c>
      <c r="E19" s="15">
        <v>42.707117852975514</v>
      </c>
      <c r="F19" s="15">
        <v>480</v>
      </c>
      <c r="G19" s="15">
        <v>76.059957173447259</v>
      </c>
      <c r="H19" s="15">
        <v>202.10526315789468</v>
      </c>
    </row>
    <row r="20" spans="2:8" x14ac:dyDescent="0.2">
      <c r="B20" s="15" t="s">
        <v>72</v>
      </c>
      <c r="C20" s="15" t="s">
        <v>73</v>
      </c>
      <c r="D20" s="15">
        <v>480</v>
      </c>
      <c r="E20" s="15">
        <v>39.066511085180871</v>
      </c>
      <c r="F20" s="15">
        <v>480</v>
      </c>
      <c r="G20" s="15">
        <v>112.49999999999999</v>
      </c>
      <c r="H20" s="15">
        <v>27.6635514018691</v>
      </c>
    </row>
    <row r="21" spans="2:8" ht="17" thickBot="1" x14ac:dyDescent="0.25">
      <c r="B21" s="13" t="s">
        <v>75</v>
      </c>
      <c r="C21" s="13" t="s">
        <v>167</v>
      </c>
      <c r="D21" s="13">
        <v>438.55309218203035</v>
      </c>
      <c r="E21" s="13">
        <v>0</v>
      </c>
      <c r="F21" s="13">
        <v>480</v>
      </c>
      <c r="G21" s="13">
        <v>1E+30</v>
      </c>
      <c r="H21" s="13">
        <v>41.446907817969588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2B5B2-5CC4-6A43-9890-B62C54D50CAF}">
  <dimension ref="A2:K26"/>
  <sheetViews>
    <sheetView workbookViewId="0">
      <selection activeCell="I16" sqref="I16"/>
    </sheetView>
  </sheetViews>
  <sheetFormatPr baseColWidth="10" defaultRowHeight="16" x14ac:dyDescent="0.2"/>
  <cols>
    <col min="1" max="1" width="22.1640625" customWidth="1"/>
    <col min="2" max="2" width="14" customWidth="1"/>
    <col min="3" max="3" width="15.6640625" customWidth="1"/>
    <col min="4" max="4" width="16.6640625" customWidth="1"/>
    <col min="5" max="5" width="12.33203125" customWidth="1"/>
    <col min="6" max="6" width="30.1640625" customWidth="1"/>
    <col min="8" max="8" width="10.33203125" customWidth="1"/>
  </cols>
  <sheetData>
    <row r="2" spans="1:11" x14ac:dyDescent="0.2">
      <c r="A2" s="1" t="s">
        <v>0</v>
      </c>
      <c r="B2" s="2"/>
      <c r="C2" s="2"/>
      <c r="D2" s="2"/>
      <c r="E2" s="2"/>
      <c r="F2" s="2"/>
    </row>
    <row r="3" spans="1:11" x14ac:dyDescent="0.2">
      <c r="A3" s="1"/>
      <c r="B3" s="3" t="s">
        <v>1</v>
      </c>
      <c r="C3" s="3" t="s">
        <v>2</v>
      </c>
      <c r="D3" s="3" t="s">
        <v>3</v>
      </c>
      <c r="E3" s="3" t="s">
        <v>4</v>
      </c>
      <c r="F3" s="2"/>
    </row>
    <row r="4" spans="1:11" x14ac:dyDescent="0.2">
      <c r="A4" s="1" t="s">
        <v>5</v>
      </c>
      <c r="B4" s="3" t="s">
        <v>6</v>
      </c>
      <c r="C4" s="3" t="s">
        <v>7</v>
      </c>
      <c r="D4" s="3" t="s">
        <v>8</v>
      </c>
      <c r="E4" s="3" t="s">
        <v>9</v>
      </c>
      <c r="F4" s="3" t="s">
        <v>10</v>
      </c>
      <c r="H4" s="11" t="s">
        <v>21</v>
      </c>
      <c r="I4" s="11"/>
      <c r="J4" s="11"/>
      <c r="K4" s="11"/>
    </row>
    <row r="5" spans="1:11" x14ac:dyDescent="0.2">
      <c r="A5" s="4" t="s">
        <v>11</v>
      </c>
      <c r="B5" s="5">
        <v>5</v>
      </c>
      <c r="C5" s="5">
        <v>3.5</v>
      </c>
      <c r="D5" s="5">
        <v>1</v>
      </c>
      <c r="E5" s="5">
        <v>3</v>
      </c>
      <c r="F5" s="2">
        <v>600</v>
      </c>
      <c r="H5" s="11" t="s">
        <v>22</v>
      </c>
      <c r="I5" s="11"/>
      <c r="J5" s="11"/>
      <c r="K5" s="11"/>
    </row>
    <row r="6" spans="1:11" x14ac:dyDescent="0.2">
      <c r="A6" s="4" t="s">
        <v>12</v>
      </c>
      <c r="B6" s="5">
        <v>4</v>
      </c>
      <c r="C6" s="5">
        <v>3.2</v>
      </c>
      <c r="D6" s="5">
        <v>2</v>
      </c>
      <c r="E6" s="5">
        <v>3.65</v>
      </c>
      <c r="F6" s="2">
        <v>600</v>
      </c>
      <c r="H6" s="11" t="s">
        <v>23</v>
      </c>
      <c r="I6" s="11"/>
      <c r="J6" s="11"/>
      <c r="K6" s="11"/>
    </row>
    <row r="7" spans="1:11" x14ac:dyDescent="0.2">
      <c r="A7" s="4" t="s">
        <v>13</v>
      </c>
      <c r="B7" s="5">
        <v>3.5</v>
      </c>
      <c r="C7" s="5">
        <v>2</v>
      </c>
      <c r="D7" s="5">
        <v>3</v>
      </c>
      <c r="E7" s="5">
        <v>1</v>
      </c>
      <c r="F7" s="2">
        <v>480</v>
      </c>
      <c r="H7" s="11" t="s">
        <v>24</v>
      </c>
      <c r="I7" s="11"/>
      <c r="J7" s="11"/>
      <c r="K7" s="11"/>
    </row>
    <row r="8" spans="1:11" x14ac:dyDescent="0.2">
      <c r="A8" s="4" t="s">
        <v>14</v>
      </c>
      <c r="B8" s="5">
        <v>3.75</v>
      </c>
      <c r="C8" s="5">
        <v>3.25</v>
      </c>
      <c r="D8" s="5">
        <v>1.75</v>
      </c>
      <c r="E8" s="5">
        <v>2</v>
      </c>
      <c r="F8" s="2">
        <v>480</v>
      </c>
      <c r="H8" s="11" t="s">
        <v>25</v>
      </c>
      <c r="I8" s="11"/>
      <c r="J8" s="11"/>
      <c r="K8" s="11"/>
    </row>
    <row r="9" spans="1:11" x14ac:dyDescent="0.2">
      <c r="A9" s="4" t="s">
        <v>15</v>
      </c>
      <c r="B9" s="5">
        <v>4</v>
      </c>
      <c r="C9" s="5">
        <v>1</v>
      </c>
      <c r="D9" s="5">
        <v>2</v>
      </c>
      <c r="E9" s="5">
        <v>3</v>
      </c>
      <c r="F9" s="2">
        <v>480</v>
      </c>
      <c r="H9" s="11" t="s">
        <v>26</v>
      </c>
      <c r="I9" s="11"/>
      <c r="J9" s="11"/>
      <c r="K9" s="11"/>
    </row>
    <row r="10" spans="1:11" x14ac:dyDescent="0.2">
      <c r="A10" s="4" t="s">
        <v>16</v>
      </c>
      <c r="B10" s="6">
        <v>350</v>
      </c>
      <c r="C10" s="6">
        <v>330</v>
      </c>
      <c r="D10" s="6">
        <v>270</v>
      </c>
      <c r="E10" s="6">
        <v>255</v>
      </c>
      <c r="F10" s="2"/>
      <c r="H10" s="11" t="s">
        <v>27</v>
      </c>
      <c r="I10" s="11"/>
      <c r="J10" s="11"/>
      <c r="K10" s="11"/>
    </row>
    <row r="11" spans="1:11" x14ac:dyDescent="0.2">
      <c r="A11" s="2"/>
      <c r="B11" s="2"/>
      <c r="C11" s="2"/>
      <c r="D11" s="2"/>
      <c r="E11" s="2"/>
      <c r="F11" s="2"/>
    </row>
    <row r="12" spans="1:11" x14ac:dyDescent="0.2">
      <c r="A12" s="2"/>
      <c r="B12" s="2"/>
      <c r="C12" s="2"/>
      <c r="D12" s="2"/>
      <c r="E12" s="2"/>
      <c r="F12" s="2"/>
    </row>
    <row r="13" spans="1:11" ht="18" customHeight="1" x14ac:dyDescent="0.2">
      <c r="A13" s="2"/>
      <c r="B13" s="3"/>
      <c r="C13" s="3"/>
      <c r="D13" s="3"/>
      <c r="E13" s="3"/>
      <c r="F13" s="3" t="s">
        <v>17</v>
      </c>
    </row>
    <row r="14" spans="1:11" ht="18" customHeight="1" x14ac:dyDescent="0.2">
      <c r="A14" s="7" t="s">
        <v>18</v>
      </c>
      <c r="B14" s="8">
        <v>0</v>
      </c>
      <c r="C14" s="8">
        <v>47.094515752625426</v>
      </c>
      <c r="D14" s="8">
        <v>123.45390898483079</v>
      </c>
      <c r="E14" s="8">
        <v>55.449241540256736</v>
      </c>
      <c r="F14" s="5">
        <f>SUM(B14:E14)</f>
        <v>225.99766627771297</v>
      </c>
    </row>
    <row r="15" spans="1:11" x14ac:dyDescent="0.2">
      <c r="A15" s="1" t="s">
        <v>19</v>
      </c>
      <c r="B15" s="9">
        <f>B10*B14</f>
        <v>0</v>
      </c>
      <c r="C15" s="9">
        <f>C10*C14</f>
        <v>15541.19019836639</v>
      </c>
      <c r="D15" s="9">
        <f>D10*D14</f>
        <v>33332.555425904313</v>
      </c>
      <c r="E15" s="9">
        <f>E10*E14</f>
        <v>14139.556592765468</v>
      </c>
      <c r="F15" s="10">
        <f>SUM(B15:E15)</f>
        <v>63013.302217036173</v>
      </c>
    </row>
    <row r="16" spans="1:11" x14ac:dyDescent="0.2">
      <c r="A16" s="2"/>
      <c r="B16" s="2"/>
      <c r="C16" s="2"/>
      <c r="D16" s="2"/>
      <c r="E16" s="2"/>
      <c r="F16" s="2"/>
    </row>
    <row r="17" spans="1:6" x14ac:dyDescent="0.2">
      <c r="A17" s="1" t="s">
        <v>5</v>
      </c>
      <c r="B17" s="3" t="s">
        <v>6</v>
      </c>
      <c r="C17" s="3" t="s">
        <v>7</v>
      </c>
      <c r="D17" s="3" t="s">
        <v>8</v>
      </c>
      <c r="E17" s="3" t="s">
        <v>9</v>
      </c>
      <c r="F17" s="3" t="s">
        <v>20</v>
      </c>
    </row>
    <row r="18" spans="1:6" x14ac:dyDescent="0.2">
      <c r="A18" s="4" t="s">
        <v>11</v>
      </c>
      <c r="B18" s="5">
        <v>5</v>
      </c>
      <c r="C18" s="5">
        <v>3.5</v>
      </c>
      <c r="D18" s="5">
        <v>1</v>
      </c>
      <c r="E18" s="5">
        <v>3</v>
      </c>
      <c r="F18" s="5">
        <f>SUMPRODUCT($B$14:$E$14,B5:E5)</f>
        <v>454.63243873979002</v>
      </c>
    </row>
    <row r="19" spans="1:6" x14ac:dyDescent="0.2">
      <c r="A19" s="4" t="s">
        <v>12</v>
      </c>
      <c r="B19" s="5">
        <v>4</v>
      </c>
      <c r="C19" s="5">
        <v>3.2</v>
      </c>
      <c r="D19" s="5">
        <v>2</v>
      </c>
      <c r="E19" s="5">
        <v>3.65</v>
      </c>
      <c r="F19" s="5">
        <f>SUMPRODUCT($B$14:$E$14,B6:E6)</f>
        <v>600</v>
      </c>
    </row>
    <row r="20" spans="1:6" x14ac:dyDescent="0.2">
      <c r="A20" s="4" t="s">
        <v>13</v>
      </c>
      <c r="B20" s="5">
        <v>3.5</v>
      </c>
      <c r="C20" s="5">
        <v>2</v>
      </c>
      <c r="D20" s="5">
        <v>3</v>
      </c>
      <c r="E20" s="5">
        <v>1</v>
      </c>
      <c r="F20" s="5">
        <f>SUMPRODUCT($B$14:$E$14,B7:E7)</f>
        <v>520</v>
      </c>
    </row>
    <row r="21" spans="1:6" x14ac:dyDescent="0.2">
      <c r="A21" s="4" t="s">
        <v>14</v>
      </c>
      <c r="B21" s="5">
        <v>3.75</v>
      </c>
      <c r="C21" s="5">
        <v>3.25</v>
      </c>
      <c r="D21" s="5">
        <v>1.75</v>
      </c>
      <c r="E21" s="5">
        <v>2</v>
      </c>
      <c r="F21" s="5">
        <f t="shared" ref="F21" si="0">SUMPRODUCT($B$14:$E$14,B8:E8)</f>
        <v>479.99999999999994</v>
      </c>
    </row>
    <row r="22" spans="1:6" x14ac:dyDescent="0.2">
      <c r="A22" s="4" t="s">
        <v>15</v>
      </c>
      <c r="B22" s="5">
        <v>4</v>
      </c>
      <c r="C22" s="5">
        <v>1</v>
      </c>
      <c r="D22" s="5">
        <v>2</v>
      </c>
      <c r="E22" s="5">
        <v>3</v>
      </c>
      <c r="F22" s="5">
        <f>SUMPRODUCT($B$14:$E$14,B9:E9)</f>
        <v>460.35005834305719</v>
      </c>
    </row>
    <row r="23" spans="1:6" x14ac:dyDescent="0.2">
      <c r="A23" s="2"/>
      <c r="B23" s="2"/>
      <c r="C23" s="2"/>
      <c r="D23" s="2"/>
      <c r="E23" s="2"/>
      <c r="F23" s="2"/>
    </row>
    <row r="24" spans="1:6" x14ac:dyDescent="0.2">
      <c r="A24" s="2"/>
      <c r="B24" s="2"/>
      <c r="D24" s="2"/>
      <c r="E24" s="2"/>
      <c r="F24" s="2" t="s">
        <v>174</v>
      </c>
    </row>
    <row r="25" spans="1:6" x14ac:dyDescent="0.2">
      <c r="A25" s="2"/>
      <c r="B25" s="2"/>
      <c r="C25" s="3"/>
      <c r="D25" s="2"/>
      <c r="E25" s="2"/>
      <c r="F25" s="2">
        <v>40</v>
      </c>
    </row>
    <row r="26" spans="1:6" x14ac:dyDescent="0.2">
      <c r="F26">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D5EF-FE7D-CE4B-AF13-D871B5F9C0E8}">
  <dimension ref="A1:G31"/>
  <sheetViews>
    <sheetView showGridLines="0" zoomScale="229" workbookViewId="0">
      <selection activeCell="A3" sqref="A3"/>
    </sheetView>
  </sheetViews>
  <sheetFormatPr baseColWidth="10" defaultRowHeight="16" x14ac:dyDescent="0.2"/>
  <cols>
    <col min="1" max="1" width="2.33203125" customWidth="1"/>
    <col min="2" max="2" width="6.1640625" bestFit="1" customWidth="1"/>
    <col min="3" max="3" width="26.33203125" bestFit="1" customWidth="1"/>
    <col min="4" max="4" width="12.6640625" bestFit="1" customWidth="1"/>
    <col min="5" max="5" width="13.1640625" bestFit="1" customWidth="1"/>
    <col min="6" max="6" width="10.5" bestFit="1" customWidth="1"/>
    <col min="7" max="7" width="12.1640625" bestFit="1" customWidth="1"/>
  </cols>
  <sheetData>
    <row r="1" spans="1:5" x14ac:dyDescent="0.2">
      <c r="A1" s="12" t="s">
        <v>28</v>
      </c>
    </row>
    <row r="2" spans="1:5" x14ac:dyDescent="0.2">
      <c r="A2" s="12" t="s">
        <v>176</v>
      </c>
    </row>
    <row r="3" spans="1:5" x14ac:dyDescent="0.2">
      <c r="A3" s="12" t="s">
        <v>148</v>
      </c>
    </row>
    <row r="4" spans="1:5" x14ac:dyDescent="0.2">
      <c r="A4" s="12" t="s">
        <v>30</v>
      </c>
    </row>
    <row r="5" spans="1:5" x14ac:dyDescent="0.2">
      <c r="A5" s="12" t="s">
        <v>31</v>
      </c>
    </row>
    <row r="6" spans="1:5" x14ac:dyDescent="0.2">
      <c r="A6" s="12"/>
      <c r="B6" t="s">
        <v>32</v>
      </c>
    </row>
    <row r="7" spans="1:5" x14ac:dyDescent="0.2">
      <c r="A7" s="12"/>
      <c r="B7" t="s">
        <v>149</v>
      </c>
    </row>
    <row r="8" spans="1:5" x14ac:dyDescent="0.2">
      <c r="A8" s="12"/>
      <c r="B8" t="s">
        <v>114</v>
      </c>
    </row>
    <row r="9" spans="1:5" x14ac:dyDescent="0.2">
      <c r="A9" s="12" t="s">
        <v>35</v>
      </c>
    </row>
    <row r="10" spans="1:5" x14ac:dyDescent="0.2">
      <c r="B10" t="s">
        <v>150</v>
      </c>
    </row>
    <row r="11" spans="1:5" x14ac:dyDescent="0.2">
      <c r="B11" t="s">
        <v>37</v>
      </c>
    </row>
    <row r="14" spans="1:5" ht="17" thickBot="1" x14ac:dyDescent="0.25">
      <c r="A14" t="s">
        <v>38</v>
      </c>
    </row>
    <row r="15" spans="1:5" ht="17" thickBot="1" x14ac:dyDescent="0.25">
      <c r="B15" s="14" t="s">
        <v>39</v>
      </c>
      <c r="C15" s="14" t="s">
        <v>40</v>
      </c>
      <c r="D15" s="14" t="s">
        <v>41</v>
      </c>
      <c r="E15" s="14" t="s">
        <v>42</v>
      </c>
    </row>
    <row r="16" spans="1:5" ht="17" thickBot="1" x14ac:dyDescent="0.25">
      <c r="B16" s="13" t="s">
        <v>115</v>
      </c>
      <c r="C16" s="13" t="s">
        <v>151</v>
      </c>
      <c r="D16" s="16">
        <v>2403.2258000000002</v>
      </c>
      <c r="E16" s="16">
        <v>2403.2258000000002</v>
      </c>
    </row>
    <row r="19" spans="1:7" ht="17" thickBot="1" x14ac:dyDescent="0.25">
      <c r="A19" t="s">
        <v>43</v>
      </c>
    </row>
    <row r="20" spans="1:7" ht="17" thickBot="1" x14ac:dyDescent="0.25">
      <c r="B20" s="14" t="s">
        <v>39</v>
      </c>
      <c r="C20" s="14" t="s">
        <v>40</v>
      </c>
      <c r="D20" s="14" t="s">
        <v>41</v>
      </c>
      <c r="E20" s="14" t="s">
        <v>42</v>
      </c>
      <c r="F20" s="14" t="s">
        <v>44</v>
      </c>
    </row>
    <row r="21" spans="1:7" x14ac:dyDescent="0.2">
      <c r="B21" s="15" t="s">
        <v>52</v>
      </c>
      <c r="C21" s="15" t="s">
        <v>152</v>
      </c>
      <c r="D21" s="17">
        <v>0</v>
      </c>
      <c r="E21" s="17">
        <v>0</v>
      </c>
      <c r="F21" s="15" t="s">
        <v>54</v>
      </c>
    </row>
    <row r="22" spans="1:7" x14ac:dyDescent="0.2">
      <c r="B22" s="15" t="s">
        <v>55</v>
      </c>
      <c r="C22" s="15" t="s">
        <v>153</v>
      </c>
      <c r="D22" s="17">
        <v>22.58064516129032</v>
      </c>
      <c r="E22" s="17">
        <v>22.580645161290327</v>
      </c>
      <c r="F22" s="15" t="s">
        <v>54</v>
      </c>
    </row>
    <row r="23" spans="1:7" ht="17" thickBot="1" x14ac:dyDescent="0.25">
      <c r="B23" s="13" t="s">
        <v>57</v>
      </c>
      <c r="C23" s="13" t="s">
        <v>154</v>
      </c>
      <c r="D23" s="18">
        <v>1.612903225806452</v>
      </c>
      <c r="E23" s="18">
        <v>1.6129032258064466</v>
      </c>
      <c r="F23" s="13" t="s">
        <v>54</v>
      </c>
    </row>
    <row r="26" spans="1:7" ht="17" thickBot="1" x14ac:dyDescent="0.25">
      <c r="A26" t="s">
        <v>45</v>
      </c>
    </row>
    <row r="27" spans="1:7" ht="17" thickBot="1" x14ac:dyDescent="0.25">
      <c r="B27" s="14" t="s">
        <v>39</v>
      </c>
      <c r="C27" s="14" t="s">
        <v>40</v>
      </c>
      <c r="D27" s="14" t="s">
        <v>46</v>
      </c>
      <c r="E27" s="14" t="s">
        <v>47</v>
      </c>
      <c r="F27" s="14" t="s">
        <v>48</v>
      </c>
      <c r="G27" s="14" t="s">
        <v>49</v>
      </c>
    </row>
    <row r="28" spans="1:7" x14ac:dyDescent="0.2">
      <c r="B28" s="15" t="s">
        <v>120</v>
      </c>
      <c r="C28" s="15" t="s">
        <v>155</v>
      </c>
      <c r="D28" s="17">
        <v>45.806451612903231</v>
      </c>
      <c r="E28" s="15" t="s">
        <v>156</v>
      </c>
      <c r="F28" s="15" t="s">
        <v>64</v>
      </c>
      <c r="G28" s="15">
        <v>4.1935483870967687</v>
      </c>
    </row>
    <row r="29" spans="1:7" x14ac:dyDescent="0.2">
      <c r="B29" s="15" t="s">
        <v>123</v>
      </c>
      <c r="C29" s="15" t="s">
        <v>157</v>
      </c>
      <c r="D29" s="17">
        <v>49.999999999999993</v>
      </c>
      <c r="E29" s="15" t="s">
        <v>158</v>
      </c>
      <c r="F29" s="15" t="s">
        <v>68</v>
      </c>
      <c r="G29" s="15">
        <v>0</v>
      </c>
    </row>
    <row r="30" spans="1:7" x14ac:dyDescent="0.2">
      <c r="B30" s="15" t="s">
        <v>126</v>
      </c>
      <c r="C30" s="15" t="s">
        <v>159</v>
      </c>
      <c r="D30" s="17">
        <v>24.193548387096776</v>
      </c>
      <c r="E30" s="15" t="s">
        <v>160</v>
      </c>
      <c r="F30" s="15" t="s">
        <v>64</v>
      </c>
      <c r="G30" s="15">
        <v>25.806451612903224</v>
      </c>
    </row>
    <row r="31" spans="1:7" ht="17" thickBot="1" x14ac:dyDescent="0.25">
      <c r="B31" s="13" t="s">
        <v>129</v>
      </c>
      <c r="C31" s="13" t="s">
        <v>161</v>
      </c>
      <c r="D31" s="18">
        <v>120</v>
      </c>
      <c r="E31" s="13" t="s">
        <v>162</v>
      </c>
      <c r="F31" s="13" t="s">
        <v>68</v>
      </c>
      <c r="G31" s="1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080E-B936-814A-9F1B-3E6C214611D2}">
  <dimension ref="A1:H25"/>
  <sheetViews>
    <sheetView showGridLines="0" topLeftCell="B9" zoomScale="150" workbookViewId="0">
      <selection activeCell="A3" sqref="A3"/>
    </sheetView>
  </sheetViews>
  <sheetFormatPr baseColWidth="10" defaultRowHeight="16" x14ac:dyDescent="0.2"/>
  <cols>
    <col min="1" max="1" width="2.33203125" customWidth="1"/>
    <col min="2" max="2" width="6.5" bestFit="1" customWidth="1"/>
    <col min="3" max="3" width="26.33203125" bestFit="1" customWidth="1"/>
    <col min="4" max="4" width="12.1640625" bestFit="1" customWidth="1"/>
    <col min="5" max="5" width="12.83203125" bestFit="1" customWidth="1"/>
    <col min="6" max="6" width="10.5" bestFit="1" customWidth="1"/>
    <col min="7" max="8" width="12.1640625" bestFit="1" customWidth="1"/>
  </cols>
  <sheetData>
    <row r="1" spans="1:8" x14ac:dyDescent="0.2">
      <c r="A1" s="12" t="s">
        <v>78</v>
      </c>
    </row>
    <row r="2" spans="1:8" x14ac:dyDescent="0.2">
      <c r="A2" s="12" t="s">
        <v>176</v>
      </c>
    </row>
    <row r="3" spans="1:8" x14ac:dyDescent="0.2">
      <c r="A3" s="12" t="s">
        <v>148</v>
      </c>
    </row>
    <row r="6" spans="1:8" ht="17" thickBot="1" x14ac:dyDescent="0.25">
      <c r="A6" t="s">
        <v>43</v>
      </c>
    </row>
    <row r="7" spans="1:8" x14ac:dyDescent="0.2">
      <c r="B7" s="19"/>
      <c r="C7" s="19"/>
      <c r="D7" s="19" t="s">
        <v>79</v>
      </c>
      <c r="E7" s="19" t="s">
        <v>81</v>
      </c>
      <c r="F7" s="19" t="s">
        <v>83</v>
      </c>
      <c r="G7" s="19" t="s">
        <v>85</v>
      </c>
      <c r="H7" s="19" t="s">
        <v>85</v>
      </c>
    </row>
    <row r="8" spans="1:8" ht="17" thickBot="1" x14ac:dyDescent="0.25">
      <c r="B8" s="20" t="s">
        <v>39</v>
      </c>
      <c r="C8" s="20" t="s">
        <v>40</v>
      </c>
      <c r="D8" s="20" t="s">
        <v>80</v>
      </c>
      <c r="E8" s="20" t="s">
        <v>82</v>
      </c>
      <c r="F8" s="20" t="s">
        <v>84</v>
      </c>
      <c r="G8" s="20" t="s">
        <v>86</v>
      </c>
      <c r="H8" s="20" t="s">
        <v>87</v>
      </c>
    </row>
    <row r="9" spans="1:8" x14ac:dyDescent="0.2">
      <c r="B9" s="15" t="s">
        <v>52</v>
      </c>
      <c r="C9" s="15" t="s">
        <v>152</v>
      </c>
      <c r="D9" s="15">
        <v>0</v>
      </c>
      <c r="E9" s="15">
        <v>-4.7580645161290356</v>
      </c>
      <c r="F9" s="15">
        <v>40</v>
      </c>
      <c r="G9" s="15">
        <v>4.7580645161290356</v>
      </c>
      <c r="H9" s="15">
        <v>1E+30</v>
      </c>
    </row>
    <row r="10" spans="1:8" x14ac:dyDescent="0.2">
      <c r="B10" s="15" t="s">
        <v>55</v>
      </c>
      <c r="C10" s="15" t="s">
        <v>153</v>
      </c>
      <c r="D10" s="15">
        <v>22.580645161290327</v>
      </c>
      <c r="E10" s="15">
        <v>0</v>
      </c>
      <c r="F10" s="15">
        <v>100</v>
      </c>
      <c r="G10" s="15">
        <v>2.2727272727272627</v>
      </c>
      <c r="H10" s="15">
        <v>8.5507246376811636</v>
      </c>
    </row>
    <row r="11" spans="1:8" ht="17" thickBot="1" x14ac:dyDescent="0.25">
      <c r="B11" s="13" t="s">
        <v>57</v>
      </c>
      <c r="C11" s="13" t="s">
        <v>154</v>
      </c>
      <c r="D11" s="13">
        <v>1.6129032258064466</v>
      </c>
      <c r="E11" s="13">
        <v>0</v>
      </c>
      <c r="F11" s="13">
        <v>90</v>
      </c>
      <c r="G11" s="13">
        <v>39.333333333333357</v>
      </c>
      <c r="H11" s="13">
        <v>1.9999999999999916</v>
      </c>
    </row>
    <row r="13" spans="1:8" ht="17" thickBot="1" x14ac:dyDescent="0.25">
      <c r="A13" t="s">
        <v>45</v>
      </c>
    </row>
    <row r="14" spans="1:8" x14ac:dyDescent="0.2">
      <c r="B14" s="19"/>
      <c r="C14" s="19"/>
      <c r="D14" s="19" t="s">
        <v>79</v>
      </c>
      <c r="E14" s="19" t="s">
        <v>88</v>
      </c>
      <c r="F14" s="19" t="s">
        <v>89</v>
      </c>
      <c r="G14" s="19" t="s">
        <v>85</v>
      </c>
      <c r="H14" s="19" t="s">
        <v>85</v>
      </c>
    </row>
    <row r="15" spans="1:8" ht="17" thickBot="1" x14ac:dyDescent="0.25">
      <c r="B15" s="20" t="s">
        <v>39</v>
      </c>
      <c r="C15" s="20" t="s">
        <v>40</v>
      </c>
      <c r="D15" s="20" t="s">
        <v>80</v>
      </c>
      <c r="E15" s="20" t="s">
        <v>16</v>
      </c>
      <c r="F15" s="20" t="s">
        <v>90</v>
      </c>
      <c r="G15" s="20" t="s">
        <v>86</v>
      </c>
      <c r="H15" s="20" t="s">
        <v>87</v>
      </c>
    </row>
    <row r="16" spans="1:8" x14ac:dyDescent="0.2">
      <c r="B16" s="15" t="s">
        <v>120</v>
      </c>
      <c r="C16" s="15" t="s">
        <v>155</v>
      </c>
      <c r="D16" s="15">
        <v>45.806451612903231</v>
      </c>
      <c r="E16" s="15">
        <v>0</v>
      </c>
      <c r="F16" s="15">
        <v>50</v>
      </c>
      <c r="G16" s="15">
        <v>1E+30</v>
      </c>
      <c r="H16" s="15">
        <v>4.1935483870967687</v>
      </c>
    </row>
    <row r="17" spans="2:8" x14ac:dyDescent="0.2">
      <c r="B17" s="15" t="s">
        <v>123</v>
      </c>
      <c r="C17" s="15" t="s">
        <v>157</v>
      </c>
      <c r="D17" s="15">
        <v>49.999999999999993</v>
      </c>
      <c r="E17" s="15">
        <v>1.6129032258064449</v>
      </c>
      <c r="F17" s="15">
        <v>50</v>
      </c>
      <c r="G17" s="15">
        <v>31.81818181818182</v>
      </c>
      <c r="H17" s="15">
        <v>1.9999999999999936</v>
      </c>
    </row>
    <row r="18" spans="2:8" x14ac:dyDescent="0.2">
      <c r="B18" s="15" t="s">
        <v>126</v>
      </c>
      <c r="C18" s="15" t="s">
        <v>159</v>
      </c>
      <c r="D18" s="15">
        <v>24.193548387096776</v>
      </c>
      <c r="E18" s="15">
        <v>0</v>
      </c>
      <c r="F18" s="15">
        <v>50</v>
      </c>
      <c r="G18" s="15">
        <v>1E+30</v>
      </c>
      <c r="H18" s="15">
        <v>25.806451612903224</v>
      </c>
    </row>
    <row r="19" spans="2:8" ht="17" thickBot="1" x14ac:dyDescent="0.25">
      <c r="B19" s="13" t="s">
        <v>129</v>
      </c>
      <c r="C19" s="13" t="s">
        <v>161</v>
      </c>
      <c r="D19" s="13">
        <v>120</v>
      </c>
      <c r="E19" s="13">
        <v>19.354838709677423</v>
      </c>
      <c r="F19" s="13">
        <v>120</v>
      </c>
      <c r="G19" s="13">
        <v>4.999999999999984</v>
      </c>
      <c r="H19" s="13">
        <v>46.666666666666671</v>
      </c>
    </row>
    <row r="21" spans="2:8" x14ac:dyDescent="0.2">
      <c r="C21" s="45"/>
    </row>
    <row r="22" spans="2:8" x14ac:dyDescent="0.2">
      <c r="C22" s="46">
        <f>SUMPRODUCT(D9:D11,F9:F11)</f>
        <v>2403.2258064516127</v>
      </c>
      <c r="D22" s="47" t="s">
        <v>91</v>
      </c>
    </row>
    <row r="23" spans="2:8" x14ac:dyDescent="0.2">
      <c r="C23" s="47" t="s">
        <v>92</v>
      </c>
      <c r="D23" s="47"/>
    </row>
    <row r="24" spans="2:8" x14ac:dyDescent="0.2">
      <c r="C24" s="48">
        <f>C22+E17*(52-F17)</f>
        <v>2406.4516129032254</v>
      </c>
      <c r="D24" s="47" t="s">
        <v>168</v>
      </c>
    </row>
    <row r="25" spans="2:8" x14ac:dyDescent="0.2">
      <c r="C25" s="4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7C5BD-ABB7-C341-BE06-BA2D241D9A0B}">
  <dimension ref="A1:G31"/>
  <sheetViews>
    <sheetView showGridLines="0" topLeftCell="A2" zoomScale="194" workbookViewId="0">
      <selection activeCell="A3" sqref="A3"/>
    </sheetView>
  </sheetViews>
  <sheetFormatPr baseColWidth="10" defaultRowHeight="16" x14ac:dyDescent="0.2"/>
  <cols>
    <col min="1" max="1" width="2.33203125" customWidth="1"/>
    <col min="2" max="2" width="6.1640625" bestFit="1" customWidth="1"/>
    <col min="3" max="3" width="26.33203125" bestFit="1" customWidth="1"/>
    <col min="4" max="4" width="12.6640625" bestFit="1" customWidth="1"/>
    <col min="5" max="5" width="13.1640625" bestFit="1" customWidth="1"/>
    <col min="6" max="6" width="10.5" bestFit="1" customWidth="1"/>
    <col min="7" max="7" width="12.1640625" bestFit="1" customWidth="1"/>
  </cols>
  <sheetData>
    <row r="1" spans="1:5" x14ac:dyDescent="0.2">
      <c r="A1" s="12" t="s">
        <v>28</v>
      </c>
    </row>
    <row r="2" spans="1:5" x14ac:dyDescent="0.2">
      <c r="A2" s="12" t="s">
        <v>176</v>
      </c>
    </row>
    <row r="3" spans="1:5" x14ac:dyDescent="0.2">
      <c r="A3" s="12" t="s">
        <v>172</v>
      </c>
    </row>
    <row r="4" spans="1:5" x14ac:dyDescent="0.2">
      <c r="A4" s="12" t="s">
        <v>30</v>
      </c>
    </row>
    <row r="5" spans="1:5" x14ac:dyDescent="0.2">
      <c r="A5" s="12" t="s">
        <v>31</v>
      </c>
    </row>
    <row r="6" spans="1:5" x14ac:dyDescent="0.2">
      <c r="A6" s="12"/>
      <c r="B6" t="s">
        <v>32</v>
      </c>
    </row>
    <row r="7" spans="1:5" x14ac:dyDescent="0.2">
      <c r="A7" s="12"/>
      <c r="B7" t="s">
        <v>173</v>
      </c>
    </row>
    <row r="8" spans="1:5" x14ac:dyDescent="0.2">
      <c r="A8" s="12"/>
      <c r="B8" t="s">
        <v>114</v>
      </c>
    </row>
    <row r="9" spans="1:5" x14ac:dyDescent="0.2">
      <c r="A9" s="12" t="s">
        <v>35</v>
      </c>
    </row>
    <row r="10" spans="1:5" x14ac:dyDescent="0.2">
      <c r="B10" t="s">
        <v>150</v>
      </c>
    </row>
    <row r="11" spans="1:5" x14ac:dyDescent="0.2">
      <c r="B11" t="s">
        <v>37</v>
      </c>
    </row>
    <row r="14" spans="1:5" ht="17" thickBot="1" x14ac:dyDescent="0.25">
      <c r="A14" t="s">
        <v>38</v>
      </c>
    </row>
    <row r="15" spans="1:5" ht="17" thickBot="1" x14ac:dyDescent="0.25">
      <c r="B15" s="14" t="s">
        <v>39</v>
      </c>
      <c r="C15" s="14" t="s">
        <v>40</v>
      </c>
      <c r="D15" s="14" t="s">
        <v>41</v>
      </c>
      <c r="E15" s="14" t="s">
        <v>42</v>
      </c>
    </row>
    <row r="16" spans="1:5" ht="17" thickBot="1" x14ac:dyDescent="0.25">
      <c r="B16" s="13" t="s">
        <v>115</v>
      </c>
      <c r="C16" s="13" t="s">
        <v>151</v>
      </c>
      <c r="D16" s="16">
        <v>2406.4515999999999</v>
      </c>
      <c r="E16" s="16">
        <v>2406.4515999999999</v>
      </c>
    </row>
    <row r="19" spans="1:7" ht="17" thickBot="1" x14ac:dyDescent="0.25">
      <c r="A19" t="s">
        <v>43</v>
      </c>
    </row>
    <row r="20" spans="1:7" ht="17" thickBot="1" x14ac:dyDescent="0.25">
      <c r="B20" s="14" t="s">
        <v>39</v>
      </c>
      <c r="C20" s="14" t="s">
        <v>40</v>
      </c>
      <c r="D20" s="14" t="s">
        <v>41</v>
      </c>
      <c r="E20" s="14" t="s">
        <v>42</v>
      </c>
      <c r="F20" s="14" t="s">
        <v>44</v>
      </c>
    </row>
    <row r="21" spans="1:7" x14ac:dyDescent="0.2">
      <c r="B21" s="15" t="s">
        <v>52</v>
      </c>
      <c r="C21" s="15" t="s">
        <v>152</v>
      </c>
      <c r="D21" s="17">
        <v>0</v>
      </c>
      <c r="E21" s="17">
        <v>0</v>
      </c>
      <c r="F21" s="15" t="s">
        <v>54</v>
      </c>
    </row>
    <row r="22" spans="1:7" x14ac:dyDescent="0.2">
      <c r="B22" s="15" t="s">
        <v>55</v>
      </c>
      <c r="C22" s="15" t="s">
        <v>153</v>
      </c>
      <c r="D22" s="17">
        <v>21.161290322580648</v>
      </c>
      <c r="E22" s="17">
        <v>21.161290322580648</v>
      </c>
      <c r="F22" s="15" t="s">
        <v>54</v>
      </c>
    </row>
    <row r="23" spans="1:7" ht="17" thickBot="1" x14ac:dyDescent="0.25">
      <c r="B23" s="13" t="s">
        <v>57</v>
      </c>
      <c r="C23" s="13" t="s">
        <v>154</v>
      </c>
      <c r="D23" s="18">
        <v>3.2258064516129004</v>
      </c>
      <c r="E23" s="18">
        <v>3.2258064516129004</v>
      </c>
      <c r="F23" s="13" t="s">
        <v>54</v>
      </c>
    </row>
    <row r="26" spans="1:7" ht="17" thickBot="1" x14ac:dyDescent="0.25">
      <c r="A26" t="s">
        <v>45</v>
      </c>
    </row>
    <row r="27" spans="1:7" ht="17" thickBot="1" x14ac:dyDescent="0.25">
      <c r="B27" s="14" t="s">
        <v>39</v>
      </c>
      <c r="C27" s="14" t="s">
        <v>40</v>
      </c>
      <c r="D27" s="14" t="s">
        <v>46</v>
      </c>
      <c r="E27" s="14" t="s">
        <v>47</v>
      </c>
      <c r="F27" s="14" t="s">
        <v>48</v>
      </c>
      <c r="G27" s="14" t="s">
        <v>49</v>
      </c>
    </row>
    <row r="28" spans="1:7" x14ac:dyDescent="0.2">
      <c r="B28" s="15" t="s">
        <v>120</v>
      </c>
      <c r="C28" s="15" t="s">
        <v>155</v>
      </c>
      <c r="D28" s="17">
        <v>43.612903225806456</v>
      </c>
      <c r="E28" s="15" t="s">
        <v>156</v>
      </c>
      <c r="F28" s="15" t="s">
        <v>64</v>
      </c>
      <c r="G28" s="15">
        <v>8.3870967741935445</v>
      </c>
    </row>
    <row r="29" spans="1:7" x14ac:dyDescent="0.2">
      <c r="B29" s="15" t="s">
        <v>123</v>
      </c>
      <c r="C29" s="15" t="s">
        <v>157</v>
      </c>
      <c r="D29" s="17">
        <v>52</v>
      </c>
      <c r="E29" s="15" t="s">
        <v>158</v>
      </c>
      <c r="F29" s="15" t="s">
        <v>68</v>
      </c>
      <c r="G29" s="15">
        <v>0</v>
      </c>
    </row>
    <row r="30" spans="1:7" x14ac:dyDescent="0.2">
      <c r="B30" s="15" t="s">
        <v>126</v>
      </c>
      <c r="C30" s="15" t="s">
        <v>159</v>
      </c>
      <c r="D30" s="17">
        <v>24.387096774193548</v>
      </c>
      <c r="E30" s="15" t="s">
        <v>160</v>
      </c>
      <c r="F30" s="15" t="s">
        <v>64</v>
      </c>
      <c r="G30" s="15">
        <v>27.612903225806452</v>
      </c>
    </row>
    <row r="31" spans="1:7" ht="17" thickBot="1" x14ac:dyDescent="0.25">
      <c r="B31" s="13" t="s">
        <v>129</v>
      </c>
      <c r="C31" s="13" t="s">
        <v>161</v>
      </c>
      <c r="D31" s="18">
        <v>120.00000000000001</v>
      </c>
      <c r="E31" s="13" t="s">
        <v>162</v>
      </c>
      <c r="F31" s="13" t="s">
        <v>68</v>
      </c>
      <c r="G31" s="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C7754-A0A5-944D-A5C9-F531A642B2FC}">
  <dimension ref="A1:H19"/>
  <sheetViews>
    <sheetView showGridLines="0" zoomScale="110" workbookViewId="0">
      <selection activeCell="A3" sqref="A3"/>
    </sheetView>
  </sheetViews>
  <sheetFormatPr baseColWidth="10" defaultRowHeight="16" x14ac:dyDescent="0.2"/>
  <cols>
    <col min="1" max="1" width="3.6640625" customWidth="1"/>
    <col min="2" max="2" width="6.5" bestFit="1" customWidth="1"/>
    <col min="3" max="3" width="26.33203125" bestFit="1" customWidth="1"/>
    <col min="4" max="4" width="12.1640625" bestFit="1" customWidth="1"/>
    <col min="5" max="5" width="12.83203125" bestFit="1" customWidth="1"/>
    <col min="6" max="6" width="10.5" bestFit="1" customWidth="1"/>
    <col min="7" max="8" width="12.1640625" bestFit="1" customWidth="1"/>
  </cols>
  <sheetData>
    <row r="1" spans="1:8" x14ac:dyDescent="0.2">
      <c r="A1" s="12" t="s">
        <v>78</v>
      </c>
    </row>
    <row r="2" spans="1:8" x14ac:dyDescent="0.2">
      <c r="A2" s="12" t="s">
        <v>176</v>
      </c>
    </row>
    <row r="3" spans="1:8" x14ac:dyDescent="0.2">
      <c r="A3" s="12" t="s">
        <v>172</v>
      </c>
    </row>
    <row r="6" spans="1:8" ht="17" thickBot="1" x14ac:dyDescent="0.25">
      <c r="A6" t="s">
        <v>43</v>
      </c>
    </row>
    <row r="7" spans="1:8" x14ac:dyDescent="0.2">
      <c r="B7" s="19"/>
      <c r="C7" s="19"/>
      <c r="D7" s="19" t="s">
        <v>79</v>
      </c>
      <c r="E7" s="19" t="s">
        <v>81</v>
      </c>
      <c r="F7" s="19" t="s">
        <v>83</v>
      </c>
      <c r="G7" s="19" t="s">
        <v>85</v>
      </c>
      <c r="H7" s="19" t="s">
        <v>85</v>
      </c>
    </row>
    <row r="8" spans="1:8" ht="17" thickBot="1" x14ac:dyDescent="0.25">
      <c r="B8" s="20" t="s">
        <v>39</v>
      </c>
      <c r="C8" s="20" t="s">
        <v>40</v>
      </c>
      <c r="D8" s="20" t="s">
        <v>80</v>
      </c>
      <c r="E8" s="20" t="s">
        <v>82</v>
      </c>
      <c r="F8" s="20" t="s">
        <v>84</v>
      </c>
      <c r="G8" s="20" t="s">
        <v>86</v>
      </c>
      <c r="H8" s="20" t="s">
        <v>87</v>
      </c>
    </row>
    <row r="9" spans="1:8" x14ac:dyDescent="0.2">
      <c r="B9" s="15" t="s">
        <v>52</v>
      </c>
      <c r="C9" s="15" t="s">
        <v>152</v>
      </c>
      <c r="D9" s="15">
        <v>0</v>
      </c>
      <c r="E9" s="15">
        <v>-4.7580645161290356</v>
      </c>
      <c r="F9" s="15">
        <v>40</v>
      </c>
      <c r="G9" s="15">
        <v>4.7580645161290356</v>
      </c>
      <c r="H9" s="15">
        <v>1E+30</v>
      </c>
    </row>
    <row r="10" spans="1:8" x14ac:dyDescent="0.2">
      <c r="B10" s="15" t="s">
        <v>55</v>
      </c>
      <c r="C10" s="15" t="s">
        <v>153</v>
      </c>
      <c r="D10" s="15">
        <v>21.161290322580648</v>
      </c>
      <c r="E10" s="15">
        <v>0</v>
      </c>
      <c r="F10" s="15">
        <v>100</v>
      </c>
      <c r="G10" s="15">
        <v>2.2727272727272627</v>
      </c>
      <c r="H10" s="15">
        <v>8.5507246376811636</v>
      </c>
    </row>
    <row r="11" spans="1:8" ht="17" thickBot="1" x14ac:dyDescent="0.25">
      <c r="B11" s="13" t="s">
        <v>57</v>
      </c>
      <c r="C11" s="13" t="s">
        <v>154</v>
      </c>
      <c r="D11" s="13">
        <v>3.2258064516129004</v>
      </c>
      <c r="E11" s="13">
        <v>0</v>
      </c>
      <c r="F11" s="13">
        <v>90</v>
      </c>
      <c r="G11" s="13">
        <v>39.333333333333357</v>
      </c>
      <c r="H11" s="13">
        <v>1.9999999999999916</v>
      </c>
    </row>
    <row r="13" spans="1:8" ht="17" thickBot="1" x14ac:dyDescent="0.25">
      <c r="A13" t="s">
        <v>45</v>
      </c>
    </row>
    <row r="14" spans="1:8" x14ac:dyDescent="0.2">
      <c r="B14" s="19"/>
      <c r="C14" s="19"/>
      <c r="D14" s="19" t="s">
        <v>79</v>
      </c>
      <c r="E14" s="19" t="s">
        <v>88</v>
      </c>
      <c r="F14" s="19" t="s">
        <v>89</v>
      </c>
      <c r="G14" s="19" t="s">
        <v>85</v>
      </c>
      <c r="H14" s="19" t="s">
        <v>85</v>
      </c>
    </row>
    <row r="15" spans="1:8" ht="17" thickBot="1" x14ac:dyDescent="0.25">
      <c r="B15" s="20" t="s">
        <v>39</v>
      </c>
      <c r="C15" s="20" t="s">
        <v>40</v>
      </c>
      <c r="D15" s="20" t="s">
        <v>80</v>
      </c>
      <c r="E15" s="20" t="s">
        <v>16</v>
      </c>
      <c r="F15" s="20" t="s">
        <v>90</v>
      </c>
      <c r="G15" s="20" t="s">
        <v>86</v>
      </c>
      <c r="H15" s="20" t="s">
        <v>87</v>
      </c>
    </row>
    <row r="16" spans="1:8" x14ac:dyDescent="0.2">
      <c r="B16" s="15" t="s">
        <v>120</v>
      </c>
      <c r="C16" s="15" t="s">
        <v>155</v>
      </c>
      <c r="D16" s="15">
        <v>43.612903225806456</v>
      </c>
      <c r="E16" s="15">
        <v>0</v>
      </c>
      <c r="F16" s="15">
        <v>52</v>
      </c>
      <c r="G16" s="15">
        <v>1E+30</v>
      </c>
      <c r="H16" s="15">
        <v>8.3870967741935445</v>
      </c>
    </row>
    <row r="17" spans="2:8" x14ac:dyDescent="0.2">
      <c r="B17" s="15" t="s">
        <v>123</v>
      </c>
      <c r="C17" s="15" t="s">
        <v>157</v>
      </c>
      <c r="D17" s="15">
        <v>52</v>
      </c>
      <c r="E17" s="15">
        <v>1.6129032258064449</v>
      </c>
      <c r="F17" s="15">
        <v>52</v>
      </c>
      <c r="G17" s="15">
        <v>29.818181818181817</v>
      </c>
      <c r="H17" s="15">
        <v>3.999999999999996</v>
      </c>
    </row>
    <row r="18" spans="2:8" x14ac:dyDescent="0.2">
      <c r="B18" s="15" t="s">
        <v>126</v>
      </c>
      <c r="C18" s="15" t="s">
        <v>159</v>
      </c>
      <c r="D18" s="15">
        <v>24.387096774193548</v>
      </c>
      <c r="E18" s="15">
        <v>0</v>
      </c>
      <c r="F18" s="15">
        <v>52</v>
      </c>
      <c r="G18" s="15">
        <v>1E+30</v>
      </c>
      <c r="H18" s="15">
        <v>27.612903225806456</v>
      </c>
    </row>
    <row r="19" spans="2:8" ht="17" thickBot="1" x14ac:dyDescent="0.25">
      <c r="B19" s="13" t="s">
        <v>129</v>
      </c>
      <c r="C19" s="13" t="s">
        <v>161</v>
      </c>
      <c r="D19" s="13">
        <v>120.00000000000001</v>
      </c>
      <c r="E19" s="13">
        <v>19.354838709677423</v>
      </c>
      <c r="F19" s="13">
        <v>120</v>
      </c>
      <c r="G19" s="13">
        <v>9.9999999999999893</v>
      </c>
      <c r="H19" s="13">
        <v>43.733333333333334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785F-12AB-7A46-85F0-944763DDCA0D}">
  <dimension ref="A1:T29"/>
  <sheetViews>
    <sheetView zoomScale="150" workbookViewId="0">
      <selection activeCell="F16" sqref="F16"/>
    </sheetView>
  </sheetViews>
  <sheetFormatPr baseColWidth="10" defaultRowHeight="16" x14ac:dyDescent="0.2"/>
  <cols>
    <col min="1" max="1" width="24.83203125" customWidth="1"/>
    <col min="2" max="3" width="13.6640625" customWidth="1"/>
    <col min="5" max="5" width="19.5" customWidth="1"/>
    <col min="11" max="11" width="23" customWidth="1"/>
    <col min="12" max="12" width="15.6640625" customWidth="1"/>
    <col min="13" max="13" width="15" customWidth="1"/>
    <col min="14" max="14" width="17.83203125" customWidth="1"/>
    <col min="15" max="15" width="13.83203125" customWidth="1"/>
  </cols>
  <sheetData>
    <row r="1" spans="1:20" x14ac:dyDescent="0.2">
      <c r="A1" s="31" t="s">
        <v>132</v>
      </c>
      <c r="B1" s="2" t="s">
        <v>133</v>
      </c>
      <c r="C1" s="2"/>
      <c r="D1" s="2"/>
      <c r="E1" s="2"/>
      <c r="K1" s="31"/>
      <c r="L1" s="2"/>
      <c r="M1" s="2"/>
      <c r="N1" s="2"/>
      <c r="O1" s="2"/>
      <c r="P1" s="31"/>
      <c r="Q1" s="2"/>
      <c r="R1" s="2"/>
      <c r="S1" s="2"/>
      <c r="T1" s="2"/>
    </row>
    <row r="2" spans="1:20" x14ac:dyDescent="0.2">
      <c r="A2" s="2"/>
      <c r="B2" s="2"/>
      <c r="C2" s="2"/>
      <c r="D2" s="2"/>
      <c r="E2" s="2"/>
      <c r="F2" s="50" t="s">
        <v>163</v>
      </c>
      <c r="G2" s="50"/>
      <c r="H2" s="50"/>
      <c r="I2" s="47"/>
      <c r="J2" s="47"/>
      <c r="K2" s="2"/>
      <c r="L2" s="2"/>
      <c r="M2" s="2"/>
      <c r="N2" s="2"/>
      <c r="O2" s="2"/>
      <c r="P2" s="2"/>
      <c r="Q2" s="2"/>
      <c r="R2" s="2"/>
      <c r="S2" s="2"/>
      <c r="T2" s="2"/>
    </row>
    <row r="3" spans="1:20" x14ac:dyDescent="0.2">
      <c r="A3" s="31" t="s">
        <v>134</v>
      </c>
      <c r="B3" s="2"/>
      <c r="C3" s="2"/>
      <c r="D3" s="2"/>
      <c r="E3" s="2"/>
      <c r="F3" s="50" t="s">
        <v>169</v>
      </c>
      <c r="G3" s="50"/>
      <c r="H3" s="50"/>
      <c r="I3" s="47"/>
      <c r="J3" s="47"/>
      <c r="K3" s="31"/>
      <c r="L3" s="2"/>
      <c r="M3" s="2"/>
      <c r="N3" s="2"/>
      <c r="O3" s="2"/>
      <c r="P3" s="31"/>
      <c r="Q3" s="2"/>
      <c r="R3" s="2"/>
      <c r="S3" s="2"/>
      <c r="T3" s="2"/>
    </row>
    <row r="4" spans="1:20" x14ac:dyDescent="0.2">
      <c r="A4" s="2"/>
      <c r="B4" s="51" t="s">
        <v>135</v>
      </c>
      <c r="C4" s="51"/>
      <c r="D4" s="51"/>
      <c r="E4" s="2"/>
      <c r="F4" s="50" t="s">
        <v>170</v>
      </c>
      <c r="G4" s="50"/>
      <c r="H4" s="50"/>
      <c r="I4" s="47"/>
      <c r="J4" s="47"/>
      <c r="K4" s="2"/>
      <c r="L4" s="51"/>
      <c r="M4" s="51"/>
      <c r="N4" s="51"/>
      <c r="O4" s="2"/>
      <c r="P4" s="2"/>
      <c r="Q4" s="51"/>
      <c r="R4" s="51"/>
      <c r="S4" s="51"/>
      <c r="T4" s="2"/>
    </row>
    <row r="5" spans="1:20" x14ac:dyDescent="0.2">
      <c r="A5" s="31" t="s">
        <v>136</v>
      </c>
      <c r="B5" s="32" t="s">
        <v>137</v>
      </c>
      <c r="C5" s="32" t="s">
        <v>138</v>
      </c>
      <c r="D5" s="32" t="s">
        <v>139</v>
      </c>
      <c r="E5" s="31" t="s">
        <v>140</v>
      </c>
      <c r="F5" s="50" t="s">
        <v>171</v>
      </c>
      <c r="G5" s="50"/>
      <c r="H5" s="50"/>
      <c r="I5" s="47"/>
      <c r="J5" s="47"/>
      <c r="K5" s="31"/>
      <c r="L5" s="32"/>
      <c r="M5" s="32"/>
      <c r="N5" s="32"/>
      <c r="O5" s="31"/>
      <c r="P5" s="31"/>
      <c r="Q5" s="32"/>
      <c r="R5" s="32"/>
      <c r="S5" s="32"/>
      <c r="T5" s="31"/>
    </row>
    <row r="6" spans="1:20" x14ac:dyDescent="0.2">
      <c r="A6" s="33" t="s">
        <v>141</v>
      </c>
      <c r="B6" s="34">
        <v>0.5</v>
      </c>
      <c r="C6" s="34">
        <v>2</v>
      </c>
      <c r="D6" s="34">
        <v>0.4</v>
      </c>
      <c r="E6" s="34">
        <v>52</v>
      </c>
      <c r="F6" s="50" t="s">
        <v>164</v>
      </c>
      <c r="G6" s="50"/>
      <c r="H6" s="50"/>
      <c r="I6" s="47"/>
      <c r="J6" s="47"/>
      <c r="K6" s="33"/>
      <c r="L6" s="34"/>
      <c r="M6" s="34"/>
      <c r="N6" s="34"/>
      <c r="O6" s="34"/>
      <c r="P6" s="33"/>
      <c r="Q6" s="34"/>
      <c r="R6" s="34"/>
      <c r="S6" s="34"/>
      <c r="T6" s="34"/>
    </row>
    <row r="7" spans="1:20" x14ac:dyDescent="0.2">
      <c r="A7" s="33" t="s">
        <v>142</v>
      </c>
      <c r="B7" s="34">
        <v>0.75</v>
      </c>
      <c r="C7" s="34">
        <v>2</v>
      </c>
      <c r="D7" s="34">
        <v>3</v>
      </c>
      <c r="E7" s="34">
        <v>52</v>
      </c>
      <c r="F7" s="50" t="s">
        <v>113</v>
      </c>
      <c r="G7" s="50"/>
      <c r="H7" s="50"/>
      <c r="I7" s="47"/>
      <c r="J7" s="47"/>
      <c r="K7" s="33"/>
      <c r="L7" s="34"/>
      <c r="M7" s="34"/>
      <c r="N7" s="34"/>
      <c r="O7" s="34"/>
      <c r="P7" s="33"/>
      <c r="Q7" s="34"/>
      <c r="R7" s="34"/>
      <c r="S7" s="34"/>
      <c r="T7" s="34"/>
    </row>
    <row r="8" spans="1:20" x14ac:dyDescent="0.2">
      <c r="A8" s="33" t="s">
        <v>143</v>
      </c>
      <c r="B8" s="34">
        <v>1</v>
      </c>
      <c r="C8" s="34">
        <v>1</v>
      </c>
      <c r="D8" s="34">
        <v>1</v>
      </c>
      <c r="E8" s="34">
        <v>52</v>
      </c>
      <c r="K8" s="33"/>
      <c r="L8" s="34"/>
      <c r="M8" s="34"/>
      <c r="N8" s="34"/>
      <c r="O8" s="34"/>
      <c r="P8" s="33"/>
      <c r="Q8" s="34"/>
      <c r="R8" s="34"/>
      <c r="S8" s="34"/>
      <c r="T8" s="34"/>
    </row>
    <row r="9" spans="1:20" x14ac:dyDescent="0.2">
      <c r="A9" s="33" t="s">
        <v>144</v>
      </c>
      <c r="B9" s="35">
        <v>40</v>
      </c>
      <c r="C9" s="35">
        <v>100</v>
      </c>
      <c r="D9" s="35">
        <v>90</v>
      </c>
      <c r="E9" s="34"/>
      <c r="K9" s="33"/>
      <c r="L9" s="35"/>
      <c r="M9" s="35"/>
      <c r="N9" s="35"/>
      <c r="O9" s="34"/>
      <c r="P9" s="33"/>
      <c r="Q9" s="35"/>
      <c r="R9" s="35"/>
      <c r="S9" s="35"/>
      <c r="T9" s="34"/>
    </row>
    <row r="10" spans="1:20" x14ac:dyDescent="0.2">
      <c r="A10" s="2"/>
      <c r="B10" s="36"/>
      <c r="C10" s="36"/>
      <c r="D10" s="33" t="s">
        <v>145</v>
      </c>
      <c r="E10" s="34">
        <v>120</v>
      </c>
      <c r="K10" s="2"/>
      <c r="L10" s="36"/>
      <c r="M10" s="36"/>
      <c r="N10" s="33"/>
      <c r="O10" s="34"/>
      <c r="P10" s="2"/>
      <c r="Q10" s="36"/>
      <c r="R10" s="36"/>
      <c r="S10" s="33"/>
      <c r="T10" s="34"/>
    </row>
    <row r="11" spans="1:20" x14ac:dyDescent="0.2">
      <c r="A11" s="2"/>
      <c r="B11" s="34"/>
      <c r="C11" s="34"/>
      <c r="D11" s="34"/>
      <c r="E11" s="34"/>
      <c r="K11" s="2"/>
      <c r="L11" s="34"/>
      <c r="M11" s="34"/>
      <c r="N11" s="34"/>
      <c r="O11" s="34"/>
      <c r="P11" s="2"/>
      <c r="Q11" s="34"/>
      <c r="R11" s="34"/>
      <c r="S11" s="34"/>
      <c r="T11" s="34"/>
    </row>
    <row r="12" spans="1:20" x14ac:dyDescent="0.2">
      <c r="A12" s="31" t="s">
        <v>93</v>
      </c>
      <c r="B12" s="34"/>
      <c r="C12" s="34"/>
      <c r="D12" s="34"/>
      <c r="E12" s="34"/>
      <c r="K12" s="31"/>
      <c r="L12" s="34"/>
      <c r="M12" s="34"/>
      <c r="N12" s="34"/>
      <c r="O12" s="34"/>
      <c r="P12" s="31"/>
      <c r="Q12" s="34"/>
      <c r="R12" s="34"/>
      <c r="S12" s="34"/>
      <c r="T12" s="34"/>
    </row>
    <row r="13" spans="1:20" x14ac:dyDescent="0.2">
      <c r="A13" s="2"/>
      <c r="B13" s="32" t="s">
        <v>137</v>
      </c>
      <c r="C13" s="32" t="s">
        <v>138</v>
      </c>
      <c r="D13" s="32" t="s">
        <v>139</v>
      </c>
      <c r="E13" s="34"/>
      <c r="K13" s="2"/>
      <c r="L13" s="32"/>
      <c r="M13" s="32"/>
      <c r="N13" s="32"/>
      <c r="O13" s="34"/>
      <c r="P13" s="2"/>
      <c r="Q13" s="32"/>
      <c r="R13" s="32"/>
      <c r="S13" s="32"/>
      <c r="T13" s="34"/>
    </row>
    <row r="14" spans="1:20" x14ac:dyDescent="0.2">
      <c r="A14" s="37" t="s">
        <v>105</v>
      </c>
      <c r="B14" s="38">
        <v>0</v>
      </c>
      <c r="C14" s="38">
        <v>21.161290322580648</v>
      </c>
      <c r="D14" s="38">
        <v>3.2258064516129004</v>
      </c>
      <c r="E14" s="32" t="s">
        <v>146</v>
      </c>
      <c r="K14" s="37"/>
      <c r="L14" s="39"/>
      <c r="M14" s="39"/>
      <c r="N14" s="39"/>
      <c r="O14" s="32"/>
      <c r="P14" s="37"/>
      <c r="Q14" s="39"/>
      <c r="R14" s="39"/>
      <c r="S14" s="39"/>
      <c r="T14" s="32"/>
    </row>
    <row r="15" spans="1:20" x14ac:dyDescent="0.2">
      <c r="A15" s="37" t="s">
        <v>141</v>
      </c>
      <c r="B15" s="39">
        <f>B6*$B$14</f>
        <v>0</v>
      </c>
      <c r="C15" s="39">
        <f>C6*$C$14</f>
        <v>42.322580645161295</v>
      </c>
      <c r="D15" s="39">
        <f>D6*$D$14</f>
        <v>1.2903225806451601</v>
      </c>
      <c r="E15" s="39">
        <f>B15+C15+D15</f>
        <v>43.612903225806456</v>
      </c>
      <c r="K15" s="37"/>
      <c r="L15" s="39"/>
      <c r="M15" s="39"/>
      <c r="N15" s="39"/>
      <c r="O15" s="39"/>
      <c r="P15" s="37"/>
      <c r="Q15" s="39"/>
      <c r="R15" s="39"/>
      <c r="S15" s="39"/>
      <c r="T15" s="39"/>
    </row>
    <row r="16" spans="1:20" x14ac:dyDescent="0.2">
      <c r="A16" s="37" t="s">
        <v>142</v>
      </c>
      <c r="B16" s="39">
        <f>B7*$B$14</f>
        <v>0</v>
      </c>
      <c r="C16" s="39">
        <f>C7*$C$14</f>
        <v>42.322580645161295</v>
      </c>
      <c r="D16" s="39">
        <f>D7*$D$14</f>
        <v>9.6774193548387011</v>
      </c>
      <c r="E16" s="39">
        <f>B16+C16+D16</f>
        <v>52</v>
      </c>
      <c r="K16" s="37"/>
      <c r="L16" s="39"/>
      <c r="M16" s="39"/>
      <c r="N16" s="39"/>
      <c r="O16" s="39"/>
      <c r="P16" s="37"/>
      <c r="Q16" s="39"/>
      <c r="R16" s="39"/>
      <c r="S16" s="39"/>
      <c r="T16" s="39"/>
    </row>
    <row r="17" spans="1:20" x14ac:dyDescent="0.2">
      <c r="A17" s="37" t="s">
        <v>143</v>
      </c>
      <c r="B17" s="39">
        <f>B14*B8</f>
        <v>0</v>
      </c>
      <c r="C17" s="39">
        <f>C14*C8</f>
        <v>21.161290322580648</v>
      </c>
      <c r="D17" s="39">
        <f>D8*$D$14</f>
        <v>3.2258064516129004</v>
      </c>
      <c r="E17" s="39">
        <f>SUM(B17:D17)</f>
        <v>24.387096774193548</v>
      </c>
      <c r="K17" s="37"/>
      <c r="L17" s="39"/>
      <c r="M17" s="39"/>
      <c r="N17" s="39"/>
      <c r="O17" s="39"/>
      <c r="P17" s="37"/>
      <c r="Q17" s="39"/>
      <c r="R17" s="39"/>
      <c r="S17" s="39"/>
      <c r="T17" s="39"/>
    </row>
    <row r="18" spans="1:20" x14ac:dyDescent="0.2">
      <c r="A18" s="31"/>
      <c r="B18" s="34"/>
      <c r="C18" s="34"/>
      <c r="D18" s="40" t="s">
        <v>17</v>
      </c>
      <c r="E18" s="39">
        <f>SUM(E15:E17)</f>
        <v>120.00000000000001</v>
      </c>
      <c r="K18" s="31"/>
      <c r="L18" s="34"/>
      <c r="M18" s="34"/>
      <c r="N18" s="40"/>
      <c r="O18" s="39"/>
      <c r="P18" s="31"/>
      <c r="Q18" s="34"/>
      <c r="R18" s="34"/>
      <c r="S18" s="40"/>
      <c r="T18" s="39"/>
    </row>
    <row r="19" spans="1:20" x14ac:dyDescent="0.2">
      <c r="A19" s="31"/>
      <c r="B19" s="2"/>
      <c r="C19" s="2"/>
      <c r="D19" s="2"/>
      <c r="E19" s="2"/>
      <c r="K19" s="31"/>
      <c r="L19" s="2"/>
      <c r="M19" s="2"/>
      <c r="N19" s="2"/>
      <c r="O19" s="2"/>
      <c r="P19" s="31"/>
      <c r="Q19" s="2"/>
      <c r="R19" s="2"/>
      <c r="S19" s="2"/>
      <c r="T19" s="2"/>
    </row>
    <row r="20" spans="1:20" x14ac:dyDescent="0.2">
      <c r="A20" s="31"/>
      <c r="B20" s="2"/>
      <c r="C20" s="2"/>
      <c r="D20" s="2"/>
      <c r="E20" s="31" t="s">
        <v>107</v>
      </c>
      <c r="K20" s="31"/>
      <c r="L20" s="2"/>
      <c r="M20" s="2"/>
      <c r="N20" s="2"/>
      <c r="O20" s="31"/>
      <c r="P20" s="31"/>
      <c r="Q20" s="2"/>
      <c r="R20" s="2"/>
      <c r="S20" s="2"/>
      <c r="T20" s="31"/>
    </row>
    <row r="21" spans="1:20" x14ac:dyDescent="0.2">
      <c r="A21" s="31" t="s">
        <v>147</v>
      </c>
      <c r="B21" s="41">
        <f>B9*$B$14</f>
        <v>0</v>
      </c>
      <c r="C21" s="41">
        <f>C9*$C$14</f>
        <v>2116.1290322580649</v>
      </c>
      <c r="D21" s="41">
        <f>D14*D9</f>
        <v>290.32258064516105</v>
      </c>
      <c r="E21" s="42">
        <f>B21+C21+D21</f>
        <v>2406.4516129032259</v>
      </c>
      <c r="K21" s="31"/>
      <c r="L21" s="41"/>
      <c r="M21" s="41"/>
      <c r="N21" s="41"/>
      <c r="O21" s="43"/>
      <c r="P21" s="31"/>
      <c r="Q21" s="41"/>
      <c r="R21" s="41"/>
      <c r="S21" s="41"/>
      <c r="T21" s="43"/>
    </row>
    <row r="22" spans="1:20" x14ac:dyDescent="0.2">
      <c r="A22" s="2"/>
      <c r="B22" s="2"/>
      <c r="C22" s="2"/>
      <c r="D22" s="2"/>
      <c r="E22" s="2"/>
      <c r="K22" s="2"/>
      <c r="L22" s="2"/>
      <c r="M22" s="2"/>
      <c r="N22" s="2"/>
      <c r="O22" s="2"/>
    </row>
    <row r="23" spans="1:20" x14ac:dyDescent="0.2">
      <c r="A23" s="2"/>
      <c r="B23" s="2"/>
      <c r="C23" s="2"/>
      <c r="D23" s="2"/>
      <c r="E23" s="2"/>
      <c r="K23" s="2"/>
      <c r="L23" s="2"/>
      <c r="M23" s="2"/>
      <c r="N23" s="2"/>
      <c r="O23" s="2"/>
    </row>
    <row r="24" spans="1:20" x14ac:dyDescent="0.2">
      <c r="A24" s="2"/>
      <c r="B24" s="2"/>
      <c r="C24" s="2"/>
      <c r="D24" s="2"/>
      <c r="E24" s="3"/>
      <c r="K24" s="2"/>
      <c r="L24" s="2"/>
      <c r="M24" s="2"/>
      <c r="N24" s="2"/>
      <c r="O24" s="3"/>
    </row>
    <row r="25" spans="1:20" x14ac:dyDescent="0.2">
      <c r="A25" s="2"/>
      <c r="B25" s="2"/>
      <c r="C25" s="2"/>
      <c r="D25" s="2"/>
      <c r="E25" s="3"/>
      <c r="K25" s="2"/>
      <c r="L25" s="2"/>
      <c r="M25" s="2"/>
      <c r="N25" s="2"/>
      <c r="O25" s="3"/>
    </row>
    <row r="26" spans="1:20" x14ac:dyDescent="0.2">
      <c r="C26" s="44"/>
    </row>
    <row r="29" spans="1:20" x14ac:dyDescent="0.2">
      <c r="C29" s="21"/>
    </row>
  </sheetData>
  <mergeCells count="3">
    <mergeCell ref="L4:N4"/>
    <mergeCell ref="Q4:S4"/>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AD2C-3A37-6244-BAAB-3B803FD8F025}">
  <dimension ref="A1:G31"/>
  <sheetViews>
    <sheetView showGridLines="0" zoomScale="134" workbookViewId="0">
      <selection activeCell="A3" sqref="A3"/>
    </sheetView>
  </sheetViews>
  <sheetFormatPr baseColWidth="10" defaultRowHeight="16" x14ac:dyDescent="0.2"/>
  <cols>
    <col min="1" max="1" width="2.33203125" customWidth="1"/>
    <col min="2" max="2" width="6.1640625" bestFit="1" customWidth="1"/>
    <col min="3" max="3" width="23.33203125" bestFit="1" customWidth="1"/>
    <col min="4" max="4" width="12.6640625" bestFit="1" customWidth="1"/>
    <col min="5" max="5" width="12.1640625" bestFit="1" customWidth="1"/>
    <col min="6" max="6" width="10.5" bestFit="1" customWidth="1"/>
    <col min="7" max="7" width="12.1640625" bestFit="1" customWidth="1"/>
  </cols>
  <sheetData>
    <row r="1" spans="1:5" x14ac:dyDescent="0.2">
      <c r="A1" s="12" t="s">
        <v>28</v>
      </c>
    </row>
    <row r="2" spans="1:5" x14ac:dyDescent="0.2">
      <c r="A2" s="12" t="s">
        <v>175</v>
      </c>
    </row>
    <row r="3" spans="1:5" x14ac:dyDescent="0.2">
      <c r="A3" s="12" t="s">
        <v>165</v>
      </c>
    </row>
    <row r="4" spans="1:5" x14ac:dyDescent="0.2">
      <c r="A4" s="12" t="s">
        <v>30</v>
      </c>
    </row>
    <row r="5" spans="1:5" x14ac:dyDescent="0.2">
      <c r="A5" s="12" t="s">
        <v>31</v>
      </c>
    </row>
    <row r="6" spans="1:5" x14ac:dyDescent="0.2">
      <c r="A6" s="12"/>
      <c r="B6" t="s">
        <v>32</v>
      </c>
    </row>
    <row r="7" spans="1:5" x14ac:dyDescent="0.2">
      <c r="A7" s="12"/>
      <c r="B7" t="s">
        <v>166</v>
      </c>
    </row>
    <row r="8" spans="1:5" x14ac:dyDescent="0.2">
      <c r="A8" s="12"/>
      <c r="B8" t="s">
        <v>114</v>
      </c>
    </row>
    <row r="9" spans="1:5" x14ac:dyDescent="0.2">
      <c r="A9" s="12" t="s">
        <v>35</v>
      </c>
    </row>
    <row r="10" spans="1:5" x14ac:dyDescent="0.2">
      <c r="B10" t="s">
        <v>150</v>
      </c>
    </row>
    <row r="11" spans="1:5" x14ac:dyDescent="0.2">
      <c r="B11" t="s">
        <v>37</v>
      </c>
    </row>
    <row r="14" spans="1:5" ht="17" thickBot="1" x14ac:dyDescent="0.25">
      <c r="A14" t="s">
        <v>38</v>
      </c>
    </row>
    <row r="15" spans="1:5" ht="17" thickBot="1" x14ac:dyDescent="0.25">
      <c r="B15" s="14" t="s">
        <v>39</v>
      </c>
      <c r="C15" s="14" t="s">
        <v>40</v>
      </c>
      <c r="D15" s="14" t="s">
        <v>41</v>
      </c>
      <c r="E15" s="14" t="s">
        <v>42</v>
      </c>
    </row>
    <row r="16" spans="1:5" ht="17" thickBot="1" x14ac:dyDescent="0.25">
      <c r="B16" s="13" t="s">
        <v>115</v>
      </c>
      <c r="C16" s="13" t="s">
        <v>116</v>
      </c>
      <c r="D16" s="30">
        <v>4400</v>
      </c>
      <c r="E16" s="30">
        <v>4400</v>
      </c>
    </row>
    <row r="19" spans="1:7" ht="17" thickBot="1" x14ac:dyDescent="0.25">
      <c r="A19" t="s">
        <v>43</v>
      </c>
    </row>
    <row r="20" spans="1:7" ht="17" thickBot="1" x14ac:dyDescent="0.25">
      <c r="B20" s="14" t="s">
        <v>39</v>
      </c>
      <c r="C20" s="14" t="s">
        <v>40</v>
      </c>
      <c r="D20" s="14" t="s">
        <v>41</v>
      </c>
      <c r="E20" s="14" t="s">
        <v>42</v>
      </c>
      <c r="F20" s="14" t="s">
        <v>44</v>
      </c>
    </row>
    <row r="21" spans="1:7" x14ac:dyDescent="0.2">
      <c r="B21" s="15" t="s">
        <v>52</v>
      </c>
      <c r="C21" s="15" t="s">
        <v>117</v>
      </c>
      <c r="D21" s="17">
        <v>66.666666666666657</v>
      </c>
      <c r="E21" s="17">
        <v>66.666666666666657</v>
      </c>
      <c r="F21" s="15" t="s">
        <v>54</v>
      </c>
    </row>
    <row r="22" spans="1:7" x14ac:dyDescent="0.2">
      <c r="B22" s="15" t="s">
        <v>55</v>
      </c>
      <c r="C22" s="15" t="s">
        <v>118</v>
      </c>
      <c r="D22" s="17">
        <v>0</v>
      </c>
      <c r="E22" s="17">
        <v>0</v>
      </c>
      <c r="F22" s="15" t="s">
        <v>54</v>
      </c>
    </row>
    <row r="23" spans="1:7" ht="17" thickBot="1" x14ac:dyDescent="0.25">
      <c r="B23" s="13" t="s">
        <v>57</v>
      </c>
      <c r="C23" s="13" t="s">
        <v>119</v>
      </c>
      <c r="D23" s="18">
        <v>26.666666666666679</v>
      </c>
      <c r="E23" s="18">
        <v>26.666666666666679</v>
      </c>
      <c r="F23" s="13" t="s">
        <v>54</v>
      </c>
    </row>
    <row r="26" spans="1:7" ht="17" thickBot="1" x14ac:dyDescent="0.25">
      <c r="A26" t="s">
        <v>45</v>
      </c>
    </row>
    <row r="27" spans="1:7" ht="17" thickBot="1" x14ac:dyDescent="0.25">
      <c r="B27" s="14" t="s">
        <v>39</v>
      </c>
      <c r="C27" s="14" t="s">
        <v>40</v>
      </c>
      <c r="D27" s="14" t="s">
        <v>46</v>
      </c>
      <c r="E27" s="14" t="s">
        <v>47</v>
      </c>
      <c r="F27" s="14" t="s">
        <v>48</v>
      </c>
      <c r="G27" s="14" t="s">
        <v>49</v>
      </c>
    </row>
    <row r="28" spans="1:7" x14ac:dyDescent="0.2">
      <c r="B28" s="15" t="s">
        <v>120</v>
      </c>
      <c r="C28" s="15" t="s">
        <v>121</v>
      </c>
      <c r="D28" s="17">
        <v>1173.3333333333335</v>
      </c>
      <c r="E28" s="15" t="s">
        <v>122</v>
      </c>
      <c r="F28" s="15" t="s">
        <v>64</v>
      </c>
      <c r="G28" s="15">
        <v>26.666666666666515</v>
      </c>
    </row>
    <row r="29" spans="1:7" x14ac:dyDescent="0.2">
      <c r="B29" s="15" t="s">
        <v>123</v>
      </c>
      <c r="C29" s="15" t="s">
        <v>124</v>
      </c>
      <c r="D29" s="17">
        <v>2000</v>
      </c>
      <c r="E29" s="15" t="s">
        <v>125</v>
      </c>
      <c r="F29" s="15" t="s">
        <v>68</v>
      </c>
      <c r="G29" s="15">
        <v>0</v>
      </c>
    </row>
    <row r="30" spans="1:7" x14ac:dyDescent="0.2">
      <c r="B30" s="15" t="s">
        <v>126</v>
      </c>
      <c r="C30" s="15" t="s">
        <v>127</v>
      </c>
      <c r="D30" s="17">
        <v>3466.6666666666665</v>
      </c>
      <c r="E30" s="15" t="s">
        <v>128</v>
      </c>
      <c r="F30" s="15" t="s">
        <v>64</v>
      </c>
      <c r="G30" s="15">
        <v>4033.3333333333335</v>
      </c>
    </row>
    <row r="31" spans="1:7" ht="17" thickBot="1" x14ac:dyDescent="0.25">
      <c r="B31" s="13" t="s">
        <v>129</v>
      </c>
      <c r="C31" s="13" t="s">
        <v>130</v>
      </c>
      <c r="D31" s="18">
        <v>1000</v>
      </c>
      <c r="E31" s="13" t="s">
        <v>131</v>
      </c>
      <c r="F31" s="13" t="s">
        <v>68</v>
      </c>
      <c r="G31" s="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Answer Report 1</vt:lpstr>
      <vt:lpstr>Sensitivity Report 1</vt:lpstr>
      <vt:lpstr>Tab one _13.26</vt:lpstr>
      <vt:lpstr>Answer Report 2</vt:lpstr>
      <vt:lpstr>(No Resol) Sensitivity Report 2</vt:lpstr>
      <vt:lpstr>Answer Report 2-b</vt:lpstr>
      <vt:lpstr>(Resol)Sensitivity Report 2-b</vt:lpstr>
      <vt:lpstr>Tab two_15.13</vt:lpstr>
      <vt:lpstr>Answer Report 3</vt:lpstr>
      <vt:lpstr>Sensitivity Report 3</vt:lpstr>
      <vt:lpstr>Tab three_15.14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Mengyang Zhang</dc:creator>
  <cp:lastModifiedBy>Mengyang Zhang</cp:lastModifiedBy>
  <dcterms:created xsi:type="dcterms:W3CDTF">2023-11-04T20:30:47Z</dcterms:created>
  <dcterms:modified xsi:type="dcterms:W3CDTF">2023-11-06T01:39:52Z</dcterms:modified>
</cp:coreProperties>
</file>