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ico Bustelo\Desktop\Electronics\0-GitHub\TPs-G1_E4\TP2\"/>
    </mc:Choice>
  </mc:AlternateContent>
  <xr:revisionPtr revIDLastSave="0" documentId="13_ncr:1_{E69B4B51-C58C-4D90-B809-CA997D8A9BCE}" xr6:coauthVersionLast="47" xr6:coauthVersionMax="47" xr10:uidLastSave="{00000000-0000-0000-0000-000000000000}"/>
  <bookViews>
    <workbookView xWindow="28680" yWindow="-4020" windowWidth="20730" windowHeight="11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0" i="1"/>
  <c r="E9" i="1"/>
  <c r="E21" i="1"/>
  <c r="B9" i="1"/>
  <c r="B10" i="1"/>
  <c r="B15" i="1"/>
  <c r="B13" i="1"/>
  <c r="B28" i="1"/>
  <c r="B17" i="1"/>
  <c r="B21" i="1" l="1"/>
  <c r="B22" i="1" s="1"/>
  <c r="B16" i="1"/>
  <c r="B18" i="1" s="1"/>
  <c r="B24" i="1"/>
  <c r="B27" i="1"/>
  <c r="B23" i="1" l="1"/>
  <c r="B25" i="1" s="1"/>
</calcChain>
</file>

<file path=xl/sharedStrings.xml><?xml version="1.0" encoding="utf-8"?>
<sst xmlns="http://schemas.openxmlformats.org/spreadsheetml/2006/main" count="37" uniqueCount="36">
  <si>
    <t>Param</t>
  </si>
  <si>
    <t>Calculos del nucleo</t>
  </si>
  <si>
    <t>Notas</t>
  </si>
  <si>
    <t>Vd</t>
  </si>
  <si>
    <t>Vo</t>
  </si>
  <si>
    <t>lgap</t>
  </si>
  <si>
    <t>Io</t>
  </si>
  <si>
    <t>D</t>
  </si>
  <si>
    <t>N1</t>
  </si>
  <si>
    <t>N2/N1</t>
  </si>
  <si>
    <t>N2</t>
  </si>
  <si>
    <t>lef</t>
  </si>
  <si>
    <t>Aef</t>
  </si>
  <si>
    <t>µo</t>
  </si>
  <si>
    <t>µe</t>
  </si>
  <si>
    <t>R(eluc)</t>
  </si>
  <si>
    <t>N1I1/RA</t>
  </si>
  <si>
    <t>INTV/N1A</t>
  </si>
  <si>
    <t>Bmax</t>
  </si>
  <si>
    <t>Maximo del nucleo 0.2</t>
  </si>
  <si>
    <t>Bsat</t>
  </si>
  <si>
    <t>fsw</t>
  </si>
  <si>
    <t>Tiene una tolerancia de +-6%</t>
  </si>
  <si>
    <t>Lm1</t>
  </si>
  <si>
    <t>ΔIL1</t>
  </si>
  <si>
    <t>IL1max</t>
  </si>
  <si>
    <t>IL1med</t>
  </si>
  <si>
    <t>IL1min</t>
  </si>
  <si>
    <t>Al</t>
  </si>
  <si>
    <t>1/R (Al)</t>
  </si>
  <si>
    <t>SD</t>
  </si>
  <si>
    <t>Skin depth en mm</t>
  </si>
  <si>
    <t>SI &gt;0 no entramos en modo disc</t>
  </si>
  <si>
    <t>L2</t>
  </si>
  <si>
    <t>N3/N1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</si>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</sst>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3"/>
      <color theme="1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1" fontId="4" fillId="0" borderId="0" xfId="0" applyNumberFormat="1" applyFont="1"/>
    <xf numFmtId="4" fontId="3" fillId="0" borderId="5" xfId="0" applyNumberFormat="1" applyFont="1" applyBorder="1" applyAlignment="1">
      <alignment horizontal="center"/>
    </xf>
    <xf numFmtId="11" fontId="5" fillId="0" borderId="5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11" fontId="7" fillId="0" borderId="0" xfId="0" applyNumberFormat="1" applyFont="1"/>
    <xf numFmtId="3" fontId="6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11" fontId="2" fillId="0" borderId="0" xfId="0" applyNumberFormat="1" applyFont="1"/>
    <xf numFmtId="11" fontId="5" fillId="0" borderId="0" xfId="0" applyNumberFormat="1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"/>
  <sheetViews>
    <sheetView tabSelected="1" zoomScale="85" zoomScaleNormal="85" workbookViewId="0">
      <selection activeCell="E21" sqref="E21"/>
    </sheetView>
  </sheetViews>
  <sheetFormatPr defaultColWidth="12.6640625" defaultRowHeight="15.75" customHeight="1" x14ac:dyDescent="0.25"/>
  <cols>
    <col min="1" max="1" width="14.44140625" customWidth="1"/>
    <col min="2" max="2" width="26.21875" bestFit="1" customWidth="1"/>
    <col min="3" max="3" width="33.6640625" customWidth="1"/>
  </cols>
  <sheetData>
    <row r="1" spans="1:26" ht="15.75" customHeight="1" x14ac:dyDescent="0.3">
      <c r="B1" s="1"/>
      <c r="C1" s="1"/>
    </row>
    <row r="2" spans="1:26" ht="15.75" customHeight="1" x14ac:dyDescent="0.3">
      <c r="A2" s="2" t="s">
        <v>0</v>
      </c>
      <c r="B2" s="3" t="s">
        <v>1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5" t="s">
        <v>3</v>
      </c>
      <c r="B3" s="6">
        <v>311</v>
      </c>
      <c r="C3" s="7"/>
      <c r="D3" s="4"/>
      <c r="E3" s="4">
        <v>311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4</v>
      </c>
      <c r="B4" s="7">
        <v>5</v>
      </c>
      <c r="C4" s="7"/>
      <c r="D4" s="4"/>
      <c r="E4" s="4">
        <v>16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5" t="s">
        <v>5</v>
      </c>
      <c r="B5" s="8">
        <v>2.0000000000000001E-4</v>
      </c>
      <c r="C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5" t="s">
        <v>6</v>
      </c>
      <c r="B6" s="9">
        <v>4</v>
      </c>
      <c r="C6" s="10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5" t="s">
        <v>7</v>
      </c>
      <c r="B7" s="20">
        <v>0.2</v>
      </c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5" t="s">
        <v>8</v>
      </c>
      <c r="B8" s="19">
        <v>124</v>
      </c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5" t="s">
        <v>9</v>
      </c>
      <c r="B9" s="16">
        <f>B4/B3*(1/B7-1)</f>
        <v>6.4308681672025719E-2</v>
      </c>
      <c r="C9" s="7"/>
      <c r="D9" s="4" t="s">
        <v>34</v>
      </c>
      <c r="E9" s="25">
        <f>E4/E3</f>
        <v>5.1446945337620578E-2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5" t="s">
        <v>10</v>
      </c>
      <c r="B10" s="15">
        <f>B9*B8</f>
        <v>7.9742765273311891</v>
      </c>
      <c r="C10" s="7"/>
      <c r="D10" s="26" t="s">
        <v>9</v>
      </c>
      <c r="E10" s="4">
        <f>B4/B3</f>
        <v>1.607717041800643E-2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5" t="s">
        <v>11</v>
      </c>
      <c r="B11" s="16">
        <v>6.7000000000000004E-2</v>
      </c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5" t="s">
        <v>12</v>
      </c>
      <c r="B12" s="16">
        <v>6.0000000000000002E-5</v>
      </c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5" t="s">
        <v>13</v>
      </c>
      <c r="B13" s="16">
        <f>PI()*4*0.0000001</f>
        <v>1.2566370614359173E-6</v>
      </c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5" t="s">
        <v>14</v>
      </c>
      <c r="B14" s="16">
        <v>260</v>
      </c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5" t="s">
        <v>15</v>
      </c>
      <c r="B15" s="16">
        <f>(1/(B13*B12))*(B11/B14+B5)</f>
        <v>6070332.7653639568</v>
      </c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5" t="s">
        <v>16</v>
      </c>
      <c r="B16" s="16">
        <f>B10*B6/(B15*B12*(1-B7))</f>
        <v>0.10947061217729194</v>
      </c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5" t="s">
        <v>17</v>
      </c>
      <c r="B17" s="16">
        <f>0.5*B7/B20*B3/(B8*B12)</f>
        <v>2.7867383512544804E-2</v>
      </c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5" t="s">
        <v>18</v>
      </c>
      <c r="B18" s="16">
        <f>B16+B17</f>
        <v>0.13733799568983673</v>
      </c>
      <c r="C18" s="7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5" t="s">
        <v>20</v>
      </c>
      <c r="B19" s="16">
        <v>0.2</v>
      </c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5" t="s">
        <v>21</v>
      </c>
      <c r="B20" s="16">
        <v>150000</v>
      </c>
      <c r="C20" s="7" t="s">
        <v>22</v>
      </c>
      <c r="D20" s="4" t="s">
        <v>33</v>
      </c>
      <c r="E20" s="24">
        <f>B21*E10</f>
        <v>4.0723067729952597E-5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5" t="s">
        <v>23</v>
      </c>
      <c r="B21" s="16">
        <f>B8^2/B15</f>
        <v>2.5329748128030518E-3</v>
      </c>
      <c r="C21" s="7"/>
      <c r="D21" s="4" t="s">
        <v>35</v>
      </c>
      <c r="E21" s="24">
        <f>B21*E9</f>
        <v>1.3031381673584832E-4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5" t="s">
        <v>24</v>
      </c>
      <c r="B22" s="16">
        <f>B3*B7/B20/B21</f>
        <v>0.1637073786011265</v>
      </c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5" t="s">
        <v>25</v>
      </c>
      <c r="B23" s="21">
        <f>B24+B22/2</f>
        <v>0.40339709766069182</v>
      </c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5" t="s">
        <v>26</v>
      </c>
      <c r="B24" s="21">
        <f>B6*B9/(1-B7)</f>
        <v>0.32154340836012857</v>
      </c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5" t="s">
        <v>27</v>
      </c>
      <c r="B25" s="21">
        <f>B24-B23/2</f>
        <v>0.11984485952978266</v>
      </c>
      <c r="C25" s="22" t="s">
        <v>32</v>
      </c>
      <c r="D25" s="2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8" x14ac:dyDescent="0.3">
      <c r="A26" s="5" t="s">
        <v>28</v>
      </c>
      <c r="B26" s="16">
        <v>2.8999999999999998E-7</v>
      </c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8" x14ac:dyDescent="0.3">
      <c r="A27" s="5" t="s">
        <v>29</v>
      </c>
      <c r="B27" s="16">
        <f>1/B15</f>
        <v>1.647356147764732E-7</v>
      </c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8" x14ac:dyDescent="0.3">
      <c r="A28" s="11" t="s">
        <v>30</v>
      </c>
      <c r="B28" s="17">
        <f>66/SQRT(B20)</f>
        <v>0.17041126723312636</v>
      </c>
      <c r="C28" s="12" t="s">
        <v>31</v>
      </c>
    </row>
    <row r="29" spans="1:26" ht="18.600000000000001" x14ac:dyDescent="0.3">
      <c r="A29" s="13"/>
      <c r="B29" s="18"/>
    </row>
    <row r="30" spans="1:26" ht="18.600000000000001" x14ac:dyDescent="0.3">
      <c r="A30" s="13"/>
      <c r="B30" s="14"/>
    </row>
  </sheetData>
  <mergeCells count="1">
    <mergeCell ref="C25:D25"/>
  </mergeCells>
  <conditionalFormatting sqref="B18">
    <cfRule type="cellIs" dxfId="3" priority="1" operator="greaterThan">
      <formula>0.2</formula>
    </cfRule>
    <cfRule type="cellIs" dxfId="2" priority="3" operator="lessThan">
      <formula>0.2</formula>
    </cfRule>
  </conditionalFormatting>
  <conditionalFormatting sqref="B25">
    <cfRule type="cellIs" dxfId="1" priority="5" operator="greaterThan">
      <formula>0</formula>
    </cfRule>
    <cfRule type="cellIs" dxfId="0" priority="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BUSTELO</cp:lastModifiedBy>
  <dcterms:modified xsi:type="dcterms:W3CDTF">2024-04-28T15:57:39Z</dcterms:modified>
</cp:coreProperties>
</file>