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0395" windowHeight="79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K21" i="3" l="1"/>
  <c r="F22" i="2"/>
  <c r="E21" i="2"/>
  <c r="D21" i="2" l="1"/>
  <c r="D17" i="2"/>
  <c r="D16" i="2"/>
  <c r="D15" i="2"/>
  <c r="H21" i="3"/>
  <c r="B15" i="3"/>
  <c r="B16" i="3"/>
  <c r="B17" i="3"/>
  <c r="B18" i="3"/>
  <c r="B19" i="3"/>
  <c r="B20" i="3"/>
  <c r="B21" i="3"/>
  <c r="B14" i="3"/>
  <c r="B22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I4" i="3"/>
  <c r="I5" i="3"/>
  <c r="I6" i="3"/>
  <c r="I7" i="3"/>
  <c r="I8" i="3"/>
  <c r="I9" i="3"/>
  <c r="I10" i="3"/>
  <c r="I11" i="3"/>
  <c r="I3" i="3"/>
  <c r="H4" i="3"/>
  <c r="H5" i="3"/>
  <c r="H6" i="3"/>
  <c r="H7" i="3"/>
  <c r="H8" i="3"/>
  <c r="H9" i="3"/>
  <c r="H10" i="3"/>
  <c r="H11" i="3"/>
  <c r="H3" i="3"/>
  <c r="G4" i="3"/>
  <c r="G5" i="3"/>
  <c r="G6" i="3"/>
  <c r="G7" i="3"/>
  <c r="G8" i="3"/>
  <c r="G9" i="3"/>
  <c r="G10" i="3"/>
  <c r="G11" i="3"/>
  <c r="G3" i="3"/>
  <c r="E17" i="3"/>
  <c r="E18" i="3"/>
  <c r="D19" i="2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<sst xmlns="http://schemas.openxmlformats.org/spreadsheetml/2006/main" count="48" uniqueCount="27">
  <si>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</si>
  <si>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</si>
  <si>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</si>
  <si>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</si>
  <si>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</si>
  <si>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</si>
  <si>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</si>
  <si>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</si>
  <si>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P</t>
  </si>
  <si>
    <t>Short Circuit</t>
  </si>
  <si>
    <t>Oscilloscope</t>
  </si>
  <si>
    <t>Vrms</t>
  </si>
  <si>
    <t>f</t>
  </si>
  <si>
    <t>Vpk-pk</t>
  </si>
  <si>
    <t>Mine</t>
  </si>
  <si>
    <t>Thiers</t>
  </si>
  <si>
    <t>Vamp</t>
  </si>
  <si>
    <t>Vph-ph</t>
  </si>
  <si>
    <t>332rpm/V</t>
  </si>
  <si>
    <t>Synchronous Impedance</t>
  </si>
  <si>
    <t>Generator resistance MPK254 Micro ohmmeter</t>
  </si>
  <si>
    <t>R=0.5 fluke 8845A digital precision meter 4 wire</t>
  </si>
  <si>
    <t>current kaise sk-7711 clamp meter</t>
  </si>
  <si>
    <t>red out</t>
  </si>
  <si>
    <t>black out</t>
  </si>
  <si>
    <t>yellow out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</si>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</sst>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0.76179131000556843</c:v>
                </c:pt>
                <c:pt idx="2">
                  <c:v>1.2737346662472526</c:v>
                </c:pt>
                <c:pt idx="3">
                  <c:v>1.8420162865729499</c:v>
                </c:pt>
                <c:pt idx="4">
                  <c:v>2.4274443350981296</c:v>
                </c:pt>
                <c:pt idx="5">
                  <c:v>3.0765591169356719</c:v>
                </c:pt>
                <c:pt idx="6">
                  <c:v>3.6399417577758024</c:v>
                </c:pt>
                <c:pt idx="7">
                  <c:v>4.2278192960437657</c:v>
                </c:pt>
                <c:pt idx="8">
                  <c:v>4.8254947932828607</c:v>
                </c:pt>
                <c:pt idx="9">
                  <c:v>5.4109228418080413</c:v>
                </c:pt>
                <c:pt idx="10">
                  <c:v>6.030643746732185</c:v>
                </c:pt>
                <c:pt idx="11">
                  <c:v>6.6087233260290148</c:v>
                </c:pt>
                <c:pt idx="12">
                  <c:v>7.1745554566119285</c:v>
                </c:pt>
                <c:pt idx="13">
                  <c:v>7.7575340153943237</c:v>
                </c:pt>
                <c:pt idx="14">
                  <c:v>8.3478610434050697</c:v>
                </c:pt>
                <c:pt idx="15">
                  <c:v>8.9063447047596362</c:v>
                </c:pt>
                <c:pt idx="16">
                  <c:v>9.4452324481719341</c:v>
                </c:pt>
                <c:pt idx="17">
                  <c:v>10.055155394124947</c:v>
                </c:pt>
                <c:pt idx="18">
                  <c:v>10.616088545222292</c:v>
                </c:pt>
                <c:pt idx="19">
                  <c:v>11.120683432235628</c:v>
                </c:pt>
                <c:pt idx="20">
                  <c:v>11.66936913461906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3.1739999999999997E-2</c:v>
                </c:pt>
                <c:pt idx="2">
                  <c:v>0.10584000000000002</c:v>
                </c:pt>
                <c:pt idx="3">
                  <c:v>0.19494000000000003</c:v>
                </c:pt>
                <c:pt idx="4">
                  <c:v>0.30245999999999995</c:v>
                </c:pt>
                <c:pt idx="5">
                  <c:v>0.43350000000000005</c:v>
                </c:pt>
                <c:pt idx="6">
                  <c:v>0.55873500000000009</c:v>
                </c:pt>
                <c:pt idx="7">
                  <c:v>0.68694</c:v>
                </c:pt>
                <c:pt idx="8">
                  <c:v>0.83543999999999985</c:v>
                </c:pt>
                <c:pt idx="9">
                  <c:v>0.97537499999999999</c:v>
                </c:pt>
                <c:pt idx="10">
                  <c:v>1.1343750000000001</c:v>
                </c:pt>
                <c:pt idx="11">
                  <c:v>1.2789599999999999</c:v>
                </c:pt>
                <c:pt idx="12">
                  <c:v>1.42296</c:v>
                </c:pt>
                <c:pt idx="13">
                  <c:v>1.5649350000000002</c:v>
                </c:pt>
                <c:pt idx="14">
                  <c:v>1.703535</c:v>
                </c:pt>
                <c:pt idx="15">
                  <c:v>1.8480149999999997</c:v>
                </c:pt>
                <c:pt idx="16">
                  <c:v>1.9765350000000002</c:v>
                </c:pt>
                <c:pt idx="17">
                  <c:v>2.1206399999999999</c:v>
                </c:pt>
                <c:pt idx="18">
                  <c:v>2.2465350000000002</c:v>
                </c:pt>
                <c:pt idx="19">
                  <c:v>2.3641350000000001</c:v>
                </c:pt>
                <c:pt idx="20">
                  <c:v>2.4969599999999996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0.71770049463547114</c:v>
                </c:pt>
                <c:pt idx="2">
                  <c:v>1.2271943611343723</c:v>
                </c:pt>
                <c:pt idx="3">
                  <c:v>1.7979254712028525</c:v>
                </c:pt>
                <c:pt idx="4">
                  <c:v>2.3588586223002004</c:v>
                </c:pt>
                <c:pt idx="5">
                  <c:v>2.9393876913398134</c:v>
                </c:pt>
                <c:pt idx="6">
                  <c:v>3.5248157398649935</c:v>
                </c:pt>
                <c:pt idx="7">
                  <c:v>4.0661529730200749</c:v>
                </c:pt>
                <c:pt idx="8">
                  <c:v>4.6613789805163881</c:v>
                </c:pt>
                <c:pt idx="9">
                  <c:v>5.239458559813218</c:v>
                </c:pt>
                <c:pt idx="10">
                  <c:v>5.8175381391100478</c:v>
                </c:pt>
                <c:pt idx="11">
                  <c:v>6.3907187389213123</c:v>
                </c:pt>
                <c:pt idx="12">
                  <c:v>6.9810457669320574</c:v>
                </c:pt>
                <c:pt idx="13">
                  <c:v>7.5934182026278521</c:v>
                </c:pt>
                <c:pt idx="14">
                  <c:v>8.1788462511530309</c:v>
                </c:pt>
                <c:pt idx="15">
                  <c:v>8.7201834843081141</c:v>
                </c:pt>
                <c:pt idx="16">
                  <c:v>9.3497023482033903</c:v>
                </c:pt>
                <c:pt idx="17">
                  <c:v>9.9057365198151714</c:v>
                </c:pt>
                <c:pt idx="18">
                  <c:v>10.549952322167149</c:v>
                </c:pt>
                <c:pt idx="19">
                  <c:v>11.125582411721195</c:v>
                </c:pt>
                <c:pt idx="20">
                  <c:v>11.666919644876277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0.1452</c:v>
                </c:pt>
                <c:pt idx="2">
                  <c:v>0.59140800000000004</c:v>
                </c:pt>
                <c:pt idx="3">
                  <c:v>1.326675</c:v>
                </c:pt>
                <c:pt idx="4">
                  <c:v>2.2291319999999999</c:v>
                </c:pt>
                <c:pt idx="5">
                  <c:v>3.3708000000000005</c:v>
                </c:pt>
                <c:pt idx="6">
                  <c:v>4.680003000000001</c:v>
                </c:pt>
                <c:pt idx="7">
                  <c:v>6.0662520000000004</c:v>
                </c:pt>
                <c:pt idx="8">
                  <c:v>7.6704030000000003</c:v>
                </c:pt>
                <c:pt idx="9">
                  <c:v>9.3139319999999994</c:v>
                </c:pt>
                <c:pt idx="10">
                  <c:v>11.082251999999999</c:v>
                </c:pt>
                <c:pt idx="11">
                  <c:v>12.916875000000003</c:v>
                </c:pt>
                <c:pt idx="12">
                  <c:v>14.718674999999998</c:v>
                </c:pt>
                <c:pt idx="13">
                  <c:v>16.779675000000005</c:v>
                </c:pt>
                <c:pt idx="14">
                  <c:v>18.690048000000001</c:v>
                </c:pt>
                <c:pt idx="15">
                  <c:v>20.577483000000004</c:v>
                </c:pt>
                <c:pt idx="16">
                  <c:v>22.6875</c:v>
                </c:pt>
                <c:pt idx="17">
                  <c:v>24.538799999999995</c:v>
                </c:pt>
                <c:pt idx="18">
                  <c:v>26.748588000000005</c:v>
                </c:pt>
                <c:pt idx="19">
                  <c:v>28.699947000000002</c:v>
                </c:pt>
                <c:pt idx="20">
                  <c:v>30.509163000000001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Sheet1!$S$3:$S$23</c:f>
              <c:numCache>
                <c:formatCode>General</c:formatCode>
                <c:ptCount val="21"/>
                <c:pt idx="0">
                  <c:v>0</c:v>
                </c:pt>
                <c:pt idx="1">
                  <c:v>0.48989794855663571</c:v>
                </c:pt>
                <c:pt idx="2">
                  <c:v>1.0361341611972843</c:v>
                </c:pt>
                <c:pt idx="3">
                  <c:v>1.5799208840951497</c:v>
                </c:pt>
                <c:pt idx="4">
                  <c:v>2.1286065864785817</c:v>
                </c:pt>
                <c:pt idx="5">
                  <c:v>2.6895397375759296</c:v>
                </c:pt>
                <c:pt idx="6">
                  <c:v>3.2651698271299763</c:v>
                </c:pt>
                <c:pt idx="7">
                  <c:v>3.7991585910567092</c:v>
                </c:pt>
                <c:pt idx="8">
                  <c:v>4.3380463344690083</c:v>
                </c:pt>
                <c:pt idx="9">
                  <c:v>4.903878465051922</c:v>
                </c:pt>
                <c:pt idx="10">
                  <c:v>5.4525641674353542</c:v>
                </c:pt>
                <c:pt idx="11">
                  <c:v>5.9963508903332201</c:v>
                </c:pt>
                <c:pt idx="12">
                  <c:v>6.5842284286011825</c:v>
                </c:pt>
                <c:pt idx="13">
                  <c:v>7.1329141309846147</c:v>
                </c:pt>
                <c:pt idx="14">
                  <c:v>7.6913977923391794</c:v>
                </c:pt>
                <c:pt idx="15">
                  <c:v>8.2302855357514773</c:v>
                </c:pt>
                <c:pt idx="16">
                  <c:v>8.7691732791637786</c:v>
                </c:pt>
                <c:pt idx="17">
                  <c:v>9.3276569405183416</c:v>
                </c:pt>
                <c:pt idx="18">
                  <c:v>9.8420497865028089</c:v>
                </c:pt>
                <c:pt idx="19">
                  <c:v>10.385836509400676</c:v>
                </c:pt>
                <c:pt idx="20">
                  <c:v>10.870835478471744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0.2269815</c:v>
                </c:pt>
                <c:pt idx="2">
                  <c:v>0.94803750000000009</c:v>
                </c:pt>
                <c:pt idx="3">
                  <c:v>2.1098939999999997</c:v>
                </c:pt>
                <c:pt idx="4">
                  <c:v>3.7398614999999999</c:v>
                </c:pt>
                <c:pt idx="5">
                  <c:v>5.8213499999999998</c:v>
                </c:pt>
                <c:pt idx="6">
                  <c:v>8.3049135000000014</c:v>
                </c:pt>
                <c:pt idx="7">
                  <c:v>10.999896000000001</c:v>
                </c:pt>
                <c:pt idx="8">
                  <c:v>14.045400000000001</c:v>
                </c:pt>
                <c:pt idx="9">
                  <c:v>17.524086</c:v>
                </c:pt>
                <c:pt idx="10">
                  <c:v>21.195121499999999</c:v>
                </c:pt>
                <c:pt idx="11">
                  <c:v>25.116695999999997</c:v>
                </c:pt>
                <c:pt idx="12">
                  <c:v>29.837400000000002</c:v>
                </c:pt>
                <c:pt idx="13">
                  <c:v>34.272600000000004</c:v>
                </c:pt>
                <c:pt idx="14">
                  <c:v>39.015000000000001</c:v>
                </c:pt>
                <c:pt idx="15">
                  <c:v>43.902149999999999</c:v>
                </c:pt>
                <c:pt idx="16">
                  <c:v>49.07759999999999</c:v>
                </c:pt>
                <c:pt idx="17">
                  <c:v>54</c:v>
                </c:pt>
                <c:pt idx="18">
                  <c:v>59.157600000000002</c:v>
                </c:pt>
                <c:pt idx="19">
                  <c:v>64.550399999999996</c:v>
                </c:pt>
                <c:pt idx="20">
                  <c:v>70.178399999999996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7600"/>
        <c:axId val="107419520"/>
      </c:scatterChart>
      <c:valAx>
        <c:axId val="1074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19520"/>
        <c:crosses val="autoZero"/>
        <c:crossBetween val="midCat"/>
      </c:valAx>
      <c:valAx>
        <c:axId val="10741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[=I</a:t>
                </a:r>
                <a:r>
                  <a:rPr lang="en-US" baseline="30000"/>
                  <a:t>2</a:t>
                </a:r>
                <a:r>
                  <a:rPr lang="en-US"/>
                  <a:t>R*3]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1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0.76179131000556843</c:v>
                </c:pt>
                <c:pt idx="2">
                  <c:v>1.2737346662472526</c:v>
                </c:pt>
                <c:pt idx="3">
                  <c:v>1.8420162865729499</c:v>
                </c:pt>
                <c:pt idx="4">
                  <c:v>2.4274443350981296</c:v>
                </c:pt>
                <c:pt idx="5">
                  <c:v>3.0765591169356719</c:v>
                </c:pt>
                <c:pt idx="6">
                  <c:v>3.6399417577758024</c:v>
                </c:pt>
                <c:pt idx="7">
                  <c:v>4.2278192960437657</c:v>
                </c:pt>
                <c:pt idx="8">
                  <c:v>4.8254947932828607</c:v>
                </c:pt>
                <c:pt idx="9">
                  <c:v>5.4109228418080413</c:v>
                </c:pt>
                <c:pt idx="10">
                  <c:v>6.030643746732185</c:v>
                </c:pt>
                <c:pt idx="11">
                  <c:v>6.6087233260290148</c:v>
                </c:pt>
                <c:pt idx="12">
                  <c:v>7.1745554566119285</c:v>
                </c:pt>
                <c:pt idx="13">
                  <c:v>7.7575340153943237</c:v>
                </c:pt>
                <c:pt idx="14">
                  <c:v>8.3478610434050697</c:v>
                </c:pt>
                <c:pt idx="15">
                  <c:v>8.9063447047596362</c:v>
                </c:pt>
                <c:pt idx="16">
                  <c:v>9.4452324481719341</c:v>
                </c:pt>
                <c:pt idx="17">
                  <c:v>10.055155394124947</c:v>
                </c:pt>
                <c:pt idx="18">
                  <c:v>10.616088545222292</c:v>
                </c:pt>
                <c:pt idx="19">
                  <c:v>11.120683432235628</c:v>
                </c:pt>
                <c:pt idx="20">
                  <c:v>11.66936913461906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0.14199999999999999</c:v>
                </c:pt>
                <c:pt idx="5">
                  <c:v>0.17</c:v>
                </c:pt>
                <c:pt idx="6">
                  <c:v>0.193</c:v>
                </c:pt>
                <c:pt idx="7">
                  <c:v>0.214</c:v>
                </c:pt>
                <c:pt idx="8">
                  <c:v>0.23599999999999999</c:v>
                </c:pt>
                <c:pt idx="9">
                  <c:v>0.255</c:v>
                </c:pt>
                <c:pt idx="10">
                  <c:v>0.27500000000000002</c:v>
                </c:pt>
                <c:pt idx="11">
                  <c:v>0.29199999999999998</c:v>
                </c:pt>
                <c:pt idx="12">
                  <c:v>0.308</c:v>
                </c:pt>
                <c:pt idx="13">
                  <c:v>0.32300000000000001</c:v>
                </c:pt>
                <c:pt idx="14">
                  <c:v>0.33700000000000002</c:v>
                </c:pt>
                <c:pt idx="15">
                  <c:v>0.35099999999999998</c:v>
                </c:pt>
                <c:pt idx="16">
                  <c:v>0.36299999999999999</c:v>
                </c:pt>
                <c:pt idx="17">
                  <c:v>0.376</c:v>
                </c:pt>
                <c:pt idx="18">
                  <c:v>0.38700000000000001</c:v>
                </c:pt>
                <c:pt idx="19">
                  <c:v>0.39700000000000002</c:v>
                </c:pt>
                <c:pt idx="20">
                  <c:v>0.40799999999999997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Sheet1!$N$3:$N$23</c:f>
              <c:numCache>
                <c:formatCode>General</c:formatCode>
                <c:ptCount val="21"/>
                <c:pt idx="0">
                  <c:v>0</c:v>
                </c:pt>
                <c:pt idx="1">
                  <c:v>0.71770049463547114</c:v>
                </c:pt>
                <c:pt idx="2">
                  <c:v>1.2271943611343723</c:v>
                </c:pt>
                <c:pt idx="3">
                  <c:v>1.7979254712028525</c:v>
                </c:pt>
                <c:pt idx="4">
                  <c:v>2.3588586223002004</c:v>
                </c:pt>
                <c:pt idx="5">
                  <c:v>2.9393876913398134</c:v>
                </c:pt>
                <c:pt idx="6">
                  <c:v>3.5248157398649935</c:v>
                </c:pt>
                <c:pt idx="7">
                  <c:v>4.0661529730200749</c:v>
                </c:pt>
                <c:pt idx="8">
                  <c:v>4.6613789805163881</c:v>
                </c:pt>
                <c:pt idx="9">
                  <c:v>5.239458559813218</c:v>
                </c:pt>
                <c:pt idx="10">
                  <c:v>5.8175381391100478</c:v>
                </c:pt>
                <c:pt idx="11">
                  <c:v>6.3907187389213123</c:v>
                </c:pt>
                <c:pt idx="12">
                  <c:v>6.9810457669320574</c:v>
                </c:pt>
                <c:pt idx="13">
                  <c:v>7.5934182026278521</c:v>
                </c:pt>
                <c:pt idx="14">
                  <c:v>8.1788462511530309</c:v>
                </c:pt>
                <c:pt idx="15">
                  <c:v>8.7201834843081141</c:v>
                </c:pt>
                <c:pt idx="16">
                  <c:v>9.3497023482033903</c:v>
                </c:pt>
                <c:pt idx="17">
                  <c:v>9.9057365198151714</c:v>
                </c:pt>
                <c:pt idx="18">
                  <c:v>10.549952322167149</c:v>
                </c:pt>
                <c:pt idx="19">
                  <c:v>11.125582411721195</c:v>
                </c:pt>
                <c:pt idx="20">
                  <c:v>11.666919644876277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0.44400000000000001</c:v>
                </c:pt>
                <c:pt idx="3">
                  <c:v>0.66500000000000004</c:v>
                </c:pt>
                <c:pt idx="4">
                  <c:v>0.86199999999999999</c:v>
                </c:pt>
                <c:pt idx="5">
                  <c:v>1.06</c:v>
                </c:pt>
                <c:pt idx="6">
                  <c:v>1.2490000000000001</c:v>
                </c:pt>
                <c:pt idx="7">
                  <c:v>1.4219999999999999</c:v>
                </c:pt>
                <c:pt idx="8">
                  <c:v>1.599</c:v>
                </c:pt>
                <c:pt idx="9">
                  <c:v>1.762</c:v>
                </c:pt>
                <c:pt idx="10">
                  <c:v>1.9219999999999999</c:v>
                </c:pt>
                <c:pt idx="11">
                  <c:v>2.0750000000000002</c:v>
                </c:pt>
                <c:pt idx="12">
                  <c:v>2.2149999999999999</c:v>
                </c:pt>
                <c:pt idx="13">
                  <c:v>2.3650000000000002</c:v>
                </c:pt>
                <c:pt idx="14">
                  <c:v>2.496</c:v>
                </c:pt>
                <c:pt idx="15">
                  <c:v>2.6190000000000002</c:v>
                </c:pt>
                <c:pt idx="16">
                  <c:v>2.75</c:v>
                </c:pt>
                <c:pt idx="17">
                  <c:v>2.86</c:v>
                </c:pt>
                <c:pt idx="18">
                  <c:v>2.9860000000000002</c:v>
                </c:pt>
                <c:pt idx="19">
                  <c:v>3.093</c:v>
                </c:pt>
                <c:pt idx="20">
                  <c:v>3.1890000000000001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Sheet1!$S$3:$S$23</c:f>
              <c:numCache>
                <c:formatCode>General</c:formatCode>
                <c:ptCount val="21"/>
                <c:pt idx="0">
                  <c:v>0</c:v>
                </c:pt>
                <c:pt idx="1">
                  <c:v>0.48989794855663571</c:v>
                </c:pt>
                <c:pt idx="2">
                  <c:v>1.0361341611972843</c:v>
                </c:pt>
                <c:pt idx="3">
                  <c:v>1.5799208840951497</c:v>
                </c:pt>
                <c:pt idx="4">
                  <c:v>2.1286065864785817</c:v>
                </c:pt>
                <c:pt idx="5">
                  <c:v>2.6895397375759296</c:v>
                </c:pt>
                <c:pt idx="6">
                  <c:v>3.2651698271299763</c:v>
                </c:pt>
                <c:pt idx="7">
                  <c:v>3.7991585910567092</c:v>
                </c:pt>
                <c:pt idx="8">
                  <c:v>4.3380463344690083</c:v>
                </c:pt>
                <c:pt idx="9">
                  <c:v>4.903878465051922</c:v>
                </c:pt>
                <c:pt idx="10">
                  <c:v>5.4525641674353542</c:v>
                </c:pt>
                <c:pt idx="11">
                  <c:v>5.9963508903332201</c:v>
                </c:pt>
                <c:pt idx="12">
                  <c:v>6.5842284286011825</c:v>
                </c:pt>
                <c:pt idx="13">
                  <c:v>7.1329141309846147</c:v>
                </c:pt>
                <c:pt idx="14">
                  <c:v>7.6913977923391794</c:v>
                </c:pt>
                <c:pt idx="15">
                  <c:v>8.2302855357514773</c:v>
                </c:pt>
                <c:pt idx="16">
                  <c:v>8.7691732791637786</c:v>
                </c:pt>
                <c:pt idx="17">
                  <c:v>9.3276569405183416</c:v>
                </c:pt>
                <c:pt idx="18">
                  <c:v>9.8420497865028089</c:v>
                </c:pt>
                <c:pt idx="19">
                  <c:v>10.385836509400676</c:v>
                </c:pt>
                <c:pt idx="20">
                  <c:v>10.870835478471744</c:v>
                </c:pt>
              </c:numCache>
            </c:numRef>
          </c:xVal>
          <c:yVal>
            <c:numRef>
              <c:f>Sheet1!$Q$3:$Q$23</c:f>
              <c:numCache>
                <c:formatCode>General</c:formatCode>
                <c:ptCount val="21"/>
                <c:pt idx="0">
                  <c:v>0</c:v>
                </c:pt>
                <c:pt idx="1">
                  <c:v>0.38900000000000001</c:v>
                </c:pt>
                <c:pt idx="2">
                  <c:v>0.79500000000000004</c:v>
                </c:pt>
                <c:pt idx="3">
                  <c:v>1.1859999999999999</c:v>
                </c:pt>
                <c:pt idx="4">
                  <c:v>1.579</c:v>
                </c:pt>
                <c:pt idx="5">
                  <c:v>1.97</c:v>
                </c:pt>
                <c:pt idx="6">
                  <c:v>2.3530000000000002</c:v>
                </c:pt>
                <c:pt idx="7">
                  <c:v>2.7080000000000002</c:v>
                </c:pt>
                <c:pt idx="8">
                  <c:v>3.06</c:v>
                </c:pt>
                <c:pt idx="9">
                  <c:v>3.4180000000000001</c:v>
                </c:pt>
                <c:pt idx="10">
                  <c:v>3.7589999999999999</c:v>
                </c:pt>
                <c:pt idx="11">
                  <c:v>4.0919999999999996</c:v>
                </c:pt>
                <c:pt idx="12">
                  <c:v>4.46</c:v>
                </c:pt>
                <c:pt idx="13">
                  <c:v>4.78</c:v>
                </c:pt>
                <c:pt idx="14">
                  <c:v>5.0999999999999996</c:v>
                </c:pt>
                <c:pt idx="15">
                  <c:v>5.41</c:v>
                </c:pt>
                <c:pt idx="16">
                  <c:v>5.72</c:v>
                </c:pt>
                <c:pt idx="17">
                  <c:v>6</c:v>
                </c:pt>
                <c:pt idx="18">
                  <c:v>6.28</c:v>
                </c:pt>
                <c:pt idx="19">
                  <c:v>6.56</c:v>
                </c:pt>
                <c:pt idx="20">
                  <c:v>6.84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62016"/>
        <c:axId val="107468288"/>
      </c:scatterChart>
      <c:valAx>
        <c:axId val="1074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68288"/>
        <c:crosses val="autoZero"/>
        <c:crossBetween val="midCat"/>
      </c:valAx>
      <c:valAx>
        <c:axId val="10746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6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Sheet2!$B$3:$B$7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36.1</c:v>
                </c:pt>
                <c:pt idx="3">
                  <c:v>43.6</c:v>
                </c:pt>
                <c:pt idx="4">
                  <c:v>53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0</c:v>
                </c:pt>
                <c:pt idx="1">
                  <c:v>2.88</c:v>
                </c:pt>
                <c:pt idx="2">
                  <c:v>6.28</c:v>
                </c:pt>
                <c:pt idx="3">
                  <c:v>9.31</c:v>
                </c:pt>
                <c:pt idx="4">
                  <c:v>12.6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8384"/>
        <c:axId val="112129920"/>
      </c:scatterChart>
      <c:valAx>
        <c:axId val="112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29920"/>
        <c:crosses val="autoZero"/>
        <c:crossBetween val="midCat"/>
      </c:valAx>
      <c:valAx>
        <c:axId val="1121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I</c:v>
                </c:pt>
              </c:strCache>
            </c:strRef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3664479440069991"/>
                  <c:y val="-0.18983340624088654"/>
                </c:manualLayout>
              </c:layout>
              <c:numFmt formatCode="General" sourceLinked="0"/>
            </c:trendlineLbl>
          </c:trendline>
          <c:cat>
            <c:numRef>
              <c:f>Sheet2!$A$3:$A$11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Sheet2!$B$3:$B$11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36.1</c:v>
                </c:pt>
                <c:pt idx="3">
                  <c:v>43.6</c:v>
                </c:pt>
                <c:pt idx="4">
                  <c:v>53</c:v>
                </c:pt>
                <c:pt idx="5">
                  <c:v>62</c:v>
                </c:pt>
                <c:pt idx="6">
                  <c:v>63.4</c:v>
                </c:pt>
                <c:pt idx="7">
                  <c:v>66.3</c:v>
                </c:pt>
                <c:pt idx="8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7168"/>
        <c:axId val="112173056"/>
      </c:lineChart>
      <c:catAx>
        <c:axId val="1121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73056"/>
        <c:crosses val="autoZero"/>
        <c:auto val="1"/>
        <c:lblAlgn val="ctr"/>
        <c:lblOffset val="100"/>
        <c:noMultiLvlLbl val="0"/>
      </c:catAx>
      <c:valAx>
        <c:axId val="1121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V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Sheet2!$A$3:$A$11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Sheet2!$C$3:$C$11</c:f>
              <c:numCache>
                <c:formatCode>General</c:formatCode>
                <c:ptCount val="9"/>
                <c:pt idx="0">
                  <c:v>0</c:v>
                </c:pt>
                <c:pt idx="1">
                  <c:v>2.88</c:v>
                </c:pt>
                <c:pt idx="2">
                  <c:v>6.28</c:v>
                </c:pt>
                <c:pt idx="3">
                  <c:v>9.31</c:v>
                </c:pt>
                <c:pt idx="4">
                  <c:v>12.6</c:v>
                </c:pt>
                <c:pt idx="5">
                  <c:v>15.8</c:v>
                </c:pt>
                <c:pt idx="6">
                  <c:v>19</c:v>
                </c:pt>
                <c:pt idx="7">
                  <c:v>22.6</c:v>
                </c:pt>
                <c:pt idx="8">
                  <c:v>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8640"/>
        <c:axId val="41810176"/>
      </c:lineChart>
      <c:catAx>
        <c:axId val="418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10176"/>
        <c:crosses val="autoZero"/>
        <c:auto val="1"/>
        <c:lblAlgn val="ctr"/>
        <c:lblOffset val="100"/>
        <c:noMultiLvlLbl val="0"/>
      </c:catAx>
      <c:valAx>
        <c:axId val="41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24</xdr:row>
      <xdr:rowOff>76200</xdr:rowOff>
    </xdr:from>
    <xdr:to>
      <xdr:col>21</xdr:col>
      <xdr:colOff>428625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24</xdr:row>
      <xdr:rowOff>180975</xdr:rowOff>
    </xdr:from>
    <xdr:to>
      <xdr:col>10</xdr:col>
      <xdr:colOff>371475</xdr:colOff>
      <xdr:row>39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9525</xdr:rowOff>
    </xdr:from>
    <xdr:to>
      <xdr:col>13</xdr:col>
      <xdr:colOff>476250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</xdr:row>
      <xdr:rowOff>123825</xdr:rowOff>
    </xdr:from>
    <xdr:to>
      <xdr:col>17</xdr:col>
      <xdr:colOff>171450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5</xdr:row>
      <xdr:rowOff>171450</xdr:rowOff>
    </xdr:from>
    <xdr:to>
      <xdr:col>13</xdr:col>
      <xdr:colOff>19050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B1" workbookViewId="0">
      <selection activeCell="S3" sqref="S3:S23"/>
    </sheetView>
  </sheetViews>
  <sheetFormatPr defaultRowHeight="15" x14ac:dyDescent="0.25"/>
  <sheetData>
    <row r="1" spans="1:25" x14ac:dyDescent="0.25">
      <c r="A1" t="s">
        <v>4</v>
      </c>
      <c r="G1" s="1" t="s">
        <v>6</v>
      </c>
      <c r="L1" s="1" t="s">
        <v>5</v>
      </c>
      <c r="Q1" s="1" t="s">
        <v>7</v>
      </c>
      <c r="W1" t="s">
        <v>3</v>
      </c>
    </row>
    <row r="2" spans="1:25" x14ac:dyDescent="0.25">
      <c r="A2" t="s">
        <v>0</v>
      </c>
      <c r="B2" t="s">
        <v>2</v>
      </c>
      <c r="C2" t="s">
        <v>11</v>
      </c>
      <c r="D2" t="s">
        <v>17</v>
      </c>
      <c r="E2" t="s">
        <v>8</v>
      </c>
      <c r="G2" t="s">
        <v>2</v>
      </c>
      <c r="H2" t="s">
        <v>11</v>
      </c>
      <c r="I2" t="s">
        <v>17</v>
      </c>
      <c r="J2" t="s">
        <v>8</v>
      </c>
      <c r="L2" t="s">
        <v>2</v>
      </c>
      <c r="M2" t="s">
        <v>11</v>
      </c>
      <c r="N2" t="s">
        <v>17</v>
      </c>
      <c r="O2" t="s">
        <v>8</v>
      </c>
      <c r="Q2" t="s">
        <v>2</v>
      </c>
      <c r="R2" t="s">
        <v>11</v>
      </c>
      <c r="S2" t="s">
        <v>17</v>
      </c>
      <c r="T2" t="s">
        <v>8</v>
      </c>
      <c r="W2" t="s">
        <v>0</v>
      </c>
      <c r="X2" t="s">
        <v>1</v>
      </c>
      <c r="Y2" t="s">
        <v>2</v>
      </c>
    </row>
    <row r="3" spans="1:25" x14ac:dyDescent="0.25">
      <c r="A3">
        <v>0</v>
      </c>
      <c r="B3">
        <v>0</v>
      </c>
      <c r="C3">
        <v>0</v>
      </c>
      <c r="D3">
        <f>C3*SQRT(2)*SQRT(3)</f>
        <v>0</v>
      </c>
      <c r="E3">
        <f>B3^2*5*3</f>
        <v>0</v>
      </c>
      <c r="G3">
        <v>0</v>
      </c>
      <c r="H3">
        <v>0</v>
      </c>
      <c r="I3">
        <f>H3*SQRT(2)*SQRT(3)</f>
        <v>0</v>
      </c>
      <c r="J3">
        <f>G3^2*2.5*3</f>
        <v>0</v>
      </c>
      <c r="L3">
        <v>0</v>
      </c>
      <c r="M3">
        <v>0</v>
      </c>
      <c r="N3">
        <f>M3*SQRT(2)*SQRT(3)</f>
        <v>0</v>
      </c>
      <c r="O3">
        <f>L3^2*1*3</f>
        <v>0</v>
      </c>
      <c r="Q3">
        <v>0</v>
      </c>
      <c r="R3">
        <v>0</v>
      </c>
      <c r="S3">
        <f>R3*SQRT(2)*SQRT(3)</f>
        <v>0</v>
      </c>
      <c r="T3">
        <f>Q3^2*0.5*3</f>
        <v>0</v>
      </c>
      <c r="W3">
        <v>0</v>
      </c>
      <c r="X3">
        <v>0</v>
      </c>
      <c r="Y3">
        <v>0</v>
      </c>
    </row>
    <row r="4" spans="1:25" x14ac:dyDescent="0.25">
      <c r="A4">
        <v>200</v>
      </c>
      <c r="B4">
        <v>4.5999999999999999E-2</v>
      </c>
      <c r="C4">
        <v>0.311</v>
      </c>
      <c r="D4">
        <f t="shared" ref="D4:D23" si="0">C4*SQRT(2)*SQRT(3)</f>
        <v>0.76179131000556843</v>
      </c>
      <c r="E4">
        <f t="shared" ref="E4:E23" si="1">B4^2*5*3</f>
        <v>3.1739999999999997E-2</v>
      </c>
      <c r="G4">
        <v>0.09</v>
      </c>
      <c r="H4">
        <v>0.29199999999999998</v>
      </c>
      <c r="I4">
        <f t="shared" ref="I4:I23" si="2">H4*SQRT(2)*SQRT(3)</f>
        <v>0.71525100489268789</v>
      </c>
      <c r="J4">
        <f t="shared" ref="J4:J23" si="3">G4^2*2.5*3</f>
        <v>6.0749999999999992E-2</v>
      </c>
      <c r="L4">
        <v>0.22</v>
      </c>
      <c r="M4">
        <v>0.29299999999999998</v>
      </c>
      <c r="N4">
        <f t="shared" ref="N4:N23" si="4">M4*SQRT(2)*SQRT(3)</f>
        <v>0.71770049463547114</v>
      </c>
      <c r="O4">
        <f t="shared" ref="O4:O23" si="5">L4^2*1*3</f>
        <v>0.1452</v>
      </c>
      <c r="Q4">
        <v>0.38900000000000001</v>
      </c>
      <c r="R4">
        <v>0.2</v>
      </c>
      <c r="S4">
        <f t="shared" ref="S4:S23" si="6">R4*SQRT(2)*SQRT(3)</f>
        <v>0.48989794855663571</v>
      </c>
      <c r="T4">
        <f t="shared" ref="T4:T23" si="7">Q4^2*0.5*3</f>
        <v>0.2269815</v>
      </c>
      <c r="W4">
        <v>140</v>
      </c>
      <c r="X4">
        <v>0.246</v>
      </c>
      <c r="Y4">
        <v>0.05</v>
      </c>
    </row>
    <row r="5" spans="1:25" x14ac:dyDescent="0.25">
      <c r="A5">
        <v>400</v>
      </c>
      <c r="B5">
        <v>8.4000000000000005E-2</v>
      </c>
      <c r="C5">
        <v>0.52</v>
      </c>
      <c r="D5">
        <f t="shared" si="0"/>
        <v>1.2737346662472526</v>
      </c>
      <c r="E5">
        <f t="shared" si="1"/>
        <v>0.10584000000000002</v>
      </c>
      <c r="G5">
        <v>0.18</v>
      </c>
      <c r="H5">
        <v>0.51600000000000001</v>
      </c>
      <c r="I5">
        <f t="shared" si="2"/>
        <v>1.2639367072761201</v>
      </c>
      <c r="J5">
        <f t="shared" si="3"/>
        <v>0.24299999999999997</v>
      </c>
      <c r="L5">
        <v>0.44400000000000001</v>
      </c>
      <c r="M5">
        <v>0.501</v>
      </c>
      <c r="N5">
        <f t="shared" si="4"/>
        <v>1.2271943611343723</v>
      </c>
      <c r="O5">
        <f t="shared" si="5"/>
        <v>0.59140800000000004</v>
      </c>
      <c r="Q5">
        <v>0.79500000000000004</v>
      </c>
      <c r="R5">
        <v>0.42299999999999999</v>
      </c>
      <c r="S5">
        <f t="shared" si="6"/>
        <v>1.0361341611972843</v>
      </c>
      <c r="T5">
        <f t="shared" si="7"/>
        <v>0.94803750000000009</v>
      </c>
      <c r="W5">
        <v>200</v>
      </c>
      <c r="X5">
        <v>0.38700000000000001</v>
      </c>
      <c r="Y5">
        <v>7.5999999999999998E-2</v>
      </c>
    </row>
    <row r="6" spans="1:25" x14ac:dyDescent="0.25">
      <c r="A6">
        <v>600</v>
      </c>
      <c r="B6">
        <v>0.114</v>
      </c>
      <c r="C6">
        <v>0.752</v>
      </c>
      <c r="D6">
        <f t="shared" si="0"/>
        <v>1.8420162865729499</v>
      </c>
      <c r="E6">
        <f t="shared" si="1"/>
        <v>0.19494000000000003</v>
      </c>
      <c r="G6">
        <v>0.252</v>
      </c>
      <c r="H6">
        <v>0.72799999999999998</v>
      </c>
      <c r="I6">
        <f t="shared" si="2"/>
        <v>1.7832285327461537</v>
      </c>
      <c r="J6">
        <f t="shared" si="3"/>
        <v>0.47628000000000004</v>
      </c>
      <c r="L6">
        <v>0.66500000000000004</v>
      </c>
      <c r="M6">
        <v>0.73399999999999999</v>
      </c>
      <c r="N6">
        <f t="shared" si="4"/>
        <v>1.7979254712028525</v>
      </c>
      <c r="O6">
        <f t="shared" si="5"/>
        <v>1.326675</v>
      </c>
      <c r="Q6">
        <v>1.1859999999999999</v>
      </c>
      <c r="R6">
        <v>0.64500000000000002</v>
      </c>
      <c r="S6">
        <f t="shared" si="6"/>
        <v>1.5799208840951497</v>
      </c>
      <c r="T6">
        <f t="shared" si="7"/>
        <v>2.1098939999999997</v>
      </c>
      <c r="W6">
        <v>400</v>
      </c>
      <c r="X6">
        <v>0.80100000000000005</v>
      </c>
      <c r="Y6">
        <v>0.13900000000000001</v>
      </c>
    </row>
    <row r="7" spans="1:25" x14ac:dyDescent="0.25">
      <c r="A7">
        <v>800</v>
      </c>
      <c r="B7">
        <v>0.14199999999999999</v>
      </c>
      <c r="C7">
        <v>0.99099999999999999</v>
      </c>
      <c r="D7">
        <f t="shared" si="0"/>
        <v>2.4274443350981296</v>
      </c>
      <c r="E7">
        <f t="shared" si="1"/>
        <v>0.30245999999999995</v>
      </c>
      <c r="G7">
        <v>0.32200000000000001</v>
      </c>
      <c r="H7">
        <v>0.98799999999999999</v>
      </c>
      <c r="I7">
        <f t="shared" si="2"/>
        <v>2.4200958658697802</v>
      </c>
      <c r="J7">
        <f t="shared" si="3"/>
        <v>0.77763000000000015</v>
      </c>
      <c r="L7">
        <v>0.86199999999999999</v>
      </c>
      <c r="M7">
        <v>0.96299999999999997</v>
      </c>
      <c r="N7">
        <f t="shared" si="4"/>
        <v>2.3588586223002004</v>
      </c>
      <c r="O7">
        <f t="shared" si="5"/>
        <v>2.2291319999999999</v>
      </c>
      <c r="Q7">
        <v>1.579</v>
      </c>
      <c r="R7">
        <v>0.86899999999999999</v>
      </c>
      <c r="S7">
        <f t="shared" si="6"/>
        <v>2.1286065864785817</v>
      </c>
      <c r="T7">
        <f t="shared" si="7"/>
        <v>3.7398614999999999</v>
      </c>
      <c r="W7">
        <v>600</v>
      </c>
      <c r="X7">
        <v>1.2</v>
      </c>
      <c r="Y7">
        <v>0.188</v>
      </c>
    </row>
    <row r="8" spans="1:25" x14ac:dyDescent="0.25">
      <c r="A8">
        <v>1000</v>
      </c>
      <c r="B8">
        <v>0.17</v>
      </c>
      <c r="C8">
        <v>1.256</v>
      </c>
      <c r="D8">
        <f t="shared" si="0"/>
        <v>3.0765591169356719</v>
      </c>
      <c r="E8">
        <f t="shared" si="1"/>
        <v>0.43350000000000005</v>
      </c>
      <c r="G8">
        <v>0.38200000000000001</v>
      </c>
      <c r="H8">
        <v>1.22</v>
      </c>
      <c r="I8">
        <f t="shared" si="2"/>
        <v>2.9883774861954775</v>
      </c>
      <c r="J8">
        <f t="shared" si="3"/>
        <v>1.09443</v>
      </c>
      <c r="L8">
        <v>1.06</v>
      </c>
      <c r="M8">
        <v>1.2</v>
      </c>
      <c r="N8">
        <f t="shared" si="4"/>
        <v>2.9393876913398134</v>
      </c>
      <c r="O8">
        <f t="shared" si="5"/>
        <v>3.3708000000000005</v>
      </c>
      <c r="Q8">
        <v>1.97</v>
      </c>
      <c r="R8">
        <v>1.0980000000000001</v>
      </c>
      <c r="S8">
        <f t="shared" si="6"/>
        <v>2.6895397375759296</v>
      </c>
      <c r="T8">
        <f t="shared" si="7"/>
        <v>5.8213499999999998</v>
      </c>
      <c r="W8">
        <v>800</v>
      </c>
      <c r="X8">
        <v>1.67</v>
      </c>
      <c r="Y8">
        <v>0.23799999999999999</v>
      </c>
    </row>
    <row r="9" spans="1:25" x14ac:dyDescent="0.25">
      <c r="A9">
        <v>1200</v>
      </c>
      <c r="B9">
        <v>0.193</v>
      </c>
      <c r="C9">
        <v>1.486</v>
      </c>
      <c r="D9">
        <f t="shared" si="0"/>
        <v>3.6399417577758024</v>
      </c>
      <c r="E9">
        <f t="shared" si="1"/>
        <v>0.55873500000000009</v>
      </c>
      <c r="G9">
        <v>0.439</v>
      </c>
      <c r="H9">
        <v>1.4570000000000001</v>
      </c>
      <c r="I9">
        <f t="shared" si="2"/>
        <v>3.5689065552350909</v>
      </c>
      <c r="J9">
        <f t="shared" si="3"/>
        <v>1.4454075</v>
      </c>
      <c r="L9">
        <v>1.2490000000000001</v>
      </c>
      <c r="M9">
        <v>1.4390000000000001</v>
      </c>
      <c r="N9">
        <f t="shared" si="4"/>
        <v>3.5248157398649935</v>
      </c>
      <c r="O9">
        <f t="shared" si="5"/>
        <v>4.680003000000001</v>
      </c>
      <c r="Q9">
        <v>2.3530000000000002</v>
      </c>
      <c r="R9">
        <v>1.333</v>
      </c>
      <c r="S9">
        <f t="shared" si="6"/>
        <v>3.2651698271299763</v>
      </c>
      <c r="T9">
        <f t="shared" si="7"/>
        <v>8.3049135000000014</v>
      </c>
      <c r="W9">
        <v>1000</v>
      </c>
      <c r="X9">
        <v>2.06</v>
      </c>
      <c r="Y9">
        <v>0.27800000000000002</v>
      </c>
    </row>
    <row r="10" spans="1:25" x14ac:dyDescent="0.25">
      <c r="A10">
        <v>1400</v>
      </c>
      <c r="B10">
        <v>0.214</v>
      </c>
      <c r="C10">
        <v>1.726</v>
      </c>
      <c r="D10">
        <f t="shared" si="0"/>
        <v>4.2278192960437657</v>
      </c>
      <c r="E10">
        <f t="shared" si="1"/>
        <v>0.68694</v>
      </c>
      <c r="G10">
        <v>0.496</v>
      </c>
      <c r="H10">
        <v>1.708</v>
      </c>
      <c r="I10">
        <f t="shared" si="2"/>
        <v>4.1837284806736683</v>
      </c>
      <c r="J10">
        <f t="shared" si="3"/>
        <v>1.8451199999999996</v>
      </c>
      <c r="L10">
        <v>1.4219999999999999</v>
      </c>
      <c r="M10">
        <v>1.66</v>
      </c>
      <c r="N10">
        <f t="shared" si="4"/>
        <v>4.0661529730200749</v>
      </c>
      <c r="O10">
        <f t="shared" si="5"/>
        <v>6.0662520000000004</v>
      </c>
      <c r="Q10">
        <v>2.7080000000000002</v>
      </c>
      <c r="R10">
        <v>1.5509999999999999</v>
      </c>
      <c r="S10">
        <f t="shared" si="6"/>
        <v>3.7991585910567092</v>
      </c>
      <c r="T10">
        <f t="shared" si="7"/>
        <v>10.999896000000001</v>
      </c>
      <c r="W10">
        <v>1200</v>
      </c>
      <c r="X10">
        <v>2.5049999999999999</v>
      </c>
      <c r="Y10">
        <v>0.318</v>
      </c>
    </row>
    <row r="11" spans="1:25" x14ac:dyDescent="0.25">
      <c r="A11">
        <v>1600</v>
      </c>
      <c r="B11">
        <v>0.23599999999999999</v>
      </c>
      <c r="C11">
        <v>1.97</v>
      </c>
      <c r="D11">
        <f t="shared" si="0"/>
        <v>4.8254947932828607</v>
      </c>
      <c r="E11">
        <f t="shared" si="1"/>
        <v>0.83543999999999985</v>
      </c>
      <c r="G11">
        <v>0.54200000000000004</v>
      </c>
      <c r="H11">
        <v>1.925</v>
      </c>
      <c r="I11">
        <f t="shared" si="2"/>
        <v>4.7152677548576181</v>
      </c>
      <c r="J11">
        <f t="shared" si="3"/>
        <v>2.20323</v>
      </c>
      <c r="L11">
        <v>1.599</v>
      </c>
      <c r="M11">
        <v>1.903</v>
      </c>
      <c r="N11">
        <f t="shared" si="4"/>
        <v>4.6613789805163881</v>
      </c>
      <c r="O11">
        <f t="shared" si="5"/>
        <v>7.6704030000000003</v>
      </c>
      <c r="Q11">
        <v>3.06</v>
      </c>
      <c r="R11">
        <v>1.7709999999999999</v>
      </c>
      <c r="S11">
        <f t="shared" si="6"/>
        <v>4.3380463344690083</v>
      </c>
      <c r="T11">
        <f t="shared" si="7"/>
        <v>14.045400000000001</v>
      </c>
      <c r="W11">
        <v>1400</v>
      </c>
      <c r="X11">
        <v>2.95</v>
      </c>
      <c r="Y11">
        <v>0.35599999999999998</v>
      </c>
    </row>
    <row r="12" spans="1:25" x14ac:dyDescent="0.25">
      <c r="A12">
        <v>1800</v>
      </c>
      <c r="B12">
        <v>0.255</v>
      </c>
      <c r="C12">
        <v>2.2090000000000001</v>
      </c>
      <c r="D12">
        <f t="shared" si="0"/>
        <v>5.4109228418080413</v>
      </c>
      <c r="E12">
        <f t="shared" si="1"/>
        <v>0.97537499999999999</v>
      </c>
      <c r="G12">
        <v>0.59199999999999997</v>
      </c>
      <c r="H12">
        <v>2.1779999999999999</v>
      </c>
      <c r="I12">
        <f t="shared" si="2"/>
        <v>5.3349886597817617</v>
      </c>
      <c r="J12">
        <f t="shared" si="3"/>
        <v>2.6284799999999997</v>
      </c>
      <c r="L12">
        <v>1.762</v>
      </c>
      <c r="M12">
        <v>2.1389999999999998</v>
      </c>
      <c r="N12">
        <f t="shared" si="4"/>
        <v>5.239458559813218</v>
      </c>
      <c r="O12">
        <f t="shared" si="5"/>
        <v>9.3139319999999994</v>
      </c>
      <c r="Q12">
        <v>3.4180000000000001</v>
      </c>
      <c r="R12">
        <v>2.0019999999999998</v>
      </c>
      <c r="S12">
        <f t="shared" si="6"/>
        <v>4.903878465051922</v>
      </c>
      <c r="T12">
        <f t="shared" si="7"/>
        <v>17.524086</v>
      </c>
      <c r="W12">
        <v>1600</v>
      </c>
      <c r="X12">
        <v>3.38</v>
      </c>
      <c r="Y12">
        <v>0.38900000000000001</v>
      </c>
    </row>
    <row r="13" spans="1:25" x14ac:dyDescent="0.25">
      <c r="A13">
        <v>2000</v>
      </c>
      <c r="B13">
        <v>0.27500000000000002</v>
      </c>
      <c r="C13">
        <v>2.4620000000000002</v>
      </c>
      <c r="D13">
        <f t="shared" si="0"/>
        <v>6.030643746732185</v>
      </c>
      <c r="E13">
        <f t="shared" si="1"/>
        <v>1.1343750000000001</v>
      </c>
      <c r="G13">
        <v>0.63300000000000001</v>
      </c>
      <c r="H13">
        <v>2.4</v>
      </c>
      <c r="I13">
        <f t="shared" si="2"/>
        <v>5.8787753826796267</v>
      </c>
      <c r="J13">
        <f t="shared" si="3"/>
        <v>3.0051675000000002</v>
      </c>
      <c r="L13">
        <v>1.9219999999999999</v>
      </c>
      <c r="M13">
        <v>2.375</v>
      </c>
      <c r="N13">
        <f t="shared" si="4"/>
        <v>5.8175381391100478</v>
      </c>
      <c r="O13">
        <f t="shared" si="5"/>
        <v>11.082251999999999</v>
      </c>
      <c r="Q13">
        <v>3.7589999999999999</v>
      </c>
      <c r="R13">
        <v>2.226</v>
      </c>
      <c r="S13">
        <f t="shared" si="6"/>
        <v>5.4525641674353542</v>
      </c>
      <c r="T13">
        <f t="shared" si="7"/>
        <v>21.195121499999999</v>
      </c>
      <c r="W13">
        <v>1800</v>
      </c>
      <c r="X13">
        <v>3.78</v>
      </c>
      <c r="Y13">
        <v>0.41799999999999998</v>
      </c>
    </row>
    <row r="14" spans="1:25" x14ac:dyDescent="0.25">
      <c r="A14">
        <v>2200</v>
      </c>
      <c r="B14">
        <v>0.29199999999999998</v>
      </c>
      <c r="C14">
        <v>2.698</v>
      </c>
      <c r="D14">
        <f t="shared" si="0"/>
        <v>6.6087233260290148</v>
      </c>
      <c r="E14">
        <f t="shared" si="1"/>
        <v>1.2789599999999999</v>
      </c>
      <c r="G14">
        <v>0.67500000000000004</v>
      </c>
      <c r="H14">
        <v>2.6349999999999998</v>
      </c>
      <c r="I14">
        <f t="shared" si="2"/>
        <v>6.4544054722336739</v>
      </c>
      <c r="J14">
        <f t="shared" si="3"/>
        <v>3.4171875000000003</v>
      </c>
      <c r="L14">
        <v>2.0750000000000002</v>
      </c>
      <c r="M14">
        <v>2.609</v>
      </c>
      <c r="N14">
        <f t="shared" si="4"/>
        <v>6.3907187389213123</v>
      </c>
      <c r="O14">
        <f t="shared" si="5"/>
        <v>12.916875000000003</v>
      </c>
      <c r="Q14">
        <v>4.0919999999999996</v>
      </c>
      <c r="R14">
        <v>2.448</v>
      </c>
      <c r="S14">
        <f t="shared" si="6"/>
        <v>5.9963508903332201</v>
      </c>
      <c r="T14">
        <f t="shared" si="7"/>
        <v>25.116695999999997</v>
      </c>
      <c r="W14">
        <v>2000</v>
      </c>
      <c r="X14">
        <v>4.26</v>
      </c>
      <c r="Y14">
        <v>0.45</v>
      </c>
    </row>
    <row r="15" spans="1:25" x14ac:dyDescent="0.25">
      <c r="A15">
        <v>2400</v>
      </c>
      <c r="B15">
        <v>0.308</v>
      </c>
      <c r="C15">
        <v>2.9289999999999998</v>
      </c>
      <c r="D15">
        <f t="shared" si="0"/>
        <v>7.1745554566119285</v>
      </c>
      <c r="E15">
        <f t="shared" si="1"/>
        <v>1.42296</v>
      </c>
      <c r="G15">
        <v>0.71099999999999997</v>
      </c>
      <c r="H15">
        <v>2.8439999999999999</v>
      </c>
      <c r="I15">
        <f t="shared" si="2"/>
        <v>6.9663488284753576</v>
      </c>
      <c r="J15">
        <f t="shared" si="3"/>
        <v>3.7914075</v>
      </c>
      <c r="L15">
        <v>2.2149999999999999</v>
      </c>
      <c r="M15">
        <v>2.85</v>
      </c>
      <c r="N15">
        <f t="shared" si="4"/>
        <v>6.9810457669320574</v>
      </c>
      <c r="O15">
        <f t="shared" si="5"/>
        <v>14.718674999999998</v>
      </c>
      <c r="Q15">
        <v>4.46</v>
      </c>
      <c r="R15">
        <v>2.6880000000000002</v>
      </c>
      <c r="S15">
        <f t="shared" si="6"/>
        <v>6.5842284286011825</v>
      </c>
      <c r="T15">
        <f t="shared" si="7"/>
        <v>29.837400000000002</v>
      </c>
      <c r="W15">
        <v>2200</v>
      </c>
      <c r="X15">
        <v>4.6900000000000004</v>
      </c>
      <c r="Y15">
        <v>0.47699999999999998</v>
      </c>
    </row>
    <row r="16" spans="1:25" x14ac:dyDescent="0.25">
      <c r="A16">
        <v>2600</v>
      </c>
      <c r="B16">
        <v>0.32300000000000001</v>
      </c>
      <c r="C16">
        <v>3.1669999999999998</v>
      </c>
      <c r="D16">
        <f t="shared" si="0"/>
        <v>7.7575340153943237</v>
      </c>
      <c r="E16">
        <f t="shared" si="1"/>
        <v>1.5649350000000002</v>
      </c>
      <c r="G16">
        <v>0.748</v>
      </c>
      <c r="H16">
        <v>3.0859999999999999</v>
      </c>
      <c r="I16">
        <f t="shared" si="2"/>
        <v>7.5591253462288881</v>
      </c>
      <c r="J16">
        <f t="shared" si="3"/>
        <v>4.1962799999999998</v>
      </c>
      <c r="L16">
        <v>2.3650000000000002</v>
      </c>
      <c r="M16">
        <v>3.1</v>
      </c>
      <c r="N16">
        <f t="shared" si="4"/>
        <v>7.5934182026278521</v>
      </c>
      <c r="O16">
        <f t="shared" si="5"/>
        <v>16.779675000000005</v>
      </c>
      <c r="Q16">
        <v>4.78</v>
      </c>
      <c r="R16">
        <v>2.9119999999999999</v>
      </c>
      <c r="S16">
        <f t="shared" si="6"/>
        <v>7.1329141309846147</v>
      </c>
      <c r="T16">
        <f t="shared" si="7"/>
        <v>34.272600000000004</v>
      </c>
      <c r="W16">
        <v>2400</v>
      </c>
      <c r="X16">
        <v>5.1100000000000003</v>
      </c>
      <c r="Y16">
        <v>0.501</v>
      </c>
    </row>
    <row r="17" spans="1:25" x14ac:dyDescent="0.25">
      <c r="A17">
        <v>2800</v>
      </c>
      <c r="B17">
        <v>0.33700000000000002</v>
      </c>
      <c r="C17">
        <v>3.4079999999999999</v>
      </c>
      <c r="D17">
        <f t="shared" si="0"/>
        <v>8.3478610434050697</v>
      </c>
      <c r="E17">
        <f t="shared" si="1"/>
        <v>1.703535</v>
      </c>
      <c r="G17">
        <v>0.78</v>
      </c>
      <c r="H17">
        <v>3.306</v>
      </c>
      <c r="I17">
        <f t="shared" si="2"/>
        <v>8.0980130896411868</v>
      </c>
      <c r="J17">
        <f t="shared" si="3"/>
        <v>4.5630000000000006</v>
      </c>
      <c r="L17">
        <v>2.496</v>
      </c>
      <c r="M17">
        <v>3.339</v>
      </c>
      <c r="N17">
        <f t="shared" si="4"/>
        <v>8.1788462511530309</v>
      </c>
      <c r="O17">
        <f t="shared" si="5"/>
        <v>18.690048000000001</v>
      </c>
      <c r="Q17">
        <v>5.0999999999999996</v>
      </c>
      <c r="R17">
        <v>3.14</v>
      </c>
      <c r="S17">
        <f t="shared" si="6"/>
        <v>7.6913977923391794</v>
      </c>
      <c r="T17">
        <f t="shared" si="7"/>
        <v>39.015000000000001</v>
      </c>
      <c r="W17">
        <v>2600</v>
      </c>
      <c r="X17">
        <v>5.57</v>
      </c>
      <c r="Y17">
        <v>0.52500000000000002</v>
      </c>
    </row>
    <row r="18" spans="1:25" x14ac:dyDescent="0.25">
      <c r="A18">
        <v>3000</v>
      </c>
      <c r="B18">
        <v>0.35099999999999998</v>
      </c>
      <c r="C18">
        <v>3.6360000000000001</v>
      </c>
      <c r="D18">
        <f t="shared" si="0"/>
        <v>8.9063447047596362</v>
      </c>
      <c r="E18">
        <f t="shared" si="1"/>
        <v>1.8480149999999997</v>
      </c>
      <c r="G18">
        <v>0.81200000000000006</v>
      </c>
      <c r="H18">
        <v>3.5390000000000001</v>
      </c>
      <c r="I18">
        <f t="shared" si="2"/>
        <v>8.6687441997096677</v>
      </c>
      <c r="J18">
        <f t="shared" si="3"/>
        <v>4.9450799999999999</v>
      </c>
      <c r="L18">
        <v>2.6190000000000002</v>
      </c>
      <c r="M18">
        <v>3.56</v>
      </c>
      <c r="N18">
        <f t="shared" si="4"/>
        <v>8.7201834843081141</v>
      </c>
      <c r="O18">
        <f t="shared" si="5"/>
        <v>20.577483000000004</v>
      </c>
      <c r="Q18">
        <v>5.41</v>
      </c>
      <c r="R18">
        <v>3.36</v>
      </c>
      <c r="S18">
        <f t="shared" si="6"/>
        <v>8.2302855357514773</v>
      </c>
      <c r="T18">
        <f t="shared" si="7"/>
        <v>43.902149999999999</v>
      </c>
      <c r="W18">
        <v>2800</v>
      </c>
      <c r="X18">
        <v>5.98</v>
      </c>
      <c r="Y18">
        <v>0.54400000000000004</v>
      </c>
    </row>
    <row r="19" spans="1:25" x14ac:dyDescent="0.25">
      <c r="A19">
        <v>3200</v>
      </c>
      <c r="B19">
        <v>0.36299999999999999</v>
      </c>
      <c r="C19">
        <v>3.8559999999999999</v>
      </c>
      <c r="D19">
        <f t="shared" si="0"/>
        <v>9.4452324481719341</v>
      </c>
      <c r="E19">
        <f t="shared" si="1"/>
        <v>1.9765350000000002</v>
      </c>
      <c r="G19">
        <v>0.83799999999999997</v>
      </c>
      <c r="H19">
        <v>3.7469999999999999</v>
      </c>
      <c r="I19">
        <f t="shared" si="2"/>
        <v>9.1782380662085679</v>
      </c>
      <c r="J19">
        <f t="shared" si="3"/>
        <v>5.2668299999999997</v>
      </c>
      <c r="L19">
        <v>2.75</v>
      </c>
      <c r="M19">
        <v>3.8170000000000002</v>
      </c>
      <c r="N19">
        <f t="shared" si="4"/>
        <v>9.3497023482033903</v>
      </c>
      <c r="O19">
        <f t="shared" si="5"/>
        <v>22.6875</v>
      </c>
      <c r="Q19">
        <v>5.72</v>
      </c>
      <c r="R19">
        <v>3.58</v>
      </c>
      <c r="S19">
        <f t="shared" si="6"/>
        <v>8.7691732791637786</v>
      </c>
      <c r="T19">
        <f t="shared" si="7"/>
        <v>49.07759999999999</v>
      </c>
      <c r="W19">
        <v>3000</v>
      </c>
      <c r="X19">
        <v>6.42</v>
      </c>
      <c r="Y19">
        <v>0.56399999999999995</v>
      </c>
    </row>
    <row r="20" spans="1:25" x14ac:dyDescent="0.25">
      <c r="A20">
        <v>3400</v>
      </c>
      <c r="B20">
        <v>0.376</v>
      </c>
      <c r="C20">
        <v>4.1050000000000004</v>
      </c>
      <c r="D20">
        <f t="shared" si="0"/>
        <v>10.055155394124947</v>
      </c>
      <c r="E20">
        <f t="shared" si="1"/>
        <v>2.1206399999999999</v>
      </c>
      <c r="G20">
        <v>0.86599999999999999</v>
      </c>
      <c r="H20">
        <v>3.9860000000000002</v>
      </c>
      <c r="I20">
        <f t="shared" si="2"/>
        <v>9.7636661147337485</v>
      </c>
      <c r="J20">
        <f t="shared" si="3"/>
        <v>5.6246700000000001</v>
      </c>
      <c r="L20">
        <v>2.86</v>
      </c>
      <c r="M20">
        <v>4.0439999999999996</v>
      </c>
      <c r="N20">
        <f t="shared" si="4"/>
        <v>9.9057365198151714</v>
      </c>
      <c r="O20">
        <f t="shared" si="5"/>
        <v>24.538799999999995</v>
      </c>
      <c r="Q20">
        <v>6</v>
      </c>
      <c r="R20">
        <v>3.8079999999999998</v>
      </c>
      <c r="S20">
        <f t="shared" si="6"/>
        <v>9.3276569405183416</v>
      </c>
      <c r="T20">
        <f t="shared" si="7"/>
        <v>54</v>
      </c>
      <c r="W20">
        <v>3200</v>
      </c>
      <c r="X20">
        <v>6.86</v>
      </c>
      <c r="Y20">
        <v>0.58299999999999996</v>
      </c>
    </row>
    <row r="21" spans="1:25" x14ac:dyDescent="0.25">
      <c r="A21">
        <v>3600</v>
      </c>
      <c r="B21">
        <v>0.38700000000000001</v>
      </c>
      <c r="C21">
        <v>4.3339999999999996</v>
      </c>
      <c r="D21">
        <f t="shared" si="0"/>
        <v>10.616088545222292</v>
      </c>
      <c r="E21">
        <f t="shared" si="1"/>
        <v>2.2465350000000002</v>
      </c>
      <c r="G21">
        <v>0.89</v>
      </c>
      <c r="H21">
        <v>4.2039999999999997</v>
      </c>
      <c r="I21">
        <f t="shared" si="2"/>
        <v>10.297654878660481</v>
      </c>
      <c r="J21">
        <f t="shared" si="3"/>
        <v>5.9407500000000004</v>
      </c>
      <c r="L21">
        <v>2.9860000000000002</v>
      </c>
      <c r="M21">
        <v>4.3070000000000004</v>
      </c>
      <c r="N21">
        <f t="shared" si="4"/>
        <v>10.549952322167149</v>
      </c>
      <c r="O21">
        <f t="shared" si="5"/>
        <v>26.748588000000005</v>
      </c>
      <c r="Q21">
        <v>6.28</v>
      </c>
      <c r="R21">
        <v>4.0179999999999998</v>
      </c>
      <c r="S21">
        <f t="shared" si="6"/>
        <v>9.8420497865028089</v>
      </c>
      <c r="T21">
        <f t="shared" si="7"/>
        <v>59.157600000000002</v>
      </c>
      <c r="W21">
        <v>3400</v>
      </c>
      <c r="X21">
        <v>7.28</v>
      </c>
      <c r="Y21">
        <v>0.59899999999999998</v>
      </c>
    </row>
    <row r="22" spans="1:25" x14ac:dyDescent="0.25">
      <c r="A22">
        <v>3800</v>
      </c>
      <c r="B22">
        <v>0.39700000000000002</v>
      </c>
      <c r="C22">
        <v>4.54</v>
      </c>
      <c r="D22">
        <f t="shared" si="0"/>
        <v>11.120683432235628</v>
      </c>
      <c r="E22">
        <f t="shared" si="1"/>
        <v>2.3641350000000001</v>
      </c>
      <c r="G22">
        <v>0.91400000000000003</v>
      </c>
      <c r="H22">
        <v>4.4340000000000002</v>
      </c>
      <c r="I22">
        <f t="shared" si="2"/>
        <v>10.861037519500613</v>
      </c>
      <c r="J22">
        <f t="shared" si="3"/>
        <v>6.2654700000000005</v>
      </c>
      <c r="L22">
        <v>3.093</v>
      </c>
      <c r="M22">
        <v>4.5419999999999998</v>
      </c>
      <c r="N22">
        <f t="shared" si="4"/>
        <v>11.125582411721195</v>
      </c>
      <c r="O22">
        <f t="shared" si="5"/>
        <v>28.699947000000002</v>
      </c>
      <c r="Q22">
        <v>6.56</v>
      </c>
      <c r="R22">
        <v>4.24</v>
      </c>
      <c r="S22">
        <f t="shared" si="6"/>
        <v>10.385836509400676</v>
      </c>
      <c r="T22">
        <f t="shared" si="7"/>
        <v>64.550399999999996</v>
      </c>
      <c r="W22">
        <v>3600</v>
      </c>
      <c r="X22">
        <v>7.72</v>
      </c>
      <c r="Y22">
        <v>0.61599999999999999</v>
      </c>
    </row>
    <row r="23" spans="1:25" x14ac:dyDescent="0.25">
      <c r="A23">
        <v>4000</v>
      </c>
      <c r="B23">
        <v>0.40799999999999997</v>
      </c>
      <c r="C23">
        <v>4.7640000000000002</v>
      </c>
      <c r="D23">
        <f t="shared" si="0"/>
        <v>11.66936913461906</v>
      </c>
      <c r="E23">
        <f t="shared" si="1"/>
        <v>2.4969599999999996</v>
      </c>
      <c r="G23">
        <v>0.93400000000000005</v>
      </c>
      <c r="H23">
        <v>4.6340000000000003</v>
      </c>
      <c r="I23">
        <f t="shared" si="2"/>
        <v>11.35093546805725</v>
      </c>
      <c r="J23">
        <f t="shared" si="3"/>
        <v>6.5426700000000011</v>
      </c>
      <c r="L23">
        <v>3.1890000000000001</v>
      </c>
      <c r="M23">
        <v>4.7629999999999999</v>
      </c>
      <c r="N23">
        <f t="shared" si="4"/>
        <v>11.666919644876277</v>
      </c>
      <c r="O23">
        <f t="shared" si="5"/>
        <v>30.509163000000001</v>
      </c>
      <c r="Q23">
        <v>6.84</v>
      </c>
      <c r="R23">
        <v>4.4379999999999997</v>
      </c>
      <c r="S23">
        <f t="shared" si="6"/>
        <v>10.870835478471744</v>
      </c>
      <c r="T23">
        <f t="shared" si="7"/>
        <v>70.178399999999996</v>
      </c>
      <c r="W23">
        <v>3800</v>
      </c>
      <c r="X23">
        <v>8.15</v>
      </c>
      <c r="Y23">
        <v>0.63</v>
      </c>
    </row>
    <row r="24" spans="1:25" x14ac:dyDescent="0.25">
      <c r="W24">
        <v>4000</v>
      </c>
      <c r="X24">
        <v>8.58</v>
      </c>
      <c r="Y24">
        <v>0.64400000000000002</v>
      </c>
    </row>
    <row r="25" spans="1:25" x14ac:dyDescent="0.25">
      <c r="W25">
        <v>4200</v>
      </c>
      <c r="X25">
        <v>9.02</v>
      </c>
      <c r="Y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4" sqref="F24"/>
    </sheetView>
  </sheetViews>
  <sheetFormatPr defaultRowHeight="15" x14ac:dyDescent="0.25"/>
  <cols>
    <col min="4" max="4" width="12" bestFit="1" customWidth="1"/>
    <col min="5" max="5" width="23" bestFit="1" customWidth="1"/>
  </cols>
  <sheetData>
    <row r="1" spans="1:5" x14ac:dyDescent="0.25">
      <c r="A1" t="s">
        <v>9</v>
      </c>
    </row>
    <row r="2" spans="1:5" x14ac:dyDescent="0.25">
      <c r="A2" t="s">
        <v>0</v>
      </c>
      <c r="B2" t="s">
        <v>2</v>
      </c>
      <c r="C2" t="s">
        <v>1</v>
      </c>
    </row>
    <row r="3" spans="1:5" x14ac:dyDescent="0.25">
      <c r="A3">
        <v>0</v>
      </c>
      <c r="B3">
        <v>0</v>
      </c>
      <c r="C3">
        <v>0</v>
      </c>
      <c r="D3">
        <v>1</v>
      </c>
    </row>
    <row r="4" spans="1:5" x14ac:dyDescent="0.25">
      <c r="A4">
        <v>500</v>
      </c>
      <c r="B4">
        <v>20</v>
      </c>
      <c r="C4">
        <v>2.88</v>
      </c>
      <c r="D4">
        <v>2</v>
      </c>
    </row>
    <row r="5" spans="1:5" x14ac:dyDescent="0.25">
      <c r="A5">
        <v>1000</v>
      </c>
      <c r="B5">
        <v>36.1</v>
      </c>
      <c r="C5">
        <v>6.28</v>
      </c>
      <c r="D5">
        <v>3</v>
      </c>
    </row>
    <row r="6" spans="1:5" x14ac:dyDescent="0.25">
      <c r="A6">
        <v>1500</v>
      </c>
      <c r="B6">
        <v>43.6</v>
      </c>
      <c r="C6">
        <v>9.31</v>
      </c>
      <c r="D6">
        <v>4</v>
      </c>
    </row>
    <row r="7" spans="1:5" x14ac:dyDescent="0.25">
      <c r="A7">
        <v>2000</v>
      </c>
      <c r="B7">
        <v>53</v>
      </c>
      <c r="C7">
        <v>12.6</v>
      </c>
      <c r="D7">
        <v>5</v>
      </c>
    </row>
    <row r="8" spans="1:5" x14ac:dyDescent="0.25">
      <c r="A8" s="3">
        <v>2500</v>
      </c>
      <c r="B8" s="2">
        <v>62</v>
      </c>
      <c r="C8" s="2">
        <v>15.8</v>
      </c>
      <c r="D8">
        <v>6</v>
      </c>
    </row>
    <row r="9" spans="1:5" x14ac:dyDescent="0.25">
      <c r="A9" s="3">
        <v>3000</v>
      </c>
      <c r="B9" s="2">
        <v>63.4</v>
      </c>
      <c r="C9" s="2">
        <v>19</v>
      </c>
      <c r="D9">
        <v>7</v>
      </c>
    </row>
    <row r="10" spans="1:5" x14ac:dyDescent="0.25">
      <c r="A10" s="3">
        <v>3500</v>
      </c>
      <c r="B10" s="2">
        <v>66.3</v>
      </c>
      <c r="C10" s="2">
        <v>22.6</v>
      </c>
      <c r="D10">
        <v>8</v>
      </c>
    </row>
    <row r="11" spans="1:5" x14ac:dyDescent="0.25">
      <c r="A11" s="3">
        <v>4000</v>
      </c>
      <c r="B11" s="2">
        <v>69</v>
      </c>
      <c r="C11" s="2">
        <v>25.8</v>
      </c>
      <c r="D11">
        <v>9</v>
      </c>
    </row>
    <row r="15" spans="1:5" x14ac:dyDescent="0.25">
      <c r="D15">
        <f>0.1022*(E15^3)</f>
        <v>144.58592223018724</v>
      </c>
      <c r="E15">
        <v>11.226000000000001</v>
      </c>
    </row>
    <row r="16" spans="1:5" x14ac:dyDescent="0.25">
      <c r="D16">
        <f>2.7396*(E15^2)</f>
        <v>345.25281900960005</v>
      </c>
    </row>
    <row r="17" spans="4:6" x14ac:dyDescent="0.25">
      <c r="D17">
        <f>26.658*E15</f>
        <v>299.26270800000003</v>
      </c>
    </row>
    <row r="18" spans="4:6" x14ac:dyDescent="0.25">
      <c r="D18">
        <v>23.594000000000001</v>
      </c>
    </row>
    <row r="19" spans="4:6" x14ac:dyDescent="0.25">
      <c r="D19">
        <f>D15-D16+D17-D18</f>
        <v>75.001811220587228</v>
      </c>
    </row>
    <row r="21" spans="4:6" x14ac:dyDescent="0.25">
      <c r="D21">
        <f>E15*500-500</f>
        <v>5113</v>
      </c>
      <c r="E21">
        <f>3.2382*E15-3.4942</f>
        <v>32.857833200000002</v>
      </c>
    </row>
    <row r="22" spans="4:6" x14ac:dyDescent="0.25">
      <c r="E22" t="s">
        <v>19</v>
      </c>
      <c r="F22">
        <f>32.86/75</f>
        <v>0.43813333333333332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2" sqref="L12"/>
    </sheetView>
  </sheetViews>
  <sheetFormatPr defaultRowHeight="15" x14ac:dyDescent="0.25"/>
  <sheetData>
    <row r="1" spans="1:9" x14ac:dyDescent="0.25">
      <c r="A1" t="s">
        <v>10</v>
      </c>
      <c r="C1" t="s">
        <v>21</v>
      </c>
      <c r="I1" t="s">
        <v>22</v>
      </c>
    </row>
    <row r="2" spans="1:9" x14ac:dyDescent="0.25">
      <c r="A2" t="s">
        <v>0</v>
      </c>
      <c r="B2" t="s">
        <v>12</v>
      </c>
      <c r="C2" t="s">
        <v>13</v>
      </c>
      <c r="D2" t="s">
        <v>11</v>
      </c>
      <c r="E2" t="s">
        <v>2</v>
      </c>
      <c r="G2" t="s">
        <v>16</v>
      </c>
      <c r="H2" t="s">
        <v>17</v>
      </c>
      <c r="I2" t="s">
        <v>18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G3">
        <f>C3/2</f>
        <v>0</v>
      </c>
      <c r="H3">
        <f>G3*SQRT(3)</f>
        <v>0</v>
      </c>
      <c r="I3">
        <f>A3/332</f>
        <v>0</v>
      </c>
    </row>
    <row r="4" spans="1:9" x14ac:dyDescent="0.25">
      <c r="A4">
        <v>500</v>
      </c>
      <c r="B4">
        <v>55</v>
      </c>
      <c r="C4">
        <v>1.68</v>
      </c>
      <c r="D4">
        <v>0.50800000000000001</v>
      </c>
      <c r="E4">
        <v>0.90200000000000002</v>
      </c>
      <c r="G4">
        <f t="shared" ref="G4:G11" si="0">C4/2</f>
        <v>0.84</v>
      </c>
      <c r="H4">
        <f t="shared" ref="H4:H11" si="1">G4*SQRT(3)</f>
        <v>1.4549226783578568</v>
      </c>
      <c r="I4">
        <f t="shared" ref="I4:I11" si="2">A4/332</f>
        <v>1.5060240963855422</v>
      </c>
    </row>
    <row r="5" spans="1:9" x14ac:dyDescent="0.25">
      <c r="A5">
        <v>1000</v>
      </c>
      <c r="B5">
        <v>115</v>
      </c>
      <c r="C5">
        <v>3.44</v>
      </c>
      <c r="D5">
        <v>1.2</v>
      </c>
      <c r="E5">
        <v>1.83</v>
      </c>
      <c r="G5">
        <f t="shared" si="0"/>
        <v>1.72</v>
      </c>
      <c r="H5">
        <f t="shared" si="1"/>
        <v>2.9791273890184686</v>
      </c>
      <c r="I5">
        <f t="shared" si="2"/>
        <v>3.0120481927710845</v>
      </c>
    </row>
    <row r="6" spans="1:9" x14ac:dyDescent="0.25">
      <c r="A6">
        <v>1500</v>
      </c>
      <c r="B6">
        <v>177</v>
      </c>
      <c r="C6">
        <v>5.2</v>
      </c>
      <c r="D6">
        <v>1.77</v>
      </c>
      <c r="E6">
        <v>2.6579999999999999</v>
      </c>
      <c r="G6">
        <f t="shared" si="0"/>
        <v>2.6</v>
      </c>
      <c r="H6">
        <f t="shared" si="1"/>
        <v>4.5033320996790804</v>
      </c>
      <c r="I6">
        <f t="shared" si="2"/>
        <v>4.5180722891566267</v>
      </c>
    </row>
    <row r="7" spans="1:9" x14ac:dyDescent="0.25">
      <c r="A7">
        <v>2000</v>
      </c>
      <c r="B7">
        <v>230</v>
      </c>
      <c r="C7">
        <v>6.96</v>
      </c>
      <c r="D7">
        <v>2.38</v>
      </c>
      <c r="E7">
        <v>3.4569999999999999</v>
      </c>
      <c r="G7">
        <f t="shared" si="0"/>
        <v>3.48</v>
      </c>
      <c r="H7">
        <f t="shared" si="1"/>
        <v>6.0275368103396927</v>
      </c>
      <c r="I7">
        <f t="shared" si="2"/>
        <v>6.024096385542169</v>
      </c>
    </row>
    <row r="8" spans="1:9" x14ac:dyDescent="0.25">
      <c r="A8">
        <v>2500</v>
      </c>
      <c r="B8">
        <v>289</v>
      </c>
      <c r="C8">
        <v>8.8000000000000007</v>
      </c>
      <c r="D8">
        <v>3</v>
      </c>
      <c r="E8">
        <v>4.2699999999999996</v>
      </c>
      <c r="G8">
        <f t="shared" si="0"/>
        <v>4.4000000000000004</v>
      </c>
      <c r="H8">
        <f t="shared" si="1"/>
        <v>7.6210235533030604</v>
      </c>
      <c r="I8">
        <f t="shared" si="2"/>
        <v>7.5301204819277112</v>
      </c>
    </row>
    <row r="9" spans="1:9" x14ac:dyDescent="0.25">
      <c r="A9">
        <v>3000</v>
      </c>
      <c r="B9">
        <v>348</v>
      </c>
      <c r="C9">
        <v>10.6</v>
      </c>
      <c r="D9">
        <v>3.64</v>
      </c>
      <c r="E9">
        <v>5</v>
      </c>
      <c r="G9">
        <f t="shared" si="0"/>
        <v>5.3</v>
      </c>
      <c r="H9">
        <f t="shared" si="1"/>
        <v>9.1798692801150494</v>
      </c>
      <c r="I9">
        <f t="shared" si="2"/>
        <v>9.0361445783132535</v>
      </c>
    </row>
    <row r="10" spans="1:9" x14ac:dyDescent="0.25">
      <c r="A10">
        <v>3500</v>
      </c>
      <c r="B10">
        <v>407</v>
      </c>
      <c r="C10">
        <v>12.2</v>
      </c>
      <c r="D10">
        <v>4.24</v>
      </c>
      <c r="E10">
        <v>5.71</v>
      </c>
      <c r="G10">
        <f t="shared" si="0"/>
        <v>6.1</v>
      </c>
      <c r="H10">
        <f t="shared" si="1"/>
        <v>10.565509926170151</v>
      </c>
      <c r="I10">
        <f t="shared" si="2"/>
        <v>10.542168674698795</v>
      </c>
    </row>
    <row r="11" spans="1:9" x14ac:dyDescent="0.25">
      <c r="A11">
        <v>4000</v>
      </c>
      <c r="B11">
        <v>463</v>
      </c>
      <c r="C11">
        <v>14</v>
      </c>
      <c r="D11">
        <v>4.84</v>
      </c>
      <c r="E11">
        <v>6.33</v>
      </c>
      <c r="G11">
        <f t="shared" si="0"/>
        <v>7</v>
      </c>
      <c r="H11">
        <f t="shared" si="1"/>
        <v>12.124355652982141</v>
      </c>
      <c r="I11">
        <f t="shared" si="2"/>
        <v>12.048192771084338</v>
      </c>
    </row>
    <row r="14" spans="1:9" x14ac:dyDescent="0.25">
      <c r="B14">
        <f>A4/B4</f>
        <v>9.0909090909090917</v>
      </c>
    </row>
    <row r="15" spans="1:9" x14ac:dyDescent="0.25">
      <c r="B15">
        <f t="shared" ref="B15:B21" si="3">A5/B5</f>
        <v>8.695652173913043</v>
      </c>
    </row>
    <row r="16" spans="1:9" x14ac:dyDescent="0.25">
      <c r="B16">
        <f t="shared" si="3"/>
        <v>8.4745762711864412</v>
      </c>
    </row>
    <row r="17" spans="2:11" x14ac:dyDescent="0.25">
      <c r="B17">
        <f t="shared" si="3"/>
        <v>8.695652173913043</v>
      </c>
      <c r="D17" t="s">
        <v>14</v>
      </c>
      <c r="E17">
        <f>7*SQRT(3)</f>
        <v>12.124355652982141</v>
      </c>
    </row>
    <row r="18" spans="2:11" x14ac:dyDescent="0.25">
      <c r="B18">
        <f t="shared" si="3"/>
        <v>8.6505190311418687</v>
      </c>
      <c r="D18" t="s">
        <v>15</v>
      </c>
      <c r="E18">
        <f>4000/332</f>
        <v>12.048192771084338</v>
      </c>
    </row>
    <row r="19" spans="2:11" x14ac:dyDescent="0.25">
      <c r="B19">
        <f t="shared" si="3"/>
        <v>8.6206896551724146</v>
      </c>
    </row>
    <row r="20" spans="2:11" x14ac:dyDescent="0.25">
      <c r="B20">
        <f t="shared" si="3"/>
        <v>8.5995085995085994</v>
      </c>
    </row>
    <row r="21" spans="2:11" x14ac:dyDescent="0.25">
      <c r="B21">
        <f t="shared" si="3"/>
        <v>8.639308855291576</v>
      </c>
      <c r="H21">
        <f>4000*7/60</f>
        <v>466.66666666666669</v>
      </c>
      <c r="K21">
        <f>4.84^2/0.5</f>
        <v>46.851199999999999</v>
      </c>
    </row>
    <row r="22" spans="2:11" x14ac:dyDescent="0.25">
      <c r="B22">
        <f>AVERAGE(B14:B21)</f>
        <v>8.6833519813795093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>
        <v>36.61</v>
      </c>
      <c r="B2" t="s">
        <v>23</v>
      </c>
    </row>
    <row r="3" spans="1:2" x14ac:dyDescent="0.25">
      <c r="A3">
        <v>39</v>
      </c>
      <c r="B3" t="s">
        <v>24</v>
      </c>
    </row>
    <row r="4" spans="1:2" x14ac:dyDescent="0.25">
      <c r="A4">
        <v>37.47</v>
      </c>
      <c r="B4" t="s">
        <v>25</v>
      </c>
    </row>
    <row r="5" spans="1:2" x14ac:dyDescent="0.25">
      <c r="B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nmr26</cp:lastModifiedBy>
  <dcterms:created xsi:type="dcterms:W3CDTF">2011-07-29T03:43:06Z</dcterms:created>
  <dcterms:modified xsi:type="dcterms:W3CDTF">2011-08-12T02:51:42Z</dcterms:modified>
</cp:coreProperties>
</file>