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0395" windowHeight="79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3"/>
  <c r="M4" i="3"/>
  <c r="M5"/>
  <c r="M6"/>
  <c r="M7"/>
  <c r="M8"/>
  <c r="M9"/>
  <c r="M10"/>
  <c r="M11"/>
  <c r="M3"/>
  <c r="L4"/>
  <c r="L5"/>
  <c r="L6"/>
  <c r="L7"/>
  <c r="L8"/>
  <c r="L9"/>
  <c r="L10"/>
  <c r="L11"/>
  <c r="L3"/>
  <c r="K4"/>
  <c r="K5"/>
  <c r="K6"/>
  <c r="K7"/>
  <c r="K8"/>
  <c r="K9"/>
  <c r="K10"/>
  <c r="K11"/>
  <c r="K3"/>
  <c r="Y4" i="1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3"/>
  <c r="F4" i="3"/>
  <c r="F5"/>
  <c r="F6"/>
  <c r="F7"/>
  <c r="F8"/>
  <c r="F9"/>
  <c r="F10"/>
  <c r="F11"/>
  <c r="F3"/>
  <c r="D4" i="2"/>
  <c r="D5"/>
  <c r="D6"/>
  <c r="D7"/>
  <c r="D8"/>
  <c r="D9"/>
  <c r="D10"/>
  <c r="D11"/>
  <c r="D3"/>
  <c r="G4"/>
  <c r="G6"/>
  <c r="G8"/>
  <c r="G10"/>
  <c r="E5"/>
  <c r="G5" s="1"/>
  <c r="E6"/>
  <c r="E7"/>
  <c r="G7" s="1"/>
  <c r="E8"/>
  <c r="E9"/>
  <c r="G9" s="1"/>
  <c r="E10"/>
  <c r="E11"/>
  <c r="G11" s="1"/>
  <c r="E4"/>
  <c r="A5" i="4"/>
  <c r="G16" i="2" l="1"/>
  <c r="H21" i="3" l="1"/>
  <c r="B15"/>
  <c r="B16"/>
  <c r="B17"/>
  <c r="B18"/>
  <c r="B19"/>
  <c r="B20"/>
  <c r="B21"/>
  <c r="B14"/>
  <c r="B2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3"/>
  <c r="I4" i="3"/>
  <c r="I5"/>
  <c r="I6"/>
  <c r="I7"/>
  <c r="I8"/>
  <c r="I9"/>
  <c r="I10"/>
  <c r="I11"/>
  <c r="I3"/>
  <c r="H4"/>
  <c r="H5"/>
  <c r="H6"/>
  <c r="H7"/>
  <c r="H8"/>
  <c r="H9"/>
  <c r="H10"/>
  <c r="H11"/>
  <c r="H3"/>
  <c r="G4"/>
  <c r="G5"/>
  <c r="G6"/>
  <c r="G7"/>
  <c r="G8"/>
  <c r="G9"/>
  <c r="G10"/>
  <c r="G11"/>
  <c r="G3"/>
</calcChain>
</file>

<file path=xl/sharedStrings.xml><?xml version="1.0" encoding="utf-8"?>
<sst xmlns="http://schemas.openxmlformats.org/spreadsheetml/2006/main" count="59" uniqueCount="35">
  <si>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</si>
  <si>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</si>
  <si>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</si>
  <si>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</si>
  <si>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</si>
  <si>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</si>
  <si>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</si>
  <si>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</si>
  <si>
    <t>Short Circuit</t>
  </si>
  <si>
    <t>Oscilloscope</t>
  </si>
  <si>
    <t>Vrms</t>
  </si>
  <si>
    <t>f</t>
  </si>
  <si>
    <t>Vpk-pk</t>
  </si>
  <si>
    <t>Vamp</t>
  </si>
  <si>
    <t>Vph-ph</t>
  </si>
  <si>
    <t>332rpm/V</t>
  </si>
  <si>
    <t>Generator resistance MPK254 Micro ohmmeter</t>
  </si>
  <si>
    <t>R=0.5 fluke 8845A digital precision meter 4 wire</t>
  </si>
  <si>
    <t>current kaise sk-7711 clamp meter</t>
  </si>
  <si>
    <t>red out</t>
  </si>
  <si>
    <t>black out</t>
  </si>
  <si>
    <t>yellow out</t>
  </si>
  <si>
    <t xml:space="preserve"> </t>
  </si>
  <si>
    <t>V/I</t>
  </si>
  <si>
    <t>R=</t>
  </si>
  <si>
    <t>L</t>
  </si>
  <si>
    <t>L=</t>
  </si>
  <si>
    <t>Iscrms</t>
  </si>
  <si>
    <t>Vocpk-pk, ph-ph</t>
  </si>
  <si>
    <t>Vocrms</t>
  </si>
  <si>
    <t>Iph-ph?</t>
  </si>
  <si>
    <t>Irms</t>
  </si>
  <si>
    <t>P=v2/r</t>
  </si>
  <si>
    <t>P=i2*r</t>
  </si>
  <si>
    <t>P=vi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</si>
</sst>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Sheet1!$D$3:$D$23</c:f>
              <c:numCache>
                <c:formatCode>0.000</c:formatCode>
                <c:ptCount val="21"/>
                <c:pt idx="0">
                  <c:v>0</c:v>
                </c:pt>
                <c:pt idx="1">
                  <c:v>0.76179131000556843</c:v>
                </c:pt>
                <c:pt idx="2">
                  <c:v>1.2737346662472526</c:v>
                </c:pt>
                <c:pt idx="3">
                  <c:v>1.8420162865729499</c:v>
                </c:pt>
                <c:pt idx="4">
                  <c:v>2.4274443350981296</c:v>
                </c:pt>
                <c:pt idx="5">
                  <c:v>3.0765591169356719</c:v>
                </c:pt>
                <c:pt idx="6">
                  <c:v>3.6399417577758024</c:v>
                </c:pt>
                <c:pt idx="7">
                  <c:v>4.2278192960437657</c:v>
                </c:pt>
                <c:pt idx="8">
                  <c:v>4.8254947932828607</c:v>
                </c:pt>
                <c:pt idx="9">
                  <c:v>5.4109228418080413</c:v>
                </c:pt>
                <c:pt idx="10">
                  <c:v>6.030643746732185</c:v>
                </c:pt>
                <c:pt idx="11">
                  <c:v>6.6087233260290148</c:v>
                </c:pt>
                <c:pt idx="12">
                  <c:v>7.1745554566119285</c:v>
                </c:pt>
                <c:pt idx="13">
                  <c:v>7.7575340153943237</c:v>
                </c:pt>
                <c:pt idx="14">
                  <c:v>8.3478610434050697</c:v>
                </c:pt>
                <c:pt idx="15">
                  <c:v>8.9063447047596362</c:v>
                </c:pt>
                <c:pt idx="16">
                  <c:v>9.4452324481719341</c:v>
                </c:pt>
                <c:pt idx="17">
                  <c:v>10.055155394124947</c:v>
                </c:pt>
                <c:pt idx="18">
                  <c:v>10.616088545222292</c:v>
                </c:pt>
                <c:pt idx="19">
                  <c:v>11.120683432235628</c:v>
                </c:pt>
                <c:pt idx="20">
                  <c:v>11.66936913461906</c:v>
                </c:pt>
              </c:numCache>
            </c:numRef>
          </c:xVal>
          <c:yVal>
            <c:numRef>
              <c:f>Sheet1!$F$3:$F$23</c:f>
              <c:numCache>
                <c:formatCode>0.000</c:formatCode>
                <c:ptCount val="21"/>
                <c:pt idx="0">
                  <c:v>0</c:v>
                </c:pt>
                <c:pt idx="1">
                  <c:v>1.9344199999999999E-2</c:v>
                </c:pt>
                <c:pt idx="2">
                  <c:v>5.4080000000000003E-2</c:v>
                </c:pt>
                <c:pt idx="3">
                  <c:v>0.1131008</c:v>
                </c:pt>
                <c:pt idx="4">
                  <c:v>0.19641619999999999</c:v>
                </c:pt>
                <c:pt idx="5">
                  <c:v>0.31550719999999999</c:v>
                </c:pt>
                <c:pt idx="6">
                  <c:v>0.44163920000000001</c:v>
                </c:pt>
                <c:pt idx="7">
                  <c:v>0.59581519999999999</c:v>
                </c:pt>
                <c:pt idx="8">
                  <c:v>0.77617999999999998</c:v>
                </c:pt>
                <c:pt idx="9">
                  <c:v>0.97593620000000014</c:v>
                </c:pt>
                <c:pt idx="10">
                  <c:v>1.2122888000000001</c:v>
                </c:pt>
                <c:pt idx="11">
                  <c:v>1.4558408</c:v>
                </c:pt>
                <c:pt idx="12">
                  <c:v>1.7158081999999997</c:v>
                </c:pt>
                <c:pt idx="13">
                  <c:v>2.0059777999999997</c:v>
                </c:pt>
                <c:pt idx="14">
                  <c:v>2.3228928</c:v>
                </c:pt>
                <c:pt idx="15">
                  <c:v>2.6440992000000003</c:v>
                </c:pt>
                <c:pt idx="16">
                  <c:v>2.9737471999999996</c:v>
                </c:pt>
                <c:pt idx="17">
                  <c:v>3.3702050000000008</c:v>
                </c:pt>
                <c:pt idx="18">
                  <c:v>3.7567111999999994</c:v>
                </c:pt>
                <c:pt idx="19">
                  <c:v>4.1223200000000002</c:v>
                </c:pt>
                <c:pt idx="20">
                  <c:v>4.5391392000000002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Sheet1!$P$3:$P$23</c:f>
              <c:numCache>
                <c:formatCode>0.000</c:formatCode>
                <c:ptCount val="21"/>
                <c:pt idx="0">
                  <c:v>0</c:v>
                </c:pt>
                <c:pt idx="1">
                  <c:v>0.71770049463547114</c:v>
                </c:pt>
                <c:pt idx="2">
                  <c:v>1.2271943611343723</c:v>
                </c:pt>
                <c:pt idx="3">
                  <c:v>1.7979254712028525</c:v>
                </c:pt>
                <c:pt idx="4">
                  <c:v>2.3588586223002004</c:v>
                </c:pt>
                <c:pt idx="5">
                  <c:v>2.9393876913398134</c:v>
                </c:pt>
                <c:pt idx="6">
                  <c:v>3.5248157398649935</c:v>
                </c:pt>
                <c:pt idx="7">
                  <c:v>4.0661529730200749</c:v>
                </c:pt>
                <c:pt idx="8">
                  <c:v>4.6613789805163881</c:v>
                </c:pt>
                <c:pt idx="9">
                  <c:v>5.239458559813218</c:v>
                </c:pt>
                <c:pt idx="10">
                  <c:v>5.8175381391100478</c:v>
                </c:pt>
                <c:pt idx="11">
                  <c:v>6.3907187389213123</c:v>
                </c:pt>
                <c:pt idx="12">
                  <c:v>6.9810457669320574</c:v>
                </c:pt>
                <c:pt idx="13">
                  <c:v>7.5934182026278521</c:v>
                </c:pt>
                <c:pt idx="14">
                  <c:v>8.1788462511530309</c:v>
                </c:pt>
                <c:pt idx="15">
                  <c:v>8.7201834843081141</c:v>
                </c:pt>
                <c:pt idx="16">
                  <c:v>9.3497023482033903</c:v>
                </c:pt>
                <c:pt idx="17">
                  <c:v>9.9057365198151714</c:v>
                </c:pt>
                <c:pt idx="18">
                  <c:v>10.549952322167149</c:v>
                </c:pt>
                <c:pt idx="19">
                  <c:v>11.125582411721195</c:v>
                </c:pt>
                <c:pt idx="20">
                  <c:v>11.666919644876277</c:v>
                </c:pt>
              </c:numCache>
            </c:numRef>
          </c:xVal>
          <c:yVal>
            <c:numRef>
              <c:f>Sheet1!$R$3:$R$23</c:f>
              <c:numCache>
                <c:formatCode>0.000</c:formatCode>
                <c:ptCount val="21"/>
                <c:pt idx="0">
                  <c:v>0</c:v>
                </c:pt>
                <c:pt idx="1">
                  <c:v>8.5848999999999995E-2</c:v>
                </c:pt>
                <c:pt idx="2">
                  <c:v>0.25100099999999997</c:v>
                </c:pt>
                <c:pt idx="3">
                  <c:v>0.53875600000000001</c:v>
                </c:pt>
                <c:pt idx="4">
                  <c:v>0.92736899999999989</c:v>
                </c:pt>
                <c:pt idx="5">
                  <c:v>1.44</c:v>
                </c:pt>
                <c:pt idx="6">
                  <c:v>2.0707210000000003</c:v>
                </c:pt>
                <c:pt idx="7">
                  <c:v>2.7555999999999998</c:v>
                </c:pt>
                <c:pt idx="8">
                  <c:v>3.6214089999999999</c:v>
                </c:pt>
                <c:pt idx="9">
                  <c:v>4.5753209999999989</c:v>
                </c:pt>
                <c:pt idx="10">
                  <c:v>5.640625</c:v>
                </c:pt>
                <c:pt idx="11">
                  <c:v>6.8068809999999997</c:v>
                </c:pt>
                <c:pt idx="12">
                  <c:v>8.1225000000000005</c:v>
                </c:pt>
                <c:pt idx="13">
                  <c:v>9.6100000000000012</c:v>
                </c:pt>
                <c:pt idx="14">
                  <c:v>11.148921</c:v>
                </c:pt>
                <c:pt idx="15">
                  <c:v>12.6736</c:v>
                </c:pt>
                <c:pt idx="16">
                  <c:v>14.569489000000001</c:v>
                </c:pt>
                <c:pt idx="17">
                  <c:v>16.353935999999997</c:v>
                </c:pt>
                <c:pt idx="18">
                  <c:v>18.550249000000004</c:v>
                </c:pt>
                <c:pt idx="19">
                  <c:v>20.629763999999998</c:v>
                </c:pt>
                <c:pt idx="20">
                  <c:v>22.686169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Sheet1!$V$3:$V$23</c:f>
              <c:numCache>
                <c:formatCode>0.000</c:formatCode>
                <c:ptCount val="21"/>
                <c:pt idx="0">
                  <c:v>0</c:v>
                </c:pt>
                <c:pt idx="1">
                  <c:v>0.48989794855663571</c:v>
                </c:pt>
                <c:pt idx="2">
                  <c:v>1.0361341611972843</c:v>
                </c:pt>
                <c:pt idx="3">
                  <c:v>1.5799208840951497</c:v>
                </c:pt>
                <c:pt idx="4">
                  <c:v>2.1286065864785817</c:v>
                </c:pt>
                <c:pt idx="5">
                  <c:v>2.6895397375759296</c:v>
                </c:pt>
                <c:pt idx="6">
                  <c:v>3.2651698271299763</c:v>
                </c:pt>
                <c:pt idx="7">
                  <c:v>3.7991585910567092</c:v>
                </c:pt>
                <c:pt idx="8">
                  <c:v>4.3380463344690083</c:v>
                </c:pt>
                <c:pt idx="9">
                  <c:v>4.903878465051922</c:v>
                </c:pt>
                <c:pt idx="10">
                  <c:v>5.4525641674353542</c:v>
                </c:pt>
                <c:pt idx="11">
                  <c:v>5.9963508903332201</c:v>
                </c:pt>
                <c:pt idx="12">
                  <c:v>6.5842284286011825</c:v>
                </c:pt>
                <c:pt idx="13">
                  <c:v>7.1329141309846147</c:v>
                </c:pt>
                <c:pt idx="14">
                  <c:v>7.6913977923391794</c:v>
                </c:pt>
                <c:pt idx="15">
                  <c:v>8.2302855357514773</c:v>
                </c:pt>
                <c:pt idx="16">
                  <c:v>8.7691732791637786</c:v>
                </c:pt>
                <c:pt idx="17">
                  <c:v>9.3276569405183416</c:v>
                </c:pt>
                <c:pt idx="18">
                  <c:v>9.8420497865028089</c:v>
                </c:pt>
                <c:pt idx="19">
                  <c:v>10.385836509400676</c:v>
                </c:pt>
                <c:pt idx="20">
                  <c:v>10.870835478471744</c:v>
                </c:pt>
              </c:numCache>
            </c:numRef>
          </c:xVal>
          <c:yVal>
            <c:numRef>
              <c:f>Sheet1!$X$3:$X$23</c:f>
              <c:numCache>
                <c:formatCode>0.000</c:formatCode>
                <c:ptCount val="21"/>
                <c:pt idx="0">
                  <c:v>0</c:v>
                </c:pt>
                <c:pt idx="1">
                  <c:v>8.0000000000000016E-2</c:v>
                </c:pt>
                <c:pt idx="2">
                  <c:v>0.35785799999999995</c:v>
                </c:pt>
                <c:pt idx="3">
                  <c:v>0.83205000000000007</c:v>
                </c:pt>
                <c:pt idx="4">
                  <c:v>1.5103219999999999</c:v>
                </c:pt>
                <c:pt idx="5">
                  <c:v>2.4112080000000002</c:v>
                </c:pt>
                <c:pt idx="6">
                  <c:v>3.5537779999999999</c:v>
                </c:pt>
                <c:pt idx="7">
                  <c:v>4.8112019999999998</c:v>
                </c:pt>
                <c:pt idx="8">
                  <c:v>6.2728819999999992</c:v>
                </c:pt>
                <c:pt idx="9">
                  <c:v>8.0160079999999976</c:v>
                </c:pt>
                <c:pt idx="10">
                  <c:v>9.9101520000000001</c:v>
                </c:pt>
                <c:pt idx="11">
                  <c:v>11.985408</c:v>
                </c:pt>
                <c:pt idx="12">
                  <c:v>14.450688000000001</c:v>
                </c:pt>
                <c:pt idx="13">
                  <c:v>16.959488</c:v>
                </c:pt>
                <c:pt idx="14">
                  <c:v>19.719200000000001</c:v>
                </c:pt>
                <c:pt idx="15">
                  <c:v>22.579199999999997</c:v>
                </c:pt>
                <c:pt idx="16">
                  <c:v>25.6328</c:v>
                </c:pt>
                <c:pt idx="17">
                  <c:v>29.001727999999996</c:v>
                </c:pt>
                <c:pt idx="18">
                  <c:v>32.288647999999995</c:v>
                </c:pt>
                <c:pt idx="19">
                  <c:v>35.955200000000005</c:v>
                </c:pt>
                <c:pt idx="20">
                  <c:v>39.391687999999995</c:v>
                </c:pt>
              </c:numCache>
            </c:numRef>
          </c:yVal>
          <c:smooth val="1"/>
        </c:ser>
        <c:axId val="109048960"/>
        <c:axId val="109050880"/>
      </c:scatterChart>
      <c:valAx>
        <c:axId val="10904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0.000" sourceLinked="1"/>
        <c:tickLblPos val="nextTo"/>
        <c:crossAx val="109050880"/>
        <c:crosses val="autoZero"/>
        <c:crossBetween val="midCat"/>
      </c:valAx>
      <c:valAx>
        <c:axId val="10905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 [=V</a:t>
                </a:r>
                <a:r>
                  <a:rPr lang="en-US" baseline="30000"/>
                  <a:t>2</a:t>
                </a:r>
                <a:r>
                  <a:rPr lang="en-US"/>
                  <a:t>/R]</a:t>
                </a:r>
              </a:p>
            </c:rich>
          </c:tx>
          <c:layout/>
        </c:title>
        <c:numFmt formatCode="0.000" sourceLinked="1"/>
        <c:tickLblPos val="nextTo"/>
        <c:crossAx val="109048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24</xdr:row>
      <xdr:rowOff>76200</xdr:rowOff>
    </xdr:from>
    <xdr:to>
      <xdr:col>24</xdr:col>
      <xdr:colOff>428625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"/>
  <sheetViews>
    <sheetView topLeftCell="K1" workbookViewId="0">
      <selection activeCell="U3" sqref="U3:U23"/>
    </sheetView>
  </sheetViews>
  <sheetFormatPr defaultRowHeight="15"/>
  <sheetData>
    <row r="1" spans="1:29">
      <c r="A1" t="s">
        <v>4</v>
      </c>
      <c r="H1" s="1" t="s">
        <v>6</v>
      </c>
      <c r="N1" s="1" t="s">
        <v>5</v>
      </c>
      <c r="T1" s="1" t="s">
        <v>7</v>
      </c>
      <c r="AA1" t="s">
        <v>3</v>
      </c>
    </row>
    <row r="2" spans="1:29">
      <c r="A2" t="s">
        <v>0</v>
      </c>
      <c r="B2" t="s">
        <v>31</v>
      </c>
      <c r="C2" t="s">
        <v>10</v>
      </c>
      <c r="D2" t="s">
        <v>14</v>
      </c>
      <c r="E2" t="s">
        <v>33</v>
      </c>
      <c r="F2" t="s">
        <v>32</v>
      </c>
      <c r="H2" t="s">
        <v>31</v>
      </c>
      <c r="I2" t="s">
        <v>10</v>
      </c>
      <c r="J2" t="s">
        <v>14</v>
      </c>
      <c r="K2" t="s">
        <v>33</v>
      </c>
      <c r="L2" t="s">
        <v>32</v>
      </c>
      <c r="N2" t="s">
        <v>31</v>
      </c>
      <c r="O2" t="s">
        <v>10</v>
      </c>
      <c r="P2" t="s">
        <v>14</v>
      </c>
      <c r="Q2" t="s">
        <v>33</v>
      </c>
      <c r="R2" t="s">
        <v>32</v>
      </c>
      <c r="T2" t="s">
        <v>31</v>
      </c>
      <c r="U2" t="s">
        <v>10</v>
      </c>
      <c r="V2" t="s">
        <v>14</v>
      </c>
      <c r="W2" t="s">
        <v>33</v>
      </c>
      <c r="X2" t="s">
        <v>32</v>
      </c>
      <c r="Y2" t="s">
        <v>34</v>
      </c>
      <c r="AA2" t="s">
        <v>0</v>
      </c>
      <c r="AB2" t="s">
        <v>1</v>
      </c>
      <c r="AC2" t="s">
        <v>2</v>
      </c>
    </row>
    <row r="3" spans="1:29">
      <c r="A3" s="7">
        <v>0</v>
      </c>
      <c r="B3" s="4">
        <v>0</v>
      </c>
      <c r="C3" s="4">
        <v>0</v>
      </c>
      <c r="D3" s="4">
        <f>C3*SQRT(2)*SQRT(3)</f>
        <v>0</v>
      </c>
      <c r="E3" s="4">
        <f>B3^2*5</f>
        <v>0</v>
      </c>
      <c r="F3" s="4">
        <f>C3^2/5</f>
        <v>0</v>
      </c>
      <c r="G3" s="4"/>
      <c r="H3" s="4">
        <v>0</v>
      </c>
      <c r="I3" s="4">
        <v>0</v>
      </c>
      <c r="J3" s="4">
        <f>I3*SQRT(2)*SQRT(3)</f>
        <v>0</v>
      </c>
      <c r="K3" s="4">
        <f>H3^2*2.5</f>
        <v>0</v>
      </c>
      <c r="L3" s="4">
        <f>I3^2/2.5</f>
        <v>0</v>
      </c>
      <c r="M3" s="4"/>
      <c r="N3" s="4">
        <v>0</v>
      </c>
      <c r="O3" s="4">
        <v>0</v>
      </c>
      <c r="P3" s="4">
        <f>O3*SQRT(2)*SQRT(3)</f>
        <v>0</v>
      </c>
      <c r="Q3" s="4">
        <f>N3^2*1</f>
        <v>0</v>
      </c>
      <c r="R3" s="4">
        <f>O3^2/1</f>
        <v>0</v>
      </c>
      <c r="S3" s="4"/>
      <c r="T3" s="4">
        <v>0</v>
      </c>
      <c r="U3" s="4">
        <v>0</v>
      </c>
      <c r="V3" s="4">
        <f>U3*SQRT(2)*SQRT(3)</f>
        <v>0</v>
      </c>
      <c r="W3" s="4">
        <f>T3^2*0.5</f>
        <v>0</v>
      </c>
      <c r="X3" s="4">
        <f>U3^2/0.5</f>
        <v>0</v>
      </c>
      <c r="Y3" s="4">
        <f>T3*U3</f>
        <v>0</v>
      </c>
      <c r="Z3" s="4"/>
      <c r="AA3" s="4">
        <v>0</v>
      </c>
      <c r="AB3" s="4">
        <v>0</v>
      </c>
      <c r="AC3" s="4">
        <v>0</v>
      </c>
    </row>
    <row r="4" spans="1:29">
      <c r="A4" s="7">
        <v>200</v>
      </c>
      <c r="B4" s="4">
        <v>4.5999999999999999E-2</v>
      </c>
      <c r="C4" s="4">
        <v>0.311</v>
      </c>
      <c r="D4" s="4">
        <f t="shared" ref="D4:D23" si="0">C4*SQRT(2)*SQRT(3)</f>
        <v>0.76179131000556843</v>
      </c>
      <c r="E4" s="4">
        <f t="shared" ref="E4:E23" si="1">B4^2*5</f>
        <v>1.0579999999999999E-2</v>
      </c>
      <c r="F4" s="4">
        <f t="shared" ref="F4:F23" si="2">C4^2/5</f>
        <v>1.9344199999999999E-2</v>
      </c>
      <c r="G4" s="4"/>
      <c r="H4" s="4">
        <v>0.09</v>
      </c>
      <c r="I4" s="4">
        <v>0.29199999999999998</v>
      </c>
      <c r="J4" s="4">
        <f t="shared" ref="J4:J23" si="3">I4*SQRT(2)*SQRT(3)</f>
        <v>0.71525100489268789</v>
      </c>
      <c r="K4" s="4">
        <f t="shared" ref="K4:K23" si="4">H4^2*2.5</f>
        <v>2.0249999999999997E-2</v>
      </c>
      <c r="L4" s="4">
        <f t="shared" ref="L4:L23" si="5">I4^2/2.5</f>
        <v>3.41056E-2</v>
      </c>
      <c r="M4" s="4"/>
      <c r="N4" s="4">
        <v>0.22</v>
      </c>
      <c r="O4" s="4">
        <v>0.29299999999999998</v>
      </c>
      <c r="P4" s="4">
        <f t="shared" ref="P4:P23" si="6">O4*SQRT(2)*SQRT(3)</f>
        <v>0.71770049463547114</v>
      </c>
      <c r="Q4" s="4">
        <f t="shared" ref="Q4:Q23" si="7">N4^2*1</f>
        <v>4.8399999999999999E-2</v>
      </c>
      <c r="R4" s="4">
        <f t="shared" ref="R4:R23" si="8">O4^2/1</f>
        <v>8.5848999999999995E-2</v>
      </c>
      <c r="S4" s="4"/>
      <c r="T4" s="4">
        <v>0.38900000000000001</v>
      </c>
      <c r="U4" s="4">
        <v>0.2</v>
      </c>
      <c r="V4" s="4">
        <f t="shared" ref="V4:V23" si="9">U4*SQRT(2)*SQRT(3)</f>
        <v>0.48989794855663571</v>
      </c>
      <c r="W4" s="4">
        <f t="shared" ref="W4:W23" si="10">T4^2*0.5</f>
        <v>7.5660500000000006E-2</v>
      </c>
      <c r="X4" s="4">
        <f t="shared" ref="X4:X23" si="11">U4^2/0.5</f>
        <v>8.0000000000000016E-2</v>
      </c>
      <c r="Y4" s="4">
        <f t="shared" ref="Y4:Y23" si="12">T4*U4</f>
        <v>7.7800000000000008E-2</v>
      </c>
      <c r="Z4" s="4"/>
      <c r="AA4" s="4">
        <v>140</v>
      </c>
      <c r="AB4" s="4">
        <v>0.246</v>
      </c>
      <c r="AC4" s="4">
        <v>0.05</v>
      </c>
    </row>
    <row r="5" spans="1:29">
      <c r="A5" s="7">
        <v>400</v>
      </c>
      <c r="B5" s="4">
        <v>8.4000000000000005E-2</v>
      </c>
      <c r="C5" s="4">
        <v>0.52</v>
      </c>
      <c r="D5" s="4">
        <f t="shared" si="0"/>
        <v>1.2737346662472526</v>
      </c>
      <c r="E5" s="4">
        <f t="shared" si="1"/>
        <v>3.5280000000000006E-2</v>
      </c>
      <c r="F5" s="4">
        <f t="shared" si="2"/>
        <v>5.4080000000000003E-2</v>
      </c>
      <c r="G5" s="4"/>
      <c r="H5" s="4">
        <v>0.18</v>
      </c>
      <c r="I5" s="4">
        <v>0.51600000000000001</v>
      </c>
      <c r="J5" s="4">
        <f t="shared" si="3"/>
        <v>1.2639367072761201</v>
      </c>
      <c r="K5" s="4">
        <f t="shared" si="4"/>
        <v>8.0999999999999989E-2</v>
      </c>
      <c r="L5" s="4">
        <f t="shared" si="5"/>
        <v>0.1065024</v>
      </c>
      <c r="M5" s="4"/>
      <c r="N5" s="4">
        <v>0.44400000000000001</v>
      </c>
      <c r="O5" s="4">
        <v>0.501</v>
      </c>
      <c r="P5" s="4">
        <f t="shared" si="6"/>
        <v>1.2271943611343723</v>
      </c>
      <c r="Q5" s="4">
        <f t="shared" si="7"/>
        <v>0.19713600000000001</v>
      </c>
      <c r="R5" s="4">
        <f t="shared" si="8"/>
        <v>0.25100099999999997</v>
      </c>
      <c r="S5" s="4"/>
      <c r="T5" s="4">
        <v>0.79500000000000004</v>
      </c>
      <c r="U5" s="4">
        <v>0.42299999999999999</v>
      </c>
      <c r="V5" s="4">
        <f t="shared" si="9"/>
        <v>1.0361341611972843</v>
      </c>
      <c r="W5" s="4">
        <f t="shared" si="10"/>
        <v>0.31601250000000003</v>
      </c>
      <c r="X5" s="4">
        <f t="shared" si="11"/>
        <v>0.35785799999999995</v>
      </c>
      <c r="Y5" s="4">
        <f t="shared" si="12"/>
        <v>0.336285</v>
      </c>
      <c r="Z5" s="4"/>
      <c r="AA5" s="4">
        <v>200</v>
      </c>
      <c r="AB5" s="4">
        <v>0.38700000000000001</v>
      </c>
      <c r="AC5" s="4">
        <v>7.5999999999999998E-2</v>
      </c>
    </row>
    <row r="6" spans="1:29">
      <c r="A6" s="7">
        <v>600</v>
      </c>
      <c r="B6" s="4">
        <v>0.114</v>
      </c>
      <c r="C6" s="4">
        <v>0.752</v>
      </c>
      <c r="D6" s="4">
        <f t="shared" si="0"/>
        <v>1.8420162865729499</v>
      </c>
      <c r="E6" s="4">
        <f t="shared" si="1"/>
        <v>6.498000000000001E-2</v>
      </c>
      <c r="F6" s="4">
        <f t="shared" si="2"/>
        <v>0.1131008</v>
      </c>
      <c r="G6" s="4"/>
      <c r="H6" s="4">
        <v>0.252</v>
      </c>
      <c r="I6" s="4">
        <v>0.72799999999999998</v>
      </c>
      <c r="J6" s="4">
        <f t="shared" si="3"/>
        <v>1.7832285327461537</v>
      </c>
      <c r="K6" s="4">
        <f t="shared" si="4"/>
        <v>0.15876000000000001</v>
      </c>
      <c r="L6" s="4">
        <f t="shared" si="5"/>
        <v>0.2119936</v>
      </c>
      <c r="M6" s="4"/>
      <c r="N6" s="4">
        <v>0.66500000000000004</v>
      </c>
      <c r="O6" s="4">
        <v>0.73399999999999999</v>
      </c>
      <c r="P6" s="4">
        <f t="shared" si="6"/>
        <v>1.7979254712028525</v>
      </c>
      <c r="Q6" s="4">
        <f t="shared" si="7"/>
        <v>0.44222500000000003</v>
      </c>
      <c r="R6" s="4">
        <f t="shared" si="8"/>
        <v>0.53875600000000001</v>
      </c>
      <c r="S6" s="4"/>
      <c r="T6" s="4">
        <v>1.1859999999999999</v>
      </c>
      <c r="U6" s="4">
        <v>0.64500000000000002</v>
      </c>
      <c r="V6" s="4">
        <f t="shared" si="9"/>
        <v>1.5799208840951497</v>
      </c>
      <c r="W6" s="4">
        <f t="shared" si="10"/>
        <v>0.70329799999999998</v>
      </c>
      <c r="X6" s="4">
        <f t="shared" si="11"/>
        <v>0.83205000000000007</v>
      </c>
      <c r="Y6" s="4">
        <f t="shared" si="12"/>
        <v>0.76497000000000004</v>
      </c>
      <c r="Z6" s="4"/>
      <c r="AA6" s="4">
        <v>400</v>
      </c>
      <c r="AB6" s="4">
        <v>0.80100000000000005</v>
      </c>
      <c r="AC6" s="4">
        <v>0.13900000000000001</v>
      </c>
    </row>
    <row r="7" spans="1:29">
      <c r="A7" s="7">
        <v>800</v>
      </c>
      <c r="B7" s="4">
        <v>0.14199999999999999</v>
      </c>
      <c r="C7" s="4">
        <v>0.99099999999999999</v>
      </c>
      <c r="D7" s="4">
        <f t="shared" si="0"/>
        <v>2.4274443350981296</v>
      </c>
      <c r="E7" s="4">
        <f t="shared" si="1"/>
        <v>0.10081999999999999</v>
      </c>
      <c r="F7" s="4">
        <f t="shared" si="2"/>
        <v>0.19641619999999999</v>
      </c>
      <c r="G7" s="4"/>
      <c r="H7" s="4">
        <v>0.32200000000000001</v>
      </c>
      <c r="I7" s="4">
        <v>0.98799999999999999</v>
      </c>
      <c r="J7" s="4">
        <f t="shared" si="3"/>
        <v>2.4200958658697802</v>
      </c>
      <c r="K7" s="4">
        <f t="shared" si="4"/>
        <v>0.25921000000000005</v>
      </c>
      <c r="L7" s="4">
        <f t="shared" si="5"/>
        <v>0.39045760000000002</v>
      </c>
      <c r="M7" s="4"/>
      <c r="N7" s="4">
        <v>0.86199999999999999</v>
      </c>
      <c r="O7" s="4">
        <v>0.96299999999999997</v>
      </c>
      <c r="P7" s="4">
        <f t="shared" si="6"/>
        <v>2.3588586223002004</v>
      </c>
      <c r="Q7" s="4">
        <f t="shared" si="7"/>
        <v>0.74304399999999993</v>
      </c>
      <c r="R7" s="4">
        <f t="shared" si="8"/>
        <v>0.92736899999999989</v>
      </c>
      <c r="S7" s="4"/>
      <c r="T7" s="4">
        <v>1.579</v>
      </c>
      <c r="U7" s="4">
        <v>0.86899999999999999</v>
      </c>
      <c r="V7" s="4">
        <f t="shared" si="9"/>
        <v>2.1286065864785817</v>
      </c>
      <c r="W7" s="4">
        <f t="shared" si="10"/>
        <v>1.2466204999999999</v>
      </c>
      <c r="X7" s="4">
        <f t="shared" si="11"/>
        <v>1.5103219999999999</v>
      </c>
      <c r="Y7" s="4">
        <f t="shared" si="12"/>
        <v>1.3721509999999999</v>
      </c>
      <c r="Z7" s="4"/>
      <c r="AA7" s="4">
        <v>600</v>
      </c>
      <c r="AB7" s="4">
        <v>1.2</v>
      </c>
      <c r="AC7" s="4">
        <v>0.188</v>
      </c>
    </row>
    <row r="8" spans="1:29">
      <c r="A8" s="7">
        <v>1000</v>
      </c>
      <c r="B8" s="4">
        <v>0.17</v>
      </c>
      <c r="C8" s="4">
        <v>1.256</v>
      </c>
      <c r="D8" s="4">
        <f t="shared" si="0"/>
        <v>3.0765591169356719</v>
      </c>
      <c r="E8" s="4">
        <f t="shared" si="1"/>
        <v>0.14450000000000002</v>
      </c>
      <c r="F8" s="4">
        <f t="shared" si="2"/>
        <v>0.31550719999999999</v>
      </c>
      <c r="G8" s="4"/>
      <c r="H8" s="4">
        <v>0.38200000000000001</v>
      </c>
      <c r="I8" s="4">
        <v>1.22</v>
      </c>
      <c r="J8" s="4">
        <f t="shared" si="3"/>
        <v>2.9883774861954775</v>
      </c>
      <c r="K8" s="4">
        <f t="shared" si="4"/>
        <v>0.36480999999999997</v>
      </c>
      <c r="L8" s="4">
        <f t="shared" si="5"/>
        <v>0.59536</v>
      </c>
      <c r="M8" s="4"/>
      <c r="N8" s="4">
        <v>1.06</v>
      </c>
      <c r="O8" s="4">
        <v>1.2</v>
      </c>
      <c r="P8" s="4">
        <f t="shared" si="6"/>
        <v>2.9393876913398134</v>
      </c>
      <c r="Q8" s="4">
        <f t="shared" si="7"/>
        <v>1.1236000000000002</v>
      </c>
      <c r="R8" s="4">
        <f t="shared" si="8"/>
        <v>1.44</v>
      </c>
      <c r="S8" s="4"/>
      <c r="T8" s="4">
        <v>1.97</v>
      </c>
      <c r="U8" s="4">
        <v>1.0980000000000001</v>
      </c>
      <c r="V8" s="4">
        <f t="shared" si="9"/>
        <v>2.6895397375759296</v>
      </c>
      <c r="W8" s="4">
        <f t="shared" si="10"/>
        <v>1.94045</v>
      </c>
      <c r="X8" s="4">
        <f t="shared" si="11"/>
        <v>2.4112080000000002</v>
      </c>
      <c r="Y8" s="4">
        <f t="shared" si="12"/>
        <v>2.1630600000000002</v>
      </c>
      <c r="Z8" s="4"/>
      <c r="AA8" s="4">
        <v>800</v>
      </c>
      <c r="AB8" s="4">
        <v>1.67</v>
      </c>
      <c r="AC8" s="4">
        <v>0.23799999999999999</v>
      </c>
    </row>
    <row r="9" spans="1:29">
      <c r="A9" s="7">
        <v>1200</v>
      </c>
      <c r="B9" s="4">
        <v>0.193</v>
      </c>
      <c r="C9" s="4">
        <v>1.486</v>
      </c>
      <c r="D9" s="4">
        <f t="shared" si="0"/>
        <v>3.6399417577758024</v>
      </c>
      <c r="E9" s="4">
        <f t="shared" si="1"/>
        <v>0.18624500000000002</v>
      </c>
      <c r="F9" s="4">
        <f t="shared" si="2"/>
        <v>0.44163920000000001</v>
      </c>
      <c r="G9" s="4"/>
      <c r="H9" s="4">
        <v>0.439</v>
      </c>
      <c r="I9" s="4">
        <v>1.4570000000000001</v>
      </c>
      <c r="J9" s="4">
        <f t="shared" si="3"/>
        <v>3.5689065552350909</v>
      </c>
      <c r="K9" s="4">
        <f t="shared" si="4"/>
        <v>0.48180250000000002</v>
      </c>
      <c r="L9" s="4">
        <f t="shared" si="5"/>
        <v>0.84913960000000022</v>
      </c>
      <c r="M9" s="4"/>
      <c r="N9" s="4">
        <v>1.2490000000000001</v>
      </c>
      <c r="O9" s="4">
        <v>1.4390000000000001</v>
      </c>
      <c r="P9" s="4">
        <f t="shared" si="6"/>
        <v>3.5248157398649935</v>
      </c>
      <c r="Q9" s="4">
        <f t="shared" si="7"/>
        <v>1.5600010000000002</v>
      </c>
      <c r="R9" s="4">
        <f t="shared" si="8"/>
        <v>2.0707210000000003</v>
      </c>
      <c r="S9" s="4"/>
      <c r="T9" s="4">
        <v>2.3530000000000002</v>
      </c>
      <c r="U9" s="4">
        <v>1.333</v>
      </c>
      <c r="V9" s="4">
        <f t="shared" si="9"/>
        <v>3.2651698271299763</v>
      </c>
      <c r="W9" s="4">
        <f t="shared" si="10"/>
        <v>2.7683045000000006</v>
      </c>
      <c r="X9" s="4">
        <f t="shared" si="11"/>
        <v>3.5537779999999999</v>
      </c>
      <c r="Y9" s="4">
        <f t="shared" si="12"/>
        <v>3.136549</v>
      </c>
      <c r="Z9" s="4"/>
      <c r="AA9" s="4">
        <v>1000</v>
      </c>
      <c r="AB9" s="4">
        <v>2.06</v>
      </c>
      <c r="AC9" s="4">
        <v>0.27800000000000002</v>
      </c>
    </row>
    <row r="10" spans="1:29">
      <c r="A10" s="7">
        <v>1400</v>
      </c>
      <c r="B10" s="4">
        <v>0.214</v>
      </c>
      <c r="C10" s="4">
        <v>1.726</v>
      </c>
      <c r="D10" s="4">
        <f t="shared" si="0"/>
        <v>4.2278192960437657</v>
      </c>
      <c r="E10" s="4">
        <f t="shared" si="1"/>
        <v>0.22897999999999999</v>
      </c>
      <c r="F10" s="4">
        <f t="shared" si="2"/>
        <v>0.59581519999999999</v>
      </c>
      <c r="G10" s="4"/>
      <c r="H10" s="4">
        <v>0.496</v>
      </c>
      <c r="I10" s="4">
        <v>1.708</v>
      </c>
      <c r="J10" s="4">
        <f t="shared" si="3"/>
        <v>4.1837284806736683</v>
      </c>
      <c r="K10" s="4">
        <f t="shared" si="4"/>
        <v>0.61503999999999992</v>
      </c>
      <c r="L10" s="4">
        <f t="shared" si="5"/>
        <v>1.1669056</v>
      </c>
      <c r="M10" s="4"/>
      <c r="N10" s="4">
        <v>1.4219999999999999</v>
      </c>
      <c r="O10" s="4">
        <v>1.66</v>
      </c>
      <c r="P10" s="4">
        <f t="shared" si="6"/>
        <v>4.0661529730200749</v>
      </c>
      <c r="Q10" s="4">
        <f t="shared" si="7"/>
        <v>2.022084</v>
      </c>
      <c r="R10" s="4">
        <f t="shared" si="8"/>
        <v>2.7555999999999998</v>
      </c>
      <c r="S10" s="4"/>
      <c r="T10" s="4">
        <v>2.7080000000000002</v>
      </c>
      <c r="U10" s="4">
        <v>1.5509999999999999</v>
      </c>
      <c r="V10" s="4">
        <f t="shared" si="9"/>
        <v>3.7991585910567092</v>
      </c>
      <c r="W10" s="4">
        <f t="shared" si="10"/>
        <v>3.6666320000000003</v>
      </c>
      <c r="X10" s="4">
        <f t="shared" si="11"/>
        <v>4.8112019999999998</v>
      </c>
      <c r="Y10" s="4">
        <f t="shared" si="12"/>
        <v>4.2001080000000002</v>
      </c>
      <c r="Z10" s="4"/>
      <c r="AA10" s="4">
        <v>1200</v>
      </c>
      <c r="AB10" s="4">
        <v>2.5049999999999999</v>
      </c>
      <c r="AC10" s="4">
        <v>0.318</v>
      </c>
    </row>
    <row r="11" spans="1:29">
      <c r="A11" s="7">
        <v>1600</v>
      </c>
      <c r="B11" s="4">
        <v>0.23599999999999999</v>
      </c>
      <c r="C11" s="4">
        <v>1.97</v>
      </c>
      <c r="D11" s="4">
        <f t="shared" si="0"/>
        <v>4.8254947932828607</v>
      </c>
      <c r="E11" s="4">
        <f t="shared" si="1"/>
        <v>0.27847999999999995</v>
      </c>
      <c r="F11" s="4">
        <f t="shared" si="2"/>
        <v>0.77617999999999998</v>
      </c>
      <c r="G11" s="4"/>
      <c r="H11" s="4">
        <v>0.54200000000000004</v>
      </c>
      <c r="I11" s="4">
        <v>1.925</v>
      </c>
      <c r="J11" s="4">
        <f t="shared" si="3"/>
        <v>4.7152677548576181</v>
      </c>
      <c r="K11" s="4">
        <f t="shared" si="4"/>
        <v>0.73441000000000001</v>
      </c>
      <c r="L11" s="4">
        <f t="shared" si="5"/>
        <v>1.4822500000000001</v>
      </c>
      <c r="M11" s="4"/>
      <c r="N11" s="4">
        <v>1.599</v>
      </c>
      <c r="O11" s="4">
        <v>1.903</v>
      </c>
      <c r="P11" s="4">
        <f t="shared" si="6"/>
        <v>4.6613789805163881</v>
      </c>
      <c r="Q11" s="4">
        <f t="shared" si="7"/>
        <v>2.5568010000000001</v>
      </c>
      <c r="R11" s="4">
        <f t="shared" si="8"/>
        <v>3.6214089999999999</v>
      </c>
      <c r="S11" s="4"/>
      <c r="T11" s="4">
        <v>3.06</v>
      </c>
      <c r="U11" s="4">
        <v>1.7709999999999999</v>
      </c>
      <c r="V11" s="4">
        <f t="shared" si="9"/>
        <v>4.3380463344690083</v>
      </c>
      <c r="W11" s="4">
        <f t="shared" si="10"/>
        <v>4.6818</v>
      </c>
      <c r="X11" s="4">
        <f t="shared" si="11"/>
        <v>6.2728819999999992</v>
      </c>
      <c r="Y11" s="4">
        <f t="shared" si="12"/>
        <v>5.4192599999999995</v>
      </c>
      <c r="Z11" s="4"/>
      <c r="AA11" s="4">
        <v>1400</v>
      </c>
      <c r="AB11" s="4">
        <v>2.95</v>
      </c>
      <c r="AC11" s="4">
        <v>0.35599999999999998</v>
      </c>
    </row>
    <row r="12" spans="1:29">
      <c r="A12" s="7">
        <v>1800</v>
      </c>
      <c r="B12" s="4">
        <v>0.255</v>
      </c>
      <c r="C12" s="4">
        <v>2.2090000000000001</v>
      </c>
      <c r="D12" s="4">
        <f t="shared" si="0"/>
        <v>5.4109228418080413</v>
      </c>
      <c r="E12" s="4">
        <f t="shared" si="1"/>
        <v>0.325125</v>
      </c>
      <c r="F12" s="4">
        <f t="shared" si="2"/>
        <v>0.97593620000000014</v>
      </c>
      <c r="G12" s="4"/>
      <c r="H12" s="4">
        <v>0.59199999999999997</v>
      </c>
      <c r="I12" s="4">
        <v>2.1779999999999999</v>
      </c>
      <c r="J12" s="4">
        <f t="shared" si="3"/>
        <v>5.3349886597817617</v>
      </c>
      <c r="K12" s="4">
        <f t="shared" si="4"/>
        <v>0.87615999999999983</v>
      </c>
      <c r="L12" s="4">
        <f t="shared" si="5"/>
        <v>1.8974736000000001</v>
      </c>
      <c r="M12" s="4"/>
      <c r="N12" s="4">
        <v>1.762</v>
      </c>
      <c r="O12" s="4">
        <v>2.1389999999999998</v>
      </c>
      <c r="P12" s="4">
        <f t="shared" si="6"/>
        <v>5.239458559813218</v>
      </c>
      <c r="Q12" s="4">
        <f t="shared" si="7"/>
        <v>3.104644</v>
      </c>
      <c r="R12" s="4">
        <f t="shared" si="8"/>
        <v>4.5753209999999989</v>
      </c>
      <c r="S12" s="4"/>
      <c r="T12" s="4">
        <v>3.4180000000000001</v>
      </c>
      <c r="U12" s="4">
        <v>2.0019999999999998</v>
      </c>
      <c r="V12" s="4">
        <f t="shared" si="9"/>
        <v>4.903878465051922</v>
      </c>
      <c r="W12" s="4">
        <f t="shared" si="10"/>
        <v>5.8413620000000002</v>
      </c>
      <c r="X12" s="4">
        <f t="shared" si="11"/>
        <v>8.0160079999999976</v>
      </c>
      <c r="Y12" s="4">
        <f t="shared" si="12"/>
        <v>6.8428359999999993</v>
      </c>
      <c r="Z12" s="4"/>
      <c r="AA12" s="4">
        <v>1600</v>
      </c>
      <c r="AB12" s="4">
        <v>3.38</v>
      </c>
      <c r="AC12" s="4">
        <v>0.38900000000000001</v>
      </c>
    </row>
    <row r="13" spans="1:29">
      <c r="A13" s="7">
        <v>2000</v>
      </c>
      <c r="B13" s="4">
        <v>0.27500000000000002</v>
      </c>
      <c r="C13" s="4">
        <v>2.4620000000000002</v>
      </c>
      <c r="D13" s="4">
        <f t="shared" si="0"/>
        <v>6.030643746732185</v>
      </c>
      <c r="E13" s="4">
        <f t="shared" si="1"/>
        <v>0.37812500000000004</v>
      </c>
      <c r="F13" s="4">
        <f t="shared" si="2"/>
        <v>1.2122888000000001</v>
      </c>
      <c r="G13" s="4"/>
      <c r="H13" s="4">
        <v>0.63300000000000001</v>
      </c>
      <c r="I13" s="4">
        <v>2.4</v>
      </c>
      <c r="J13" s="4">
        <f t="shared" si="3"/>
        <v>5.8787753826796267</v>
      </c>
      <c r="K13" s="4">
        <f t="shared" si="4"/>
        <v>1.0017225000000001</v>
      </c>
      <c r="L13" s="4">
        <f t="shared" si="5"/>
        <v>2.3039999999999998</v>
      </c>
      <c r="M13" s="4"/>
      <c r="N13" s="4">
        <v>1.9219999999999999</v>
      </c>
      <c r="O13" s="4">
        <v>2.375</v>
      </c>
      <c r="P13" s="4">
        <f t="shared" si="6"/>
        <v>5.8175381391100478</v>
      </c>
      <c r="Q13" s="4">
        <f t="shared" si="7"/>
        <v>3.6940839999999997</v>
      </c>
      <c r="R13" s="4">
        <f t="shared" si="8"/>
        <v>5.640625</v>
      </c>
      <c r="S13" s="4"/>
      <c r="T13" s="4">
        <v>3.7589999999999999</v>
      </c>
      <c r="U13" s="4">
        <v>2.226</v>
      </c>
      <c r="V13" s="4">
        <f t="shared" si="9"/>
        <v>5.4525641674353542</v>
      </c>
      <c r="W13" s="4">
        <f t="shared" si="10"/>
        <v>7.0650404999999994</v>
      </c>
      <c r="X13" s="4">
        <f t="shared" si="11"/>
        <v>9.9101520000000001</v>
      </c>
      <c r="Y13" s="4">
        <f t="shared" si="12"/>
        <v>8.3675339999999991</v>
      </c>
      <c r="Z13" s="4"/>
      <c r="AA13" s="4">
        <v>1800</v>
      </c>
      <c r="AB13" s="4">
        <v>3.78</v>
      </c>
      <c r="AC13" s="4">
        <v>0.41799999999999998</v>
      </c>
    </row>
    <row r="14" spans="1:29">
      <c r="A14" s="7">
        <v>2200</v>
      </c>
      <c r="B14" s="4">
        <v>0.29199999999999998</v>
      </c>
      <c r="C14" s="4">
        <v>2.698</v>
      </c>
      <c r="D14" s="4">
        <f t="shared" si="0"/>
        <v>6.6087233260290148</v>
      </c>
      <c r="E14" s="4">
        <f t="shared" si="1"/>
        <v>0.42631999999999998</v>
      </c>
      <c r="F14" s="4">
        <f t="shared" si="2"/>
        <v>1.4558408</v>
      </c>
      <c r="G14" s="4"/>
      <c r="H14" s="4">
        <v>0.67500000000000004</v>
      </c>
      <c r="I14" s="4">
        <v>2.6349999999999998</v>
      </c>
      <c r="J14" s="4">
        <f t="shared" si="3"/>
        <v>6.4544054722336739</v>
      </c>
      <c r="K14" s="4">
        <f t="shared" si="4"/>
        <v>1.1390625000000001</v>
      </c>
      <c r="L14" s="4">
        <f t="shared" si="5"/>
        <v>2.7772899999999998</v>
      </c>
      <c r="M14" s="4"/>
      <c r="N14" s="4">
        <v>2.0750000000000002</v>
      </c>
      <c r="O14" s="4">
        <v>2.609</v>
      </c>
      <c r="P14" s="4">
        <f t="shared" si="6"/>
        <v>6.3907187389213123</v>
      </c>
      <c r="Q14" s="4">
        <f t="shared" si="7"/>
        <v>4.3056250000000009</v>
      </c>
      <c r="R14" s="4">
        <f t="shared" si="8"/>
        <v>6.8068809999999997</v>
      </c>
      <c r="S14" s="4"/>
      <c r="T14" s="4">
        <v>4.0919999999999996</v>
      </c>
      <c r="U14" s="4">
        <v>2.448</v>
      </c>
      <c r="V14" s="4">
        <f t="shared" si="9"/>
        <v>5.9963508903332201</v>
      </c>
      <c r="W14" s="4">
        <f t="shared" si="10"/>
        <v>8.3722319999999986</v>
      </c>
      <c r="X14" s="4">
        <f t="shared" si="11"/>
        <v>11.985408</v>
      </c>
      <c r="Y14" s="4">
        <f t="shared" si="12"/>
        <v>10.017215999999999</v>
      </c>
      <c r="Z14" s="4"/>
      <c r="AA14" s="4">
        <v>2000</v>
      </c>
      <c r="AB14" s="4">
        <v>4.26</v>
      </c>
      <c r="AC14" s="4">
        <v>0.45</v>
      </c>
    </row>
    <row r="15" spans="1:29">
      <c r="A15" s="7">
        <v>2400</v>
      </c>
      <c r="B15" s="4">
        <v>0.308</v>
      </c>
      <c r="C15" s="4">
        <v>2.9289999999999998</v>
      </c>
      <c r="D15" s="4">
        <f t="shared" si="0"/>
        <v>7.1745554566119285</v>
      </c>
      <c r="E15" s="4">
        <f t="shared" si="1"/>
        <v>0.47432000000000002</v>
      </c>
      <c r="F15" s="4">
        <f t="shared" si="2"/>
        <v>1.7158081999999997</v>
      </c>
      <c r="G15" s="4"/>
      <c r="H15" s="4">
        <v>0.71099999999999997</v>
      </c>
      <c r="I15" s="4">
        <v>2.8439999999999999</v>
      </c>
      <c r="J15" s="4">
        <f t="shared" si="3"/>
        <v>6.9663488284753576</v>
      </c>
      <c r="K15" s="4">
        <f t="shared" si="4"/>
        <v>1.2638024999999999</v>
      </c>
      <c r="L15" s="4">
        <f t="shared" si="5"/>
        <v>3.2353344000000002</v>
      </c>
      <c r="M15" s="4"/>
      <c r="N15" s="4">
        <v>2.2149999999999999</v>
      </c>
      <c r="O15" s="4">
        <v>2.85</v>
      </c>
      <c r="P15" s="4">
        <f t="shared" si="6"/>
        <v>6.9810457669320574</v>
      </c>
      <c r="Q15" s="4">
        <f t="shared" si="7"/>
        <v>4.9062249999999992</v>
      </c>
      <c r="R15" s="4">
        <f t="shared" si="8"/>
        <v>8.1225000000000005</v>
      </c>
      <c r="S15" s="4"/>
      <c r="T15" s="4">
        <v>4.46</v>
      </c>
      <c r="U15" s="4">
        <v>2.6880000000000002</v>
      </c>
      <c r="V15" s="4">
        <f t="shared" si="9"/>
        <v>6.5842284286011825</v>
      </c>
      <c r="W15" s="4">
        <f t="shared" si="10"/>
        <v>9.9458000000000002</v>
      </c>
      <c r="X15" s="4">
        <f t="shared" si="11"/>
        <v>14.450688000000001</v>
      </c>
      <c r="Y15" s="4">
        <f t="shared" si="12"/>
        <v>11.988480000000001</v>
      </c>
      <c r="Z15" s="4"/>
      <c r="AA15" s="4">
        <v>2200</v>
      </c>
      <c r="AB15" s="4">
        <v>4.6900000000000004</v>
      </c>
      <c r="AC15" s="4">
        <v>0.47699999999999998</v>
      </c>
    </row>
    <row r="16" spans="1:29">
      <c r="A16" s="7">
        <v>2600</v>
      </c>
      <c r="B16" s="4">
        <v>0.32300000000000001</v>
      </c>
      <c r="C16" s="4">
        <v>3.1669999999999998</v>
      </c>
      <c r="D16" s="4">
        <f t="shared" si="0"/>
        <v>7.7575340153943237</v>
      </c>
      <c r="E16" s="4">
        <f t="shared" si="1"/>
        <v>0.52164500000000003</v>
      </c>
      <c r="F16" s="4">
        <f t="shared" si="2"/>
        <v>2.0059777999999997</v>
      </c>
      <c r="G16" s="4"/>
      <c r="H16" s="4">
        <v>0.748</v>
      </c>
      <c r="I16" s="4">
        <v>3.0859999999999999</v>
      </c>
      <c r="J16" s="4">
        <f t="shared" si="3"/>
        <v>7.5591253462288881</v>
      </c>
      <c r="K16" s="4">
        <f t="shared" si="4"/>
        <v>1.39876</v>
      </c>
      <c r="L16" s="4">
        <f t="shared" si="5"/>
        <v>3.8093583999999998</v>
      </c>
      <c r="M16" s="4"/>
      <c r="N16" s="4">
        <v>2.3650000000000002</v>
      </c>
      <c r="O16" s="4">
        <v>3.1</v>
      </c>
      <c r="P16" s="4">
        <f t="shared" si="6"/>
        <v>7.5934182026278521</v>
      </c>
      <c r="Q16" s="4">
        <f t="shared" si="7"/>
        <v>5.5932250000000012</v>
      </c>
      <c r="R16" s="4">
        <f t="shared" si="8"/>
        <v>9.6100000000000012</v>
      </c>
      <c r="S16" s="4"/>
      <c r="T16" s="4">
        <v>4.78</v>
      </c>
      <c r="U16" s="4">
        <v>2.9119999999999999</v>
      </c>
      <c r="V16" s="4">
        <f t="shared" si="9"/>
        <v>7.1329141309846147</v>
      </c>
      <c r="W16" s="4">
        <f t="shared" si="10"/>
        <v>11.424200000000001</v>
      </c>
      <c r="X16" s="4">
        <f t="shared" si="11"/>
        <v>16.959488</v>
      </c>
      <c r="Y16" s="4">
        <f t="shared" si="12"/>
        <v>13.919360000000001</v>
      </c>
      <c r="Z16" s="4"/>
      <c r="AA16" s="4">
        <v>2400</v>
      </c>
      <c r="AB16" s="4">
        <v>5.1100000000000003</v>
      </c>
      <c r="AC16" s="4">
        <v>0.501</v>
      </c>
    </row>
    <row r="17" spans="1:29">
      <c r="A17" s="7">
        <v>2800</v>
      </c>
      <c r="B17" s="4">
        <v>0.33700000000000002</v>
      </c>
      <c r="C17" s="4">
        <v>3.4079999999999999</v>
      </c>
      <c r="D17" s="4">
        <f t="shared" si="0"/>
        <v>8.3478610434050697</v>
      </c>
      <c r="E17" s="4">
        <f t="shared" si="1"/>
        <v>0.56784500000000004</v>
      </c>
      <c r="F17" s="4">
        <f t="shared" si="2"/>
        <v>2.3228928</v>
      </c>
      <c r="G17" s="4"/>
      <c r="H17" s="4">
        <v>0.78</v>
      </c>
      <c r="I17" s="4">
        <v>3.306</v>
      </c>
      <c r="J17" s="4">
        <f t="shared" si="3"/>
        <v>8.0980130896411868</v>
      </c>
      <c r="K17" s="4">
        <f t="shared" si="4"/>
        <v>1.5210000000000001</v>
      </c>
      <c r="L17" s="4">
        <f t="shared" si="5"/>
        <v>4.3718544000000001</v>
      </c>
      <c r="M17" s="4"/>
      <c r="N17" s="4">
        <v>2.496</v>
      </c>
      <c r="O17" s="4">
        <v>3.339</v>
      </c>
      <c r="P17" s="4">
        <f t="shared" si="6"/>
        <v>8.1788462511530309</v>
      </c>
      <c r="Q17" s="4">
        <f t="shared" si="7"/>
        <v>6.230016</v>
      </c>
      <c r="R17" s="4">
        <f t="shared" si="8"/>
        <v>11.148921</v>
      </c>
      <c r="S17" s="4"/>
      <c r="T17" s="4">
        <v>5.0999999999999996</v>
      </c>
      <c r="U17" s="4">
        <v>3.14</v>
      </c>
      <c r="V17" s="4">
        <f t="shared" si="9"/>
        <v>7.6913977923391794</v>
      </c>
      <c r="W17" s="4">
        <f t="shared" si="10"/>
        <v>13.004999999999999</v>
      </c>
      <c r="X17" s="4">
        <f t="shared" si="11"/>
        <v>19.719200000000001</v>
      </c>
      <c r="Y17" s="4">
        <f t="shared" si="12"/>
        <v>16.013999999999999</v>
      </c>
      <c r="Z17" s="4"/>
      <c r="AA17" s="4">
        <v>2600</v>
      </c>
      <c r="AB17" s="4">
        <v>5.57</v>
      </c>
      <c r="AC17" s="4">
        <v>0.52500000000000002</v>
      </c>
    </row>
    <row r="18" spans="1:29">
      <c r="A18" s="7">
        <v>3000</v>
      </c>
      <c r="B18" s="4">
        <v>0.35099999999999998</v>
      </c>
      <c r="C18" s="4">
        <v>3.6360000000000001</v>
      </c>
      <c r="D18" s="4">
        <f t="shared" si="0"/>
        <v>8.9063447047596362</v>
      </c>
      <c r="E18" s="4">
        <f t="shared" si="1"/>
        <v>0.61600499999999991</v>
      </c>
      <c r="F18" s="4">
        <f t="shared" si="2"/>
        <v>2.6440992000000003</v>
      </c>
      <c r="G18" s="4"/>
      <c r="H18" s="4">
        <v>0.81200000000000006</v>
      </c>
      <c r="I18" s="4">
        <v>3.5390000000000001</v>
      </c>
      <c r="J18" s="4">
        <f t="shared" si="3"/>
        <v>8.6687441997096677</v>
      </c>
      <c r="K18" s="4">
        <f t="shared" si="4"/>
        <v>1.64836</v>
      </c>
      <c r="L18" s="4">
        <f t="shared" si="5"/>
        <v>5.0098084000000007</v>
      </c>
      <c r="M18" s="4"/>
      <c r="N18" s="4">
        <v>2.6190000000000002</v>
      </c>
      <c r="O18" s="4">
        <v>3.56</v>
      </c>
      <c r="P18" s="4">
        <f t="shared" si="6"/>
        <v>8.7201834843081141</v>
      </c>
      <c r="Q18" s="4">
        <f t="shared" si="7"/>
        <v>6.8591610000000012</v>
      </c>
      <c r="R18" s="4">
        <f t="shared" si="8"/>
        <v>12.6736</v>
      </c>
      <c r="S18" s="4"/>
      <c r="T18" s="4">
        <v>5.41</v>
      </c>
      <c r="U18" s="4">
        <v>3.36</v>
      </c>
      <c r="V18" s="4">
        <f t="shared" si="9"/>
        <v>8.2302855357514773</v>
      </c>
      <c r="W18" s="4">
        <f t="shared" si="10"/>
        <v>14.63405</v>
      </c>
      <c r="X18" s="4">
        <f t="shared" si="11"/>
        <v>22.579199999999997</v>
      </c>
      <c r="Y18" s="4">
        <f t="shared" si="12"/>
        <v>18.177599999999998</v>
      </c>
      <c r="Z18" s="4"/>
      <c r="AA18" s="4">
        <v>2800</v>
      </c>
      <c r="AB18" s="4">
        <v>5.98</v>
      </c>
      <c r="AC18" s="4">
        <v>0.54400000000000004</v>
      </c>
    </row>
    <row r="19" spans="1:29">
      <c r="A19" s="7">
        <v>3200</v>
      </c>
      <c r="B19" s="4">
        <v>0.36299999999999999</v>
      </c>
      <c r="C19" s="4">
        <v>3.8559999999999999</v>
      </c>
      <c r="D19" s="4">
        <f t="shared" si="0"/>
        <v>9.4452324481719341</v>
      </c>
      <c r="E19" s="4">
        <f t="shared" si="1"/>
        <v>0.65884500000000001</v>
      </c>
      <c r="F19" s="4">
        <f t="shared" si="2"/>
        <v>2.9737471999999996</v>
      </c>
      <c r="G19" s="4"/>
      <c r="H19" s="4">
        <v>0.83799999999999997</v>
      </c>
      <c r="I19" s="4">
        <v>3.7469999999999999</v>
      </c>
      <c r="J19" s="4">
        <f t="shared" si="3"/>
        <v>9.1782380662085679</v>
      </c>
      <c r="K19" s="4">
        <f t="shared" si="4"/>
        <v>1.7556099999999999</v>
      </c>
      <c r="L19" s="4">
        <f t="shared" si="5"/>
        <v>5.6160036</v>
      </c>
      <c r="M19" s="4"/>
      <c r="N19" s="4">
        <v>2.75</v>
      </c>
      <c r="O19" s="4">
        <v>3.8170000000000002</v>
      </c>
      <c r="P19" s="4">
        <f t="shared" si="6"/>
        <v>9.3497023482033903</v>
      </c>
      <c r="Q19" s="4">
        <f t="shared" si="7"/>
        <v>7.5625</v>
      </c>
      <c r="R19" s="4">
        <f t="shared" si="8"/>
        <v>14.569489000000001</v>
      </c>
      <c r="S19" s="4"/>
      <c r="T19" s="4">
        <v>5.72</v>
      </c>
      <c r="U19" s="4">
        <v>3.58</v>
      </c>
      <c r="V19" s="4">
        <f t="shared" si="9"/>
        <v>8.7691732791637786</v>
      </c>
      <c r="W19" s="4">
        <f t="shared" si="10"/>
        <v>16.359199999999998</v>
      </c>
      <c r="X19" s="4">
        <f t="shared" si="11"/>
        <v>25.6328</v>
      </c>
      <c r="Y19" s="4">
        <f t="shared" si="12"/>
        <v>20.477599999999999</v>
      </c>
      <c r="Z19" s="4"/>
      <c r="AA19" s="4">
        <v>3000</v>
      </c>
      <c r="AB19" s="4">
        <v>6.42</v>
      </c>
      <c r="AC19" s="4">
        <v>0.56399999999999995</v>
      </c>
    </row>
    <row r="20" spans="1:29">
      <c r="A20" s="7">
        <v>3400</v>
      </c>
      <c r="B20" s="4">
        <v>0.376</v>
      </c>
      <c r="C20" s="4">
        <v>4.1050000000000004</v>
      </c>
      <c r="D20" s="4">
        <f t="shared" si="0"/>
        <v>10.055155394124947</v>
      </c>
      <c r="E20" s="4">
        <f t="shared" si="1"/>
        <v>0.70687999999999995</v>
      </c>
      <c r="F20" s="4">
        <f t="shared" si="2"/>
        <v>3.3702050000000008</v>
      </c>
      <c r="G20" s="4"/>
      <c r="H20" s="4">
        <v>0.86599999999999999</v>
      </c>
      <c r="I20" s="4">
        <v>3.9860000000000002</v>
      </c>
      <c r="J20" s="4">
        <f t="shared" si="3"/>
        <v>9.7636661147337485</v>
      </c>
      <c r="K20" s="4">
        <f t="shared" si="4"/>
        <v>1.8748899999999999</v>
      </c>
      <c r="L20" s="4">
        <f t="shared" si="5"/>
        <v>6.3552784000000013</v>
      </c>
      <c r="M20" s="4"/>
      <c r="N20" s="4">
        <v>2.86</v>
      </c>
      <c r="O20" s="4">
        <v>4.0439999999999996</v>
      </c>
      <c r="P20" s="4">
        <f t="shared" si="6"/>
        <v>9.9057365198151714</v>
      </c>
      <c r="Q20" s="4">
        <f t="shared" si="7"/>
        <v>8.1795999999999989</v>
      </c>
      <c r="R20" s="4">
        <f t="shared" si="8"/>
        <v>16.353935999999997</v>
      </c>
      <c r="S20" s="4"/>
      <c r="T20" s="4">
        <v>6</v>
      </c>
      <c r="U20" s="4">
        <v>3.8079999999999998</v>
      </c>
      <c r="V20" s="4">
        <f t="shared" si="9"/>
        <v>9.3276569405183416</v>
      </c>
      <c r="W20" s="4">
        <f t="shared" si="10"/>
        <v>18</v>
      </c>
      <c r="X20" s="4">
        <f t="shared" si="11"/>
        <v>29.001727999999996</v>
      </c>
      <c r="Y20" s="4">
        <f t="shared" si="12"/>
        <v>22.847999999999999</v>
      </c>
      <c r="Z20" s="4"/>
      <c r="AA20" s="4">
        <v>3200</v>
      </c>
      <c r="AB20" s="4">
        <v>6.86</v>
      </c>
      <c r="AC20" s="4">
        <v>0.58299999999999996</v>
      </c>
    </row>
    <row r="21" spans="1:29">
      <c r="A21" s="7">
        <v>3600</v>
      </c>
      <c r="B21" s="4">
        <v>0.38700000000000001</v>
      </c>
      <c r="C21" s="4">
        <v>4.3339999999999996</v>
      </c>
      <c r="D21" s="4">
        <f t="shared" si="0"/>
        <v>10.616088545222292</v>
      </c>
      <c r="E21" s="4">
        <f t="shared" si="1"/>
        <v>0.74884500000000009</v>
      </c>
      <c r="F21" s="4">
        <f t="shared" si="2"/>
        <v>3.7567111999999994</v>
      </c>
      <c r="G21" s="4"/>
      <c r="H21" s="4">
        <v>0.89</v>
      </c>
      <c r="I21" s="4">
        <v>4.2039999999999997</v>
      </c>
      <c r="J21" s="4">
        <f t="shared" si="3"/>
        <v>10.297654878660481</v>
      </c>
      <c r="K21" s="4">
        <f t="shared" si="4"/>
        <v>1.9802500000000001</v>
      </c>
      <c r="L21" s="4">
        <f t="shared" si="5"/>
        <v>7.0694463999999995</v>
      </c>
      <c r="M21" s="4"/>
      <c r="N21" s="4">
        <v>2.9860000000000002</v>
      </c>
      <c r="O21" s="4">
        <v>4.3070000000000004</v>
      </c>
      <c r="P21" s="4">
        <f t="shared" si="6"/>
        <v>10.549952322167149</v>
      </c>
      <c r="Q21" s="4">
        <f t="shared" si="7"/>
        <v>8.9161960000000011</v>
      </c>
      <c r="R21" s="4">
        <f t="shared" si="8"/>
        <v>18.550249000000004</v>
      </c>
      <c r="S21" s="4"/>
      <c r="T21" s="4">
        <v>6.28</v>
      </c>
      <c r="U21" s="4">
        <v>4.0179999999999998</v>
      </c>
      <c r="V21" s="4">
        <f t="shared" si="9"/>
        <v>9.8420497865028089</v>
      </c>
      <c r="W21" s="4">
        <f t="shared" si="10"/>
        <v>19.719200000000001</v>
      </c>
      <c r="X21" s="4">
        <f t="shared" si="11"/>
        <v>32.288647999999995</v>
      </c>
      <c r="Y21" s="4">
        <f t="shared" si="12"/>
        <v>25.233039999999999</v>
      </c>
      <c r="Z21" s="4"/>
      <c r="AA21" s="4">
        <v>3400</v>
      </c>
      <c r="AB21" s="4">
        <v>7.28</v>
      </c>
      <c r="AC21" s="4">
        <v>0.59899999999999998</v>
      </c>
    </row>
    <row r="22" spans="1:29">
      <c r="A22" s="7">
        <v>3800</v>
      </c>
      <c r="B22" s="4">
        <v>0.39700000000000002</v>
      </c>
      <c r="C22" s="4">
        <v>4.54</v>
      </c>
      <c r="D22" s="4">
        <f t="shared" si="0"/>
        <v>11.120683432235628</v>
      </c>
      <c r="E22" s="4">
        <f t="shared" si="1"/>
        <v>0.78804500000000011</v>
      </c>
      <c r="F22" s="4">
        <f t="shared" si="2"/>
        <v>4.1223200000000002</v>
      </c>
      <c r="G22" s="4"/>
      <c r="H22" s="4">
        <v>0.91400000000000003</v>
      </c>
      <c r="I22" s="4">
        <v>4.4340000000000002</v>
      </c>
      <c r="J22" s="4">
        <f t="shared" si="3"/>
        <v>10.861037519500613</v>
      </c>
      <c r="K22" s="4">
        <f t="shared" si="4"/>
        <v>2.0884900000000002</v>
      </c>
      <c r="L22" s="4">
        <f t="shared" si="5"/>
        <v>7.8641424000000004</v>
      </c>
      <c r="M22" s="4"/>
      <c r="N22" s="4">
        <v>3.093</v>
      </c>
      <c r="O22" s="4">
        <v>4.5419999999999998</v>
      </c>
      <c r="P22" s="4">
        <f t="shared" si="6"/>
        <v>11.125582411721195</v>
      </c>
      <c r="Q22" s="4">
        <f t="shared" si="7"/>
        <v>9.566649</v>
      </c>
      <c r="R22" s="4">
        <f t="shared" si="8"/>
        <v>20.629763999999998</v>
      </c>
      <c r="S22" s="4"/>
      <c r="T22" s="4">
        <v>6.56</v>
      </c>
      <c r="U22" s="4">
        <v>4.24</v>
      </c>
      <c r="V22" s="4">
        <f t="shared" si="9"/>
        <v>10.385836509400676</v>
      </c>
      <c r="W22" s="4">
        <f t="shared" si="10"/>
        <v>21.516799999999996</v>
      </c>
      <c r="X22" s="4">
        <f t="shared" si="11"/>
        <v>35.955200000000005</v>
      </c>
      <c r="Y22" s="4">
        <f t="shared" si="12"/>
        <v>27.814399999999999</v>
      </c>
      <c r="Z22" s="4"/>
      <c r="AA22" s="4">
        <v>3600</v>
      </c>
      <c r="AB22" s="4">
        <v>7.72</v>
      </c>
      <c r="AC22" s="4">
        <v>0.61599999999999999</v>
      </c>
    </row>
    <row r="23" spans="1:29">
      <c r="A23" s="7">
        <v>4000</v>
      </c>
      <c r="B23" s="4">
        <v>0.40799999999999997</v>
      </c>
      <c r="C23" s="4">
        <v>4.7640000000000002</v>
      </c>
      <c r="D23" s="4">
        <f t="shared" si="0"/>
        <v>11.66936913461906</v>
      </c>
      <c r="E23" s="4">
        <f t="shared" si="1"/>
        <v>0.83231999999999984</v>
      </c>
      <c r="F23" s="4">
        <f t="shared" si="2"/>
        <v>4.5391392000000002</v>
      </c>
      <c r="G23" s="4"/>
      <c r="H23" s="4">
        <v>0.93400000000000005</v>
      </c>
      <c r="I23" s="4">
        <v>4.6340000000000003</v>
      </c>
      <c r="J23" s="4">
        <f t="shared" si="3"/>
        <v>11.35093546805725</v>
      </c>
      <c r="K23" s="4">
        <f t="shared" si="4"/>
        <v>2.1808900000000002</v>
      </c>
      <c r="L23" s="4">
        <f t="shared" si="5"/>
        <v>8.5895824000000012</v>
      </c>
      <c r="M23" s="4"/>
      <c r="N23" s="4">
        <v>3.1890000000000001</v>
      </c>
      <c r="O23" s="4">
        <v>4.7629999999999999</v>
      </c>
      <c r="P23" s="4">
        <f t="shared" si="6"/>
        <v>11.666919644876277</v>
      </c>
      <c r="Q23" s="4">
        <f t="shared" si="7"/>
        <v>10.169721000000001</v>
      </c>
      <c r="R23" s="4">
        <f t="shared" si="8"/>
        <v>22.686169</v>
      </c>
      <c r="S23" s="4"/>
      <c r="T23" s="4">
        <v>6.84</v>
      </c>
      <c r="U23" s="4">
        <v>4.4379999999999997</v>
      </c>
      <c r="V23" s="4">
        <f t="shared" si="9"/>
        <v>10.870835478471744</v>
      </c>
      <c r="W23" s="4">
        <f t="shared" si="10"/>
        <v>23.392799999999998</v>
      </c>
      <c r="X23" s="4">
        <f t="shared" si="11"/>
        <v>39.391687999999995</v>
      </c>
      <c r="Y23" s="4">
        <f t="shared" si="12"/>
        <v>30.355919999999998</v>
      </c>
      <c r="Z23" s="4"/>
      <c r="AA23" s="4">
        <v>3800</v>
      </c>
      <c r="AB23" s="4">
        <v>8.15</v>
      </c>
      <c r="AC23" s="4">
        <v>0.63</v>
      </c>
    </row>
    <row r="24" spans="1:29">
      <c r="AA24">
        <v>4000</v>
      </c>
      <c r="AB24">
        <v>8.58</v>
      </c>
      <c r="AC24">
        <v>0.64400000000000002</v>
      </c>
    </row>
    <row r="25" spans="1:29">
      <c r="AA25">
        <v>4200</v>
      </c>
      <c r="AB25">
        <v>9.02</v>
      </c>
      <c r="AC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D4" sqref="D4"/>
    </sheetView>
  </sheetViews>
  <sheetFormatPr defaultRowHeight="15"/>
  <cols>
    <col min="3" max="3" width="15.28515625" bestFit="1" customWidth="1"/>
    <col min="4" max="4" width="15.28515625" customWidth="1"/>
    <col min="6" max="6" width="12" bestFit="1" customWidth="1"/>
    <col min="7" max="7" width="23" bestFit="1" customWidth="1"/>
  </cols>
  <sheetData>
    <row r="1" spans="1:7">
      <c r="A1" t="s">
        <v>8</v>
      </c>
    </row>
    <row r="2" spans="1:7">
      <c r="A2" t="s">
        <v>0</v>
      </c>
      <c r="B2" t="s">
        <v>27</v>
      </c>
      <c r="C2" t="s">
        <v>28</v>
      </c>
      <c r="D2" t="s">
        <v>29</v>
      </c>
      <c r="E2" t="s">
        <v>23</v>
      </c>
      <c r="G2" t="s">
        <v>25</v>
      </c>
    </row>
    <row r="3" spans="1:7">
      <c r="A3">
        <v>0</v>
      </c>
      <c r="B3">
        <v>0</v>
      </c>
      <c r="C3">
        <v>0</v>
      </c>
      <c r="D3" s="4">
        <f>C3/2*SQRT(2)/SQRT(3)</f>
        <v>0</v>
      </c>
      <c r="E3">
        <v>0</v>
      </c>
      <c r="F3">
        <v>1</v>
      </c>
      <c r="G3" s="5"/>
    </row>
    <row r="4" spans="1:7">
      <c r="A4">
        <v>500</v>
      </c>
      <c r="B4">
        <v>20</v>
      </c>
      <c r="C4">
        <v>2.88</v>
      </c>
      <c r="D4" s="4">
        <f t="shared" ref="D4:D11" si="0">C4/2*SQRT(2)/SQRT(3)</f>
        <v>1.1757550765359255</v>
      </c>
      <c r="E4">
        <f>D4/B4</f>
        <v>5.8787753826796275E-2</v>
      </c>
      <c r="F4">
        <v>2</v>
      </c>
      <c r="G4" s="5">
        <f>((E4^2)-E17^2)/(A4/60*2*PI())</f>
        <v>6.6004737999070831E-5</v>
      </c>
    </row>
    <row r="5" spans="1:7">
      <c r="A5">
        <v>1000</v>
      </c>
      <c r="B5">
        <v>36.1</v>
      </c>
      <c r="C5">
        <v>6.28</v>
      </c>
      <c r="D5" s="4">
        <f t="shared" si="0"/>
        <v>2.5637992641130603</v>
      </c>
      <c r="E5">
        <f t="shared" ref="E5:E11" si="1">D5/B5</f>
        <v>7.1019370197037676E-2</v>
      </c>
      <c r="F5">
        <v>3</v>
      </c>
      <c r="G5" s="5">
        <f t="shared" ref="G5:G11" si="2">((E5^2)-E18^2)/(A5/60*2*PI())</f>
        <v>4.8164273659927457E-5</v>
      </c>
    </row>
    <row r="6" spans="1:7">
      <c r="A6">
        <v>1500</v>
      </c>
      <c r="B6">
        <v>43.6</v>
      </c>
      <c r="C6">
        <v>9.31</v>
      </c>
      <c r="D6" s="4">
        <f t="shared" si="0"/>
        <v>3.8007915842185653</v>
      </c>
      <c r="E6">
        <f t="shared" si="1"/>
        <v>8.7174118904095529E-2</v>
      </c>
      <c r="F6">
        <v>4</v>
      </c>
      <c r="G6" s="5">
        <f t="shared" si="2"/>
        <v>4.8378818291555958E-5</v>
      </c>
    </row>
    <row r="7" spans="1:7">
      <c r="A7">
        <v>2000</v>
      </c>
      <c r="B7">
        <v>53</v>
      </c>
      <c r="C7">
        <v>12.6</v>
      </c>
      <c r="D7" s="4">
        <f t="shared" si="0"/>
        <v>5.1439284598446742</v>
      </c>
      <c r="E7">
        <f t="shared" si="1"/>
        <v>9.7055253959333482E-2</v>
      </c>
      <c r="F7">
        <v>5</v>
      </c>
      <c r="G7" s="5">
        <f t="shared" si="2"/>
        <v>4.4975861098734976E-5</v>
      </c>
    </row>
    <row r="8" spans="1:7">
      <c r="A8" s="3">
        <v>2500</v>
      </c>
      <c r="B8" s="2">
        <v>62</v>
      </c>
      <c r="C8" s="2">
        <v>15.8</v>
      </c>
      <c r="D8" s="4">
        <f t="shared" si="0"/>
        <v>6.4503229893290364</v>
      </c>
      <c r="E8">
        <f t="shared" si="1"/>
        <v>0.10403746756982317</v>
      </c>
      <c r="F8">
        <v>6</v>
      </c>
      <c r="G8" s="5">
        <f t="shared" si="2"/>
        <v>4.1343850149282793E-5</v>
      </c>
    </row>
    <row r="9" spans="1:7">
      <c r="A9" s="3">
        <v>3000</v>
      </c>
      <c r="B9" s="2">
        <v>63.4</v>
      </c>
      <c r="C9" s="2">
        <v>19</v>
      </c>
      <c r="D9" s="4">
        <f t="shared" si="0"/>
        <v>7.7567175188133977</v>
      </c>
      <c r="E9">
        <f t="shared" si="1"/>
        <v>0.12234570218948577</v>
      </c>
      <c r="F9">
        <v>7</v>
      </c>
      <c r="G9" s="5">
        <f t="shared" si="2"/>
        <v>4.7646122507748958E-5</v>
      </c>
    </row>
    <row r="10" spans="1:7">
      <c r="A10" s="3">
        <v>3500</v>
      </c>
      <c r="B10" s="2">
        <v>66.3</v>
      </c>
      <c r="C10" s="2">
        <v>22.6</v>
      </c>
      <c r="D10" s="4">
        <f t="shared" si="0"/>
        <v>9.2264113644833063</v>
      </c>
      <c r="E10">
        <f t="shared" si="1"/>
        <v>0.13916155904198049</v>
      </c>
      <c r="F10">
        <v>8</v>
      </c>
      <c r="G10" s="5">
        <f t="shared" si="2"/>
        <v>5.2837457167372388E-5</v>
      </c>
    </row>
    <row r="11" spans="1:7">
      <c r="A11" s="3">
        <v>4000</v>
      </c>
      <c r="B11" s="2">
        <v>69</v>
      </c>
      <c r="C11" s="2">
        <v>25.8</v>
      </c>
      <c r="D11" s="4">
        <f t="shared" si="0"/>
        <v>10.532805893967668</v>
      </c>
      <c r="E11">
        <f t="shared" si="1"/>
        <v>0.15264936078214011</v>
      </c>
      <c r="F11">
        <v>9</v>
      </c>
      <c r="G11" s="5">
        <f t="shared" si="2"/>
        <v>5.5629015080702189E-5</v>
      </c>
    </row>
    <row r="16" spans="1:7">
      <c r="D16" t="s">
        <v>24</v>
      </c>
      <c r="E16">
        <v>3.7600000000000001E-2</v>
      </c>
      <c r="F16" t="s">
        <v>26</v>
      </c>
      <c r="G16">
        <f>AVERAGE(G4:G11)</f>
        <v>5.062251699429944E-5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L14" sqref="L14"/>
    </sheetView>
  </sheetViews>
  <sheetFormatPr defaultRowHeight="15"/>
  <sheetData>
    <row r="1" spans="1:13">
      <c r="A1" t="s">
        <v>9</v>
      </c>
      <c r="C1" t="s">
        <v>17</v>
      </c>
      <c r="I1" t="s">
        <v>18</v>
      </c>
    </row>
    <row r="2" spans="1:13">
      <c r="A2" t="s">
        <v>0</v>
      </c>
      <c r="B2" t="s">
        <v>11</v>
      </c>
      <c r="C2" t="s">
        <v>12</v>
      </c>
      <c r="D2" t="s">
        <v>10</v>
      </c>
      <c r="E2" t="s">
        <v>2</v>
      </c>
      <c r="F2" t="s">
        <v>30</v>
      </c>
      <c r="G2" t="s">
        <v>13</v>
      </c>
      <c r="H2" t="s">
        <v>14</v>
      </c>
      <c r="I2" t="s">
        <v>15</v>
      </c>
      <c r="K2" t="s">
        <v>33</v>
      </c>
      <c r="L2" s="6" t="s">
        <v>32</v>
      </c>
      <c r="M2" t="s">
        <v>34</v>
      </c>
    </row>
    <row r="3" spans="1:13">
      <c r="A3">
        <v>0</v>
      </c>
      <c r="B3">
        <v>0</v>
      </c>
      <c r="C3">
        <v>0</v>
      </c>
      <c r="D3">
        <v>0</v>
      </c>
      <c r="E3">
        <v>0</v>
      </c>
      <c r="F3">
        <f>E3*SQRT(2*3)</f>
        <v>0</v>
      </c>
      <c r="G3">
        <f>C3/2</f>
        <v>0</v>
      </c>
      <c r="H3">
        <f>G3*SQRT(3)</f>
        <v>0</v>
      </c>
      <c r="I3">
        <f>A3/332</f>
        <v>0</v>
      </c>
      <c r="K3">
        <f>E3^2*0.5</f>
        <v>0</v>
      </c>
      <c r="L3" s="6">
        <f>D3^2/0.5</f>
        <v>0</v>
      </c>
      <c r="M3">
        <f>D3*E3</f>
        <v>0</v>
      </c>
    </row>
    <row r="4" spans="1:13">
      <c r="A4">
        <v>500</v>
      </c>
      <c r="B4">
        <v>55</v>
      </c>
      <c r="C4">
        <v>1.68</v>
      </c>
      <c r="D4">
        <v>0.50800000000000001</v>
      </c>
      <c r="E4">
        <v>0.90200000000000002</v>
      </c>
      <c r="F4">
        <f t="shared" ref="F4:F11" si="0">E4*SQRT(2*3)</f>
        <v>2.2094397479904266</v>
      </c>
      <c r="G4">
        <f t="shared" ref="G4:G11" si="1">C4/2</f>
        <v>0.84</v>
      </c>
      <c r="H4">
        <f t="shared" ref="H4:H11" si="2">G4*SQRT(3)</f>
        <v>1.4549226783578568</v>
      </c>
      <c r="I4">
        <f t="shared" ref="I4:I11" si="3">A4/332</f>
        <v>1.5060240963855422</v>
      </c>
      <c r="K4">
        <f t="shared" ref="K4:K11" si="4">E4^2*0.5</f>
        <v>0.406802</v>
      </c>
      <c r="L4" s="6">
        <f t="shared" ref="L4:L11" si="5">D4^2/0.5</f>
        <v>0.51612800000000003</v>
      </c>
      <c r="M4">
        <f t="shared" ref="M4:M11" si="6">D4*E4</f>
        <v>0.45821600000000001</v>
      </c>
    </row>
    <row r="5" spans="1:13">
      <c r="A5">
        <v>1000</v>
      </c>
      <c r="B5">
        <v>115</v>
      </c>
      <c r="C5">
        <v>3.44</v>
      </c>
      <c r="D5">
        <v>1.2</v>
      </c>
      <c r="E5">
        <v>1.83</v>
      </c>
      <c r="F5">
        <f t="shared" si="0"/>
        <v>4.4825662292932158</v>
      </c>
      <c r="G5">
        <f t="shared" si="1"/>
        <v>1.72</v>
      </c>
      <c r="H5">
        <f t="shared" si="2"/>
        <v>2.9791273890184686</v>
      </c>
      <c r="I5">
        <f t="shared" si="3"/>
        <v>3.0120481927710845</v>
      </c>
      <c r="K5">
        <f t="shared" si="4"/>
        <v>1.6744500000000002</v>
      </c>
      <c r="L5" s="6">
        <f t="shared" si="5"/>
        <v>2.88</v>
      </c>
      <c r="M5">
        <f t="shared" si="6"/>
        <v>2.1960000000000002</v>
      </c>
    </row>
    <row r="6" spans="1:13">
      <c r="A6">
        <v>1500</v>
      </c>
      <c r="B6">
        <v>177</v>
      </c>
      <c r="C6">
        <v>5.2</v>
      </c>
      <c r="D6">
        <v>1.77</v>
      </c>
      <c r="E6">
        <v>2.6579999999999999</v>
      </c>
      <c r="F6">
        <f t="shared" si="0"/>
        <v>6.5107437363176865</v>
      </c>
      <c r="G6">
        <f t="shared" si="1"/>
        <v>2.6</v>
      </c>
      <c r="H6">
        <f t="shared" si="2"/>
        <v>4.5033320996790804</v>
      </c>
      <c r="I6">
        <f t="shared" si="3"/>
        <v>4.5180722891566267</v>
      </c>
      <c r="K6">
        <f t="shared" si="4"/>
        <v>3.5324819999999999</v>
      </c>
      <c r="L6" s="6">
        <f t="shared" si="5"/>
        <v>6.2658000000000005</v>
      </c>
      <c r="M6">
        <f t="shared" si="6"/>
        <v>4.7046599999999996</v>
      </c>
    </row>
    <row r="7" spans="1:13">
      <c r="A7">
        <v>2000</v>
      </c>
      <c r="B7">
        <v>230</v>
      </c>
      <c r="C7">
        <v>6.96</v>
      </c>
      <c r="D7">
        <v>2.38</v>
      </c>
      <c r="E7">
        <v>3.4569999999999999</v>
      </c>
      <c r="F7">
        <f t="shared" si="0"/>
        <v>8.4678860408014458</v>
      </c>
      <c r="G7">
        <f t="shared" si="1"/>
        <v>3.48</v>
      </c>
      <c r="H7">
        <f t="shared" si="2"/>
        <v>6.0275368103396927</v>
      </c>
      <c r="I7">
        <f t="shared" si="3"/>
        <v>6.024096385542169</v>
      </c>
      <c r="K7">
        <f t="shared" si="4"/>
        <v>5.9754244999999999</v>
      </c>
      <c r="L7" s="6">
        <f t="shared" si="5"/>
        <v>11.328799999999999</v>
      </c>
      <c r="M7">
        <f t="shared" si="6"/>
        <v>8.2276599999999984</v>
      </c>
    </row>
    <row r="8" spans="1:13">
      <c r="A8">
        <v>2500</v>
      </c>
      <c r="B8">
        <v>289</v>
      </c>
      <c r="C8">
        <v>8.8000000000000007</v>
      </c>
      <c r="D8">
        <v>3</v>
      </c>
      <c r="E8">
        <v>4.2699999999999996</v>
      </c>
      <c r="F8">
        <f t="shared" si="0"/>
        <v>10.459321201684169</v>
      </c>
      <c r="G8">
        <f t="shared" si="1"/>
        <v>4.4000000000000004</v>
      </c>
      <c r="H8">
        <f t="shared" si="2"/>
        <v>7.6210235533030604</v>
      </c>
      <c r="I8">
        <f t="shared" si="3"/>
        <v>7.5301204819277112</v>
      </c>
      <c r="K8">
        <f t="shared" si="4"/>
        <v>9.1164499999999986</v>
      </c>
      <c r="L8" s="6">
        <f t="shared" si="5"/>
        <v>18</v>
      </c>
      <c r="M8">
        <f t="shared" si="6"/>
        <v>12.809999999999999</v>
      </c>
    </row>
    <row r="9" spans="1:13">
      <c r="A9">
        <v>3000</v>
      </c>
      <c r="B9">
        <v>348</v>
      </c>
      <c r="C9">
        <v>10.6</v>
      </c>
      <c r="D9">
        <v>3.64</v>
      </c>
      <c r="E9">
        <v>5</v>
      </c>
      <c r="F9">
        <f t="shared" si="0"/>
        <v>12.24744871391589</v>
      </c>
      <c r="G9">
        <f t="shared" si="1"/>
        <v>5.3</v>
      </c>
      <c r="H9">
        <f t="shared" si="2"/>
        <v>9.1798692801150494</v>
      </c>
      <c r="I9">
        <f t="shared" si="3"/>
        <v>9.0361445783132535</v>
      </c>
      <c r="K9">
        <f t="shared" si="4"/>
        <v>12.5</v>
      </c>
      <c r="L9" s="6">
        <f t="shared" si="5"/>
        <v>26.499200000000002</v>
      </c>
      <c r="M9">
        <f t="shared" si="6"/>
        <v>18.2</v>
      </c>
    </row>
    <row r="10" spans="1:13">
      <c r="A10">
        <v>3500</v>
      </c>
      <c r="B10">
        <v>407</v>
      </c>
      <c r="C10">
        <v>12.2</v>
      </c>
      <c r="D10">
        <v>4.24</v>
      </c>
      <c r="E10">
        <v>5.71</v>
      </c>
      <c r="F10">
        <f t="shared" si="0"/>
        <v>13.986586431291945</v>
      </c>
      <c r="G10">
        <f t="shared" si="1"/>
        <v>6.1</v>
      </c>
      <c r="H10">
        <f t="shared" si="2"/>
        <v>10.565509926170151</v>
      </c>
      <c r="I10">
        <f t="shared" si="3"/>
        <v>10.542168674698795</v>
      </c>
      <c r="K10">
        <f t="shared" si="4"/>
        <v>16.302050000000001</v>
      </c>
      <c r="L10" s="6">
        <f t="shared" si="5"/>
        <v>35.955200000000005</v>
      </c>
      <c r="M10">
        <f t="shared" si="6"/>
        <v>24.2104</v>
      </c>
    </row>
    <row r="11" spans="1:13">
      <c r="A11">
        <v>4000</v>
      </c>
      <c r="B11">
        <v>463</v>
      </c>
      <c r="C11">
        <v>14</v>
      </c>
      <c r="D11">
        <v>4.84</v>
      </c>
      <c r="E11">
        <v>6.33</v>
      </c>
      <c r="F11">
        <f t="shared" si="0"/>
        <v>15.505270071817517</v>
      </c>
      <c r="G11">
        <f t="shared" si="1"/>
        <v>7</v>
      </c>
      <c r="H11">
        <f t="shared" si="2"/>
        <v>12.124355652982141</v>
      </c>
      <c r="I11">
        <f t="shared" si="3"/>
        <v>12.048192771084338</v>
      </c>
      <c r="K11">
        <f t="shared" si="4"/>
        <v>20.03445</v>
      </c>
      <c r="L11" s="6">
        <f t="shared" si="5"/>
        <v>46.851199999999999</v>
      </c>
      <c r="M11">
        <f t="shared" si="6"/>
        <v>30.6372</v>
      </c>
    </row>
    <row r="14" spans="1:13">
      <c r="B14">
        <f>A4/B4</f>
        <v>9.0909090909090917</v>
      </c>
    </row>
    <row r="15" spans="1:13">
      <c r="B15">
        <f t="shared" ref="B15:B21" si="7">A5/B5</f>
        <v>8.695652173913043</v>
      </c>
    </row>
    <row r="16" spans="1:13">
      <c r="B16">
        <f t="shared" si="7"/>
        <v>8.4745762711864412</v>
      </c>
    </row>
    <row r="17" spans="2:8">
      <c r="B17">
        <f t="shared" si="7"/>
        <v>8.695652173913043</v>
      </c>
    </row>
    <row r="18" spans="2:8">
      <c r="B18">
        <f t="shared" si="7"/>
        <v>8.6505190311418687</v>
      </c>
    </row>
    <row r="19" spans="2:8">
      <c r="B19">
        <f t="shared" si="7"/>
        <v>8.6206896551724146</v>
      </c>
    </row>
    <row r="20" spans="2:8">
      <c r="B20">
        <f t="shared" si="7"/>
        <v>8.5995085995085994</v>
      </c>
    </row>
    <row r="21" spans="2:8">
      <c r="B21">
        <f t="shared" si="7"/>
        <v>8.639308855291576</v>
      </c>
      <c r="H21">
        <f>4000*7/60</f>
        <v>466.66666666666669</v>
      </c>
    </row>
    <row r="22" spans="2:8">
      <c r="B22">
        <f>AVERAGE(B14:B21)</f>
        <v>8.6833519813795093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6" sqref="A6"/>
    </sheetView>
  </sheetViews>
  <sheetFormatPr defaultRowHeight="15"/>
  <sheetData>
    <row r="1" spans="1:2">
      <c r="A1" t="s">
        <v>16</v>
      </c>
    </row>
    <row r="2" spans="1:2">
      <c r="A2">
        <v>36.61</v>
      </c>
      <c r="B2" t="s">
        <v>19</v>
      </c>
    </row>
    <row r="3" spans="1:2">
      <c r="A3">
        <v>39</v>
      </c>
      <c r="B3" t="s">
        <v>20</v>
      </c>
    </row>
    <row r="4" spans="1:2">
      <c r="A4">
        <v>37.47</v>
      </c>
      <c r="B4" t="s">
        <v>21</v>
      </c>
    </row>
    <row r="5" spans="1:2">
      <c r="A5">
        <f>AVERAGE(A2:A4)</f>
        <v>37.693333333333335</v>
      </c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2011-07-29T03:43:06Z</dcterms:created>
  <dcterms:modified xsi:type="dcterms:W3CDTF">2011-08-19T01:59:05Z</dcterms:modified>
</cp:coreProperties>
</file>