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1.xml" ContentType="application/vnd.openxmlformats-officedocument.drawing+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nskenet.net\Homeshare\Home028\b69734\Documents\F1nance\BBA PostCodeLend\2017Q3\Publishable for Our Website\"/>
    </mc:Choice>
  </mc:AlternateContent>
  <bookViews>
    <workbookView xWindow="240" yWindow="135" windowWidth="24720" windowHeight="11820" firstSheet="1" activeTab="3"/>
  </bookViews>
  <sheets>
    <sheet name="Lookup" sheetId="8" state="hidden" r:id="rId1"/>
    <sheet name="Notes" sheetId="7" r:id="rId2"/>
    <sheet name="Postcode sector lookup" sheetId="5" r:id="rId3"/>
    <sheet name="All postcode data" sheetId="4" r:id="rId4"/>
  </sheets>
  <definedNames>
    <definedName name="_xlnm._FilterDatabase" localSheetId="3" hidden="1">'All postcode data'!$A$8:$E$276</definedName>
    <definedName name="AllPostcodes">'All postcode data'!$A$1</definedName>
    <definedName name="APostcode">'Postcode sector lookup'!$A$5</definedName>
    <definedName name="FirstBitOfPostcode" localSheetId="2">'Postcode sector lookup'!$K$7</definedName>
    <definedName name="LengthOfPostcodeString" localSheetId="2">'Postcode sector lookup'!$J$7</definedName>
    <definedName name="LoanType">Lookup!$B$3</definedName>
    <definedName name="NumberOfLettersInPostcodeDistrict" localSheetId="2">'Postcode sector lookup'!$M$7</definedName>
    <definedName name="PositionOfLastNumberInPostcodeString" localSheetId="2">'Postcode sector lookup'!$I$7</definedName>
    <definedName name="PostcodeArea" localSheetId="2">'Postcode sector lookup'!$G$9</definedName>
    <definedName name="PostcodeDistrict" localSheetId="2">'Postcode sector lookup'!$I$9</definedName>
    <definedName name="PostcodeFormatted" localSheetId="2">'Postcode sector lookup'!$H$7</definedName>
    <definedName name="PostcodeNoSpaces" localSheetId="2">'Postcode sector lookup'!$G$7</definedName>
    <definedName name="PostcodeSector" localSheetId="2">'Postcode sector lookup'!$A$9</definedName>
    <definedName name="QuarterEnd">Lookup!$B$2</definedName>
    <definedName name="SecondBitOfPostcode" localSheetId="2">'Postcode sector lookup'!$L$7</definedName>
  </definedNames>
  <calcPr calcId="152511"/>
</workbook>
</file>

<file path=xl/calcChain.xml><?xml version="1.0" encoding="utf-8"?>
<calcChain xmlns="http://schemas.openxmlformats.org/spreadsheetml/2006/main">
  <c r="G1" i="8" l="1"/>
  <c r="E8" i="4" l="1"/>
  <c r="A1" i="4"/>
  <c r="A1" i="5"/>
  <c r="B26" i="7" l="1"/>
  <c r="B27" i="7"/>
  <c r="B28" i="7"/>
  <c r="B29" i="7"/>
  <c r="B30" i="7"/>
  <c r="B31" i="7"/>
  <c r="B64" i="7"/>
  <c r="B65" i="7"/>
  <c r="G7" i="5" l="1"/>
  <c r="J4" i="5" s="1"/>
  <c r="Y4" i="5" l="1"/>
  <c r="T4" i="5"/>
  <c r="O4" i="5"/>
  <c r="I4" i="5"/>
  <c r="X4" i="5"/>
  <c r="S4" i="5"/>
  <c r="M4" i="5"/>
  <c r="AB4" i="5"/>
  <c r="W4" i="5"/>
  <c r="Q4" i="5"/>
  <c r="L4" i="5"/>
  <c r="J7" i="5"/>
  <c r="AA4" i="5"/>
  <c r="U4" i="5"/>
  <c r="P4" i="5"/>
  <c r="K4" i="5"/>
  <c r="Z4" i="5"/>
  <c r="V4" i="5"/>
  <c r="R4" i="5"/>
  <c r="N4" i="5"/>
  <c r="I7" i="5" l="1"/>
  <c r="K7" i="5" s="1"/>
  <c r="L7" i="5" l="1"/>
  <c r="H7" i="5" s="1"/>
  <c r="I9" i="5"/>
  <c r="G9" i="5" s="1"/>
  <c r="C5" i="5" l="1"/>
  <c r="C9" i="5" s="1"/>
  <c r="A9" i="5" l="1"/>
  <c r="A14" i="5" s="1"/>
</calcChain>
</file>

<file path=xl/sharedStrings.xml><?xml version="1.0" encoding="utf-8"?>
<sst xmlns="http://schemas.openxmlformats.org/spreadsheetml/2006/main" count="1170" uniqueCount="369">
  <si>
    <t>Click +/- buttons to expand and contract areas</t>
  </si>
  <si>
    <t>Or click here to return to postcode search</t>
  </si>
  <si>
    <t>Value of lending, £</t>
  </si>
  <si>
    <t>Region</t>
  </si>
  <si>
    <t>Area</t>
  </si>
  <si>
    <t>Area name</t>
  </si>
  <si>
    <t>Sector</t>
  </si>
  <si>
    <t>BT11 9</t>
  </si>
  <si>
    <t>BT14 8</t>
  </si>
  <si>
    <t>BT15 2</t>
  </si>
  <si>
    <t>BT15 4</t>
  </si>
  <si>
    <t>BT15 5</t>
  </si>
  <si>
    <t>BT16 2</t>
  </si>
  <si>
    <t>BT17 0</t>
  </si>
  <si>
    <t>BT17 9</t>
  </si>
  <si>
    <t>BT18 0</t>
  </si>
  <si>
    <t>BT18 9</t>
  </si>
  <si>
    <t>BT19 1</t>
  </si>
  <si>
    <t>BT19 6</t>
  </si>
  <si>
    <t>BT19 7</t>
  </si>
  <si>
    <t>BT20 3</t>
  </si>
  <si>
    <t>BT20 4</t>
  </si>
  <si>
    <t>BT20 5</t>
  </si>
  <si>
    <t>BT22 1</t>
  </si>
  <si>
    <t>BT22 2</t>
  </si>
  <si>
    <t>BT23 4</t>
  </si>
  <si>
    <t>BT23 5</t>
  </si>
  <si>
    <t>BT23 6</t>
  </si>
  <si>
    <t>BT23 7</t>
  </si>
  <si>
    <t>BT23 8</t>
  </si>
  <si>
    <t>BT24 7</t>
  </si>
  <si>
    <t>BT24 8</t>
  </si>
  <si>
    <t>BT25 1</t>
  </si>
  <si>
    <t>BT25 2</t>
  </si>
  <si>
    <t>BT26 6</t>
  </si>
  <si>
    <t>BT27 5</t>
  </si>
  <si>
    <t>BT28 2</t>
  </si>
  <si>
    <t>BT28 3</t>
  </si>
  <si>
    <t>BT30 6</t>
  </si>
  <si>
    <t>BT30 7</t>
  </si>
  <si>
    <t>BT30 9</t>
  </si>
  <si>
    <t>BT31 9</t>
  </si>
  <si>
    <t>BT32 3</t>
  </si>
  <si>
    <t>BT32 4</t>
  </si>
  <si>
    <t>BT32 5</t>
  </si>
  <si>
    <t>BT34 1</t>
  </si>
  <si>
    <t>BT34 2</t>
  </si>
  <si>
    <t>BT34 4</t>
  </si>
  <si>
    <t>BT36 4</t>
  </si>
  <si>
    <t>BT37 0</t>
  </si>
  <si>
    <t>BT39 0</t>
  </si>
  <si>
    <t>BT39 9</t>
  </si>
  <si>
    <t>BT4 2</t>
  </si>
  <si>
    <t>BT4 3</t>
  </si>
  <si>
    <t>BT40 1</t>
  </si>
  <si>
    <t>BT40 2</t>
  </si>
  <si>
    <t>BT40 3</t>
  </si>
  <si>
    <t>BT41 1</t>
  </si>
  <si>
    <t>BT41 2</t>
  </si>
  <si>
    <t>BT41 4</t>
  </si>
  <si>
    <t>BT42 1</t>
  </si>
  <si>
    <t>BT42 2</t>
  </si>
  <si>
    <t>BT42 3</t>
  </si>
  <si>
    <t>BT42 4</t>
  </si>
  <si>
    <t>BT43 5</t>
  </si>
  <si>
    <t>BT43 6</t>
  </si>
  <si>
    <t>BT43 7</t>
  </si>
  <si>
    <t>BT44 0</t>
  </si>
  <si>
    <t>BT44 8</t>
  </si>
  <si>
    <t>BT44 9</t>
  </si>
  <si>
    <t>BT45 5</t>
  </si>
  <si>
    <t>BT45 8</t>
  </si>
  <si>
    <t>BT46 5</t>
  </si>
  <si>
    <t>BT47 2</t>
  </si>
  <si>
    <t>BT47 3</t>
  </si>
  <si>
    <t>BT47 6</t>
  </si>
  <si>
    <t>BT49 0</t>
  </si>
  <si>
    <t>BT49 9</t>
  </si>
  <si>
    <t>BT5 6</t>
  </si>
  <si>
    <t>BT5 7</t>
  </si>
  <si>
    <t>BT51 3</t>
  </si>
  <si>
    <t>BT51 4</t>
  </si>
  <si>
    <t>BT51 5</t>
  </si>
  <si>
    <t>BT52 1</t>
  </si>
  <si>
    <t>BT52 2</t>
  </si>
  <si>
    <t>BT53 7</t>
  </si>
  <si>
    <t>BT53 8</t>
  </si>
  <si>
    <t>BT54 6</t>
  </si>
  <si>
    <t>BT56 8</t>
  </si>
  <si>
    <t>BT57 8</t>
  </si>
  <si>
    <t>BT6 8</t>
  </si>
  <si>
    <t>BT6 9</t>
  </si>
  <si>
    <t>BT60 1</t>
  </si>
  <si>
    <t>BT60 2</t>
  </si>
  <si>
    <t>BT60 3</t>
  </si>
  <si>
    <t>BT61 8</t>
  </si>
  <si>
    <t>BT62 1</t>
  </si>
  <si>
    <t>BT63 5</t>
  </si>
  <si>
    <t>BT63 6</t>
  </si>
  <si>
    <t>BT66 7</t>
  </si>
  <si>
    <t>BT66 8</t>
  </si>
  <si>
    <t>BT67 0</t>
  </si>
  <si>
    <t>BT69 6</t>
  </si>
  <si>
    <t>BT70 2</t>
  </si>
  <si>
    <t>BT70 3</t>
  </si>
  <si>
    <t>BT71 5</t>
  </si>
  <si>
    <t>BT71 6</t>
  </si>
  <si>
    <t>BT71 7</t>
  </si>
  <si>
    <t>BT74 7</t>
  </si>
  <si>
    <t>BT74 9</t>
  </si>
  <si>
    <t>BT75 0</t>
  </si>
  <si>
    <t>BT78 4</t>
  </si>
  <si>
    <t>BT78 5</t>
  </si>
  <si>
    <t>BT79 0</t>
  </si>
  <si>
    <t>BT79 9</t>
  </si>
  <si>
    <t>BT8 6</t>
  </si>
  <si>
    <t>BT8 7</t>
  </si>
  <si>
    <t>BT8 8</t>
  </si>
  <si>
    <t>BT80 0</t>
  </si>
  <si>
    <t>BT81 7</t>
  </si>
  <si>
    <t>BT82 0</t>
  </si>
  <si>
    <t>BT82 9</t>
  </si>
  <si>
    <t>BT9 6</t>
  </si>
  <si>
    <t>BT92 7</t>
  </si>
  <si>
    <t>BT92 8</t>
  </si>
  <si>
    <t>BT93 0</t>
  </si>
  <si>
    <t>BT93 1</t>
  </si>
  <si>
    <t>BT93 6</t>
  </si>
  <si>
    <t>BT94 1</t>
  </si>
  <si>
    <t>BT94 2</t>
  </si>
  <si>
    <t>BT94 3</t>
  </si>
  <si>
    <t>BT94 4</t>
  </si>
  <si>
    <t>BT94 5</t>
  </si>
  <si>
    <t>Belfast</t>
  </si>
  <si>
    <t>Northern Ireland</t>
  </si>
  <si>
    <t>Value of Lending</t>
  </si>
  <si>
    <t>Or click here to browse all geographies</t>
  </si>
  <si>
    <t>(where available):</t>
  </si>
  <si>
    <t>postal area:</t>
  </si>
  <si>
    <t>postcode sector:</t>
  </si>
  <si>
    <t>This postcode is in</t>
  </si>
  <si>
    <t>Enter postcode in the grey cell below</t>
  </si>
  <si>
    <t>Lending which cannot be allocated to geographies (£ bn)</t>
  </si>
  <si>
    <t>Other lending which cannot be allocated at sector, but available at Area level (£ bn)</t>
  </si>
  <si>
    <t>: number of sectors</t>
  </si>
  <si>
    <t>: (£ bn)</t>
  </si>
  <si>
    <t>Sectors redacted to preserve confidentiality</t>
  </si>
  <si>
    <t>Publishable at sector postcode level:</t>
  </si>
  <si>
    <t>Scope of this initiative, GB (£ bn)</t>
  </si>
  <si>
    <t>Personal Loans</t>
  </si>
  <si>
    <t>Mortgages</t>
  </si>
  <si>
    <t>SME</t>
  </si>
  <si>
    <t>What is the market coverage of this initiative</t>
  </si>
  <si>
    <t>With such granular information being reported and the need to safeguard customer confidentiality it is inevitable that there will be differences in sector postcode figures from individual firms and in aggregate from one reporting period to the next that do not reflect actual changes in lending balances. These inevitably will be even greater in the first few reporting periods while reporting beds down</t>
  </si>
  <si>
    <t>However, redactions are thinly spread across sector postcodes, meaning that for a number of geographies, we are not able to publish a borrowing total that represents the absolute sum of borrowing from all participating lenders. While aggregate figures provide a good overall picture, they may not be exactly comparable across different sector postcodes, although in most cases the borrowing amounts not included will be fairly small.</t>
  </si>
  <si>
    <t>To protect against this inadvertent discloser, the BBA/ CML only publish the sum of all 7 lenders where either no lenders have been required to redact their totals or where there are 2 or more lender redactions in the sector.  If either one or two lenders are required to redact their sector total (as in the example above), BBA / CML will only publish the sum of the publishable lenders data.</t>
  </si>
  <si>
    <r>
      <rPr>
        <sz val="11"/>
        <color rgb="FF000000"/>
        <rFont val="Calibri"/>
        <family val="2"/>
        <scheme val="minor"/>
      </rPr>
      <t>For example, if 6 lenders publish data in a postcode sector but 1 lender is required to redact their total for that sector, the publication of the full (7 lender) total by the BBA/ CML in the aggregate data set  would disclose the redacted value of the 7</t>
    </r>
    <r>
      <rPr>
        <vertAlign val="superscript"/>
        <sz val="11"/>
        <color rgb="FF000000"/>
        <rFont val="Calibri"/>
        <family val="2"/>
        <scheme val="minor"/>
      </rPr>
      <t>th</t>
    </r>
    <r>
      <rPr>
        <sz val="11"/>
        <color rgb="FF000000"/>
        <rFont val="Calibri"/>
        <family val="2"/>
        <scheme val="minor"/>
      </rPr>
      <t xml:space="preserve"> lender. </t>
    </r>
  </si>
  <si>
    <t>In the BBA and CML aggregate datasets, the BBA and CML take further steps to protect against disclosure in redacted postcode sectors as the data is aggregated.</t>
  </si>
  <si>
    <t>25.</t>
  </si>
  <si>
    <t>24.</t>
  </si>
  <si>
    <t>Borrowing  within the postcode sector is highly concentrated  amongst a small number of borrowers.</t>
  </si>
  <si>
    <t>There are fewer than 10 borrowers active in the postcode sector, or</t>
  </si>
  <si>
    <t>Borrowing amounts outstanding for a postcode sector are not disclosed if;</t>
  </si>
  <si>
    <t>23.</t>
  </si>
  <si>
    <t xml:space="preserve">To protect customer confidentiality the BBA and CML have agreed three filters with Government to ensure the protection of individual customers and their confidential data. Therefore, individual borrowing data should not be imputable directly, or in conjunction with other third party data. </t>
  </si>
  <si>
    <t>22.</t>
  </si>
  <si>
    <t>A general level of protection for customers is afforded by publishing postcode figures six months after the end of the reporting period. This is a deliberate part of the design of this exercise, and will be an on-going feature.</t>
  </si>
  <si>
    <t>21.</t>
  </si>
  <si>
    <t>One of the key roles played by the BBA and CML has been to ensure that participating lenders report as fully and as meaningfully as possible, whilst also adhering to all relevant data privacy, competition and other laws. As highlighted above a major consideration and necessary requirement has been to maintain customer confidentiality.</t>
  </si>
  <si>
    <t>20.</t>
  </si>
  <si>
    <t>Why are some figures not available?</t>
  </si>
  <si>
    <t xml:space="preserve">Lenders have taken care to strike a balance between the desire for transparency and the need to protect customer confidentiality. To protect the privacy of business and personal customers, a set of parameters was agreed with Government to ensure customer confidentiality is protected and that there is compliance with data privacy rules. This has led to some postcode sectors at aggregate level being redacted (that is not published).
</t>
  </si>
  <si>
    <t>19.</t>
  </si>
  <si>
    <t>Protecting Customer Confidentiality</t>
  </si>
  <si>
    <t>There are a number of alternative geographical classifications, for example county, local authorities and parliamentary constituencies, but these do not necessarily directly map across to sector postcodes.</t>
  </si>
  <si>
    <t>18.</t>
  </si>
  <si>
    <t>17.</t>
  </si>
  <si>
    <t>The data published here reflects borrowing in 'live' postcodes  as published by the Royal Mail in the reporting period.</t>
  </si>
  <si>
    <t>16.</t>
  </si>
  <si>
    <t>The Royal Mail continuously reviews and makes changes to its postcodes, for example, when there are new homes or businesses in a development area, new or re-routed roads, or lack of codes for extra capacity.</t>
  </si>
  <si>
    <t>15.</t>
  </si>
  <si>
    <t>They are made up of several components, as follows:</t>
  </si>
  <si>
    <t>14.</t>
  </si>
  <si>
    <t>This exercise centres on the postal addresses represented by Royal Mail postcodes. The postal address is a sorting and routing instruction to Royal Mail and not always a geographically accurate description of where properties are located.</t>
  </si>
  <si>
    <t>13.</t>
  </si>
  <si>
    <t>What is a sector postcode?</t>
  </si>
  <si>
    <t>borrowers switch to a different lender</t>
  </si>
  <si>
    <t>borrowers switch into or out of alternative finance products</t>
  </si>
  <si>
    <t>borrowers move location</t>
  </si>
  <si>
    <t>existing agreements mature</t>
  </si>
  <si>
    <t>customers repay borrowing in part or in full</t>
  </si>
  <si>
    <t>new borrowing agreements are entered into</t>
  </si>
  <si>
    <t>Lenders report on three separate business streams: SMEs, residential mortgages and unsecured personal loans.  All figures reflect the total amount of borrowing outstanding on customer accounts. This figure is likely to fluctuate over time for a number of reasons including the following:</t>
  </si>
  <si>
    <t>12.</t>
  </si>
  <si>
    <t>What is being reported?</t>
  </si>
  <si>
    <t>Stock levels are not equivalent to current demand nor new borrowing. They will comprise borrowing agreements made in the past, new agreements, repayments and borrowing written off. Borrowing is not a direct indication of the financial health of borrowers. Levels will reflect the demographic and characteristic makeup of a sector and its customers – for example, predominantly residential sectors will be unlikely to see high levels of SME borrowing, predominantly commercial and industrial areas will be unlikely to see high levels of mortgages or personal loans.</t>
  </si>
  <si>
    <t>11.</t>
  </si>
  <si>
    <t>What do borrowing levels indicate?</t>
  </si>
  <si>
    <t>9.</t>
  </si>
  <si>
    <t>8.</t>
  </si>
  <si>
    <r>
      <rPr>
        <sz val="11"/>
        <color rgb="FF000000"/>
        <rFont val="Calibri"/>
        <family val="2"/>
        <scheme val="minor"/>
      </rPr>
      <t xml:space="preserve">Reporting is restricted to those </t>
    </r>
    <r>
      <rPr>
        <b/>
        <sz val="11"/>
        <color rgb="FF000000"/>
        <rFont val="Calibri"/>
        <family val="2"/>
        <scheme val="minor"/>
      </rPr>
      <t>sector postcodes which are valid and live</t>
    </r>
    <r>
      <rPr>
        <sz val="11"/>
        <color rgb="FF000000"/>
        <rFont val="Calibri"/>
        <family val="2"/>
        <scheme val="minor"/>
      </rPr>
      <t xml:space="preserve">, according to the most recent Royal Mail listing at the time of data reporting by lenders.  </t>
    </r>
  </si>
  <si>
    <t>7.</t>
  </si>
  <si>
    <t>6.</t>
  </si>
  <si>
    <r>
      <rPr>
        <sz val="11"/>
        <color rgb="FF000000"/>
        <rFont val="Calibri"/>
        <family val="2"/>
        <scheme val="minor"/>
      </rPr>
      <t xml:space="preserve">Figures are reported using the </t>
    </r>
    <r>
      <rPr>
        <b/>
        <sz val="11"/>
        <color rgb="FF000000"/>
        <rFont val="Calibri"/>
        <family val="2"/>
        <scheme val="minor"/>
      </rPr>
      <t>Royal Mail's sector postcode classification</t>
    </r>
    <r>
      <rPr>
        <sz val="11"/>
        <color rgb="FF000000"/>
        <rFont val="Calibri"/>
        <family val="2"/>
        <scheme val="minor"/>
      </rPr>
      <t xml:space="preserve">, as maintained periodically by the Office for National Statistics.   </t>
    </r>
  </si>
  <si>
    <t>5.</t>
  </si>
  <si>
    <t>The figures show the sterling equivalent value of outstanding balances (in all currencies) that have been advanced to, and drawn down by, borrowers.</t>
  </si>
  <si>
    <t>4.</t>
  </si>
  <si>
    <t>3.</t>
  </si>
  <si>
    <t>2.</t>
  </si>
  <si>
    <t xml:space="preserve">These figures form part of a joint data reporting exercise, covering lending to SMEs, residential mortgages and personal loans, coordinated by the British Bankers' Association (BBA) and the Council of Mortgage Lenders (CML). 
</t>
  </si>
  <si>
    <t>1.</t>
  </si>
  <si>
    <t>About the data</t>
  </si>
  <si>
    <t>Postcode Reporting Exercise: Notes for Users: April 2015</t>
  </si>
  <si>
    <t>These filters are applied to the data in the hierarchical order above. When applied to the aggregate dataset, the total value of borrowing redacted is relatively small and accounts for less than 1% in each workstream.</t>
  </si>
  <si>
    <t>10.</t>
  </si>
  <si>
    <t>BT</t>
  </si>
  <si>
    <t>Users should therefore take considerable care in interpreting local-level figures, as they will not necessarily be truely representative of the picture of unsecured credit as a whole.</t>
  </si>
  <si>
    <t>Personal loan figures are based on the Bank of England reporting classifications: and will reflect unsecured borrowing by individuals and households.</t>
  </si>
  <si>
    <t>Personal Loan Specific  Issues</t>
  </si>
  <si>
    <r>
      <t xml:space="preserve">Participating lenders for the personal loans dataset are: </t>
    </r>
    <r>
      <rPr>
        <b/>
        <sz val="11"/>
        <color rgb="FF000000"/>
        <rFont val="Calibri"/>
        <family val="2"/>
        <scheme val="minor"/>
      </rPr>
      <t>Danske Bank, Bank of Ireland, First Trust Bank, Ulster Bank,</t>
    </r>
    <r>
      <rPr>
        <sz val="11"/>
        <color rgb="FF000000"/>
        <rFont val="Calibri"/>
        <family val="2"/>
        <scheme val="minor"/>
      </rPr>
      <t xml:space="preserve"> </t>
    </r>
    <r>
      <rPr>
        <b/>
        <sz val="11"/>
        <color rgb="FF000000"/>
        <rFont val="Calibri"/>
        <family val="2"/>
        <scheme val="minor"/>
      </rPr>
      <t>Barclays, Lloyds Banking Group, HSBC, Santander UK, Clydesdale &amp; Yorkshire Banks and Nationwide Building Society</t>
    </r>
    <r>
      <rPr>
        <sz val="11"/>
        <color rgb="FF000000"/>
        <rFont val="Calibri"/>
        <family val="2"/>
        <scheme val="minor"/>
      </rPr>
      <t>.</t>
    </r>
  </si>
  <si>
    <t>BT10 0</t>
  </si>
  <si>
    <t>BT11 8</t>
  </si>
  <si>
    <t>BT12 5</t>
  </si>
  <si>
    <t>BT12 7</t>
  </si>
  <si>
    <t>BT13 1</t>
  </si>
  <si>
    <t>BT13 2</t>
  </si>
  <si>
    <t>BT13 3</t>
  </si>
  <si>
    <t>BT14 6</t>
  </si>
  <si>
    <t>BT15 3</t>
  </si>
  <si>
    <t>BT16 1</t>
  </si>
  <si>
    <t>BT21 0</t>
  </si>
  <si>
    <t>BT27 4</t>
  </si>
  <si>
    <t>BT29 4</t>
  </si>
  <si>
    <t>BT34 3</t>
  </si>
  <si>
    <t>BT35 8</t>
  </si>
  <si>
    <t>BT36 5</t>
  </si>
  <si>
    <t>BT36 6</t>
  </si>
  <si>
    <t>BT36 7</t>
  </si>
  <si>
    <t>BT37 9</t>
  </si>
  <si>
    <t>BT38 7</t>
  </si>
  <si>
    <t>BT38 9</t>
  </si>
  <si>
    <t>BT4 1</t>
  </si>
  <si>
    <t>BT41 3</t>
  </si>
  <si>
    <t>BT47 4</t>
  </si>
  <si>
    <t>BT47 5</t>
  </si>
  <si>
    <t>BT48 0</t>
  </si>
  <si>
    <t>BT48 8</t>
  </si>
  <si>
    <t>BT5 5</t>
  </si>
  <si>
    <t>BT55 7</t>
  </si>
  <si>
    <t>BT6 0</t>
  </si>
  <si>
    <t>BT61 7</t>
  </si>
  <si>
    <t>BT7 1</t>
  </si>
  <si>
    <t>BT7 2</t>
  </si>
  <si>
    <t>BT7 3</t>
  </si>
  <si>
    <t>BT70 1</t>
  </si>
  <si>
    <t>BT71 4</t>
  </si>
  <si>
    <t>BT74 5</t>
  </si>
  <si>
    <t>BT74 8</t>
  </si>
  <si>
    <t>BT76 0</t>
  </si>
  <si>
    <t>BT78 1</t>
  </si>
  <si>
    <t>BT78 3</t>
  </si>
  <si>
    <t>BT79 8</t>
  </si>
  <si>
    <t>BT80 8</t>
  </si>
  <si>
    <t>BT9 7</t>
  </si>
  <si>
    <t>BT92 5</t>
  </si>
  <si>
    <t>BT other</t>
  </si>
  <si>
    <t>BT1 1</t>
  </si>
  <si>
    <t>BT1 2</t>
  </si>
  <si>
    <t>BT1 3</t>
  </si>
  <si>
    <t>BT1 4</t>
  </si>
  <si>
    <t>BT1 5</t>
  </si>
  <si>
    <t>BT1 6</t>
  </si>
  <si>
    <t>BT1 9</t>
  </si>
  <si>
    <t>BT10 9</t>
  </si>
  <si>
    <t>BT12 4</t>
  </si>
  <si>
    <t>BT12 6</t>
  </si>
  <si>
    <t>BT14 7</t>
  </si>
  <si>
    <t>BT15 1</t>
  </si>
  <si>
    <t>BT18 8</t>
  </si>
  <si>
    <t>BT2 7</t>
  </si>
  <si>
    <t>BT2 8</t>
  </si>
  <si>
    <t>BT27 6</t>
  </si>
  <si>
    <t>BT28 1</t>
  </si>
  <si>
    <t>BT3 9</t>
  </si>
  <si>
    <t>BT30 8</t>
  </si>
  <si>
    <t>BT33 0</t>
  </si>
  <si>
    <t>BT34 5</t>
  </si>
  <si>
    <t>BT35 0</t>
  </si>
  <si>
    <t>BT35 6</t>
  </si>
  <si>
    <t>BT35 7</t>
  </si>
  <si>
    <t>BT35 9</t>
  </si>
  <si>
    <t>BT36 9</t>
  </si>
  <si>
    <t>BT38 8</t>
  </si>
  <si>
    <t>BT4 9</t>
  </si>
  <si>
    <t>BT40 9</t>
  </si>
  <si>
    <t>BT45 6</t>
  </si>
  <si>
    <t>BT45 7</t>
  </si>
  <si>
    <t>BT48 4</t>
  </si>
  <si>
    <t>BT48 6</t>
  </si>
  <si>
    <t>BT48 7</t>
  </si>
  <si>
    <t>BT48 9</t>
  </si>
  <si>
    <t>BT5 4</t>
  </si>
  <si>
    <t>BT53 6</t>
  </si>
  <si>
    <t>BT60 4</t>
  </si>
  <si>
    <t>BT61 9</t>
  </si>
  <si>
    <t>BT62 2</t>
  </si>
  <si>
    <t>BT62 3</t>
  </si>
  <si>
    <t>BT62 4</t>
  </si>
  <si>
    <t>BT64 1</t>
  </si>
  <si>
    <t>BT64 2</t>
  </si>
  <si>
    <t>BT64 3</t>
  </si>
  <si>
    <t>BT65 4</t>
  </si>
  <si>
    <t>BT65 5</t>
  </si>
  <si>
    <t>BT66 6</t>
  </si>
  <si>
    <t>BT67 9</t>
  </si>
  <si>
    <t>BT68 4</t>
  </si>
  <si>
    <t>BT74 0</t>
  </si>
  <si>
    <t>BT74 4</t>
  </si>
  <si>
    <t>BT74 6</t>
  </si>
  <si>
    <t>BT77 0</t>
  </si>
  <si>
    <t>BT78 2</t>
  </si>
  <si>
    <t>BT79 7</t>
  </si>
  <si>
    <t>BT80 9</t>
  </si>
  <si>
    <t>BT82 8</t>
  </si>
  <si>
    <t>BT9 5</t>
  </si>
  <si>
    <t>BT92 0</t>
  </si>
  <si>
    <t>BT92 1</t>
  </si>
  <si>
    <t>BT92 2</t>
  </si>
  <si>
    <t>BT92 3</t>
  </si>
  <si>
    <t>BT92 4</t>
  </si>
  <si>
    <t>BT92 6</t>
  </si>
  <si>
    <t>BT92 9</t>
  </si>
  <si>
    <t>BT93 2</t>
  </si>
  <si>
    <t>BT93 3</t>
  </si>
  <si>
    <t>BT93 4</t>
  </si>
  <si>
    <t>BT93 5</t>
  </si>
  <si>
    <t>BT93 7</t>
  </si>
  <si>
    <t>BT93 8</t>
  </si>
  <si>
    <t>QuarterEnd&gt;&gt;</t>
  </si>
  <si>
    <t>LoanType&gt;&gt;</t>
  </si>
  <si>
    <t>Northern Ireland Total</t>
  </si>
  <si>
    <t>BT13 9</t>
  </si>
  <si>
    <t>BT20 9</t>
  </si>
  <si>
    <t>BT23 9</t>
  </si>
  <si>
    <t>BT28 9</t>
  </si>
  <si>
    <t>BT30 0</t>
  </si>
  <si>
    <t>BT32 9</t>
  </si>
  <si>
    <t>BT35 5</t>
  </si>
  <si>
    <t>BT38 0</t>
  </si>
  <si>
    <t>BT39 1</t>
  </si>
  <si>
    <t>BT41 9</t>
  </si>
  <si>
    <t>BT42 9</t>
  </si>
  <si>
    <t>BT45 9</t>
  </si>
  <si>
    <t>BT49 4</t>
  </si>
  <si>
    <t>BT5 9</t>
  </si>
  <si>
    <t>BT52 9</t>
  </si>
  <si>
    <t>BT53 9</t>
  </si>
  <si>
    <t>BT61 0</t>
  </si>
  <si>
    <t>BT64 9</t>
  </si>
  <si>
    <t>BT65 9</t>
  </si>
  <si>
    <t>BT70 9</t>
  </si>
  <si>
    <t>BT78 9</t>
  </si>
  <si>
    <t>BT80 1</t>
  </si>
  <si>
    <t>BT82 1</t>
  </si>
  <si>
    <t>BT total</t>
  </si>
  <si>
    <t>Postcode:</t>
  </si>
  <si>
    <t>Sum of borrowing (£)</t>
  </si>
  <si>
    <t>Publishable?</t>
  </si>
  <si>
    <t>BT61 8AR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</si>
</sst>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44" formatCode="_-&quot;£&quot;* #,##0.00_-;\-&quot;£&quot;* #,##0.00_-;_-&quot;£&quot;* &quot;-&quot;??_-;_-@_-"/>
    <numFmt numFmtId="43" formatCode="_-* #,##0.00_-;\-* #,##0.00_-;_-* &quot;-&quot;??_-;_-@_-"/>
    <numFmt numFmtId="164" formatCode="&quot;£&quot;#,##0"/>
    <numFmt numFmtId="165" formatCode="_-* #,##0_-;\-* #,##0_-;_-* &quot;-&quot;??_-;_-@_-"/>
  </numFmts>
  <fonts count="29"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b/>
      <sz val="18"/>
      <color theme="3"/>
      <name val="Cambria"/>
      <family val="2"/>
      <scheme val="major"/>
    </font>
    <font>
      <b/>
      <sz val="16"/>
      <color theme="3"/>
      <name val="Cambria"/>
      <family val="2"/>
      <scheme val="major"/>
    </font>
    <font>
      <b/>
      <sz val="11"/>
      <color theme="3"/>
      <name val="Calibri"/>
      <family val="2"/>
      <scheme val="minor"/>
    </font>
    <font>
      <b/>
      <sz val="14"/>
      <color theme="0" tint="-0.499984740745262"/>
      <name val="Cambria"/>
      <family val="2"/>
      <scheme val="major"/>
    </font>
    <font>
      <u/>
      <sz val="11"/>
      <color theme="10"/>
      <name val="Calibri"/>
      <family val="2"/>
      <scheme val="minor"/>
    </font>
    <font>
      <b/>
      <sz val="16"/>
      <color rgb="FF0070C0"/>
      <name val="Calibri"/>
      <family val="2"/>
      <scheme val="minor"/>
    </font>
    <font>
      <sz val="11"/>
      <color theme="1"/>
      <name val="Calibri"/>
      <family val="2"/>
      <scheme val="minor"/>
    </font>
    <font>
      <sz val="10"/>
      <color indexed="8"/>
      <name val="Arial"/>
      <family val="2"/>
    </font>
    <font>
      <sz val="10"/>
      <color theme="1"/>
      <name val="Arial"/>
      <family val="2"/>
    </font>
    <font>
      <b/>
      <sz val="18"/>
      <color theme="0" tint="-0.499984740745262"/>
      <name val="Cambria"/>
      <family val="2"/>
      <scheme val="major"/>
    </font>
    <font>
      <b/>
      <sz val="11"/>
      <color rgb="FFFF0000"/>
      <name val="Calibri"/>
      <family val="2"/>
      <scheme val="minor"/>
    </font>
    <font>
      <b/>
      <sz val="11"/>
      <color theme="1"/>
      <name val="Calibri"/>
      <family val="2"/>
      <scheme val="minor"/>
    </font>
    <font>
      <i/>
      <sz val="14"/>
      <color theme="1"/>
      <name val="Calibri"/>
      <family val="2"/>
      <scheme val="minor"/>
    </font>
    <font>
      <b/>
      <sz val="14"/>
      <color theme="3"/>
      <name val="Cambria"/>
      <family val="2"/>
      <scheme val="major"/>
    </font>
    <font>
      <b/>
      <sz val="10"/>
      <color theme="1"/>
      <name val="Arial"/>
      <family val="2"/>
    </font>
    <font>
      <sz val="14"/>
      <color theme="4"/>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sz val="8"/>
      <color theme="1"/>
      <name val="Arial"/>
      <family val="2"/>
    </font>
    <font>
      <b/>
      <sz val="11"/>
      <color theme="1"/>
      <name val="Arial"/>
      <family val="2"/>
    </font>
    <font>
      <sz val="11"/>
      <name val="Calibri"/>
      <family val="2"/>
      <scheme val="minor"/>
    </font>
    <font>
      <sz val="11"/>
      <color theme="4"/>
      <name val="Calibri"/>
      <family val="2"/>
      <scheme val="minor"/>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CC"/>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right/>
      <top style="thin">
        <color indexed="64"/>
      </top>
      <bottom style="double">
        <color indexed="64"/>
      </bottom>
      <diagonal/>
    </border>
    <border>
      <left/>
      <right/>
      <top/>
      <bottom style="thin">
        <color auto="1"/>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7">
    <xf numFmtId="0" fontId="0" fillId="0" borderId="0"/>
    <xf numFmtId="0" fontId="5" fillId="0" borderId="0" applyNumberFormat="0" applyFill="0" applyBorder="0" applyAlignment="0" applyProtection="0"/>
    <xf numFmtId="0" fontId="9" fillId="0" borderId="0" applyNumberFormat="0" applyFill="0" applyBorder="0" applyAlignment="0" applyProtection="0"/>
    <xf numFmtId="0" fontId="11" fillId="0" borderId="0"/>
    <xf numFmtId="0" fontId="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13"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3" fillId="0" borderId="0" applyFont="0" applyFill="0" applyBorder="0" applyAlignment="0" applyProtection="0"/>
    <xf numFmtId="0" fontId="11" fillId="0" borderId="0"/>
    <xf numFmtId="0" fontId="11" fillId="0" borderId="0"/>
    <xf numFmtId="0" fontId="11" fillId="0" borderId="0"/>
    <xf numFmtId="0" fontId="13" fillId="0" borderId="0"/>
    <xf numFmtId="0" fontId="13"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9" fontId="12"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3" fontId="4" fillId="0" borderId="0" applyFont="0" applyFill="0" applyBorder="0" applyAlignment="0" applyProtection="0"/>
  </cellStyleXfs>
  <cellXfs count="85">
    <xf numFmtId="0" fontId="0" fillId="0" borderId="0" xfId="0"/>
    <xf numFmtId="0" fontId="6" fillId="0" borderId="0" xfId="1" applyFont="1" applyAlignment="1">
      <alignment horizontal="left" vertical="top"/>
    </xf>
    <xf numFmtId="0" fontId="8" fillId="0" borderId="0" xfId="1" applyFont="1" applyFill="1" applyAlignment="1">
      <alignment horizontal="left" vertical="top"/>
    </xf>
    <xf numFmtId="0" fontId="6" fillId="0" borderId="4" xfId="1" applyFont="1" applyBorder="1" applyAlignment="1">
      <alignment horizontal="left" vertical="center"/>
    </xf>
    <xf numFmtId="0" fontId="6" fillId="0" borderId="4" xfId="1" applyFont="1" applyBorder="1" applyAlignment="1">
      <alignment vertical="center"/>
    </xf>
    <xf numFmtId="0" fontId="11" fillId="0" borderId="0" xfId="3"/>
    <xf numFmtId="0" fontId="7" fillId="0" borderId="0" xfId="4"/>
    <xf numFmtId="0" fontId="11" fillId="0" borderId="0" xfId="3" applyAlignment="1">
      <alignment horizontal="left"/>
    </xf>
    <xf numFmtId="0" fontId="7" fillId="0" borderId="0" xfId="4" applyAlignment="1">
      <alignment horizontal="left"/>
    </xf>
    <xf numFmtId="164" fontId="7" fillId="0" borderId="6" xfId="4" applyNumberFormat="1" applyBorder="1" applyAlignment="1">
      <alignment horizontal="left" vertical="center" wrapText="1"/>
    </xf>
    <xf numFmtId="0" fontId="7" fillId="0" borderId="0" xfId="4" applyAlignment="1">
      <alignment vertical="center"/>
    </xf>
    <xf numFmtId="0" fontId="7" fillId="0" borderId="6" xfId="4" applyBorder="1" applyAlignment="1">
      <alignment vertical="center" wrapText="1"/>
    </xf>
    <xf numFmtId="0" fontId="11" fillId="0" borderId="4" xfId="3" applyBorder="1" applyAlignment="1">
      <alignment horizontal="left" vertical="center"/>
    </xf>
    <xf numFmtId="0" fontId="11" fillId="0" borderId="0" xfId="3" applyAlignment="1">
      <alignment vertical="center"/>
    </xf>
    <xf numFmtId="164" fontId="7" fillId="0" borderId="5" xfId="4" applyNumberFormat="1" applyBorder="1" applyAlignment="1">
      <alignment horizontal="center" vertical="center" wrapText="1"/>
    </xf>
    <xf numFmtId="0" fontId="0" fillId="0" borderId="0" xfId="0" applyBorder="1" applyAlignment="1">
      <alignment vertical="center"/>
    </xf>
    <xf numFmtId="0" fontId="0" fillId="0" borderId="0" xfId="0" applyBorder="1" applyAlignment="1"/>
    <xf numFmtId="0" fontId="11" fillId="0" borderId="0" xfId="3" applyBorder="1"/>
    <xf numFmtId="0" fontId="7" fillId="0" borderId="4" xfId="4" applyBorder="1" applyAlignment="1">
      <alignment vertical="center"/>
    </xf>
    <xf numFmtId="0" fontId="7" fillId="0" borderId="6" xfId="4" applyBorder="1" applyAlignment="1">
      <alignment vertical="center"/>
    </xf>
    <xf numFmtId="0" fontId="11" fillId="0" borderId="0" xfId="3" applyAlignment="1"/>
    <xf numFmtId="0" fontId="14" fillId="0" borderId="7" xfId="1" applyFont="1" applyFill="1" applyBorder="1" applyAlignment="1" applyProtection="1">
      <alignment vertical="top" wrapText="1"/>
      <protection locked="0"/>
    </xf>
    <xf numFmtId="9" fontId="0" fillId="0" borderId="0" xfId="40" applyFont="1" applyAlignment="1"/>
    <xf numFmtId="0" fontId="15" fillId="0" borderId="0" xfId="3" applyFont="1" applyAlignment="1"/>
    <xf numFmtId="5" fontId="16" fillId="2" borderId="8" xfId="9" applyNumberFormat="1" applyFont="1" applyFill="1" applyBorder="1" applyAlignment="1">
      <alignment horizontal="left"/>
    </xf>
    <xf numFmtId="0" fontId="16" fillId="0" borderId="0" xfId="3" applyFont="1" applyAlignment="1">
      <alignment horizontal="right"/>
    </xf>
    <xf numFmtId="0" fontId="16" fillId="0" borderId="0" xfId="3" applyFont="1" applyAlignment="1">
      <alignment horizontal="left" vertical="top"/>
    </xf>
    <xf numFmtId="0" fontId="11" fillId="0" borderId="0" xfId="3" applyAlignment="1">
      <alignment vertical="top"/>
    </xf>
    <xf numFmtId="0" fontId="16" fillId="0" borderId="0" xfId="3" applyFont="1" applyAlignment="1">
      <alignment horizontal="right" vertical="top"/>
    </xf>
    <xf numFmtId="0" fontId="11" fillId="0" borderId="0" xfId="3" applyBorder="1" applyAlignment="1"/>
    <xf numFmtId="0" fontId="16" fillId="2" borderId="8" xfId="3" applyFont="1" applyFill="1" applyBorder="1" applyAlignment="1">
      <alignment horizontal="right" vertical="top"/>
    </xf>
    <xf numFmtId="0" fontId="16" fillId="2" borderId="8" xfId="3" applyFont="1" applyFill="1" applyBorder="1" applyAlignment="1">
      <alignment horizontal="left" vertical="top"/>
    </xf>
    <xf numFmtId="5" fontId="0" fillId="0" borderId="0" xfId="9" applyNumberFormat="1" applyFont="1" applyBorder="1" applyAlignment="1"/>
    <xf numFmtId="0" fontId="16" fillId="0" borderId="0" xfId="3" applyFont="1" applyBorder="1" applyAlignment="1"/>
    <xf numFmtId="0" fontId="16" fillId="0" borderId="0" xfId="3" applyFont="1" applyAlignment="1"/>
    <xf numFmtId="0" fontId="16" fillId="0" borderId="0" xfId="3" applyFont="1" applyAlignment="1">
      <alignment horizontal="left"/>
    </xf>
    <xf numFmtId="0" fontId="17" fillId="3" borderId="8" xfId="3" applyFont="1" applyFill="1" applyBorder="1" applyAlignment="1" applyProtection="1">
      <protection locked="0"/>
    </xf>
    <xf numFmtId="0" fontId="18" fillId="0" borderId="0" xfId="1" applyFont="1" applyAlignment="1">
      <alignment vertical="top"/>
    </xf>
    <xf numFmtId="0" fontId="6" fillId="0" borderId="0" xfId="1" applyFont="1" applyAlignment="1">
      <alignment vertical="top"/>
    </xf>
    <xf numFmtId="0" fontId="11" fillId="4" borderId="0" xfId="3" applyFill="1"/>
    <xf numFmtId="3" fontId="13" fillId="4" borderId="9" xfId="3" applyNumberFormat="1" applyFont="1" applyFill="1" applyBorder="1" applyAlignment="1">
      <alignment horizontal="center" vertical="center"/>
    </xf>
    <xf numFmtId="0" fontId="20" fillId="4" borderId="0" xfId="3" applyFont="1" applyFill="1"/>
    <xf numFmtId="0" fontId="11" fillId="4" borderId="0" xfId="3" quotePrefix="1" applyFill="1"/>
    <xf numFmtId="0" fontId="11" fillId="4" borderId="0" xfId="3" applyFill="1" applyAlignment="1">
      <alignment wrapText="1"/>
    </xf>
    <xf numFmtId="0" fontId="11" fillId="4" borderId="0" xfId="3" applyFill="1" applyAlignment="1"/>
    <xf numFmtId="0" fontId="21" fillId="4" borderId="0" xfId="3" applyFont="1" applyFill="1" applyAlignment="1"/>
    <xf numFmtId="0" fontId="13" fillId="4" borderId="9" xfId="3" applyFont="1" applyFill="1" applyBorder="1" applyAlignment="1">
      <alignment vertical="center" wrapText="1"/>
    </xf>
    <xf numFmtId="0" fontId="13" fillId="4" borderId="10" xfId="3" applyFont="1" applyFill="1" applyBorder="1" applyAlignment="1">
      <alignment horizontal="center" vertical="center"/>
    </xf>
    <xf numFmtId="0" fontId="13" fillId="4" borderId="9" xfId="3" applyFont="1" applyFill="1" applyBorder="1" applyAlignment="1">
      <alignment horizontal="center" vertical="center"/>
    </xf>
    <xf numFmtId="0" fontId="13" fillId="4" borderId="9" xfId="3" applyFont="1" applyFill="1" applyBorder="1" applyAlignment="1">
      <alignment vertical="center"/>
    </xf>
    <xf numFmtId="0" fontId="0" fillId="0" borderId="0" xfId="0" applyFill="1" applyBorder="1"/>
    <xf numFmtId="0" fontId="16" fillId="0" borderId="0" xfId="3" applyFont="1" applyFill="1" applyBorder="1"/>
    <xf numFmtId="0" fontId="11" fillId="0" borderId="0" xfId="3" applyFill="1" applyBorder="1"/>
    <xf numFmtId="0" fontId="3" fillId="0" borderId="0" xfId="3" applyFont="1" applyFill="1" applyBorder="1" applyAlignment="1">
      <alignment horizontal="left"/>
    </xf>
    <xf numFmtId="164" fontId="2" fillId="0" borderId="0" xfId="3" applyNumberFormat="1" applyFont="1" applyAlignment="1">
      <alignment horizontal="right"/>
    </xf>
    <xf numFmtId="0" fontId="2" fillId="0" borderId="0" xfId="3" applyFont="1"/>
    <xf numFmtId="0" fontId="24" fillId="0" borderId="0" xfId="0" applyFont="1" applyFill="1" applyAlignment="1">
      <alignment horizontal="left"/>
    </xf>
    <xf numFmtId="164" fontId="7" fillId="0" borderId="0" xfId="4" applyNumberFormat="1"/>
    <xf numFmtId="0" fontId="0" fillId="0" borderId="0" xfId="0"/>
    <xf numFmtId="0" fontId="25" fillId="0" borderId="0" xfId="0" applyFont="1"/>
    <xf numFmtId="0" fontId="26" fillId="5" borderId="0" xfId="0" applyFont="1" applyFill="1" applyBorder="1" applyAlignment="1" applyProtection="1">
      <alignment horizontal="right" vertical="center" wrapText="1"/>
    </xf>
    <xf numFmtId="43" fontId="2" fillId="0" borderId="0" xfId="46" applyFont="1"/>
    <xf numFmtId="0" fontId="27" fillId="5" borderId="0" xfId="0" applyNumberFormat="1" applyFont="1" applyFill="1" applyAlignment="1" applyProtection="1">
      <alignment horizontal="left"/>
    </xf>
    <xf numFmtId="0" fontId="28" fillId="5" borderId="0" xfId="0" applyFont="1" applyFill="1" applyAlignment="1" applyProtection="1">
      <alignment horizontal="right"/>
    </xf>
    <xf numFmtId="0" fontId="21" fillId="4" borderId="0" xfId="3" applyFont="1" applyFill="1" applyAlignment="1">
      <alignment vertical="center" wrapText="1"/>
    </xf>
    <xf numFmtId="0" fontId="11" fillId="4" borderId="0" xfId="3" applyFill="1" applyAlignment="1">
      <alignment wrapText="1"/>
    </xf>
    <xf numFmtId="0" fontId="13" fillId="4" borderId="9" xfId="3" applyFont="1" applyFill="1" applyBorder="1" applyAlignment="1">
      <alignment vertical="center"/>
    </xf>
    <xf numFmtId="0" fontId="19" fillId="4" borderId="11" xfId="3" applyFont="1" applyFill="1" applyBorder="1" applyAlignment="1">
      <alignment horizontal="center" vertical="center" wrapText="1"/>
    </xf>
    <xf numFmtId="0" fontId="11" fillId="4" borderId="10" xfId="3" applyFill="1" applyBorder="1" applyAlignment="1">
      <alignment horizontal="center" vertical="center" wrapText="1"/>
    </xf>
    <xf numFmtId="0" fontId="19" fillId="4" borderId="11" xfId="3" applyFont="1" applyFill="1" applyBorder="1" applyAlignment="1">
      <alignment vertical="center"/>
    </xf>
    <xf numFmtId="0" fontId="11" fillId="4" borderId="10" xfId="3" applyFill="1" applyBorder="1" applyAlignment="1">
      <alignment vertical="center"/>
    </xf>
    <xf numFmtId="0" fontId="21" fillId="4" borderId="0" xfId="3" applyFont="1" applyFill="1" applyAlignment="1">
      <alignment wrapText="1"/>
    </xf>
    <xf numFmtId="0" fontId="21" fillId="4" borderId="0" xfId="3" applyFont="1" applyFill="1" applyAlignment="1"/>
    <xf numFmtId="0" fontId="11" fillId="4" borderId="0" xfId="3" applyFill="1" applyAlignment="1"/>
    <xf numFmtId="0" fontId="11" fillId="4" borderId="0" xfId="3" applyFill="1" applyAlignment="1">
      <alignment horizontal="left" vertical="top" wrapText="1"/>
    </xf>
    <xf numFmtId="0" fontId="0" fillId="0" borderId="0" xfId="0" applyAlignment="1">
      <alignment wrapText="1"/>
    </xf>
    <xf numFmtId="0" fontId="21" fillId="4" borderId="0" xfId="3" applyFont="1" applyFill="1" applyAlignment="1">
      <alignment horizontal="left"/>
    </xf>
    <xf numFmtId="0" fontId="11" fillId="4" borderId="0" xfId="3" applyFill="1" applyAlignment="1">
      <alignment vertical="top" wrapText="1"/>
    </xf>
    <xf numFmtId="0" fontId="0" fillId="0" borderId="0" xfId="0" applyAlignment="1">
      <alignment vertical="top" wrapText="1"/>
    </xf>
    <xf numFmtId="0" fontId="10" fillId="0" borderId="1" xfId="2" applyFont="1" applyBorder="1" applyAlignment="1">
      <alignment vertical="center"/>
    </xf>
    <xf numFmtId="0" fontId="10" fillId="0" borderId="2" xfId="2" applyFont="1" applyBorder="1" applyAlignment="1">
      <alignment vertical="center"/>
    </xf>
    <xf numFmtId="0" fontId="10" fillId="0" borderId="3" xfId="2" applyFont="1" applyBorder="1" applyAlignment="1">
      <alignment vertical="center"/>
    </xf>
    <xf numFmtId="0" fontId="0" fillId="0" borderId="0" xfId="0"/>
    <xf numFmtId="14" fontId="1" fillId="0" borderId="0" xfId="3" applyNumberFormat="1" applyFont="1" applyFill="1" applyBorder="1"/>
    <xf numFmtId="165" fontId="1" fillId="6" borderId="0" xfId="46" applyNumberFormat="1" applyFont="1" applyFill="1" applyAlignment="1" applyProtection="1">
      <alignment horizontal="center"/>
      <protection locked="0"/>
    </xf>
  </cellXfs>
  <cellStyles count="47">
    <cellStyle name="Comma" xfId="46" builtinId="3"/>
    <cellStyle name="Comma 2" xfId="5"/>
    <cellStyle name="Comma 2 2" xfId="6"/>
    <cellStyle name="Comma 3" xfId="7"/>
    <cellStyle name="Comma 3 2" xfId="8"/>
    <cellStyle name="Comma 4" xfId="9"/>
    <cellStyle name="Comma 4 2" xfId="10"/>
    <cellStyle name="Comma 4 2 2" xfId="11"/>
    <cellStyle name="Comma 4 3" xfId="12"/>
    <cellStyle name="Comma 4 3 2" xfId="13"/>
    <cellStyle name="Comma 4 4" xfId="14"/>
    <cellStyle name="Comma 5" xfId="15"/>
    <cellStyle name="Comma 5 2" xfId="16"/>
    <cellStyle name="Comma 6" xfId="17"/>
    <cellStyle name="Comma 6 2" xfId="18"/>
    <cellStyle name="Comma 7" xfId="19"/>
    <cellStyle name="Comma 7 2" xfId="20"/>
    <cellStyle name="Comma 8" xfId="21"/>
    <cellStyle name="Currency 2" xfId="22"/>
    <cellStyle name="Currency 2 2" xfId="23"/>
    <cellStyle name="Currency 2 2 2" xfId="24"/>
    <cellStyle name="Currency 2 3" xfId="25"/>
    <cellStyle name="Heading 4 2" xfId="4"/>
    <cellStyle name="Hyperlink" xfId="2" builtinId="8"/>
    <cellStyle name="Normal" xfId="0" builtinId="0"/>
    <cellStyle name="Normal 2" xfId="3"/>
    <cellStyle name="Normal 2 2" xfId="26"/>
    <cellStyle name="Normal 2 2 2" xfId="27"/>
    <cellStyle name="Normal 2 2 3" xfId="28"/>
    <cellStyle name="Normal 2 3" xfId="29"/>
    <cellStyle name="Normal 2 4" xfId="30"/>
    <cellStyle name="Normal 3" xfId="31"/>
    <cellStyle name="Normal 3 2" xfId="32"/>
    <cellStyle name="Normal 4" xfId="33"/>
    <cellStyle name="Normal 4 2" xfId="34"/>
    <cellStyle name="Normal 4 3" xfId="35"/>
    <cellStyle name="Normal 5" xfId="36"/>
    <cellStyle name="Normal 6" xfId="37"/>
    <cellStyle name="Percent 2" xfId="38"/>
    <cellStyle name="Percent 3" xfId="39"/>
    <cellStyle name="Percent 4" xfId="40"/>
    <cellStyle name="Percent 4 2" xfId="41"/>
    <cellStyle name="Percent 4 3" xfId="42"/>
    <cellStyle name="Percent 5" xfId="43"/>
    <cellStyle name="Percent 6" xfId="44"/>
    <cellStyle name="Percent 7" xfId="45"/>
    <cellStyle name="Title" xfId="1" builtinId="15"/>
  </cellStyles>
  <dxfs count="9">
    <dxf>
      <font>
        <b/>
        <i val="0"/>
      </font>
      <fill>
        <patternFill>
          <bgColor rgb="FFFF0000"/>
        </patternFill>
      </fill>
      <border>
        <left style="thin">
          <color theme="1"/>
        </left>
        <right style="thin">
          <color theme="1"/>
        </right>
        <top style="thin">
          <color theme="1"/>
        </top>
        <bottom style="thin">
          <color theme="1"/>
        </bottom>
        <vertical/>
        <horizontal/>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ill>
        <patternFill>
          <bgColor rgb="FFFFC7CE"/>
        </patternFill>
      </fill>
    </dxf>
    <dxf>
      <font>
        <b/>
        <i val="0"/>
        <strike val="0"/>
        <condense val="0"/>
        <extend val="0"/>
        <outline val="0"/>
        <shadow val="0"/>
        <u val="none"/>
        <vertAlign val="baseline"/>
        <sz val="10"/>
        <color auto="1"/>
        <name val="Arial"/>
        <scheme val="none"/>
      </font>
      <fill>
        <patternFill patternType="solid">
          <fgColor indexed="64"/>
          <bgColor theme="6" tint="0.5999938962981048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5" formatCode="_-* #,##0_-;\-* #,##0_-;_-* &quot;-&quot;??_-;_-@_-"/>
      <fill>
        <patternFill patternType="solid">
          <fgColor indexed="64"/>
          <bgColor rgb="FFFFFFCC"/>
        </patternFill>
      </fill>
      <alignment horizontal="center" vertical="bottom" textRotation="0" wrapText="0" relativeIndent="0" justifyLastLine="0" shrinkToFit="0" readingOrder="0"/>
      <protection locked="0" hidden="0"/>
    </dxf>
    <dxf>
      <font>
        <b val="0"/>
        <i val="0"/>
        <strike val="0"/>
        <condense val="0"/>
        <extend val="0"/>
        <outline val="0"/>
        <shadow val="0"/>
        <u val="none"/>
        <vertAlign val="baseline"/>
        <sz val="11"/>
        <color theme="4"/>
        <name val="Calibri"/>
        <scheme val="minor"/>
      </font>
      <numFmt numFmtId="0" formatCode="General"/>
      <fill>
        <patternFill patternType="solid">
          <fgColor indexed="64"/>
          <bgColor theme="6" tint="0.59999389629810485"/>
        </patternFill>
      </fill>
      <alignment horizontal="left" vertical="bottom" textRotation="0" wrapText="0" relative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0</xdr:colOff>
      <xdr:row>38</xdr:row>
      <xdr:rowOff>0</xdr:rowOff>
    </xdr:from>
    <xdr:ext cx="3048000" cy="962025"/>
    <xdr:pic>
      <xdr:nvPicPr>
        <xdr:cNvPr id="2" name="Picture 1" descr="C:\Users\paul.newland\AppData\Local\Microsoft\Windows\Temporary Internet Files\Content.Outlook\XF69G14A\postcode-imag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1600" y="6877050"/>
          <a:ext cx="3048000" cy="962025"/>
        </a:xfrm>
        <a:prstGeom prst="rect">
          <a:avLst/>
        </a:prstGeom>
        <a:noFill/>
        <a:ln>
          <a:noFill/>
        </a:ln>
      </xdr:spPr>
    </xdr:pic>
    <xdr:clientData/>
  </xdr:oneCellAnchor>
</xdr:wsDr>
</file>

<file path=xl/tables/table1.xml><?xml version="1.0" encoding="utf-8"?>
<table xmlns="http://schemas.openxmlformats.org/spreadsheetml/2006/main" id="1" name="lkupTotals" displayName="lkupTotals" ref="G2:I3" insertRow="1" totalsRowShown="0">
  <autoFilter ref="G2:I3"/>
  <tableColumns count="3">
    <tableColumn id="1" name="Postcode:" dataDxfId="8"/>
    <tableColumn id="2" name="Sum of borrowing (£)" dataDxfId="7" dataCellStyle="Comma"/>
    <tableColumn id="3" name="Publishable?"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
  <sheetViews>
    <sheetView workbookViewId="0">
      <selection activeCell="G3" sqref="G3:I242"/>
    </sheetView>
  </sheetViews>
  <sheetFormatPr defaultRowHeight="14.25" x14ac:dyDescent="0.2"/>
  <cols>
    <col min="1" max="1" width="11.5" bestFit="1" customWidth="1"/>
    <col min="2" max="2" width="12.375" bestFit="1" customWidth="1"/>
    <col min="8" max="8" width="20.25" bestFit="1" customWidth="1"/>
  </cols>
  <sheetData>
    <row r="1" spans="1:9" ht="15" x14ac:dyDescent="0.25">
      <c r="A1" s="50"/>
      <c r="B1" s="50"/>
      <c r="C1" s="50"/>
      <c r="D1" s="50"/>
      <c r="E1" s="50"/>
      <c r="F1" s="50"/>
      <c r="G1" s="59" t="str">
        <f>"Copy from 'Postcode_Lending_Q" &amp; MONTH(QuarterEnd)/3 &amp; "_" &amp;YEAR(QuarterEnd) &amp; "_Personal_NI.xlsx'"</f>
        <v>Copy from 'Postcode_Lending_Q3_2017_Personal_NI.xlsx'</v>
      </c>
      <c r="H1" s="58"/>
      <c r="I1" s="58"/>
    </row>
    <row r="2" spans="1:9" ht="30" x14ac:dyDescent="0.25">
      <c r="A2" s="51" t="s">
        <v>338</v>
      </c>
      <c r="B2" s="83">
        <v>43008</v>
      </c>
      <c r="C2" s="50"/>
      <c r="D2" s="52"/>
      <c r="E2" s="50"/>
      <c r="F2" s="50"/>
      <c r="G2" s="58" t="s">
        <v>365</v>
      </c>
      <c r="H2" s="58" t="s">
        <v>366</v>
      </c>
      <c r="I2" s="60" t="s">
        <v>367</v>
      </c>
    </row>
    <row r="3" spans="1:9" ht="15" x14ac:dyDescent="0.25">
      <c r="A3" s="51" t="s">
        <v>339</v>
      </c>
      <c r="B3" s="53" t="s">
        <v>149</v>
      </c>
      <c r="C3" s="50"/>
      <c r="D3" s="50"/>
      <c r="E3" s="50"/>
      <c r="F3" s="50"/>
      <c r="G3" s="62"/>
      <c r="H3" s="84"/>
      <c r="I3" s="63"/>
    </row>
    <row r="4" spans="1:9" x14ac:dyDescent="0.2">
      <c r="A4" s="50"/>
      <c r="B4" s="50"/>
      <c r="C4" s="50"/>
      <c r="D4" s="50"/>
      <c r="E4" s="50"/>
      <c r="F4" s="50"/>
    </row>
    <row r="5" spans="1:9" x14ac:dyDescent="0.2">
      <c r="A5" s="50"/>
      <c r="B5" s="50"/>
      <c r="C5" s="50"/>
      <c r="D5" s="50"/>
      <c r="E5" s="50"/>
      <c r="F5" s="50"/>
    </row>
    <row r="6" spans="1:9" x14ac:dyDescent="0.2">
      <c r="A6" s="50"/>
      <c r="B6" s="50"/>
      <c r="C6" s="50"/>
      <c r="D6" s="50"/>
      <c r="E6" s="50"/>
      <c r="F6" s="50"/>
    </row>
  </sheetData>
  <conditionalFormatting sqref="H3">
    <cfRule type="cellIs" dxfId="5" priority="2" operator="lessThan">
      <formula>0.1</formula>
    </cfRule>
  </conditionalFormatting>
  <dataValidations count="1">
    <dataValidation operator="greaterThan" allowBlank="1" showInputMessage="1" showErrorMessage="1" prompt="Each sector postcode must contain aggregate borrowing amounts" sqref="H3"/>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Q93"/>
  <sheetViews>
    <sheetView workbookViewId="0">
      <selection activeCell="C38" sqref="C38"/>
    </sheetView>
  </sheetViews>
  <sheetFormatPr defaultColWidth="9" defaultRowHeight="15" x14ac:dyDescent="0.25"/>
  <cols>
    <col min="1" max="1" width="1.5" style="39" customWidth="1"/>
    <col min="2" max="2" width="2.25" style="39" customWidth="1"/>
    <col min="3" max="3" width="31.125" style="39" customWidth="1"/>
    <col min="4" max="6" width="9.375" style="39" customWidth="1"/>
    <col min="7" max="16384" width="9" style="39"/>
  </cols>
  <sheetData>
    <row r="2" spans="2:16" ht="18.75" x14ac:dyDescent="0.3">
      <c r="B2" s="41" t="s">
        <v>212</v>
      </c>
    </row>
    <row r="3" spans="2:16" ht="18.75" x14ac:dyDescent="0.3">
      <c r="B3" s="41" t="s">
        <v>211</v>
      </c>
    </row>
    <row r="4" spans="2:16" x14ac:dyDescent="0.25">
      <c r="B4" s="42" t="s">
        <v>210</v>
      </c>
      <c r="C4" s="65" t="s">
        <v>209</v>
      </c>
      <c r="D4" s="65"/>
      <c r="E4" s="65"/>
      <c r="F4" s="65"/>
      <c r="G4" s="65"/>
      <c r="H4" s="65"/>
      <c r="I4" s="65"/>
      <c r="J4" s="65"/>
      <c r="K4" s="65"/>
      <c r="L4" s="65"/>
      <c r="M4" s="65"/>
      <c r="N4" s="65"/>
      <c r="O4" s="65"/>
      <c r="P4" s="65"/>
    </row>
    <row r="5" spans="2:16" x14ac:dyDescent="0.25">
      <c r="C5" s="65"/>
      <c r="D5" s="65"/>
      <c r="E5" s="65"/>
      <c r="F5" s="65"/>
      <c r="G5" s="65"/>
      <c r="H5" s="65"/>
      <c r="I5" s="65"/>
      <c r="J5" s="65"/>
      <c r="K5" s="65"/>
      <c r="L5" s="65"/>
      <c r="M5" s="65"/>
      <c r="N5" s="65"/>
      <c r="O5" s="65"/>
      <c r="P5" s="65"/>
    </row>
    <row r="6" spans="2:16" x14ac:dyDescent="0.25">
      <c r="B6" s="42" t="s">
        <v>208</v>
      </c>
      <c r="C6" s="71" t="s">
        <v>219</v>
      </c>
      <c r="D6" s="65"/>
      <c r="E6" s="65"/>
      <c r="F6" s="65"/>
      <c r="G6" s="65"/>
      <c r="H6" s="65"/>
      <c r="I6" s="65"/>
      <c r="J6" s="65"/>
      <c r="K6" s="65"/>
      <c r="L6" s="65"/>
      <c r="M6" s="65"/>
      <c r="N6" s="65"/>
      <c r="O6" s="65"/>
      <c r="P6" s="65"/>
    </row>
    <row r="7" spans="2:16" x14ac:dyDescent="0.25">
      <c r="C7" s="65"/>
      <c r="D7" s="65"/>
      <c r="E7" s="65"/>
      <c r="F7" s="65"/>
      <c r="G7" s="65"/>
      <c r="H7" s="65"/>
      <c r="I7" s="65"/>
      <c r="J7" s="65"/>
      <c r="K7" s="65"/>
      <c r="L7" s="65"/>
      <c r="M7" s="65"/>
      <c r="N7" s="65"/>
      <c r="O7" s="65"/>
      <c r="P7" s="65"/>
    </row>
    <row r="8" spans="2:16" x14ac:dyDescent="0.25">
      <c r="B8" s="42" t="s">
        <v>207</v>
      </c>
      <c r="C8" s="76" t="s">
        <v>205</v>
      </c>
      <c r="D8" s="73"/>
      <c r="E8" s="73"/>
      <c r="F8" s="73"/>
      <c r="G8" s="73"/>
      <c r="H8" s="73"/>
      <c r="I8" s="73"/>
      <c r="J8" s="73"/>
      <c r="K8" s="73"/>
      <c r="L8" s="73"/>
      <c r="M8" s="73"/>
      <c r="N8" s="73"/>
      <c r="O8" s="73"/>
      <c r="P8" s="73"/>
    </row>
    <row r="9" spans="2:16" x14ac:dyDescent="0.25">
      <c r="B9" s="42" t="s">
        <v>206</v>
      </c>
      <c r="C9" s="72" t="s">
        <v>203</v>
      </c>
      <c r="D9" s="73"/>
      <c r="E9" s="73"/>
      <c r="F9" s="73"/>
      <c r="G9" s="73"/>
      <c r="H9" s="73"/>
      <c r="I9" s="73"/>
      <c r="J9" s="73"/>
      <c r="K9" s="73"/>
      <c r="L9" s="73"/>
      <c r="M9" s="73"/>
      <c r="N9" s="73"/>
      <c r="O9" s="73"/>
      <c r="P9" s="73"/>
    </row>
    <row r="10" spans="2:16" x14ac:dyDescent="0.25">
      <c r="B10" s="42" t="s">
        <v>204</v>
      </c>
      <c r="C10" s="72" t="s">
        <v>200</v>
      </c>
      <c r="D10" s="73"/>
      <c r="E10" s="73"/>
      <c r="F10" s="73"/>
      <c r="G10" s="73"/>
      <c r="H10" s="73"/>
      <c r="I10" s="73"/>
      <c r="J10" s="73"/>
      <c r="K10" s="73"/>
      <c r="L10" s="73"/>
      <c r="M10" s="73"/>
      <c r="N10" s="73"/>
      <c r="O10" s="73"/>
      <c r="P10" s="73"/>
    </row>
    <row r="12" spans="2:16" ht="18.75" x14ac:dyDescent="0.3">
      <c r="B12" s="41" t="s">
        <v>218</v>
      </c>
    </row>
    <row r="13" spans="2:16" x14ac:dyDescent="0.25">
      <c r="B13" s="42" t="s">
        <v>202</v>
      </c>
      <c r="C13" s="77" t="s">
        <v>217</v>
      </c>
      <c r="D13" s="78"/>
      <c r="E13" s="78"/>
      <c r="F13" s="78"/>
      <c r="G13" s="78"/>
      <c r="H13" s="78"/>
      <c r="I13" s="78"/>
      <c r="J13" s="78"/>
      <c r="K13" s="78"/>
      <c r="L13" s="78"/>
      <c r="M13" s="78"/>
      <c r="N13" s="78"/>
      <c r="O13" s="78"/>
      <c r="P13" s="78"/>
    </row>
    <row r="14" spans="2:16" x14ac:dyDescent="0.25">
      <c r="B14" s="42" t="s">
        <v>201</v>
      </c>
      <c r="C14" s="65" t="s">
        <v>216</v>
      </c>
      <c r="D14" s="75"/>
      <c r="E14" s="75"/>
      <c r="F14" s="75"/>
      <c r="G14" s="75"/>
      <c r="H14" s="75"/>
      <c r="I14" s="75"/>
      <c r="J14" s="75"/>
      <c r="K14" s="75"/>
      <c r="L14" s="75"/>
      <c r="M14" s="75"/>
      <c r="N14" s="75"/>
      <c r="O14" s="75"/>
      <c r="P14" s="75"/>
    </row>
    <row r="16" spans="2:16" ht="18.75" x14ac:dyDescent="0.3">
      <c r="B16" s="41" t="s">
        <v>197</v>
      </c>
    </row>
    <row r="17" spans="2:16" x14ac:dyDescent="0.25">
      <c r="B17" s="42" t="s">
        <v>199</v>
      </c>
      <c r="C17" s="71" t="s">
        <v>195</v>
      </c>
      <c r="D17" s="65"/>
      <c r="E17" s="65"/>
      <c r="F17" s="65"/>
      <c r="G17" s="65"/>
      <c r="H17" s="65"/>
      <c r="I17" s="65"/>
      <c r="J17" s="65"/>
      <c r="K17" s="65"/>
      <c r="L17" s="65"/>
      <c r="M17" s="65"/>
      <c r="N17" s="65"/>
      <c r="O17" s="65"/>
      <c r="P17" s="65"/>
    </row>
    <row r="18" spans="2:16" x14ac:dyDescent="0.25">
      <c r="C18" s="65"/>
      <c r="D18" s="65"/>
      <c r="E18" s="65"/>
      <c r="F18" s="65"/>
      <c r="G18" s="65"/>
      <c r="H18" s="65"/>
      <c r="I18" s="65"/>
      <c r="J18" s="65"/>
      <c r="K18" s="65"/>
      <c r="L18" s="65"/>
      <c r="M18" s="65"/>
      <c r="N18" s="65"/>
      <c r="O18" s="65"/>
      <c r="P18" s="65"/>
    </row>
    <row r="19" spans="2:16" x14ac:dyDescent="0.25">
      <c r="C19" s="65"/>
      <c r="D19" s="65"/>
      <c r="E19" s="65"/>
      <c r="F19" s="65"/>
      <c r="G19" s="65"/>
      <c r="H19" s="65"/>
      <c r="I19" s="65"/>
      <c r="J19" s="65"/>
      <c r="K19" s="65"/>
      <c r="L19" s="65"/>
      <c r="M19" s="65"/>
      <c r="N19" s="65"/>
      <c r="O19" s="65"/>
      <c r="P19" s="65"/>
    </row>
    <row r="20" spans="2:16" x14ac:dyDescent="0.25">
      <c r="C20" s="65"/>
      <c r="D20" s="65"/>
      <c r="E20" s="65"/>
      <c r="F20" s="65"/>
      <c r="G20" s="65"/>
      <c r="H20" s="65"/>
      <c r="I20" s="65"/>
      <c r="J20" s="65"/>
      <c r="K20" s="65"/>
      <c r="L20" s="65"/>
      <c r="M20" s="65"/>
      <c r="N20" s="65"/>
      <c r="O20" s="65"/>
      <c r="P20" s="65"/>
    </row>
    <row r="22" spans="2:16" ht="18.75" x14ac:dyDescent="0.3">
      <c r="B22" s="41" t="s">
        <v>194</v>
      </c>
    </row>
    <row r="23" spans="2:16" x14ac:dyDescent="0.25">
      <c r="B23" s="42" t="s">
        <v>198</v>
      </c>
      <c r="C23" s="71" t="s">
        <v>192</v>
      </c>
      <c r="D23" s="65"/>
      <c r="E23" s="65"/>
      <c r="F23" s="65"/>
      <c r="G23" s="65"/>
      <c r="H23" s="65"/>
      <c r="I23" s="65"/>
      <c r="J23" s="65"/>
      <c r="K23" s="65"/>
      <c r="L23" s="65"/>
      <c r="M23" s="65"/>
      <c r="N23" s="65"/>
      <c r="O23" s="65"/>
      <c r="P23" s="65"/>
    </row>
    <row r="24" spans="2:16" x14ac:dyDescent="0.25">
      <c r="C24" s="65"/>
      <c r="D24" s="65"/>
      <c r="E24" s="65"/>
      <c r="F24" s="65"/>
      <c r="G24" s="65"/>
      <c r="H24" s="65"/>
      <c r="I24" s="65"/>
      <c r="J24" s="65"/>
      <c r="K24" s="65"/>
      <c r="L24" s="65"/>
      <c r="M24" s="65"/>
      <c r="N24" s="65"/>
      <c r="O24" s="65"/>
      <c r="P24" s="65"/>
    </row>
    <row r="25" spans="2:16" x14ac:dyDescent="0.25">
      <c r="C25" s="43"/>
      <c r="D25" s="43"/>
      <c r="E25" s="43"/>
      <c r="F25" s="43"/>
      <c r="G25" s="43"/>
      <c r="H25" s="43"/>
      <c r="I25" s="43"/>
      <c r="J25" s="43"/>
      <c r="K25" s="43"/>
      <c r="L25" s="43"/>
      <c r="M25" s="43"/>
      <c r="N25" s="43"/>
      <c r="O25" s="43"/>
      <c r="P25" s="43"/>
    </row>
    <row r="26" spans="2:16" x14ac:dyDescent="0.25">
      <c r="B26" s="39" t="str">
        <f t="shared" ref="B26:B31" si="0">CHAR(149)</f>
        <v>•</v>
      </c>
      <c r="C26" s="45" t="s">
        <v>191</v>
      </c>
    </row>
    <row r="27" spans="2:16" x14ac:dyDescent="0.25">
      <c r="B27" s="39" t="str">
        <f t="shared" si="0"/>
        <v>•</v>
      </c>
      <c r="C27" s="45" t="s">
        <v>190</v>
      </c>
    </row>
    <row r="28" spans="2:16" x14ac:dyDescent="0.25">
      <c r="B28" s="39" t="str">
        <f t="shared" si="0"/>
        <v>•</v>
      </c>
      <c r="C28" s="45" t="s">
        <v>189</v>
      </c>
    </row>
    <row r="29" spans="2:16" x14ac:dyDescent="0.25">
      <c r="B29" s="39" t="str">
        <f t="shared" si="0"/>
        <v>•</v>
      </c>
      <c r="C29" s="45" t="s">
        <v>188</v>
      </c>
    </row>
    <row r="30" spans="2:16" x14ac:dyDescent="0.25">
      <c r="B30" s="39" t="str">
        <f t="shared" si="0"/>
        <v>•</v>
      </c>
      <c r="C30" s="45" t="s">
        <v>187</v>
      </c>
    </row>
    <row r="31" spans="2:16" x14ac:dyDescent="0.25">
      <c r="B31" s="39" t="str">
        <f t="shared" si="0"/>
        <v>•</v>
      </c>
      <c r="C31" s="45" t="s">
        <v>186</v>
      </c>
    </row>
    <row r="33" spans="2:16" ht="18.75" x14ac:dyDescent="0.3">
      <c r="B33" s="41" t="s">
        <v>185</v>
      </c>
    </row>
    <row r="34" spans="2:16" x14ac:dyDescent="0.25">
      <c r="B34" s="42" t="s">
        <v>214</v>
      </c>
      <c r="C34" s="71" t="s">
        <v>183</v>
      </c>
      <c r="D34" s="65"/>
      <c r="E34" s="65"/>
      <c r="F34" s="65"/>
      <c r="G34" s="65"/>
      <c r="H34" s="65"/>
      <c r="I34" s="65"/>
      <c r="J34" s="65"/>
      <c r="K34" s="65"/>
      <c r="L34" s="65"/>
      <c r="M34" s="65"/>
      <c r="N34" s="65"/>
      <c r="O34" s="65"/>
      <c r="P34" s="65"/>
    </row>
    <row r="35" spans="2:16" x14ac:dyDescent="0.25">
      <c r="C35" s="65"/>
      <c r="D35" s="65"/>
      <c r="E35" s="65"/>
      <c r="F35" s="65"/>
      <c r="G35" s="65"/>
      <c r="H35" s="65"/>
      <c r="I35" s="65"/>
      <c r="J35" s="65"/>
      <c r="K35" s="65"/>
      <c r="L35" s="65"/>
      <c r="M35" s="65"/>
      <c r="N35" s="65"/>
      <c r="O35" s="65"/>
      <c r="P35" s="65"/>
    </row>
    <row r="36" spans="2:16" x14ac:dyDescent="0.25">
      <c r="C36" s="44"/>
      <c r="D36" s="44"/>
      <c r="E36" s="44"/>
      <c r="F36" s="44"/>
      <c r="G36" s="44"/>
      <c r="H36" s="44"/>
      <c r="I36" s="44"/>
      <c r="J36" s="44"/>
      <c r="K36" s="44"/>
      <c r="L36" s="44"/>
      <c r="M36" s="44"/>
      <c r="N36" s="44"/>
      <c r="O36" s="44"/>
      <c r="P36" s="44"/>
    </row>
    <row r="37" spans="2:16" x14ac:dyDescent="0.25">
      <c r="B37" s="42" t="s">
        <v>196</v>
      </c>
      <c r="C37" s="45" t="s">
        <v>181</v>
      </c>
      <c r="D37" s="44"/>
      <c r="E37" s="44"/>
      <c r="F37" s="44"/>
      <c r="G37" s="44"/>
      <c r="H37" s="44"/>
      <c r="I37" s="44"/>
      <c r="J37" s="44"/>
      <c r="K37" s="44"/>
      <c r="L37" s="44"/>
      <c r="M37" s="44"/>
      <c r="N37" s="44"/>
      <c r="O37" s="44"/>
      <c r="P37" s="44"/>
    </row>
    <row r="45" spans="2:16" x14ac:dyDescent="0.25">
      <c r="B45" s="42" t="s">
        <v>193</v>
      </c>
      <c r="C45" s="71" t="s">
        <v>179</v>
      </c>
      <c r="D45" s="65"/>
      <c r="E45" s="65"/>
      <c r="F45" s="65"/>
      <c r="G45" s="65"/>
      <c r="H45" s="65"/>
      <c r="I45" s="65"/>
      <c r="J45" s="65"/>
      <c r="K45" s="65"/>
      <c r="L45" s="65"/>
      <c r="M45" s="65"/>
      <c r="N45" s="65"/>
      <c r="O45" s="65"/>
      <c r="P45" s="65"/>
    </row>
    <row r="46" spans="2:16" x14ac:dyDescent="0.25">
      <c r="C46" s="65"/>
      <c r="D46" s="65"/>
      <c r="E46" s="65"/>
      <c r="F46" s="65"/>
      <c r="G46" s="65"/>
      <c r="H46" s="65"/>
      <c r="I46" s="65"/>
      <c r="J46" s="65"/>
      <c r="K46" s="65"/>
      <c r="L46" s="65"/>
      <c r="M46" s="65"/>
      <c r="N46" s="65"/>
      <c r="O46" s="65"/>
      <c r="P46" s="65"/>
    </row>
    <row r="47" spans="2:16" x14ac:dyDescent="0.25">
      <c r="B47" s="42" t="s">
        <v>184</v>
      </c>
      <c r="C47" s="72" t="s">
        <v>177</v>
      </c>
      <c r="D47" s="73"/>
      <c r="E47" s="73"/>
      <c r="F47" s="73"/>
      <c r="G47" s="73"/>
      <c r="H47" s="73"/>
      <c r="I47" s="73"/>
      <c r="J47" s="73"/>
      <c r="K47" s="73"/>
      <c r="L47" s="73"/>
      <c r="M47" s="73"/>
      <c r="N47" s="73"/>
      <c r="O47" s="73"/>
      <c r="P47" s="73"/>
    </row>
    <row r="48" spans="2:16" x14ac:dyDescent="0.25">
      <c r="B48" s="42" t="s">
        <v>182</v>
      </c>
      <c r="C48" s="71" t="s">
        <v>174</v>
      </c>
      <c r="D48" s="65"/>
      <c r="E48" s="65"/>
      <c r="F48" s="65"/>
      <c r="G48" s="65"/>
      <c r="H48" s="65"/>
      <c r="I48" s="65"/>
      <c r="J48" s="65"/>
      <c r="K48" s="65"/>
      <c r="L48" s="65"/>
      <c r="M48" s="65"/>
      <c r="N48" s="65"/>
      <c r="O48" s="65"/>
      <c r="P48" s="65"/>
    </row>
    <row r="49" spans="2:17" x14ac:dyDescent="0.25">
      <c r="C49" s="65"/>
      <c r="D49" s="65"/>
      <c r="E49" s="65"/>
      <c r="F49" s="65"/>
      <c r="G49" s="65"/>
      <c r="H49" s="65"/>
      <c r="I49" s="65"/>
      <c r="J49" s="65"/>
      <c r="K49" s="65"/>
      <c r="L49" s="65"/>
      <c r="M49" s="65"/>
      <c r="N49" s="65"/>
      <c r="O49" s="65"/>
      <c r="P49" s="65"/>
    </row>
    <row r="51" spans="2:17" ht="18.75" x14ac:dyDescent="0.3">
      <c r="B51" s="41" t="s">
        <v>173</v>
      </c>
    </row>
    <row r="52" spans="2:17" x14ac:dyDescent="0.25">
      <c r="B52" s="42" t="s">
        <v>180</v>
      </c>
      <c r="C52" s="74" t="s">
        <v>171</v>
      </c>
      <c r="D52" s="74"/>
      <c r="E52" s="74"/>
      <c r="F52" s="74"/>
      <c r="G52" s="74"/>
      <c r="H52" s="74"/>
      <c r="I52" s="74"/>
      <c r="J52" s="74"/>
      <c r="K52" s="74"/>
      <c r="L52" s="74"/>
      <c r="M52" s="74"/>
      <c r="N52" s="74"/>
      <c r="O52" s="74"/>
      <c r="P52" s="74"/>
    </row>
    <row r="53" spans="2:17" x14ac:dyDescent="0.25">
      <c r="C53" s="74"/>
      <c r="D53" s="74"/>
      <c r="E53" s="74"/>
      <c r="F53" s="74"/>
      <c r="G53" s="74"/>
      <c r="H53" s="74"/>
      <c r="I53" s="74"/>
      <c r="J53" s="74"/>
      <c r="K53" s="74"/>
      <c r="L53" s="74"/>
      <c r="M53" s="74"/>
      <c r="N53" s="74"/>
      <c r="O53" s="74"/>
      <c r="P53" s="74"/>
    </row>
    <row r="54" spans="2:17" x14ac:dyDescent="0.25">
      <c r="C54" s="74"/>
      <c r="D54" s="74"/>
      <c r="E54" s="74"/>
      <c r="F54" s="74"/>
      <c r="G54" s="74"/>
      <c r="H54" s="74"/>
      <c r="I54" s="74"/>
      <c r="J54" s="74"/>
      <c r="K54" s="74"/>
      <c r="L54" s="74"/>
      <c r="M54" s="74"/>
      <c r="N54" s="74"/>
      <c r="O54" s="74"/>
      <c r="P54" s="74"/>
    </row>
    <row r="56" spans="2:17" ht="18.75" x14ac:dyDescent="0.3">
      <c r="B56" s="41" t="s">
        <v>170</v>
      </c>
    </row>
    <row r="57" spans="2:17" x14ac:dyDescent="0.25">
      <c r="B57" s="42" t="s">
        <v>178</v>
      </c>
      <c r="C57" s="71" t="s">
        <v>168</v>
      </c>
      <c r="D57" s="75"/>
      <c r="E57" s="75"/>
      <c r="F57" s="75"/>
      <c r="G57" s="75"/>
      <c r="H57" s="75"/>
      <c r="I57" s="75"/>
      <c r="J57" s="75"/>
      <c r="K57" s="75"/>
      <c r="L57" s="75"/>
      <c r="M57" s="75"/>
      <c r="N57" s="75"/>
      <c r="O57" s="75"/>
      <c r="P57" s="75"/>
      <c r="Q57" s="44"/>
    </row>
    <row r="58" spans="2:17" x14ac:dyDescent="0.25">
      <c r="C58" s="75"/>
      <c r="D58" s="75"/>
      <c r="E58" s="75"/>
      <c r="F58" s="75"/>
      <c r="G58" s="75"/>
      <c r="H58" s="75"/>
      <c r="I58" s="75"/>
      <c r="J58" s="75"/>
      <c r="K58" s="75"/>
      <c r="L58" s="75"/>
      <c r="M58" s="75"/>
      <c r="N58" s="75"/>
      <c r="O58" s="75"/>
      <c r="P58" s="75"/>
      <c r="Q58" s="44"/>
    </row>
    <row r="59" spans="2:17" x14ac:dyDescent="0.25">
      <c r="B59" s="42" t="s">
        <v>176</v>
      </c>
      <c r="C59" s="71" t="s">
        <v>166</v>
      </c>
      <c r="D59" s="65"/>
      <c r="E59" s="65"/>
      <c r="F59" s="65"/>
      <c r="G59" s="65"/>
      <c r="H59" s="65"/>
      <c r="I59" s="65"/>
      <c r="J59" s="65"/>
      <c r="K59" s="65"/>
      <c r="L59" s="65"/>
      <c r="M59" s="65"/>
      <c r="N59" s="65"/>
      <c r="O59" s="65"/>
      <c r="P59" s="65"/>
      <c r="Q59" s="44"/>
    </row>
    <row r="60" spans="2:17" x14ac:dyDescent="0.25">
      <c r="C60" s="65"/>
      <c r="D60" s="65"/>
      <c r="E60" s="65"/>
      <c r="F60" s="65"/>
      <c r="G60" s="65"/>
      <c r="H60" s="65"/>
      <c r="I60" s="65"/>
      <c r="J60" s="65"/>
      <c r="K60" s="65"/>
      <c r="L60" s="65"/>
      <c r="M60" s="65"/>
      <c r="N60" s="65"/>
      <c r="O60" s="65"/>
      <c r="P60" s="65"/>
      <c r="Q60" s="44"/>
    </row>
    <row r="61" spans="2:17" x14ac:dyDescent="0.25">
      <c r="B61" s="42" t="s">
        <v>175</v>
      </c>
      <c r="C61" s="71" t="s">
        <v>164</v>
      </c>
      <c r="D61" s="65"/>
      <c r="E61" s="65"/>
      <c r="F61" s="65"/>
      <c r="G61" s="65"/>
      <c r="H61" s="65"/>
      <c r="I61" s="65"/>
      <c r="J61" s="65"/>
      <c r="K61" s="65"/>
      <c r="L61" s="65"/>
      <c r="M61" s="65"/>
      <c r="N61" s="65"/>
      <c r="O61" s="65"/>
      <c r="P61" s="65"/>
      <c r="Q61" s="44"/>
    </row>
    <row r="62" spans="2:17" x14ac:dyDescent="0.25">
      <c r="C62" s="65"/>
      <c r="D62" s="65"/>
      <c r="E62" s="65"/>
      <c r="F62" s="65"/>
      <c r="G62" s="65"/>
      <c r="H62" s="65"/>
      <c r="I62" s="65"/>
      <c r="J62" s="65"/>
      <c r="K62" s="65"/>
      <c r="L62" s="65"/>
      <c r="M62" s="65"/>
      <c r="N62" s="65"/>
      <c r="O62" s="65"/>
      <c r="P62" s="65"/>
      <c r="Q62" s="44"/>
    </row>
    <row r="63" spans="2:17" x14ac:dyDescent="0.25">
      <c r="B63" s="42" t="s">
        <v>172</v>
      </c>
      <c r="C63" s="45" t="s">
        <v>162</v>
      </c>
      <c r="D63" s="44"/>
      <c r="E63" s="44"/>
      <c r="F63" s="44"/>
      <c r="G63" s="44"/>
      <c r="H63" s="44"/>
      <c r="I63" s="44"/>
      <c r="J63" s="44"/>
      <c r="K63" s="44"/>
      <c r="L63" s="44"/>
      <c r="M63" s="44"/>
      <c r="N63" s="44"/>
      <c r="O63" s="44"/>
      <c r="P63" s="44"/>
      <c r="Q63" s="44"/>
    </row>
    <row r="64" spans="2:17" x14ac:dyDescent="0.25">
      <c r="B64" s="39" t="str">
        <f>CHAR(149)</f>
        <v>•</v>
      </c>
      <c r="C64" s="76" t="s">
        <v>161</v>
      </c>
      <c r="D64" s="73"/>
      <c r="E64" s="73"/>
      <c r="F64" s="73"/>
      <c r="G64" s="73"/>
      <c r="H64" s="73"/>
      <c r="I64" s="73"/>
      <c r="J64" s="73"/>
      <c r="K64" s="73"/>
      <c r="L64" s="73"/>
      <c r="M64" s="73"/>
      <c r="N64" s="73"/>
      <c r="O64" s="73"/>
      <c r="P64" s="73"/>
      <c r="Q64" s="44"/>
    </row>
    <row r="65" spans="2:17" x14ac:dyDescent="0.25">
      <c r="B65" s="39" t="str">
        <f>CHAR(149)</f>
        <v>•</v>
      </c>
      <c r="C65" s="76" t="s">
        <v>160</v>
      </c>
      <c r="D65" s="73"/>
      <c r="E65" s="73"/>
      <c r="F65" s="73"/>
      <c r="G65" s="73"/>
      <c r="H65" s="73"/>
      <c r="I65" s="73"/>
      <c r="J65" s="73"/>
      <c r="K65" s="73"/>
      <c r="L65" s="73"/>
      <c r="M65" s="73"/>
      <c r="N65" s="73"/>
      <c r="O65" s="73"/>
      <c r="P65" s="73"/>
      <c r="Q65" s="44"/>
    </row>
    <row r="66" spans="2:17" x14ac:dyDescent="0.25">
      <c r="B66" s="42" t="s">
        <v>169</v>
      </c>
      <c r="C66" s="71" t="s">
        <v>213</v>
      </c>
      <c r="D66" s="65"/>
      <c r="E66" s="65"/>
      <c r="F66" s="65"/>
      <c r="G66" s="65"/>
      <c r="H66" s="65"/>
      <c r="I66" s="65"/>
      <c r="J66" s="65"/>
      <c r="K66" s="65"/>
      <c r="L66" s="65"/>
      <c r="M66" s="65"/>
      <c r="N66" s="65"/>
      <c r="O66" s="65"/>
      <c r="P66" s="65"/>
      <c r="Q66" s="44"/>
    </row>
    <row r="67" spans="2:17" x14ac:dyDescent="0.25">
      <c r="C67" s="65"/>
      <c r="D67" s="65"/>
      <c r="E67" s="65"/>
      <c r="F67" s="65"/>
      <c r="G67" s="65"/>
      <c r="H67" s="65"/>
      <c r="I67" s="65"/>
      <c r="J67" s="65"/>
      <c r="K67" s="65"/>
      <c r="L67" s="65"/>
      <c r="M67" s="65"/>
      <c r="N67" s="65"/>
      <c r="O67" s="65"/>
      <c r="P67" s="65"/>
      <c r="Q67" s="44"/>
    </row>
    <row r="68" spans="2:17" x14ac:dyDescent="0.25">
      <c r="B68" s="42" t="s">
        <v>167</v>
      </c>
      <c r="C68" s="72" t="s">
        <v>157</v>
      </c>
      <c r="D68" s="73"/>
      <c r="E68" s="73"/>
      <c r="F68" s="73"/>
      <c r="G68" s="73"/>
      <c r="H68" s="73"/>
      <c r="I68" s="73"/>
      <c r="J68" s="73"/>
      <c r="K68" s="73"/>
      <c r="L68" s="73"/>
      <c r="M68" s="73"/>
      <c r="N68" s="73"/>
      <c r="O68" s="73"/>
      <c r="P68" s="73"/>
      <c r="Q68" s="44"/>
    </row>
    <row r="69" spans="2:17" ht="15" customHeight="1" x14ac:dyDescent="0.25">
      <c r="B69" s="42" t="s">
        <v>165</v>
      </c>
      <c r="C69" s="71" t="s">
        <v>156</v>
      </c>
      <c r="D69" s="65"/>
      <c r="E69" s="65"/>
      <c r="F69" s="65"/>
      <c r="G69" s="65"/>
      <c r="H69" s="65"/>
      <c r="I69" s="65"/>
      <c r="J69" s="65"/>
      <c r="K69" s="65"/>
      <c r="L69" s="65"/>
      <c r="M69" s="65"/>
      <c r="N69" s="65"/>
      <c r="O69" s="65"/>
      <c r="P69" s="65"/>
      <c r="Q69" s="44"/>
    </row>
    <row r="70" spans="2:17" x14ac:dyDescent="0.25">
      <c r="C70" s="65"/>
      <c r="D70" s="65"/>
      <c r="E70" s="65"/>
      <c r="F70" s="65"/>
      <c r="G70" s="65"/>
      <c r="H70" s="65"/>
      <c r="I70" s="65"/>
      <c r="J70" s="65"/>
      <c r="K70" s="65"/>
      <c r="L70" s="65"/>
      <c r="M70" s="65"/>
      <c r="N70" s="65"/>
      <c r="O70" s="65"/>
      <c r="P70" s="65"/>
      <c r="Q70" s="44"/>
    </row>
    <row r="71" spans="2:17" x14ac:dyDescent="0.25">
      <c r="B71" s="42" t="s">
        <v>163</v>
      </c>
      <c r="C71" s="71" t="s">
        <v>155</v>
      </c>
      <c r="D71" s="65"/>
      <c r="E71" s="65"/>
      <c r="F71" s="65"/>
      <c r="G71" s="65"/>
      <c r="H71" s="65"/>
      <c r="I71" s="65"/>
      <c r="J71" s="65"/>
      <c r="K71" s="65"/>
      <c r="L71" s="65"/>
      <c r="M71" s="65"/>
      <c r="N71" s="65"/>
      <c r="O71" s="65"/>
      <c r="P71" s="65"/>
    </row>
    <row r="72" spans="2:17" x14ac:dyDescent="0.25">
      <c r="C72" s="65"/>
      <c r="D72" s="65"/>
      <c r="E72" s="65"/>
      <c r="F72" s="65"/>
      <c r="G72" s="65"/>
      <c r="H72" s="65"/>
      <c r="I72" s="65"/>
      <c r="J72" s="65"/>
      <c r="K72" s="65"/>
      <c r="L72" s="65"/>
      <c r="M72" s="65"/>
      <c r="N72" s="65"/>
      <c r="O72" s="65"/>
      <c r="P72" s="65"/>
    </row>
    <row r="73" spans="2:17" x14ac:dyDescent="0.25">
      <c r="C73" s="65"/>
      <c r="D73" s="65"/>
      <c r="E73" s="65"/>
      <c r="F73" s="65"/>
      <c r="G73" s="65"/>
      <c r="H73" s="65"/>
      <c r="I73" s="65"/>
      <c r="J73" s="65"/>
      <c r="K73" s="65"/>
      <c r="L73" s="65"/>
      <c r="M73" s="65"/>
      <c r="N73" s="65"/>
      <c r="O73" s="65"/>
      <c r="P73" s="65"/>
    </row>
    <row r="74" spans="2:17" x14ac:dyDescent="0.25">
      <c r="B74" s="42" t="s">
        <v>159</v>
      </c>
      <c r="C74" s="71" t="s">
        <v>154</v>
      </c>
      <c r="D74" s="65"/>
      <c r="E74" s="65"/>
      <c r="F74" s="65"/>
      <c r="G74" s="65"/>
      <c r="H74" s="65"/>
      <c r="I74" s="65"/>
      <c r="J74" s="65"/>
      <c r="K74" s="65"/>
      <c r="L74" s="65"/>
      <c r="M74" s="65"/>
      <c r="N74" s="65"/>
      <c r="O74" s="65"/>
      <c r="P74" s="65"/>
    </row>
    <row r="75" spans="2:17" x14ac:dyDescent="0.25">
      <c r="C75" s="65"/>
      <c r="D75" s="65"/>
      <c r="E75" s="65"/>
      <c r="F75" s="65"/>
      <c r="G75" s="65"/>
      <c r="H75" s="65"/>
      <c r="I75" s="65"/>
      <c r="J75" s="65"/>
      <c r="K75" s="65"/>
      <c r="L75" s="65"/>
      <c r="M75" s="65"/>
      <c r="N75" s="65"/>
      <c r="O75" s="65"/>
      <c r="P75" s="65"/>
    </row>
    <row r="76" spans="2:17" x14ac:dyDescent="0.25">
      <c r="C76" s="65"/>
      <c r="D76" s="65"/>
      <c r="E76" s="65"/>
      <c r="F76" s="65"/>
      <c r="G76" s="65"/>
      <c r="H76" s="65"/>
      <c r="I76" s="65"/>
      <c r="J76" s="65"/>
      <c r="K76" s="65"/>
      <c r="L76" s="65"/>
      <c r="M76" s="65"/>
      <c r="N76" s="65"/>
      <c r="O76" s="65"/>
      <c r="P76" s="65"/>
    </row>
    <row r="77" spans="2:17" x14ac:dyDescent="0.25">
      <c r="B77" s="42" t="s">
        <v>158</v>
      </c>
      <c r="C77" s="64" t="s">
        <v>153</v>
      </c>
      <c r="D77" s="65"/>
      <c r="E77" s="65"/>
      <c r="F77" s="65"/>
      <c r="G77" s="65"/>
      <c r="H77" s="65"/>
      <c r="I77" s="65"/>
      <c r="J77" s="65"/>
      <c r="K77" s="65"/>
      <c r="L77" s="65"/>
      <c r="M77" s="65"/>
      <c r="N77" s="65"/>
      <c r="O77" s="65"/>
      <c r="P77" s="65"/>
    </row>
    <row r="78" spans="2:17" x14ac:dyDescent="0.25">
      <c r="C78" s="65"/>
      <c r="D78" s="65"/>
      <c r="E78" s="65"/>
      <c r="F78" s="65"/>
      <c r="G78" s="65"/>
      <c r="H78" s="65"/>
      <c r="I78" s="65"/>
      <c r="J78" s="65"/>
      <c r="K78" s="65"/>
      <c r="L78" s="65"/>
      <c r="M78" s="65"/>
      <c r="N78" s="65"/>
      <c r="O78" s="65"/>
      <c r="P78" s="65"/>
    </row>
    <row r="79" spans="2:17" x14ac:dyDescent="0.25">
      <c r="C79" s="65"/>
      <c r="D79" s="65"/>
      <c r="E79" s="65"/>
      <c r="F79" s="65"/>
      <c r="G79" s="65"/>
      <c r="H79" s="65"/>
      <c r="I79" s="65"/>
      <c r="J79" s="65"/>
      <c r="K79" s="65"/>
      <c r="L79" s="65"/>
      <c r="M79" s="65"/>
      <c r="N79" s="65"/>
      <c r="O79" s="65"/>
      <c r="P79" s="65"/>
    </row>
    <row r="81" spans="2:6" ht="18.75" x14ac:dyDescent="0.3">
      <c r="B81" s="41" t="s">
        <v>152</v>
      </c>
    </row>
    <row r="83" spans="2:6" x14ac:dyDescent="0.25">
      <c r="C83" s="66"/>
      <c r="D83" s="67" t="s">
        <v>151</v>
      </c>
      <c r="E83" s="69" t="s">
        <v>150</v>
      </c>
      <c r="F83" s="67" t="s">
        <v>149</v>
      </c>
    </row>
    <row r="84" spans="2:6" x14ac:dyDescent="0.25">
      <c r="C84" s="66"/>
      <c r="D84" s="68"/>
      <c r="E84" s="70"/>
      <c r="F84" s="68"/>
    </row>
    <row r="85" spans="2:6" ht="15" customHeight="1" x14ac:dyDescent="0.25">
      <c r="C85" s="46" t="s">
        <v>148</v>
      </c>
      <c r="D85" s="48">
        <v>12.44</v>
      </c>
      <c r="E85" s="48">
        <v>21.41</v>
      </c>
      <c r="F85" s="47">
        <v>0.85</v>
      </c>
    </row>
    <row r="86" spans="2:6" ht="30" customHeight="1" x14ac:dyDescent="0.25">
      <c r="C86" s="46" t="s">
        <v>147</v>
      </c>
      <c r="D86" s="49"/>
      <c r="E86" s="48"/>
      <c r="F86" s="48"/>
    </row>
    <row r="87" spans="2:6" ht="15" customHeight="1" x14ac:dyDescent="0.25">
      <c r="C87" s="46" t="s">
        <v>145</v>
      </c>
      <c r="D87" s="48">
        <v>7.27</v>
      </c>
      <c r="E87" s="48">
        <v>21.01</v>
      </c>
      <c r="F87" s="48">
        <v>0.84</v>
      </c>
    </row>
    <row r="88" spans="2:6" ht="15" customHeight="1" x14ac:dyDescent="0.25">
      <c r="C88" s="46" t="s">
        <v>144</v>
      </c>
      <c r="D88" s="40">
        <v>231</v>
      </c>
      <c r="E88" s="48">
        <v>238</v>
      </c>
      <c r="F88" s="40">
        <v>231</v>
      </c>
    </row>
    <row r="89" spans="2:6" ht="30" customHeight="1" x14ac:dyDescent="0.25">
      <c r="C89" s="46" t="s">
        <v>146</v>
      </c>
      <c r="D89" s="48"/>
      <c r="E89" s="48"/>
      <c r="F89" s="48"/>
    </row>
    <row r="90" spans="2:6" ht="15" customHeight="1" x14ac:dyDescent="0.25">
      <c r="C90" s="46" t="s">
        <v>145</v>
      </c>
      <c r="D90" s="48">
        <v>0.05</v>
      </c>
      <c r="E90" s="48">
        <v>0.1</v>
      </c>
      <c r="F90" s="48">
        <v>0.01</v>
      </c>
    </row>
    <row r="91" spans="2:6" ht="15" customHeight="1" x14ac:dyDescent="0.25">
      <c r="C91" s="46" t="s">
        <v>144</v>
      </c>
      <c r="D91" s="40">
        <v>20</v>
      </c>
      <c r="E91" s="48">
        <v>20</v>
      </c>
      <c r="F91" s="48">
        <v>11</v>
      </c>
    </row>
    <row r="92" spans="2:6" ht="30" customHeight="1" x14ac:dyDescent="0.25">
      <c r="C92" s="46" t="s">
        <v>143</v>
      </c>
      <c r="D92" s="48">
        <v>0.57999999999999996</v>
      </c>
      <c r="E92" s="48">
        <v>0.2</v>
      </c>
      <c r="F92" s="48">
        <v>0.08</v>
      </c>
    </row>
    <row r="93" spans="2:6" ht="30" customHeight="1" x14ac:dyDescent="0.25">
      <c r="C93" s="46" t="s">
        <v>142</v>
      </c>
      <c r="D93" s="48">
        <v>4.54</v>
      </c>
      <c r="E93" s="48">
        <v>0.1</v>
      </c>
      <c r="F93" s="48">
        <v>0.01</v>
      </c>
    </row>
  </sheetData>
  <mergeCells count="29">
    <mergeCell ref="C4:P5"/>
    <mergeCell ref="C6:P7"/>
    <mergeCell ref="C8:P8"/>
    <mergeCell ref="C9:P9"/>
    <mergeCell ref="C10:P10"/>
    <mergeCell ref="C13:P13"/>
    <mergeCell ref="C14:P14"/>
    <mergeCell ref="C17:P20"/>
    <mergeCell ref="C23:P24"/>
    <mergeCell ref="C34:P35"/>
    <mergeCell ref="C45:P46"/>
    <mergeCell ref="C47:P47"/>
    <mergeCell ref="C74:P76"/>
    <mergeCell ref="C48:P49"/>
    <mergeCell ref="C52:P54"/>
    <mergeCell ref="C57:P58"/>
    <mergeCell ref="C59:P60"/>
    <mergeCell ref="C61:P62"/>
    <mergeCell ref="C64:P64"/>
    <mergeCell ref="C65:P65"/>
    <mergeCell ref="C66:P67"/>
    <mergeCell ref="C68:P68"/>
    <mergeCell ref="C69:P70"/>
    <mergeCell ref="C71:P73"/>
    <mergeCell ref="C77:P79"/>
    <mergeCell ref="C83:C84"/>
    <mergeCell ref="D83:D84"/>
    <mergeCell ref="E83:E84"/>
    <mergeCell ref="F83:F8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8"/>
  <sheetViews>
    <sheetView showGridLines="0" zoomScale="85" zoomScaleNormal="85" workbookViewId="0">
      <selection activeCell="A6" sqref="A6"/>
    </sheetView>
  </sheetViews>
  <sheetFormatPr defaultColWidth="9" defaultRowHeight="16.5" customHeight="1" x14ac:dyDescent="0.25"/>
  <cols>
    <col min="1" max="1" width="32.625" style="20" customWidth="1"/>
    <col min="2" max="2" width="1.5" style="20" customWidth="1"/>
    <col min="3" max="3" width="29.25" style="20" customWidth="1"/>
    <col min="4" max="4" width="1.875" style="20" customWidth="1"/>
    <col min="5" max="5" width="55.375" style="20" customWidth="1"/>
    <col min="6" max="6" width="12.375" style="20" customWidth="1"/>
    <col min="7" max="28" width="8" style="20" hidden="1" customWidth="1"/>
    <col min="29" max="29" width="8" style="20" customWidth="1"/>
    <col min="30" max="30" width="56.75" style="20" customWidth="1"/>
    <col min="31" max="31" width="17.75" style="20" customWidth="1"/>
    <col min="32" max="16384" width="9" style="20"/>
  </cols>
  <sheetData>
    <row r="1" spans="1:35" ht="30" customHeight="1" x14ac:dyDescent="0.25">
      <c r="A1" s="38" t="str">
        <f>"Postcode sector lookup: Value of " &amp; LoanType &amp; " outstanding, end-" &amp; TEXT(QuarterEnd,"MMMM YYYY")</f>
        <v>Postcode sector lookup: Value of Personal Loans outstanding, end-September 2017</v>
      </c>
      <c r="B1" s="27"/>
      <c r="C1" s="28"/>
      <c r="D1" s="28"/>
      <c r="E1" s="27"/>
      <c r="F1" s="27"/>
      <c r="G1" s="27"/>
      <c r="H1" s="27"/>
      <c r="I1" s="27"/>
      <c r="J1" s="27"/>
      <c r="K1" s="27"/>
      <c r="L1" s="27"/>
      <c r="M1" s="27"/>
      <c r="N1" s="27"/>
      <c r="O1" s="27"/>
      <c r="P1" s="27"/>
      <c r="Q1" s="27"/>
      <c r="R1" s="27"/>
      <c r="S1" s="27"/>
      <c r="T1" s="27"/>
      <c r="U1" s="27"/>
      <c r="V1" s="27"/>
      <c r="W1" s="27"/>
      <c r="X1" s="27"/>
      <c r="Y1" s="27"/>
      <c r="Z1" s="27"/>
      <c r="AA1" s="27"/>
      <c r="AB1" s="27"/>
      <c r="AC1" s="27"/>
      <c r="AD1" s="27"/>
    </row>
    <row r="2" spans="1:35" ht="5.25" customHeight="1" x14ac:dyDescent="0.25">
      <c r="A2" s="27"/>
      <c r="B2" s="27"/>
      <c r="C2" s="28"/>
      <c r="D2" s="28"/>
      <c r="E2" s="27"/>
      <c r="F2" s="27"/>
      <c r="G2" s="27"/>
      <c r="H2" s="27"/>
      <c r="I2" s="27"/>
      <c r="J2" s="27"/>
      <c r="K2" s="27"/>
      <c r="L2" s="27"/>
      <c r="M2" s="27"/>
      <c r="N2" s="27"/>
      <c r="O2" s="27"/>
      <c r="P2" s="27"/>
      <c r="Q2" s="27"/>
      <c r="R2" s="27"/>
      <c r="S2" s="27"/>
      <c r="T2" s="27"/>
      <c r="U2" s="27"/>
      <c r="V2" s="27"/>
      <c r="W2" s="27"/>
      <c r="X2" s="27"/>
      <c r="Y2" s="27"/>
      <c r="Z2" s="27"/>
      <c r="AA2" s="27"/>
      <c r="AB2" s="27"/>
      <c r="AC2" s="27"/>
      <c r="AD2" s="27"/>
    </row>
    <row r="3" spans="1:35" ht="25.5" customHeight="1" x14ac:dyDescent="0.25">
      <c r="A3" s="37" t="s">
        <v>141</v>
      </c>
      <c r="B3" s="27"/>
      <c r="C3" s="28"/>
      <c r="D3" s="28"/>
      <c r="E3" s="27"/>
      <c r="F3" s="27"/>
      <c r="G3" s="27"/>
      <c r="H3" s="27"/>
      <c r="I3" s="27">
        <v>20</v>
      </c>
      <c r="J3" s="27">
        <v>19</v>
      </c>
      <c r="K3" s="27">
        <v>18</v>
      </c>
      <c r="L3" s="27">
        <v>17</v>
      </c>
      <c r="M3" s="27">
        <v>16</v>
      </c>
      <c r="N3" s="27">
        <v>15</v>
      </c>
      <c r="O3" s="27">
        <v>14</v>
      </c>
      <c r="P3" s="27">
        <v>13</v>
      </c>
      <c r="Q3" s="27">
        <v>12</v>
      </c>
      <c r="R3" s="27">
        <v>11</v>
      </c>
      <c r="S3" s="27">
        <v>10</v>
      </c>
      <c r="T3" s="27">
        <v>9</v>
      </c>
      <c r="U3" s="27">
        <v>8</v>
      </c>
      <c r="V3" s="27">
        <v>7</v>
      </c>
      <c r="W3" s="27">
        <v>6</v>
      </c>
      <c r="X3" s="27">
        <v>5</v>
      </c>
      <c r="Y3" s="27">
        <v>4</v>
      </c>
      <c r="Z3" s="27">
        <v>3</v>
      </c>
      <c r="AA3" s="27">
        <v>2</v>
      </c>
      <c r="AB3" s="27">
        <v>1</v>
      </c>
      <c r="AC3" s="27"/>
    </row>
    <row r="4" spans="1:35" ht="5.25" customHeight="1" thickBot="1" x14ac:dyDescent="0.3">
      <c r="C4" s="25"/>
      <c r="D4" s="25"/>
      <c r="I4" s="20" t="b">
        <f t="shared" ref="I4:AB4" si="0">ISNUMBER(VALUE(MID($G$7,I$3,1)))</f>
        <v>0</v>
      </c>
      <c r="J4" s="20" t="b">
        <f t="shared" si="0"/>
        <v>0</v>
      </c>
      <c r="K4" s="20" t="b">
        <f t="shared" si="0"/>
        <v>0</v>
      </c>
      <c r="L4" s="20" t="b">
        <f t="shared" si="0"/>
        <v>0</v>
      </c>
      <c r="M4" s="20" t="b">
        <f t="shared" si="0"/>
        <v>0</v>
      </c>
      <c r="N4" s="20" t="b">
        <f t="shared" si="0"/>
        <v>0</v>
      </c>
      <c r="O4" s="20" t="b">
        <f t="shared" si="0"/>
        <v>0</v>
      </c>
      <c r="P4" s="20" t="b">
        <f t="shared" si="0"/>
        <v>0</v>
      </c>
      <c r="Q4" s="20" t="b">
        <f t="shared" si="0"/>
        <v>0</v>
      </c>
      <c r="R4" s="20" t="b">
        <f t="shared" si="0"/>
        <v>0</v>
      </c>
      <c r="S4" s="20" t="b">
        <f t="shared" si="0"/>
        <v>0</v>
      </c>
      <c r="T4" s="20" t="b">
        <f t="shared" si="0"/>
        <v>0</v>
      </c>
      <c r="U4" s="20" t="b">
        <f t="shared" si="0"/>
        <v>0</v>
      </c>
      <c r="V4" s="20" t="b">
        <f t="shared" si="0"/>
        <v>0</v>
      </c>
      <c r="W4" s="20" t="b">
        <f t="shared" si="0"/>
        <v>0</v>
      </c>
      <c r="X4" s="20" t="b">
        <f t="shared" si="0"/>
        <v>1</v>
      </c>
      <c r="Y4" s="20" t="b">
        <f t="shared" si="0"/>
        <v>1</v>
      </c>
      <c r="Z4" s="20" t="b">
        <f t="shared" si="0"/>
        <v>1</v>
      </c>
      <c r="AA4" s="20" t="b">
        <f t="shared" si="0"/>
        <v>0</v>
      </c>
      <c r="AB4" s="20" t="b">
        <f t="shared" si="0"/>
        <v>0</v>
      </c>
    </row>
    <row r="5" spans="1:35" ht="27.75" customHeight="1" thickBot="1" x14ac:dyDescent="0.35">
      <c r="A5" s="36" t="s">
        <v>368</v>
      </c>
      <c r="C5" s="35" t="str">
        <f ca="1">IF(AND(LEN($A$5)&gt;0,LEN($A$5)&lt;5),"ERROR: INCOMPLETE POSTCODE",IF(OR($A5="",$A5="Type your postcode here"),"",IF(AND(NOT(ISBLANK($G$9)),NOT(ISNA($G$9)))=FALSE,"ERROR, INCOMPLETE OR INVALID","")))</f>
        <v/>
      </c>
      <c r="D5" s="25"/>
    </row>
    <row r="6" spans="1:35" ht="9" customHeight="1" x14ac:dyDescent="0.25">
      <c r="C6" s="25"/>
      <c r="D6" s="25"/>
    </row>
    <row r="7" spans="1:35" ht="24.75" customHeight="1" x14ac:dyDescent="0.25">
      <c r="A7" s="34" t="s">
        <v>140</v>
      </c>
      <c r="D7" s="25"/>
      <c r="E7" s="5"/>
      <c r="G7" s="20" t="str">
        <f>UPPER(SUBSTITUTE(A5," ",""))</f>
        <v>BT618AR</v>
      </c>
      <c r="H7" s="20" t="str">
        <f ca="1">FirstBitOfPostcode&amp;" "&amp;SecondBitOfPostcode</f>
        <v>BT61 8AR</v>
      </c>
      <c r="I7" s="20">
        <f ca="1">OFFSET($A$3,0,MATCH(TRUE,$4:$4,0)-1)</f>
        <v>5</v>
      </c>
      <c r="J7" s="20">
        <f>LEN(PostcodeNoSpaces)</f>
        <v>7</v>
      </c>
      <c r="K7" s="20" t="str">
        <f ca="1">TRIM(MID(PostcodeNoSpaces,1,PositionOfLastNumberInPostcodeString-1))</f>
        <v>BT61</v>
      </c>
      <c r="L7" s="20" t="str">
        <f ca="1">TRIM(MID(PostcodeNoSpaces,PositionOfLastNumberInPostcodeString,LengthOfPostcodeString-PositionOfLastNumberInPostcodeString+1))</f>
        <v>8AR</v>
      </c>
      <c r="AE7" s="5"/>
      <c r="AF7" s="5"/>
      <c r="AG7" s="5"/>
      <c r="AH7" s="5"/>
      <c r="AI7" s="5"/>
    </row>
    <row r="8" spans="1:35" ht="18" customHeight="1" thickBot="1" x14ac:dyDescent="0.3">
      <c r="A8" s="34" t="s">
        <v>139</v>
      </c>
      <c r="B8" s="27"/>
      <c r="C8" s="33" t="s">
        <v>138</v>
      </c>
      <c r="D8" s="25"/>
    </row>
    <row r="9" spans="1:35" ht="16.5" customHeight="1" thickBot="1" x14ac:dyDescent="0.3">
      <c r="A9" s="31" t="str">
        <f ca="1">IF(LEN(C5)&gt;0,"",FirstBitOfPostcode&amp;" "&amp;LEFT(SecondBitOfPostcode,1))</f>
        <v>BT61 8</v>
      </c>
      <c r="B9" s="32"/>
      <c r="C9" s="31" t="str">
        <f ca="1">IF(LEN(C5)&gt;0,"",IF(LEN(PostcodeArea)=0,"",PostcodeArea&amp;" - "&amp;INDEX('All postcode data'!$1:$1048576,MATCH(PostcodeArea,'All postcode data'!B:B,0),3)))</f>
        <v>BT - Belfast</v>
      </c>
      <c r="D9" s="25"/>
      <c r="G9" s="31" t="str">
        <f ca="1">IF(ISNUMBER(VALUE(MID(PostcodeDistrict,2,1))),LEFT(PostcodeDistrict,1),LEFT(PostcodeDistrict,2))</f>
        <v>BT</v>
      </c>
      <c r="I9" s="30" t="str">
        <f ca="1">FirstBitOfPostcode</f>
        <v>BT61</v>
      </c>
      <c r="AD9" s="5"/>
    </row>
    <row r="10" spans="1:35" ht="16.5" customHeight="1" x14ac:dyDescent="0.25">
      <c r="A10" s="29"/>
      <c r="B10" s="29"/>
      <c r="C10" s="25"/>
      <c r="D10" s="25"/>
      <c r="AD10" s="5"/>
    </row>
    <row r="11" spans="1:35" ht="16.5" customHeight="1" x14ac:dyDescent="0.25">
      <c r="A11" s="26" t="s">
        <v>2</v>
      </c>
      <c r="B11" s="29"/>
      <c r="C11" s="5"/>
      <c r="D11" s="25"/>
      <c r="F11" s="23"/>
      <c r="AD11" s="5"/>
    </row>
    <row r="12" spans="1:35" s="27" customFormat="1" ht="18" customHeight="1" x14ac:dyDescent="0.25">
      <c r="A12" s="26" t="s">
        <v>137</v>
      </c>
      <c r="B12" s="29"/>
      <c r="C12" s="28"/>
      <c r="AC12" s="5"/>
    </row>
    <row r="13" spans="1:35" ht="16.5" customHeight="1" thickBot="1" x14ac:dyDescent="0.3">
      <c r="A13" s="26"/>
      <c r="B13" s="26"/>
      <c r="C13" s="25"/>
      <c r="E13" s="23"/>
      <c r="AC13" s="5"/>
    </row>
    <row r="14" spans="1:35" ht="16.5" customHeight="1" thickBot="1" x14ac:dyDescent="0.3">
      <c r="A14" s="24">
        <f ca="1">INDEX('All postcode data'!$1:$1048576,MATCH(PostcodeSector,'All postcode data'!$D:$D,0),5)</f>
        <v>395844.94</v>
      </c>
      <c r="C14" s="5"/>
      <c r="D14" s="5"/>
      <c r="E14" s="23"/>
      <c r="F14" s="5"/>
      <c r="G14" s="5"/>
      <c r="H14" s="5"/>
      <c r="I14" s="5"/>
      <c r="J14" s="5"/>
      <c r="K14" s="5"/>
      <c r="L14" s="5"/>
      <c r="M14" s="5"/>
      <c r="N14" s="5"/>
      <c r="O14" s="5"/>
      <c r="P14" s="5"/>
      <c r="Q14" s="5"/>
      <c r="R14" s="5"/>
      <c r="S14" s="5"/>
      <c r="T14" s="5"/>
      <c r="U14" s="5"/>
      <c r="V14" s="5"/>
      <c r="W14" s="5"/>
      <c r="X14" s="5"/>
      <c r="Y14" s="5"/>
      <c r="Z14" s="5"/>
      <c r="AA14" s="5"/>
      <c r="AB14" s="5"/>
      <c r="AC14" s="5"/>
      <c r="AD14" s="5"/>
      <c r="AE14" s="5"/>
    </row>
    <row r="16" spans="1:35" ht="16.5" customHeight="1" thickBot="1" x14ac:dyDescent="0.3">
      <c r="D16" s="22"/>
    </row>
    <row r="17" spans="1:1" ht="47.25" customHeight="1" thickTop="1" thickBot="1" x14ac:dyDescent="0.3">
      <c r="A17" s="21" t="s">
        <v>136</v>
      </c>
    </row>
    <row r="18" spans="1:1" ht="16.5" customHeight="1" thickTop="1" x14ac:dyDescent="0.25"/>
  </sheetData>
  <sheetProtection selectLockedCells="1"/>
  <conditionalFormatting sqref="A13:B13">
    <cfRule type="expression" dxfId="4" priority="1">
      <formula>AND(NOT(ISBLANK($A$9)),NOT(ISNA($A$9)))=FALSE</formula>
    </cfRule>
  </conditionalFormatting>
  <conditionalFormatting sqref="A7:B9 A10:C10 C8 A11:B12 A14 E14 D9:AC11 C12:AB13">
    <cfRule type="expression" dxfId="3" priority="4">
      <formula>AND(NOT(ISBLANK($A$9)),NOT(ISNA($A$9)))=FALSE</formula>
    </cfRule>
  </conditionalFormatting>
  <conditionalFormatting sqref="C9">
    <cfRule type="expression" dxfId="2" priority="3">
      <formula>AND(NOT(ISBLANK($A$9)),NOT(ISNA($A$9)))=FALSE</formula>
    </cfRule>
  </conditionalFormatting>
  <conditionalFormatting sqref="C9 G9 I9">
    <cfRule type="expression" dxfId="1" priority="2">
      <formula>AND(NOT(ISBLANK(C9)),NOT(ISNA($A$9)))=FALSE</formula>
    </cfRule>
  </conditionalFormatting>
  <conditionalFormatting sqref="C5">
    <cfRule type="expression" dxfId="0" priority="5">
      <formula>LEN($C$5)&gt;0</formula>
    </cfRule>
  </conditionalFormatting>
  <hyperlinks>
    <hyperlink ref="A17" location="AllPostcodes" display="Or click here to browse all geographie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76"/>
  <sheetViews>
    <sheetView showGridLines="0" tabSelected="1" zoomScale="70" zoomScaleNormal="70" workbookViewId="0">
      <pane ySplit="8" topLeftCell="A234" activePane="bottomLeft" state="frozen"/>
      <selection pane="bottomLeft" activeCell="D277" sqref="D277"/>
    </sheetView>
  </sheetViews>
  <sheetFormatPr defaultColWidth="9" defaultRowHeight="15" outlineLevelRow="1" x14ac:dyDescent="0.25"/>
  <cols>
    <col min="1" max="1" width="31.25" style="5" customWidth="1"/>
    <col min="2" max="2" width="9.625" style="7" customWidth="1"/>
    <col min="3" max="3" width="46.25" style="5" customWidth="1"/>
    <col min="4" max="4" width="17.25" style="6" customWidth="1"/>
    <col min="5" max="5" width="22.5" style="5" customWidth="1"/>
    <col min="6" max="7" width="9" style="5"/>
    <col min="8" max="8" width="15.5" style="5" bestFit="1" customWidth="1"/>
    <col min="9" max="16384" width="9" style="5"/>
  </cols>
  <sheetData>
    <row r="1" spans="1:10" ht="27.75" customHeight="1" x14ac:dyDescent="0.25">
      <c r="A1" s="1" t="str">
        <f>"Value of " &amp; LoanType &amp; " outstanding in Northern Ireland end-" &amp; TEXT(QuarterEnd,"MMMM YYYY") &amp; ", split by sector postcode"</f>
        <v>Value of Personal Loans outstanding in Northern Ireland end-September 2017, split by sector postcode</v>
      </c>
      <c r="C1" s="1"/>
    </row>
    <row r="2" spans="1:10" ht="9" customHeight="1" x14ac:dyDescent="0.25">
      <c r="A2" s="1"/>
      <c r="C2" s="1"/>
    </row>
    <row r="3" spans="1:10" ht="27.75" customHeight="1" x14ac:dyDescent="0.25">
      <c r="A3" s="2" t="s">
        <v>0</v>
      </c>
      <c r="C3" s="1"/>
    </row>
    <row r="4" spans="1:10" ht="9" customHeight="1" thickBot="1" x14ac:dyDescent="0.3">
      <c r="C4" s="1"/>
    </row>
    <row r="5" spans="1:10" s="13" customFormat="1" ht="27.75" customHeight="1" thickBot="1" x14ac:dyDescent="0.25">
      <c r="A5" s="79" t="s">
        <v>1</v>
      </c>
      <c r="B5" s="80"/>
      <c r="C5" s="81"/>
      <c r="D5" s="10"/>
      <c r="E5" s="82"/>
      <c r="F5" s="82"/>
      <c r="G5" s="82"/>
    </row>
    <row r="6" spans="1:10" ht="12" customHeight="1" x14ac:dyDescent="0.25">
      <c r="J6" s="17"/>
    </row>
    <row r="7" spans="1:10" ht="15.75" customHeight="1" thickBot="1" x14ac:dyDescent="0.3">
      <c r="A7" s="3"/>
      <c r="B7" s="12"/>
      <c r="C7" s="4"/>
      <c r="D7" s="18"/>
      <c r="E7" s="14" t="s">
        <v>135</v>
      </c>
      <c r="F7" s="15"/>
      <c r="G7" s="15"/>
      <c r="H7" s="16"/>
      <c r="I7" s="16"/>
      <c r="J7" s="16"/>
    </row>
    <row r="8" spans="1:10" ht="18.75" customHeight="1" thickTop="1" x14ac:dyDescent="0.25">
      <c r="A8" s="11" t="s">
        <v>3</v>
      </c>
      <c r="B8" s="11" t="s">
        <v>4</v>
      </c>
      <c r="C8" s="11" t="s">
        <v>5</v>
      </c>
      <c r="D8" s="19" t="s">
        <v>6</v>
      </c>
      <c r="E8" s="9" t="str">
        <f>"Q" &amp; MONTH(QuarterEnd)/3 &amp; " " &amp; YEAR(QuarterEnd)</f>
        <v>Q3 2017</v>
      </c>
      <c r="J8" s="17"/>
    </row>
    <row r="9" spans="1:10" ht="15" customHeight="1" outlineLevel="1" x14ac:dyDescent="0.25">
      <c r="A9" s="8" t="s">
        <v>134</v>
      </c>
      <c r="B9" s="8" t="s">
        <v>215</v>
      </c>
      <c r="C9" s="6" t="s">
        <v>133</v>
      </c>
      <c r="D9" s="6" t="s">
        <v>266</v>
      </c>
      <c r="E9" s="54"/>
      <c r="F9" s="55"/>
      <c r="G9" s="55"/>
      <c r="H9" s="56"/>
      <c r="I9" s="6"/>
      <c r="J9" s="55"/>
    </row>
    <row r="10" spans="1:10" ht="15" customHeight="1" outlineLevel="1" x14ac:dyDescent="0.25">
      <c r="A10" s="8" t="s">
        <v>134</v>
      </c>
      <c r="B10" s="8" t="s">
        <v>215</v>
      </c>
      <c r="C10" s="6" t="s">
        <v>133</v>
      </c>
      <c r="D10" s="6" t="s">
        <v>267</v>
      </c>
      <c r="E10" s="54"/>
      <c r="F10" s="55"/>
      <c r="G10" s="55"/>
      <c r="H10" s="56"/>
      <c r="I10" s="6"/>
      <c r="J10" s="55"/>
    </row>
    <row r="11" spans="1:10" ht="15" customHeight="1" outlineLevel="1" x14ac:dyDescent="0.25">
      <c r="A11" s="8" t="s">
        <v>134</v>
      </c>
      <c r="B11" s="8" t="s">
        <v>215</v>
      </c>
      <c r="C11" s="6" t="s">
        <v>133</v>
      </c>
      <c r="D11" s="6" t="s">
        <v>268</v>
      </c>
      <c r="E11" s="54"/>
      <c r="F11" s="55"/>
      <c r="G11" s="55"/>
      <c r="H11" s="56"/>
      <c r="I11" s="6"/>
      <c r="J11" s="55"/>
    </row>
    <row r="12" spans="1:10" ht="15" customHeight="1" outlineLevel="1" x14ac:dyDescent="0.25">
      <c r="A12" s="8" t="s">
        <v>134</v>
      </c>
      <c r="B12" s="8" t="s">
        <v>215</v>
      </c>
      <c r="C12" s="6" t="s">
        <v>133</v>
      </c>
      <c r="D12" s="6" t="s">
        <v>269</v>
      </c>
      <c r="E12" s="54"/>
      <c r="F12" s="55"/>
      <c r="G12" s="55"/>
      <c r="H12" s="56"/>
      <c r="I12" s="6"/>
      <c r="J12" s="55"/>
    </row>
    <row r="13" spans="1:10" ht="15" customHeight="1" outlineLevel="1" x14ac:dyDescent="0.25">
      <c r="A13" s="8" t="s">
        <v>134</v>
      </c>
      <c r="B13" s="8" t="s">
        <v>215</v>
      </c>
      <c r="C13" s="6" t="s">
        <v>133</v>
      </c>
      <c r="D13" s="6" t="s">
        <v>270</v>
      </c>
      <c r="E13" s="54"/>
      <c r="F13" s="55"/>
      <c r="G13" s="55"/>
      <c r="H13" s="56"/>
      <c r="I13" s="6"/>
      <c r="J13" s="55"/>
    </row>
    <row r="14" spans="1:10" ht="15" customHeight="1" outlineLevel="1" x14ac:dyDescent="0.25">
      <c r="A14" s="8" t="s">
        <v>134</v>
      </c>
      <c r="B14" s="8" t="s">
        <v>215</v>
      </c>
      <c r="C14" s="6" t="s">
        <v>133</v>
      </c>
      <c r="D14" s="6" t="s">
        <v>271</v>
      </c>
      <c r="E14" s="54">
        <v>528368.28</v>
      </c>
      <c r="F14" s="55"/>
      <c r="G14" s="55"/>
      <c r="H14" s="56"/>
      <c r="I14" s="6"/>
      <c r="J14" s="55"/>
    </row>
    <row r="15" spans="1:10" ht="15" customHeight="1" outlineLevel="1" x14ac:dyDescent="0.25">
      <c r="A15" s="8" t="s">
        <v>134</v>
      </c>
      <c r="B15" s="8" t="s">
        <v>215</v>
      </c>
      <c r="C15" s="6" t="s">
        <v>133</v>
      </c>
      <c r="D15" s="6" t="s">
        <v>272</v>
      </c>
      <c r="E15" s="54"/>
      <c r="F15" s="55"/>
      <c r="G15" s="55"/>
      <c r="H15" s="56"/>
      <c r="I15" s="6"/>
      <c r="J15" s="55"/>
    </row>
    <row r="16" spans="1:10" ht="15" customHeight="1" outlineLevel="1" x14ac:dyDescent="0.25">
      <c r="A16" s="8" t="s">
        <v>134</v>
      </c>
      <c r="B16" s="8" t="s">
        <v>215</v>
      </c>
      <c r="C16" s="6" t="s">
        <v>133</v>
      </c>
      <c r="D16" s="6" t="s">
        <v>220</v>
      </c>
      <c r="E16" s="54">
        <v>170421.99</v>
      </c>
      <c r="F16" s="55"/>
      <c r="G16" s="55"/>
      <c r="H16" s="56"/>
      <c r="I16" s="6"/>
      <c r="J16" s="55"/>
    </row>
    <row r="17" spans="1:10" ht="15" customHeight="1" outlineLevel="1" x14ac:dyDescent="0.25">
      <c r="A17" s="8" t="s">
        <v>134</v>
      </c>
      <c r="B17" s="8" t="s">
        <v>215</v>
      </c>
      <c r="C17" s="6" t="s">
        <v>133</v>
      </c>
      <c r="D17" s="6" t="s">
        <v>273</v>
      </c>
      <c r="E17" s="54"/>
      <c r="F17" s="55"/>
      <c r="G17" s="55"/>
      <c r="H17" s="56"/>
      <c r="I17" s="6"/>
      <c r="J17" s="55"/>
    </row>
    <row r="18" spans="1:10" ht="15" customHeight="1" outlineLevel="1" x14ac:dyDescent="0.25">
      <c r="A18" s="8" t="s">
        <v>134</v>
      </c>
      <c r="B18" s="8" t="s">
        <v>215</v>
      </c>
      <c r="C18" s="6" t="s">
        <v>133</v>
      </c>
      <c r="D18" s="6" t="s">
        <v>221</v>
      </c>
      <c r="E18" s="54">
        <v>249818.78000000006</v>
      </c>
      <c r="F18" s="55"/>
      <c r="G18" s="55"/>
      <c r="H18" s="56"/>
      <c r="I18" s="6"/>
      <c r="J18" s="55"/>
    </row>
    <row r="19" spans="1:10" ht="15" customHeight="1" outlineLevel="1" x14ac:dyDescent="0.25">
      <c r="A19" s="8" t="s">
        <v>134</v>
      </c>
      <c r="B19" s="8" t="s">
        <v>215</v>
      </c>
      <c r="C19" s="6" t="s">
        <v>133</v>
      </c>
      <c r="D19" s="6" t="s">
        <v>7</v>
      </c>
      <c r="E19" s="54">
        <v>149932.85999999999</v>
      </c>
      <c r="F19" s="55"/>
      <c r="G19" s="55"/>
      <c r="H19" s="56"/>
      <c r="I19" s="6"/>
      <c r="J19" s="55"/>
    </row>
    <row r="20" spans="1:10" ht="15" customHeight="1" outlineLevel="1" x14ac:dyDescent="0.25">
      <c r="A20" s="8" t="s">
        <v>134</v>
      </c>
      <c r="B20" s="8" t="s">
        <v>215</v>
      </c>
      <c r="C20" s="6" t="s">
        <v>133</v>
      </c>
      <c r="D20" s="6" t="s">
        <v>274</v>
      </c>
      <c r="E20" s="54">
        <v>37527.68</v>
      </c>
      <c r="F20" s="55"/>
      <c r="G20" s="55"/>
      <c r="H20" s="56"/>
      <c r="I20" s="6"/>
      <c r="J20" s="55"/>
    </row>
    <row r="21" spans="1:10" ht="15" customHeight="1" outlineLevel="1" x14ac:dyDescent="0.25">
      <c r="A21" s="8" t="s">
        <v>134</v>
      </c>
      <c r="B21" s="8" t="s">
        <v>215</v>
      </c>
      <c r="C21" s="6" t="s">
        <v>133</v>
      </c>
      <c r="D21" s="6" t="s">
        <v>222</v>
      </c>
      <c r="E21" s="54">
        <v>24383.399999999998</v>
      </c>
      <c r="F21" s="55"/>
      <c r="G21" s="55"/>
      <c r="H21" s="56"/>
      <c r="I21" s="6"/>
      <c r="J21" s="55"/>
    </row>
    <row r="22" spans="1:10" ht="15" customHeight="1" outlineLevel="1" x14ac:dyDescent="0.25">
      <c r="A22" s="8" t="s">
        <v>134</v>
      </c>
      <c r="B22" s="8" t="s">
        <v>215</v>
      </c>
      <c r="C22" s="6" t="s">
        <v>133</v>
      </c>
      <c r="D22" s="6" t="s">
        <v>275</v>
      </c>
      <c r="E22" s="54">
        <v>95431.519999999975</v>
      </c>
      <c r="F22" s="55"/>
      <c r="G22" s="55"/>
      <c r="H22" s="56"/>
      <c r="I22" s="6"/>
      <c r="J22" s="55"/>
    </row>
    <row r="23" spans="1:10" ht="15" customHeight="1" outlineLevel="1" x14ac:dyDescent="0.25">
      <c r="A23" s="8" t="s">
        <v>134</v>
      </c>
      <c r="B23" s="8" t="s">
        <v>215</v>
      </c>
      <c r="C23" s="6" t="s">
        <v>133</v>
      </c>
      <c r="D23" s="6" t="s">
        <v>223</v>
      </c>
      <c r="E23" s="54">
        <v>138288.12000000002</v>
      </c>
      <c r="F23" s="55"/>
      <c r="G23" s="55"/>
      <c r="H23" s="56"/>
      <c r="I23" s="6"/>
      <c r="J23" s="55"/>
    </row>
    <row r="24" spans="1:10" ht="15" customHeight="1" outlineLevel="1" x14ac:dyDescent="0.25">
      <c r="A24" s="8" t="s">
        <v>134</v>
      </c>
      <c r="B24" s="8" t="s">
        <v>215</v>
      </c>
      <c r="C24" s="6" t="s">
        <v>133</v>
      </c>
      <c r="D24" s="6" t="s">
        <v>224</v>
      </c>
      <c r="E24" s="54">
        <v>28569.449999999997</v>
      </c>
      <c r="F24" s="55"/>
      <c r="G24" s="55"/>
      <c r="H24" s="56"/>
      <c r="I24" s="6"/>
      <c r="J24" s="55"/>
    </row>
    <row r="25" spans="1:10" ht="15" customHeight="1" outlineLevel="1" x14ac:dyDescent="0.25">
      <c r="A25" s="8" t="s">
        <v>134</v>
      </c>
      <c r="B25" s="8" t="s">
        <v>215</v>
      </c>
      <c r="C25" s="6" t="s">
        <v>133</v>
      </c>
      <c r="D25" s="6" t="s">
        <v>225</v>
      </c>
      <c r="E25" s="54">
        <v>34407.4</v>
      </c>
      <c r="F25" s="55"/>
      <c r="G25" s="55"/>
      <c r="H25" s="56"/>
      <c r="I25" s="6"/>
      <c r="J25" s="55"/>
    </row>
    <row r="26" spans="1:10" ht="15" customHeight="1" outlineLevel="1" x14ac:dyDescent="0.25">
      <c r="A26" s="8" t="s">
        <v>134</v>
      </c>
      <c r="B26" s="8" t="s">
        <v>215</v>
      </c>
      <c r="C26" s="6" t="s">
        <v>133</v>
      </c>
      <c r="D26" s="6" t="s">
        <v>226</v>
      </c>
      <c r="E26" s="54">
        <v>255829.78000000003</v>
      </c>
      <c r="F26" s="55"/>
      <c r="G26" s="55"/>
      <c r="H26" s="56"/>
      <c r="I26" s="6"/>
      <c r="J26" s="55"/>
    </row>
    <row r="27" spans="1:10" ht="15" customHeight="1" outlineLevel="1" x14ac:dyDescent="0.25">
      <c r="A27" s="8" t="s">
        <v>134</v>
      </c>
      <c r="B27" s="8" t="s">
        <v>215</v>
      </c>
      <c r="C27" s="6" t="s">
        <v>133</v>
      </c>
      <c r="D27" s="6" t="s">
        <v>341</v>
      </c>
      <c r="E27" s="54"/>
      <c r="F27" s="55"/>
      <c r="G27" s="55"/>
      <c r="H27" s="56"/>
      <c r="I27" s="6"/>
      <c r="J27" s="55"/>
    </row>
    <row r="28" spans="1:10" ht="15" customHeight="1" outlineLevel="1" x14ac:dyDescent="0.25">
      <c r="A28" s="8" t="s">
        <v>134</v>
      </c>
      <c r="B28" s="8" t="s">
        <v>215</v>
      </c>
      <c r="C28" s="6" t="s">
        <v>133</v>
      </c>
      <c r="D28" s="6" t="s">
        <v>227</v>
      </c>
      <c r="E28" s="54">
        <v>133054.49000000002</v>
      </c>
      <c r="F28" s="55"/>
      <c r="G28" s="55"/>
      <c r="H28" s="56"/>
      <c r="I28" s="6"/>
      <c r="J28" s="55"/>
    </row>
    <row r="29" spans="1:10" ht="15" customHeight="1" outlineLevel="1" x14ac:dyDescent="0.25">
      <c r="A29" s="8" t="s">
        <v>134</v>
      </c>
      <c r="B29" s="8" t="s">
        <v>215</v>
      </c>
      <c r="C29" s="6" t="s">
        <v>133</v>
      </c>
      <c r="D29" s="6" t="s">
        <v>276</v>
      </c>
      <c r="E29" s="54">
        <v>201345.59</v>
      </c>
      <c r="F29" s="55"/>
      <c r="G29" s="55"/>
      <c r="H29" s="56"/>
      <c r="I29" s="6"/>
      <c r="J29" s="55"/>
    </row>
    <row r="30" spans="1:10" ht="15" customHeight="1" outlineLevel="1" x14ac:dyDescent="0.25">
      <c r="A30" s="8" t="s">
        <v>134</v>
      </c>
      <c r="B30" s="8" t="s">
        <v>215</v>
      </c>
      <c r="C30" s="6" t="s">
        <v>133</v>
      </c>
      <c r="D30" s="6" t="s">
        <v>8</v>
      </c>
      <c r="E30" s="54">
        <v>128767.73999999998</v>
      </c>
      <c r="F30" s="55"/>
      <c r="G30" s="55"/>
      <c r="H30" s="56"/>
      <c r="I30" s="6"/>
      <c r="J30" s="55"/>
    </row>
    <row r="31" spans="1:10" ht="15" customHeight="1" outlineLevel="1" x14ac:dyDescent="0.25">
      <c r="A31" s="8" t="s">
        <v>134</v>
      </c>
      <c r="B31" s="8" t="s">
        <v>215</v>
      </c>
      <c r="C31" s="6" t="s">
        <v>133</v>
      </c>
      <c r="D31" s="6" t="s">
        <v>277</v>
      </c>
      <c r="E31" s="54"/>
      <c r="F31" s="55"/>
      <c r="G31" s="55"/>
      <c r="H31" s="56"/>
      <c r="I31" s="6"/>
      <c r="J31" s="55"/>
    </row>
    <row r="32" spans="1:10" ht="15" customHeight="1" outlineLevel="1" x14ac:dyDescent="0.25">
      <c r="A32" s="8" t="s">
        <v>134</v>
      </c>
      <c r="B32" s="8" t="s">
        <v>215</v>
      </c>
      <c r="C32" s="6" t="s">
        <v>133</v>
      </c>
      <c r="D32" s="6" t="s">
        <v>9</v>
      </c>
      <c r="E32" s="54">
        <v>21938.680000000004</v>
      </c>
      <c r="F32" s="55"/>
      <c r="G32" s="55"/>
      <c r="H32" s="56"/>
      <c r="I32" s="6"/>
      <c r="J32" s="55"/>
    </row>
    <row r="33" spans="1:10" ht="15" customHeight="1" outlineLevel="1" x14ac:dyDescent="0.25">
      <c r="A33" s="8" t="s">
        <v>134</v>
      </c>
      <c r="B33" s="8" t="s">
        <v>215</v>
      </c>
      <c r="C33" s="6" t="s">
        <v>133</v>
      </c>
      <c r="D33" s="6" t="s">
        <v>228</v>
      </c>
      <c r="E33" s="54">
        <v>40301.049999999996</v>
      </c>
      <c r="F33" s="55"/>
      <c r="G33" s="55"/>
      <c r="H33" s="56"/>
      <c r="I33" s="6"/>
      <c r="J33" s="55"/>
    </row>
    <row r="34" spans="1:10" ht="15" customHeight="1" outlineLevel="1" x14ac:dyDescent="0.25">
      <c r="A34" s="8" t="s">
        <v>134</v>
      </c>
      <c r="B34" s="8" t="s">
        <v>215</v>
      </c>
      <c r="C34" s="6" t="s">
        <v>133</v>
      </c>
      <c r="D34" s="6" t="s">
        <v>10</v>
      </c>
      <c r="E34" s="54">
        <v>192303.93999999997</v>
      </c>
      <c r="F34" s="55"/>
      <c r="G34" s="55"/>
      <c r="H34" s="56"/>
      <c r="I34" s="6"/>
      <c r="J34" s="55"/>
    </row>
    <row r="35" spans="1:10" ht="15" customHeight="1" outlineLevel="1" x14ac:dyDescent="0.25">
      <c r="A35" s="8" t="s">
        <v>134</v>
      </c>
      <c r="B35" s="8" t="s">
        <v>215</v>
      </c>
      <c r="C35" s="6" t="s">
        <v>133</v>
      </c>
      <c r="D35" s="6" t="s">
        <v>11</v>
      </c>
      <c r="E35" s="54">
        <v>117238.77</v>
      </c>
      <c r="F35" s="55"/>
      <c r="G35" s="55"/>
      <c r="H35" s="56"/>
      <c r="I35" s="6"/>
      <c r="J35" s="55"/>
    </row>
    <row r="36" spans="1:10" ht="15" customHeight="1" outlineLevel="1" x14ac:dyDescent="0.25">
      <c r="A36" s="8" t="s">
        <v>134</v>
      </c>
      <c r="B36" s="8" t="s">
        <v>215</v>
      </c>
      <c r="C36" s="6" t="s">
        <v>133</v>
      </c>
      <c r="D36" s="6" t="s">
        <v>229</v>
      </c>
      <c r="E36" s="54">
        <v>216406.64000000004</v>
      </c>
      <c r="F36" s="55"/>
      <c r="G36" s="55"/>
      <c r="H36" s="56"/>
      <c r="I36" s="6"/>
      <c r="J36" s="55"/>
    </row>
    <row r="37" spans="1:10" ht="15" customHeight="1" outlineLevel="1" x14ac:dyDescent="0.25">
      <c r="A37" s="8" t="s">
        <v>134</v>
      </c>
      <c r="B37" s="8" t="s">
        <v>215</v>
      </c>
      <c r="C37" s="6" t="s">
        <v>133</v>
      </c>
      <c r="D37" s="6" t="s">
        <v>12</v>
      </c>
      <c r="E37" s="54">
        <v>133698.31000000006</v>
      </c>
      <c r="F37" s="55"/>
      <c r="G37" s="55"/>
      <c r="H37" s="56"/>
      <c r="I37" s="6"/>
      <c r="J37" s="55"/>
    </row>
    <row r="38" spans="1:10" ht="15" customHeight="1" outlineLevel="1" x14ac:dyDescent="0.25">
      <c r="A38" s="8" t="s">
        <v>134</v>
      </c>
      <c r="B38" s="8" t="s">
        <v>215</v>
      </c>
      <c r="C38" s="6" t="s">
        <v>133</v>
      </c>
      <c r="D38" s="6" t="s">
        <v>13</v>
      </c>
      <c r="E38" s="54">
        <v>297127.78999999992</v>
      </c>
      <c r="F38" s="55"/>
      <c r="G38" s="55"/>
      <c r="H38" s="56"/>
      <c r="I38" s="6"/>
      <c r="J38" s="55"/>
    </row>
    <row r="39" spans="1:10" ht="15" customHeight="1" outlineLevel="1" x14ac:dyDescent="0.25">
      <c r="A39" s="8" t="s">
        <v>134</v>
      </c>
      <c r="B39" s="8" t="s">
        <v>215</v>
      </c>
      <c r="C39" s="6" t="s">
        <v>133</v>
      </c>
      <c r="D39" s="6" t="s">
        <v>14</v>
      </c>
      <c r="E39" s="54"/>
      <c r="F39" s="55"/>
      <c r="G39" s="55"/>
      <c r="H39" s="56"/>
      <c r="I39" s="6"/>
      <c r="J39" s="55"/>
    </row>
    <row r="40" spans="1:10" ht="15" customHeight="1" outlineLevel="1" x14ac:dyDescent="0.25">
      <c r="A40" s="8" t="s">
        <v>134</v>
      </c>
      <c r="B40" s="8" t="s">
        <v>215</v>
      </c>
      <c r="C40" s="6" t="s">
        <v>133</v>
      </c>
      <c r="D40" s="6" t="s">
        <v>15</v>
      </c>
      <c r="E40" s="54">
        <v>234885.87000000002</v>
      </c>
      <c r="F40" s="55"/>
      <c r="G40" s="55"/>
      <c r="H40" s="56"/>
      <c r="I40" s="6"/>
      <c r="J40" s="55"/>
    </row>
    <row r="41" spans="1:10" ht="15" customHeight="1" outlineLevel="1" x14ac:dyDescent="0.25">
      <c r="A41" s="8" t="s">
        <v>134</v>
      </c>
      <c r="B41" s="8" t="s">
        <v>215</v>
      </c>
      <c r="C41" s="6" t="s">
        <v>133</v>
      </c>
      <c r="D41" s="6" t="s">
        <v>278</v>
      </c>
      <c r="E41" s="54"/>
      <c r="F41" s="55"/>
      <c r="G41" s="55"/>
      <c r="H41" s="56"/>
      <c r="I41" s="6"/>
      <c r="J41" s="55"/>
    </row>
    <row r="42" spans="1:10" ht="15" customHeight="1" outlineLevel="1" x14ac:dyDescent="0.25">
      <c r="A42" s="8" t="s">
        <v>134</v>
      </c>
      <c r="B42" s="8" t="s">
        <v>215</v>
      </c>
      <c r="C42" s="6" t="s">
        <v>133</v>
      </c>
      <c r="D42" s="6" t="s">
        <v>16</v>
      </c>
      <c r="E42" s="54">
        <v>449936.72</v>
      </c>
      <c r="F42" s="55"/>
      <c r="G42" s="55"/>
      <c r="H42" s="56"/>
      <c r="I42" s="6"/>
      <c r="J42" s="55"/>
    </row>
    <row r="43" spans="1:10" ht="15" customHeight="1" outlineLevel="1" x14ac:dyDescent="0.25">
      <c r="A43" s="8" t="s">
        <v>134</v>
      </c>
      <c r="B43" s="8" t="s">
        <v>215</v>
      </c>
      <c r="C43" s="6" t="s">
        <v>133</v>
      </c>
      <c r="D43" s="6" t="s">
        <v>17</v>
      </c>
      <c r="E43" s="54">
        <v>447097.62999999995</v>
      </c>
      <c r="F43" s="55"/>
      <c r="G43" s="55"/>
      <c r="H43" s="56"/>
      <c r="I43" s="6"/>
      <c r="J43" s="55"/>
    </row>
    <row r="44" spans="1:10" ht="15" customHeight="1" outlineLevel="1" x14ac:dyDescent="0.25">
      <c r="A44" s="8" t="s">
        <v>134</v>
      </c>
      <c r="B44" s="8" t="s">
        <v>215</v>
      </c>
      <c r="C44" s="6" t="s">
        <v>133</v>
      </c>
      <c r="D44" s="6" t="s">
        <v>18</v>
      </c>
      <c r="E44" s="54">
        <v>327609.28000000014</v>
      </c>
      <c r="F44" s="55"/>
      <c r="G44" s="55"/>
      <c r="H44" s="56"/>
      <c r="I44" s="6"/>
      <c r="J44" s="55"/>
    </row>
    <row r="45" spans="1:10" ht="15" customHeight="1" outlineLevel="1" x14ac:dyDescent="0.25">
      <c r="A45" s="8" t="s">
        <v>134</v>
      </c>
      <c r="B45" s="8" t="s">
        <v>215</v>
      </c>
      <c r="C45" s="6" t="s">
        <v>133</v>
      </c>
      <c r="D45" s="6" t="s">
        <v>19</v>
      </c>
      <c r="E45" s="54">
        <v>557415.85999999987</v>
      </c>
      <c r="F45" s="55"/>
      <c r="G45" s="55"/>
      <c r="H45" s="56"/>
      <c r="I45" s="6"/>
      <c r="J45" s="55"/>
    </row>
    <row r="46" spans="1:10" ht="15" customHeight="1" outlineLevel="1" x14ac:dyDescent="0.25">
      <c r="A46" s="8" t="s">
        <v>134</v>
      </c>
      <c r="B46" s="8" t="s">
        <v>215</v>
      </c>
      <c r="C46" s="6" t="s">
        <v>133</v>
      </c>
      <c r="D46" s="6" t="s">
        <v>279</v>
      </c>
      <c r="E46" s="54"/>
      <c r="F46" s="55"/>
      <c r="G46" s="55"/>
      <c r="H46" s="56"/>
      <c r="I46" s="6"/>
      <c r="J46" s="55"/>
    </row>
    <row r="47" spans="1:10" ht="15" customHeight="1" outlineLevel="1" x14ac:dyDescent="0.25">
      <c r="A47" s="8" t="s">
        <v>134</v>
      </c>
      <c r="B47" s="8" t="s">
        <v>215</v>
      </c>
      <c r="C47" s="6" t="s">
        <v>133</v>
      </c>
      <c r="D47" s="6" t="s">
        <v>280</v>
      </c>
      <c r="E47" s="54"/>
      <c r="F47" s="55"/>
      <c r="G47" s="55"/>
      <c r="H47" s="56"/>
      <c r="I47" s="6"/>
      <c r="J47" s="55"/>
    </row>
    <row r="48" spans="1:10" ht="15" customHeight="1" outlineLevel="1" x14ac:dyDescent="0.25">
      <c r="A48" s="8" t="s">
        <v>134</v>
      </c>
      <c r="B48" s="8" t="s">
        <v>215</v>
      </c>
      <c r="C48" s="6" t="s">
        <v>133</v>
      </c>
      <c r="D48" s="6" t="s">
        <v>20</v>
      </c>
      <c r="E48" s="54">
        <v>230883.25</v>
      </c>
      <c r="F48" s="55"/>
      <c r="G48" s="55"/>
      <c r="H48" s="56"/>
      <c r="I48" s="6"/>
      <c r="J48" s="55"/>
    </row>
    <row r="49" spans="1:10" ht="15" customHeight="1" outlineLevel="1" x14ac:dyDescent="0.25">
      <c r="A49" s="8" t="s">
        <v>134</v>
      </c>
      <c r="B49" s="8" t="s">
        <v>215</v>
      </c>
      <c r="C49" s="6" t="s">
        <v>133</v>
      </c>
      <c r="D49" s="6" t="s">
        <v>21</v>
      </c>
      <c r="E49" s="54">
        <v>120996.40999999996</v>
      </c>
      <c r="F49" s="55"/>
      <c r="G49" s="55"/>
      <c r="H49" s="56"/>
      <c r="I49" s="6"/>
      <c r="J49" s="55"/>
    </row>
    <row r="50" spans="1:10" ht="15" customHeight="1" outlineLevel="1" x14ac:dyDescent="0.25">
      <c r="A50" s="8" t="s">
        <v>134</v>
      </c>
      <c r="B50" s="8" t="s">
        <v>215</v>
      </c>
      <c r="C50" s="6" t="s">
        <v>133</v>
      </c>
      <c r="D50" s="6" t="s">
        <v>22</v>
      </c>
      <c r="E50" s="54">
        <v>150909.91</v>
      </c>
      <c r="F50" s="55"/>
      <c r="G50" s="55"/>
      <c r="H50" s="56"/>
      <c r="I50" s="6"/>
      <c r="J50" s="55"/>
    </row>
    <row r="51" spans="1:10" ht="15" customHeight="1" outlineLevel="1" x14ac:dyDescent="0.25">
      <c r="A51" s="8" t="s">
        <v>134</v>
      </c>
      <c r="B51" s="8" t="s">
        <v>215</v>
      </c>
      <c r="C51" s="6" t="s">
        <v>133</v>
      </c>
      <c r="D51" s="6" t="s">
        <v>342</v>
      </c>
      <c r="E51" s="54"/>
      <c r="F51" s="55"/>
      <c r="G51" s="55"/>
      <c r="H51" s="56"/>
      <c r="I51" s="6"/>
      <c r="J51" s="55"/>
    </row>
    <row r="52" spans="1:10" ht="15" customHeight="1" outlineLevel="1" x14ac:dyDescent="0.25">
      <c r="A52" s="8" t="s">
        <v>134</v>
      </c>
      <c r="B52" s="8" t="s">
        <v>215</v>
      </c>
      <c r="C52" s="6" t="s">
        <v>133</v>
      </c>
      <c r="D52" s="6" t="s">
        <v>230</v>
      </c>
      <c r="E52" s="54">
        <v>230420.34000000003</v>
      </c>
      <c r="F52" s="55"/>
      <c r="G52" s="55"/>
      <c r="H52" s="56"/>
      <c r="I52" s="6"/>
      <c r="J52" s="55"/>
    </row>
    <row r="53" spans="1:10" ht="15" customHeight="1" outlineLevel="1" x14ac:dyDescent="0.25">
      <c r="A53" s="8" t="s">
        <v>134</v>
      </c>
      <c r="B53" s="8" t="s">
        <v>215</v>
      </c>
      <c r="C53" s="6" t="s">
        <v>133</v>
      </c>
      <c r="D53" s="6" t="s">
        <v>23</v>
      </c>
      <c r="E53" s="54">
        <v>461832.75</v>
      </c>
      <c r="F53" s="55"/>
      <c r="G53" s="55"/>
      <c r="H53" s="56"/>
      <c r="I53" s="6"/>
      <c r="J53" s="55"/>
    </row>
    <row r="54" spans="1:10" ht="15" customHeight="1" outlineLevel="1" x14ac:dyDescent="0.25">
      <c r="A54" s="8" t="s">
        <v>134</v>
      </c>
      <c r="B54" s="8" t="s">
        <v>215</v>
      </c>
      <c r="C54" s="6" t="s">
        <v>133</v>
      </c>
      <c r="D54" s="6" t="s">
        <v>24</v>
      </c>
      <c r="E54" s="54">
        <v>302027.19000000006</v>
      </c>
      <c r="F54" s="55"/>
      <c r="G54" s="55"/>
      <c r="H54" s="56"/>
      <c r="I54" s="6"/>
      <c r="J54" s="55"/>
    </row>
    <row r="55" spans="1:10" ht="15" customHeight="1" outlineLevel="1" x14ac:dyDescent="0.25">
      <c r="A55" s="8" t="s">
        <v>134</v>
      </c>
      <c r="B55" s="8" t="s">
        <v>215</v>
      </c>
      <c r="C55" s="6" t="s">
        <v>133</v>
      </c>
      <c r="D55" s="6" t="s">
        <v>25</v>
      </c>
      <c r="E55" s="54">
        <v>212180.40999999997</v>
      </c>
      <c r="F55" s="55"/>
      <c r="G55" s="55"/>
      <c r="H55" s="56"/>
      <c r="I55" s="6"/>
      <c r="J55" s="55"/>
    </row>
    <row r="56" spans="1:10" ht="15" customHeight="1" outlineLevel="1" x14ac:dyDescent="0.25">
      <c r="A56" s="8" t="s">
        <v>134</v>
      </c>
      <c r="B56" s="8" t="s">
        <v>215</v>
      </c>
      <c r="C56" s="6" t="s">
        <v>133</v>
      </c>
      <c r="D56" s="6" t="s">
        <v>26</v>
      </c>
      <c r="E56" s="54">
        <v>519545.12</v>
      </c>
      <c r="F56" s="55"/>
      <c r="G56" s="55"/>
      <c r="H56" s="56"/>
      <c r="I56" s="6"/>
      <c r="J56" s="55"/>
    </row>
    <row r="57" spans="1:10" ht="15" customHeight="1" outlineLevel="1" x14ac:dyDescent="0.25">
      <c r="A57" s="8" t="s">
        <v>134</v>
      </c>
      <c r="B57" s="8" t="s">
        <v>215</v>
      </c>
      <c r="C57" s="6" t="s">
        <v>133</v>
      </c>
      <c r="D57" s="6" t="s">
        <v>27</v>
      </c>
      <c r="E57" s="54">
        <v>465455.2000000003</v>
      </c>
      <c r="F57" s="55"/>
      <c r="G57" s="55"/>
      <c r="H57" s="56"/>
      <c r="I57" s="6"/>
      <c r="J57" s="55"/>
    </row>
    <row r="58" spans="1:10" ht="15" customHeight="1" outlineLevel="1" x14ac:dyDescent="0.25">
      <c r="A58" s="8" t="s">
        <v>134</v>
      </c>
      <c r="B58" s="8" t="s">
        <v>215</v>
      </c>
      <c r="C58" s="6" t="s">
        <v>133</v>
      </c>
      <c r="D58" s="6" t="s">
        <v>28</v>
      </c>
      <c r="E58" s="54">
        <v>160332.86000000002</v>
      </c>
      <c r="F58" s="55"/>
      <c r="G58" s="55"/>
      <c r="H58" s="56"/>
      <c r="I58" s="6"/>
      <c r="J58" s="55"/>
    </row>
    <row r="59" spans="1:10" ht="15" customHeight="1" outlineLevel="1" x14ac:dyDescent="0.25">
      <c r="A59" s="8" t="s">
        <v>134</v>
      </c>
      <c r="B59" s="8" t="s">
        <v>215</v>
      </c>
      <c r="C59" s="6" t="s">
        <v>133</v>
      </c>
      <c r="D59" s="6" t="s">
        <v>29</v>
      </c>
      <c r="E59" s="54">
        <v>341136.49000000011</v>
      </c>
      <c r="F59" s="55"/>
      <c r="G59" s="55"/>
      <c r="H59" s="56"/>
      <c r="I59" s="6"/>
      <c r="J59" s="55"/>
    </row>
    <row r="60" spans="1:10" ht="15" customHeight="1" outlineLevel="1" x14ac:dyDescent="0.25">
      <c r="A60" s="8" t="s">
        <v>134</v>
      </c>
      <c r="B60" s="8" t="s">
        <v>215</v>
      </c>
      <c r="C60" s="6" t="s">
        <v>133</v>
      </c>
      <c r="D60" s="6" t="s">
        <v>343</v>
      </c>
      <c r="E60" s="54"/>
      <c r="F60" s="55"/>
      <c r="G60" s="55"/>
      <c r="H60" s="56"/>
      <c r="I60" s="6"/>
      <c r="J60" s="55"/>
    </row>
    <row r="61" spans="1:10" ht="15" customHeight="1" outlineLevel="1" x14ac:dyDescent="0.25">
      <c r="A61" s="8" t="s">
        <v>134</v>
      </c>
      <c r="B61" s="8" t="s">
        <v>215</v>
      </c>
      <c r="C61" s="6" t="s">
        <v>133</v>
      </c>
      <c r="D61" s="6" t="s">
        <v>30</v>
      </c>
      <c r="E61" s="54"/>
      <c r="F61" s="55"/>
      <c r="G61" s="55"/>
      <c r="H61" s="56"/>
      <c r="I61" s="6"/>
      <c r="J61" s="55"/>
    </row>
    <row r="62" spans="1:10" ht="15" customHeight="1" outlineLevel="1" x14ac:dyDescent="0.25">
      <c r="A62" s="8" t="s">
        <v>134</v>
      </c>
      <c r="B62" s="8" t="s">
        <v>215</v>
      </c>
      <c r="C62" s="6" t="s">
        <v>133</v>
      </c>
      <c r="D62" s="6" t="s">
        <v>31</v>
      </c>
      <c r="E62" s="54">
        <v>457942.34000000008</v>
      </c>
      <c r="F62" s="55"/>
      <c r="G62" s="55"/>
      <c r="H62" s="56"/>
      <c r="I62" s="6"/>
      <c r="J62" s="55"/>
    </row>
    <row r="63" spans="1:10" ht="15" customHeight="1" outlineLevel="1" x14ac:dyDescent="0.25">
      <c r="A63" s="8" t="s">
        <v>134</v>
      </c>
      <c r="B63" s="8" t="s">
        <v>215</v>
      </c>
      <c r="C63" s="6" t="s">
        <v>133</v>
      </c>
      <c r="D63" s="6" t="s">
        <v>32</v>
      </c>
      <c r="E63" s="54">
        <v>906374.05000000028</v>
      </c>
      <c r="F63" s="55"/>
      <c r="G63" s="55"/>
      <c r="H63" s="56"/>
      <c r="I63" s="6"/>
      <c r="J63" s="55"/>
    </row>
    <row r="64" spans="1:10" ht="15" customHeight="1" outlineLevel="1" x14ac:dyDescent="0.25">
      <c r="A64" s="8" t="s">
        <v>134</v>
      </c>
      <c r="B64" s="8" t="s">
        <v>215</v>
      </c>
      <c r="C64" s="6" t="s">
        <v>133</v>
      </c>
      <c r="D64" s="6" t="s">
        <v>33</v>
      </c>
      <c r="E64" s="54">
        <v>201271.75999999995</v>
      </c>
      <c r="F64" s="55"/>
      <c r="G64" s="55"/>
      <c r="H64" s="56"/>
      <c r="I64" s="6"/>
      <c r="J64" s="55"/>
    </row>
    <row r="65" spans="1:10" ht="15" customHeight="1" outlineLevel="1" x14ac:dyDescent="0.25">
      <c r="A65" s="8" t="s">
        <v>134</v>
      </c>
      <c r="B65" s="8" t="s">
        <v>215</v>
      </c>
      <c r="C65" s="6" t="s">
        <v>133</v>
      </c>
      <c r="D65" s="6" t="s">
        <v>34</v>
      </c>
      <c r="E65" s="54">
        <v>1643978.3599999996</v>
      </c>
      <c r="F65" s="55"/>
      <c r="G65" s="55"/>
      <c r="H65" s="56"/>
      <c r="I65" s="6"/>
      <c r="J65" s="55"/>
    </row>
    <row r="66" spans="1:10" ht="15" customHeight="1" outlineLevel="1" x14ac:dyDescent="0.25">
      <c r="A66" s="8" t="s">
        <v>134</v>
      </c>
      <c r="B66" s="8" t="s">
        <v>215</v>
      </c>
      <c r="C66" s="6" t="s">
        <v>133</v>
      </c>
      <c r="D66" s="6" t="s">
        <v>231</v>
      </c>
      <c r="E66" s="54">
        <v>103828.62000000001</v>
      </c>
      <c r="F66" s="55"/>
      <c r="G66" s="55"/>
      <c r="H66" s="56"/>
      <c r="I66" s="6"/>
      <c r="J66" s="55"/>
    </row>
    <row r="67" spans="1:10" ht="15" customHeight="1" outlineLevel="1" x14ac:dyDescent="0.25">
      <c r="A67" s="8" t="s">
        <v>134</v>
      </c>
      <c r="B67" s="8" t="s">
        <v>215</v>
      </c>
      <c r="C67" s="6" t="s">
        <v>133</v>
      </c>
      <c r="D67" s="6" t="s">
        <v>35</v>
      </c>
      <c r="E67" s="54">
        <v>270359.57</v>
      </c>
      <c r="F67" s="55"/>
      <c r="G67" s="55"/>
      <c r="H67" s="56"/>
      <c r="I67" s="6"/>
      <c r="J67" s="55"/>
    </row>
    <row r="68" spans="1:10" ht="15" customHeight="1" outlineLevel="1" x14ac:dyDescent="0.25">
      <c r="A68" s="8" t="s">
        <v>134</v>
      </c>
      <c r="B68" s="8" t="s">
        <v>215</v>
      </c>
      <c r="C68" s="6" t="s">
        <v>133</v>
      </c>
      <c r="D68" s="6" t="s">
        <v>281</v>
      </c>
      <c r="E68" s="54">
        <v>66330.859999999986</v>
      </c>
      <c r="F68" s="55"/>
      <c r="G68" s="55"/>
      <c r="H68" s="56"/>
      <c r="I68" s="6"/>
      <c r="J68" s="55"/>
    </row>
    <row r="69" spans="1:10" ht="15" customHeight="1" outlineLevel="1" x14ac:dyDescent="0.25">
      <c r="A69" s="8" t="s">
        <v>134</v>
      </c>
      <c r="B69" s="8" t="s">
        <v>215</v>
      </c>
      <c r="C69" s="6" t="s">
        <v>133</v>
      </c>
      <c r="D69" s="6" t="s">
        <v>282</v>
      </c>
      <c r="E69" s="54">
        <v>93203.09</v>
      </c>
      <c r="F69" s="55"/>
      <c r="G69" s="55"/>
      <c r="H69" s="56"/>
      <c r="I69" s="6"/>
      <c r="J69" s="55"/>
    </row>
    <row r="70" spans="1:10" ht="15" customHeight="1" outlineLevel="1" x14ac:dyDescent="0.25">
      <c r="A70" s="8" t="s">
        <v>134</v>
      </c>
      <c r="B70" s="8" t="s">
        <v>215</v>
      </c>
      <c r="C70" s="6" t="s">
        <v>133</v>
      </c>
      <c r="D70" s="6" t="s">
        <v>36</v>
      </c>
      <c r="E70" s="54">
        <v>374594.95000000007</v>
      </c>
      <c r="F70" s="55"/>
      <c r="G70" s="55"/>
      <c r="H70" s="56"/>
      <c r="I70" s="6"/>
      <c r="J70" s="55"/>
    </row>
    <row r="71" spans="1:10" ht="15" customHeight="1" outlineLevel="1" x14ac:dyDescent="0.25">
      <c r="A71" s="8" t="s">
        <v>134</v>
      </c>
      <c r="B71" s="8" t="s">
        <v>215</v>
      </c>
      <c r="C71" s="6" t="s">
        <v>133</v>
      </c>
      <c r="D71" s="6" t="s">
        <v>37</v>
      </c>
      <c r="E71" s="54">
        <v>570783.31000000006</v>
      </c>
      <c r="F71" s="55"/>
      <c r="G71" s="55"/>
      <c r="H71" s="56"/>
      <c r="I71" s="6"/>
      <c r="J71" s="55"/>
    </row>
    <row r="72" spans="1:10" ht="15" customHeight="1" outlineLevel="1" x14ac:dyDescent="0.25">
      <c r="A72" s="8" t="s">
        <v>134</v>
      </c>
      <c r="B72" s="8" t="s">
        <v>215</v>
      </c>
      <c r="C72" s="6" t="s">
        <v>133</v>
      </c>
      <c r="D72" s="6" t="s">
        <v>344</v>
      </c>
      <c r="E72" s="54"/>
      <c r="F72" s="55"/>
      <c r="G72" s="55"/>
      <c r="H72" s="56"/>
      <c r="I72" s="6"/>
      <c r="J72" s="55"/>
    </row>
    <row r="73" spans="1:10" ht="15" customHeight="1" outlineLevel="1" x14ac:dyDescent="0.25">
      <c r="A73" s="8" t="s">
        <v>134</v>
      </c>
      <c r="B73" s="8" t="s">
        <v>215</v>
      </c>
      <c r="C73" s="6" t="s">
        <v>133</v>
      </c>
      <c r="D73" s="6" t="s">
        <v>232</v>
      </c>
      <c r="E73" s="54">
        <v>621456.73000000021</v>
      </c>
      <c r="F73" s="55"/>
      <c r="G73" s="55"/>
      <c r="H73" s="56"/>
      <c r="I73" s="6"/>
      <c r="J73" s="55"/>
    </row>
    <row r="74" spans="1:10" ht="15" customHeight="1" outlineLevel="1" x14ac:dyDescent="0.25">
      <c r="A74" s="8" t="s">
        <v>134</v>
      </c>
      <c r="B74" s="8" t="s">
        <v>215</v>
      </c>
      <c r="C74" s="6" t="s">
        <v>133</v>
      </c>
      <c r="D74" s="6" t="s">
        <v>283</v>
      </c>
      <c r="E74" s="54"/>
      <c r="F74" s="55"/>
      <c r="G74" s="55"/>
      <c r="H74" s="56"/>
      <c r="I74" s="6"/>
      <c r="J74" s="55"/>
    </row>
    <row r="75" spans="1:10" ht="15" customHeight="1" outlineLevel="1" x14ac:dyDescent="0.25">
      <c r="A75" s="8" t="s">
        <v>134</v>
      </c>
      <c r="B75" s="8" t="s">
        <v>215</v>
      </c>
      <c r="C75" s="6" t="s">
        <v>133</v>
      </c>
      <c r="D75" s="6" t="s">
        <v>345</v>
      </c>
      <c r="E75" s="54"/>
      <c r="F75" s="55"/>
      <c r="G75" s="55"/>
      <c r="H75" s="56"/>
      <c r="I75" s="6"/>
      <c r="J75" s="55"/>
    </row>
    <row r="76" spans="1:10" ht="15" customHeight="1" outlineLevel="1" x14ac:dyDescent="0.25">
      <c r="A76" s="8" t="s">
        <v>134</v>
      </c>
      <c r="B76" s="8" t="s">
        <v>215</v>
      </c>
      <c r="C76" s="6" t="s">
        <v>133</v>
      </c>
      <c r="D76" s="6" t="s">
        <v>38</v>
      </c>
      <c r="E76" s="54">
        <v>216880.6400000001</v>
      </c>
      <c r="F76" s="55"/>
      <c r="G76" s="55"/>
      <c r="H76" s="56"/>
      <c r="I76" s="6"/>
      <c r="J76" s="55"/>
    </row>
    <row r="77" spans="1:10" ht="15" customHeight="1" outlineLevel="1" x14ac:dyDescent="0.25">
      <c r="A77" s="8" t="s">
        <v>134</v>
      </c>
      <c r="B77" s="8" t="s">
        <v>215</v>
      </c>
      <c r="C77" s="6" t="s">
        <v>133</v>
      </c>
      <c r="D77" s="6" t="s">
        <v>39</v>
      </c>
      <c r="E77" s="54"/>
      <c r="F77" s="55"/>
      <c r="G77" s="55"/>
      <c r="H77" s="56"/>
      <c r="I77" s="6"/>
      <c r="J77" s="55"/>
    </row>
    <row r="78" spans="1:10" ht="15" customHeight="1" outlineLevel="1" x14ac:dyDescent="0.25">
      <c r="A78" s="8" t="s">
        <v>134</v>
      </c>
      <c r="B78" s="8" t="s">
        <v>215</v>
      </c>
      <c r="C78" s="6" t="s">
        <v>133</v>
      </c>
      <c r="D78" s="6" t="s">
        <v>284</v>
      </c>
      <c r="E78" s="54">
        <v>236147.94000000006</v>
      </c>
      <c r="F78" s="55"/>
      <c r="G78" s="55"/>
      <c r="H78" s="56"/>
      <c r="I78" s="6"/>
      <c r="J78" s="55"/>
    </row>
    <row r="79" spans="1:10" ht="15" customHeight="1" outlineLevel="1" x14ac:dyDescent="0.25">
      <c r="A79" s="8" t="s">
        <v>134</v>
      </c>
      <c r="B79" s="8" t="s">
        <v>215</v>
      </c>
      <c r="C79" s="6" t="s">
        <v>133</v>
      </c>
      <c r="D79" s="6" t="s">
        <v>40</v>
      </c>
      <c r="E79" s="54">
        <v>1321854.2</v>
      </c>
      <c r="F79" s="55"/>
      <c r="G79" s="55"/>
      <c r="H79" s="56"/>
      <c r="I79" s="6"/>
      <c r="J79" s="55"/>
    </row>
    <row r="80" spans="1:10" ht="15" customHeight="1" outlineLevel="1" x14ac:dyDescent="0.25">
      <c r="A80" s="8" t="s">
        <v>134</v>
      </c>
      <c r="B80" s="8" t="s">
        <v>215</v>
      </c>
      <c r="C80" s="6" t="s">
        <v>133</v>
      </c>
      <c r="D80" s="6" t="s">
        <v>41</v>
      </c>
      <c r="E80" s="54">
        <v>132404.19999999995</v>
      </c>
      <c r="F80" s="55"/>
      <c r="G80" s="55"/>
      <c r="H80" s="56"/>
      <c r="I80" s="6"/>
      <c r="J80" s="55"/>
    </row>
    <row r="81" spans="1:10" ht="15" customHeight="1" outlineLevel="1" x14ac:dyDescent="0.25">
      <c r="A81" s="8" t="s">
        <v>134</v>
      </c>
      <c r="B81" s="8" t="s">
        <v>215</v>
      </c>
      <c r="C81" s="6" t="s">
        <v>133</v>
      </c>
      <c r="D81" s="6" t="s">
        <v>42</v>
      </c>
      <c r="E81" s="54">
        <v>364735.74</v>
      </c>
      <c r="F81" s="55"/>
      <c r="G81" s="55"/>
      <c r="H81" s="56"/>
      <c r="I81" s="6"/>
      <c r="J81" s="55"/>
    </row>
    <row r="82" spans="1:10" ht="15" customHeight="1" outlineLevel="1" x14ac:dyDescent="0.25">
      <c r="A82" s="8" t="s">
        <v>134</v>
      </c>
      <c r="B82" s="8" t="s">
        <v>215</v>
      </c>
      <c r="C82" s="6" t="s">
        <v>133</v>
      </c>
      <c r="D82" s="6" t="s">
        <v>43</v>
      </c>
      <c r="E82" s="54">
        <v>124825.95999999999</v>
      </c>
      <c r="F82" s="55"/>
      <c r="G82" s="55"/>
      <c r="H82" s="56"/>
      <c r="I82" s="6"/>
      <c r="J82" s="55"/>
    </row>
    <row r="83" spans="1:10" ht="15" customHeight="1" outlineLevel="1" x14ac:dyDescent="0.25">
      <c r="A83" s="8" t="s">
        <v>134</v>
      </c>
      <c r="B83" s="8" t="s">
        <v>215</v>
      </c>
      <c r="C83" s="6" t="s">
        <v>133</v>
      </c>
      <c r="D83" s="6" t="s">
        <v>44</v>
      </c>
      <c r="E83" s="54">
        <v>130599.60999999999</v>
      </c>
      <c r="F83" s="55"/>
      <c r="G83" s="55"/>
      <c r="H83" s="56"/>
      <c r="I83" s="6"/>
      <c r="J83" s="55"/>
    </row>
    <row r="84" spans="1:10" ht="15" customHeight="1" outlineLevel="1" x14ac:dyDescent="0.25">
      <c r="A84" s="8" t="s">
        <v>134</v>
      </c>
      <c r="B84" s="8" t="s">
        <v>215</v>
      </c>
      <c r="C84" s="6" t="s">
        <v>133</v>
      </c>
      <c r="D84" s="6" t="s">
        <v>346</v>
      </c>
      <c r="E84" s="54"/>
      <c r="F84" s="55"/>
      <c r="G84" s="55"/>
      <c r="H84" s="56"/>
      <c r="I84" s="6"/>
      <c r="J84" s="55"/>
    </row>
    <row r="85" spans="1:10" ht="15" customHeight="1" outlineLevel="1" x14ac:dyDescent="0.25">
      <c r="A85" s="8" t="s">
        <v>134</v>
      </c>
      <c r="B85" s="8" t="s">
        <v>215</v>
      </c>
      <c r="C85" s="6" t="s">
        <v>133</v>
      </c>
      <c r="D85" s="6" t="s">
        <v>285</v>
      </c>
      <c r="E85" s="54">
        <v>335721.26000000013</v>
      </c>
      <c r="F85" s="55"/>
      <c r="G85" s="55"/>
      <c r="H85" s="56"/>
      <c r="I85" s="6"/>
      <c r="J85" s="55"/>
    </row>
    <row r="86" spans="1:10" ht="15" customHeight="1" outlineLevel="1" x14ac:dyDescent="0.25">
      <c r="A86" s="8" t="s">
        <v>134</v>
      </c>
      <c r="B86" s="8" t="s">
        <v>215</v>
      </c>
      <c r="C86" s="6" t="s">
        <v>133</v>
      </c>
      <c r="D86" s="6" t="s">
        <v>45</v>
      </c>
      <c r="E86" s="54">
        <v>92313.189999999973</v>
      </c>
      <c r="F86" s="55"/>
      <c r="G86" s="55"/>
      <c r="H86" s="56"/>
      <c r="I86" s="6"/>
      <c r="J86" s="55"/>
    </row>
    <row r="87" spans="1:10" ht="15" customHeight="1" outlineLevel="1" x14ac:dyDescent="0.25">
      <c r="A87" s="8" t="s">
        <v>134</v>
      </c>
      <c r="B87" s="8" t="s">
        <v>215</v>
      </c>
      <c r="C87" s="6" t="s">
        <v>133</v>
      </c>
      <c r="D87" s="6" t="s">
        <v>46</v>
      </c>
      <c r="E87" s="54">
        <v>247885.66999999998</v>
      </c>
      <c r="F87" s="55"/>
      <c r="G87" s="55"/>
      <c r="H87" s="56"/>
      <c r="I87" s="6"/>
      <c r="J87" s="55"/>
    </row>
    <row r="88" spans="1:10" ht="15" customHeight="1" outlineLevel="1" x14ac:dyDescent="0.25">
      <c r="A88" s="8" t="s">
        <v>134</v>
      </c>
      <c r="B88" s="8" t="s">
        <v>215</v>
      </c>
      <c r="C88" s="6" t="s">
        <v>133</v>
      </c>
      <c r="D88" s="6" t="s">
        <v>233</v>
      </c>
      <c r="E88" s="54">
        <v>244892.4</v>
      </c>
      <c r="F88" s="55"/>
      <c r="G88" s="55"/>
      <c r="H88" s="56"/>
      <c r="I88" s="6"/>
      <c r="J88" s="55"/>
    </row>
    <row r="89" spans="1:10" ht="15" customHeight="1" outlineLevel="1" x14ac:dyDescent="0.25">
      <c r="A89" s="8" t="s">
        <v>134</v>
      </c>
      <c r="B89" s="8" t="s">
        <v>215</v>
      </c>
      <c r="C89" s="6" t="s">
        <v>133</v>
      </c>
      <c r="D89" s="6" t="s">
        <v>47</v>
      </c>
      <c r="E89" s="54">
        <v>446937.02999999985</v>
      </c>
      <c r="F89" s="55"/>
      <c r="G89" s="55"/>
      <c r="H89" s="56"/>
      <c r="I89" s="6"/>
      <c r="J89" s="55"/>
    </row>
    <row r="90" spans="1:10" ht="15" customHeight="1" outlineLevel="1" x14ac:dyDescent="0.25">
      <c r="A90" s="8" t="s">
        <v>134</v>
      </c>
      <c r="B90" s="8" t="s">
        <v>215</v>
      </c>
      <c r="C90" s="6" t="s">
        <v>133</v>
      </c>
      <c r="D90" s="6" t="s">
        <v>286</v>
      </c>
      <c r="E90" s="54">
        <v>505095.05999999994</v>
      </c>
      <c r="F90" s="55"/>
      <c r="G90" s="55"/>
      <c r="H90" s="56"/>
      <c r="I90" s="6"/>
      <c r="J90" s="55"/>
    </row>
    <row r="91" spans="1:10" ht="15" customHeight="1" outlineLevel="1" x14ac:dyDescent="0.25">
      <c r="A91" s="8" t="s">
        <v>134</v>
      </c>
      <c r="B91" s="8" t="s">
        <v>215</v>
      </c>
      <c r="C91" s="6" t="s">
        <v>133</v>
      </c>
      <c r="D91" s="6" t="s">
        <v>287</v>
      </c>
      <c r="E91" s="54"/>
      <c r="F91" s="55"/>
      <c r="G91" s="55"/>
      <c r="H91" s="56"/>
      <c r="I91" s="6"/>
      <c r="J91" s="55"/>
    </row>
    <row r="92" spans="1:10" ht="15" customHeight="1" outlineLevel="1" x14ac:dyDescent="0.25">
      <c r="A92" s="8" t="s">
        <v>134</v>
      </c>
      <c r="B92" s="8" t="s">
        <v>215</v>
      </c>
      <c r="C92" s="6" t="s">
        <v>133</v>
      </c>
      <c r="D92" s="6" t="s">
        <v>347</v>
      </c>
      <c r="E92" s="54"/>
      <c r="F92" s="55"/>
      <c r="G92" s="55"/>
      <c r="H92" s="56"/>
      <c r="I92" s="6"/>
      <c r="J92" s="55"/>
    </row>
    <row r="93" spans="1:10" ht="15" customHeight="1" outlineLevel="1" x14ac:dyDescent="0.25">
      <c r="A93" s="8" t="s">
        <v>134</v>
      </c>
      <c r="B93" s="8" t="s">
        <v>215</v>
      </c>
      <c r="C93" s="6" t="s">
        <v>133</v>
      </c>
      <c r="D93" s="6" t="s">
        <v>288</v>
      </c>
      <c r="E93" s="54">
        <v>66735.199999999983</v>
      </c>
      <c r="F93" s="55"/>
      <c r="G93" s="55"/>
      <c r="H93" s="56"/>
      <c r="I93" s="6"/>
      <c r="J93" s="55"/>
    </row>
    <row r="94" spans="1:10" ht="15" customHeight="1" outlineLevel="1" x14ac:dyDescent="0.25">
      <c r="A94" s="8" t="s">
        <v>134</v>
      </c>
      <c r="B94" s="8" t="s">
        <v>215</v>
      </c>
      <c r="C94" s="6" t="s">
        <v>133</v>
      </c>
      <c r="D94" s="6" t="s">
        <v>289</v>
      </c>
      <c r="E94" s="54"/>
      <c r="F94" s="55"/>
      <c r="G94" s="55"/>
      <c r="H94" s="56"/>
      <c r="I94" s="6"/>
      <c r="J94" s="55"/>
    </row>
    <row r="95" spans="1:10" ht="15" customHeight="1" outlineLevel="1" x14ac:dyDescent="0.25">
      <c r="A95" s="8" t="s">
        <v>134</v>
      </c>
      <c r="B95" s="8" t="s">
        <v>215</v>
      </c>
      <c r="C95" s="6" t="s">
        <v>133</v>
      </c>
      <c r="D95" s="6" t="s">
        <v>234</v>
      </c>
      <c r="E95" s="54">
        <v>121195.38</v>
      </c>
      <c r="F95" s="55"/>
      <c r="G95" s="55"/>
      <c r="H95" s="56"/>
      <c r="I95" s="6"/>
      <c r="J95" s="55"/>
    </row>
    <row r="96" spans="1:10" ht="15" customHeight="1" outlineLevel="1" x14ac:dyDescent="0.25">
      <c r="A96" s="8" t="s">
        <v>134</v>
      </c>
      <c r="B96" s="8" t="s">
        <v>215</v>
      </c>
      <c r="C96" s="6" t="s">
        <v>133</v>
      </c>
      <c r="D96" s="6" t="s">
        <v>290</v>
      </c>
      <c r="E96" s="54"/>
      <c r="F96" s="55"/>
      <c r="G96" s="55"/>
      <c r="H96" s="56"/>
      <c r="I96" s="6"/>
      <c r="J96" s="55"/>
    </row>
    <row r="97" spans="1:10" ht="15" customHeight="1" outlineLevel="1" x14ac:dyDescent="0.25">
      <c r="A97" s="8" t="s">
        <v>134</v>
      </c>
      <c r="B97" s="8" t="s">
        <v>215</v>
      </c>
      <c r="C97" s="6" t="s">
        <v>133</v>
      </c>
      <c r="D97" s="6" t="s">
        <v>48</v>
      </c>
      <c r="E97" s="54">
        <v>120694.82</v>
      </c>
      <c r="F97" s="55"/>
      <c r="G97" s="55"/>
      <c r="H97" s="56"/>
      <c r="I97" s="6"/>
      <c r="J97" s="55"/>
    </row>
    <row r="98" spans="1:10" ht="15" customHeight="1" outlineLevel="1" x14ac:dyDescent="0.25">
      <c r="A98" s="8" t="s">
        <v>134</v>
      </c>
      <c r="B98" s="8" t="s">
        <v>215</v>
      </c>
      <c r="C98" s="6" t="s">
        <v>133</v>
      </c>
      <c r="D98" s="6" t="s">
        <v>235</v>
      </c>
      <c r="E98" s="54">
        <v>169990.75999999995</v>
      </c>
      <c r="F98" s="55"/>
      <c r="G98" s="55"/>
      <c r="H98" s="56"/>
      <c r="I98" s="6"/>
      <c r="J98" s="55"/>
    </row>
    <row r="99" spans="1:10" ht="15" customHeight="1" outlineLevel="1" x14ac:dyDescent="0.25">
      <c r="A99" s="8" t="s">
        <v>134</v>
      </c>
      <c r="B99" s="8" t="s">
        <v>215</v>
      </c>
      <c r="C99" s="6" t="s">
        <v>133</v>
      </c>
      <c r="D99" s="6" t="s">
        <v>236</v>
      </c>
      <c r="E99" s="54">
        <v>384613.57000000007</v>
      </c>
      <c r="F99" s="55"/>
      <c r="G99" s="55"/>
      <c r="H99" s="56"/>
      <c r="I99" s="6"/>
      <c r="J99" s="55"/>
    </row>
    <row r="100" spans="1:10" ht="15" customHeight="1" outlineLevel="1" x14ac:dyDescent="0.25">
      <c r="A100" s="8" t="s">
        <v>134</v>
      </c>
      <c r="B100" s="8" t="s">
        <v>215</v>
      </c>
      <c r="C100" s="6" t="s">
        <v>133</v>
      </c>
      <c r="D100" s="6" t="s">
        <v>237</v>
      </c>
      <c r="E100" s="54">
        <v>348939.58999999979</v>
      </c>
      <c r="F100" s="55"/>
      <c r="G100" s="55"/>
      <c r="H100" s="56"/>
      <c r="I100" s="6"/>
      <c r="J100" s="55"/>
    </row>
    <row r="101" spans="1:10" ht="15" customHeight="1" outlineLevel="1" x14ac:dyDescent="0.25">
      <c r="A101" s="8" t="s">
        <v>134</v>
      </c>
      <c r="B101" s="8" t="s">
        <v>215</v>
      </c>
      <c r="C101" s="6" t="s">
        <v>133</v>
      </c>
      <c r="D101" s="6" t="s">
        <v>291</v>
      </c>
      <c r="E101" s="54"/>
      <c r="F101" s="55"/>
      <c r="G101" s="55"/>
      <c r="H101" s="56"/>
      <c r="I101" s="6"/>
      <c r="J101" s="55"/>
    </row>
    <row r="102" spans="1:10" ht="15" customHeight="1" outlineLevel="1" x14ac:dyDescent="0.25">
      <c r="A102" s="8" t="s">
        <v>134</v>
      </c>
      <c r="B102" s="8" t="s">
        <v>215</v>
      </c>
      <c r="C102" s="6" t="s">
        <v>133</v>
      </c>
      <c r="D102" s="6" t="s">
        <v>49</v>
      </c>
      <c r="E102" s="54">
        <v>517441.14</v>
      </c>
      <c r="F102" s="55"/>
      <c r="G102" s="55"/>
      <c r="H102" s="56"/>
      <c r="I102" s="6"/>
      <c r="J102" s="55"/>
    </row>
    <row r="103" spans="1:10" ht="15" customHeight="1" outlineLevel="1" x14ac:dyDescent="0.25">
      <c r="A103" s="8" t="s">
        <v>134</v>
      </c>
      <c r="B103" s="8" t="s">
        <v>215</v>
      </c>
      <c r="C103" s="6" t="s">
        <v>133</v>
      </c>
      <c r="D103" s="6" t="s">
        <v>238</v>
      </c>
      <c r="E103" s="54">
        <v>60504.630000000012</v>
      </c>
      <c r="F103" s="55"/>
      <c r="G103" s="55"/>
      <c r="H103" s="56"/>
      <c r="I103" s="6"/>
      <c r="J103" s="55"/>
    </row>
    <row r="104" spans="1:10" ht="15" customHeight="1" outlineLevel="1" x14ac:dyDescent="0.25">
      <c r="A104" s="8" t="s">
        <v>134</v>
      </c>
      <c r="B104" s="8" t="s">
        <v>215</v>
      </c>
      <c r="C104" s="6" t="s">
        <v>133</v>
      </c>
      <c r="D104" s="6" t="s">
        <v>348</v>
      </c>
      <c r="E104" s="54"/>
      <c r="F104" s="55"/>
      <c r="G104" s="55"/>
      <c r="H104" s="56"/>
      <c r="I104" s="6"/>
      <c r="J104" s="55"/>
    </row>
    <row r="105" spans="1:10" ht="15" customHeight="1" outlineLevel="1" x14ac:dyDescent="0.25">
      <c r="A105" s="8" t="s">
        <v>134</v>
      </c>
      <c r="B105" s="8" t="s">
        <v>215</v>
      </c>
      <c r="C105" s="6" t="s">
        <v>133</v>
      </c>
      <c r="D105" s="6" t="s">
        <v>239</v>
      </c>
      <c r="E105" s="54">
        <v>207434.23999999999</v>
      </c>
      <c r="F105" s="55"/>
      <c r="G105" s="55"/>
      <c r="H105" s="56"/>
      <c r="I105" s="6"/>
      <c r="J105" s="55"/>
    </row>
    <row r="106" spans="1:10" ht="15" customHeight="1" outlineLevel="1" x14ac:dyDescent="0.25">
      <c r="A106" s="8" t="s">
        <v>134</v>
      </c>
      <c r="B106" s="8" t="s">
        <v>215</v>
      </c>
      <c r="C106" s="6" t="s">
        <v>133</v>
      </c>
      <c r="D106" s="6" t="s">
        <v>292</v>
      </c>
      <c r="E106" s="54"/>
      <c r="F106" s="55"/>
      <c r="G106" s="55"/>
      <c r="H106" s="56"/>
      <c r="I106" s="6"/>
      <c r="J106" s="55"/>
    </row>
    <row r="107" spans="1:10" ht="15" customHeight="1" outlineLevel="1" x14ac:dyDescent="0.25">
      <c r="A107" s="8" t="s">
        <v>134</v>
      </c>
      <c r="B107" s="8" t="s">
        <v>215</v>
      </c>
      <c r="C107" s="6" t="s">
        <v>133</v>
      </c>
      <c r="D107" s="6" t="s">
        <v>240</v>
      </c>
      <c r="E107" s="54">
        <v>258856.63000000003</v>
      </c>
      <c r="F107" s="55"/>
      <c r="G107" s="55"/>
      <c r="H107" s="56"/>
      <c r="I107" s="6"/>
      <c r="J107" s="55"/>
    </row>
    <row r="108" spans="1:10" ht="15" customHeight="1" outlineLevel="1" x14ac:dyDescent="0.25">
      <c r="A108" s="8" t="s">
        <v>134</v>
      </c>
      <c r="B108" s="8" t="s">
        <v>215</v>
      </c>
      <c r="C108" s="6" t="s">
        <v>133</v>
      </c>
      <c r="D108" s="6" t="s">
        <v>50</v>
      </c>
      <c r="E108" s="54">
        <v>317676.91000000009</v>
      </c>
      <c r="F108" s="55"/>
      <c r="G108" s="55"/>
      <c r="H108" s="56"/>
      <c r="I108" s="6"/>
      <c r="J108" s="55"/>
    </row>
    <row r="109" spans="1:10" ht="15" customHeight="1" outlineLevel="1" x14ac:dyDescent="0.25">
      <c r="A109" s="8" t="s">
        <v>134</v>
      </c>
      <c r="B109" s="8" t="s">
        <v>215</v>
      </c>
      <c r="C109" s="6" t="s">
        <v>133</v>
      </c>
      <c r="D109" s="6" t="s">
        <v>349</v>
      </c>
      <c r="E109" s="54"/>
      <c r="F109" s="55"/>
      <c r="G109" s="55"/>
      <c r="H109" s="56"/>
      <c r="I109" s="6"/>
      <c r="J109" s="55"/>
    </row>
    <row r="110" spans="1:10" ht="15" customHeight="1" outlineLevel="1" x14ac:dyDescent="0.25">
      <c r="A110" s="8" t="s">
        <v>134</v>
      </c>
      <c r="B110" s="8" t="s">
        <v>215</v>
      </c>
      <c r="C110" s="6" t="s">
        <v>133</v>
      </c>
      <c r="D110" s="6" t="s">
        <v>51</v>
      </c>
      <c r="E110" s="54">
        <v>1004825.3399999995</v>
      </c>
      <c r="F110" s="55"/>
      <c r="G110" s="55"/>
      <c r="H110" s="56"/>
      <c r="I110" s="6"/>
      <c r="J110" s="55"/>
    </row>
    <row r="111" spans="1:10" ht="15" customHeight="1" outlineLevel="1" x14ac:dyDescent="0.25">
      <c r="A111" s="8" t="s">
        <v>134</v>
      </c>
      <c r="B111" s="8" t="s">
        <v>215</v>
      </c>
      <c r="C111" s="6" t="s">
        <v>133</v>
      </c>
      <c r="D111" s="6" t="s">
        <v>241</v>
      </c>
      <c r="E111" s="54">
        <v>118541.58999999998</v>
      </c>
      <c r="F111" s="55"/>
      <c r="G111" s="55"/>
      <c r="H111" s="56"/>
      <c r="I111" s="6"/>
      <c r="J111" s="55"/>
    </row>
    <row r="112" spans="1:10" ht="15" customHeight="1" outlineLevel="1" x14ac:dyDescent="0.25">
      <c r="A112" s="8" t="s">
        <v>134</v>
      </c>
      <c r="B112" s="8" t="s">
        <v>215</v>
      </c>
      <c r="C112" s="6" t="s">
        <v>133</v>
      </c>
      <c r="D112" s="6" t="s">
        <v>52</v>
      </c>
      <c r="E112" s="54"/>
      <c r="F112" s="55"/>
      <c r="G112" s="55"/>
      <c r="H112" s="56"/>
      <c r="I112" s="6"/>
      <c r="J112" s="55"/>
    </row>
    <row r="113" spans="1:10" ht="15" customHeight="1" outlineLevel="1" x14ac:dyDescent="0.25">
      <c r="A113" s="8" t="s">
        <v>134</v>
      </c>
      <c r="B113" s="8" t="s">
        <v>215</v>
      </c>
      <c r="C113" s="6" t="s">
        <v>133</v>
      </c>
      <c r="D113" s="6" t="s">
        <v>53</v>
      </c>
      <c r="E113" s="54">
        <v>100379.47999999998</v>
      </c>
      <c r="F113" s="55"/>
      <c r="G113" s="55"/>
      <c r="H113" s="56"/>
      <c r="I113" s="6"/>
      <c r="J113" s="55"/>
    </row>
    <row r="114" spans="1:10" ht="15" customHeight="1" outlineLevel="1" x14ac:dyDescent="0.25">
      <c r="A114" s="8" t="s">
        <v>134</v>
      </c>
      <c r="B114" s="8" t="s">
        <v>215</v>
      </c>
      <c r="C114" s="6" t="s">
        <v>133</v>
      </c>
      <c r="D114" s="6" t="s">
        <v>293</v>
      </c>
      <c r="E114" s="54"/>
      <c r="F114" s="55"/>
      <c r="G114" s="55"/>
      <c r="H114" s="56"/>
      <c r="I114" s="6"/>
      <c r="J114" s="55"/>
    </row>
    <row r="115" spans="1:10" ht="15" customHeight="1" outlineLevel="1" x14ac:dyDescent="0.25">
      <c r="A115" s="8" t="s">
        <v>134</v>
      </c>
      <c r="B115" s="8" t="s">
        <v>215</v>
      </c>
      <c r="C115" s="6" t="s">
        <v>133</v>
      </c>
      <c r="D115" s="6" t="s">
        <v>54</v>
      </c>
      <c r="E115" s="54">
        <v>75095.69</v>
      </c>
      <c r="F115" s="55"/>
      <c r="G115" s="55"/>
      <c r="H115" s="56"/>
      <c r="I115" s="6"/>
      <c r="J115" s="55"/>
    </row>
    <row r="116" spans="1:10" ht="15" customHeight="1" outlineLevel="1" x14ac:dyDescent="0.25">
      <c r="A116" s="8" t="s">
        <v>134</v>
      </c>
      <c r="B116" s="8" t="s">
        <v>215</v>
      </c>
      <c r="C116" s="6" t="s">
        <v>133</v>
      </c>
      <c r="D116" s="6" t="s">
        <v>55</v>
      </c>
      <c r="E116" s="54">
        <v>199905.52000000008</v>
      </c>
      <c r="F116" s="55"/>
      <c r="G116" s="55"/>
      <c r="H116" s="56"/>
      <c r="I116" s="6"/>
      <c r="J116" s="55"/>
    </row>
    <row r="117" spans="1:10" ht="15" customHeight="1" outlineLevel="1" x14ac:dyDescent="0.25">
      <c r="A117" s="8" t="s">
        <v>134</v>
      </c>
      <c r="B117" s="8" t="s">
        <v>215</v>
      </c>
      <c r="C117" s="6" t="s">
        <v>133</v>
      </c>
      <c r="D117" s="6" t="s">
        <v>56</v>
      </c>
      <c r="E117" s="54">
        <v>189725.67</v>
      </c>
      <c r="F117" s="55"/>
      <c r="G117" s="55"/>
      <c r="H117" s="56"/>
      <c r="I117" s="6"/>
      <c r="J117" s="55"/>
    </row>
    <row r="118" spans="1:10" ht="15" customHeight="1" outlineLevel="1" x14ac:dyDescent="0.25">
      <c r="A118" s="8" t="s">
        <v>134</v>
      </c>
      <c r="B118" s="8" t="s">
        <v>215</v>
      </c>
      <c r="C118" s="6" t="s">
        <v>133</v>
      </c>
      <c r="D118" s="6" t="s">
        <v>294</v>
      </c>
      <c r="E118" s="54"/>
      <c r="F118" s="55"/>
      <c r="G118" s="55"/>
      <c r="H118" s="56"/>
      <c r="I118" s="6"/>
      <c r="J118" s="55"/>
    </row>
    <row r="119" spans="1:10" ht="15" customHeight="1" outlineLevel="1" x14ac:dyDescent="0.25">
      <c r="A119" s="8" t="s">
        <v>134</v>
      </c>
      <c r="B119" s="8" t="s">
        <v>215</v>
      </c>
      <c r="C119" s="6" t="s">
        <v>133</v>
      </c>
      <c r="D119" s="6" t="s">
        <v>57</v>
      </c>
      <c r="E119" s="54">
        <v>199980.21000000002</v>
      </c>
      <c r="F119" s="55"/>
      <c r="G119" s="55"/>
      <c r="H119" s="56"/>
      <c r="I119" s="6"/>
      <c r="J119" s="55"/>
    </row>
    <row r="120" spans="1:10" ht="15" customHeight="1" outlineLevel="1" x14ac:dyDescent="0.25">
      <c r="A120" s="8" t="s">
        <v>134</v>
      </c>
      <c r="B120" s="8" t="s">
        <v>215</v>
      </c>
      <c r="C120" s="6" t="s">
        <v>133</v>
      </c>
      <c r="D120" s="6" t="s">
        <v>58</v>
      </c>
      <c r="E120" s="54">
        <v>603010.04</v>
      </c>
      <c r="F120" s="55"/>
      <c r="G120" s="55"/>
      <c r="H120" s="56"/>
      <c r="I120" s="6"/>
      <c r="J120" s="55"/>
    </row>
    <row r="121" spans="1:10" ht="15" customHeight="1" outlineLevel="1" x14ac:dyDescent="0.25">
      <c r="A121" s="8" t="s">
        <v>134</v>
      </c>
      <c r="B121" s="8" t="s">
        <v>215</v>
      </c>
      <c r="C121" s="6" t="s">
        <v>133</v>
      </c>
      <c r="D121" s="6" t="s">
        <v>242</v>
      </c>
      <c r="E121" s="54">
        <v>421783.01000000024</v>
      </c>
      <c r="F121" s="55"/>
      <c r="G121" s="55"/>
      <c r="H121" s="56"/>
      <c r="I121" s="6"/>
      <c r="J121" s="55"/>
    </row>
    <row r="122" spans="1:10" ht="15" customHeight="1" outlineLevel="1" x14ac:dyDescent="0.25">
      <c r="A122" s="8" t="s">
        <v>134</v>
      </c>
      <c r="B122" s="8" t="s">
        <v>215</v>
      </c>
      <c r="C122" s="6" t="s">
        <v>133</v>
      </c>
      <c r="D122" s="6" t="s">
        <v>59</v>
      </c>
      <c r="E122" s="54">
        <v>383126.99999999983</v>
      </c>
      <c r="F122" s="55"/>
      <c r="G122" s="55"/>
      <c r="H122" s="56"/>
      <c r="I122" s="6"/>
      <c r="J122" s="55"/>
    </row>
    <row r="123" spans="1:10" ht="15" customHeight="1" outlineLevel="1" x14ac:dyDescent="0.25">
      <c r="A123" s="8" t="s">
        <v>134</v>
      </c>
      <c r="B123" s="8" t="s">
        <v>215</v>
      </c>
      <c r="C123" s="6" t="s">
        <v>133</v>
      </c>
      <c r="D123" s="6" t="s">
        <v>350</v>
      </c>
      <c r="E123" s="54"/>
      <c r="F123" s="55"/>
      <c r="G123" s="55"/>
      <c r="H123" s="56"/>
      <c r="I123" s="6"/>
      <c r="J123" s="55"/>
    </row>
    <row r="124" spans="1:10" ht="15" customHeight="1" outlineLevel="1" x14ac:dyDescent="0.25">
      <c r="A124" s="8" t="s">
        <v>134</v>
      </c>
      <c r="B124" s="8" t="s">
        <v>215</v>
      </c>
      <c r="C124" s="6" t="s">
        <v>133</v>
      </c>
      <c r="D124" s="6" t="s">
        <v>60</v>
      </c>
      <c r="E124" s="54">
        <v>438871.91000000009</v>
      </c>
      <c r="F124" s="55"/>
      <c r="G124" s="55"/>
      <c r="H124" s="56"/>
      <c r="I124" s="6"/>
      <c r="J124" s="55"/>
    </row>
    <row r="125" spans="1:10" ht="15" customHeight="1" outlineLevel="1" x14ac:dyDescent="0.25">
      <c r="A125" s="8" t="s">
        <v>134</v>
      </c>
      <c r="B125" s="8" t="s">
        <v>215</v>
      </c>
      <c r="C125" s="6" t="s">
        <v>133</v>
      </c>
      <c r="D125" s="6" t="s">
        <v>61</v>
      </c>
      <c r="E125" s="54">
        <v>414685.01000000007</v>
      </c>
      <c r="F125" s="55"/>
      <c r="G125" s="55"/>
      <c r="H125" s="56"/>
      <c r="I125" s="6"/>
      <c r="J125" s="55"/>
    </row>
    <row r="126" spans="1:10" ht="15" customHeight="1" outlineLevel="1" x14ac:dyDescent="0.25">
      <c r="A126" s="8" t="s">
        <v>134</v>
      </c>
      <c r="B126" s="8" t="s">
        <v>215</v>
      </c>
      <c r="C126" s="6" t="s">
        <v>133</v>
      </c>
      <c r="D126" s="6" t="s">
        <v>62</v>
      </c>
      <c r="E126" s="54">
        <v>358110.77000000014</v>
      </c>
      <c r="F126" s="55"/>
      <c r="G126" s="55"/>
      <c r="H126" s="56"/>
      <c r="I126" s="6"/>
      <c r="J126" s="55"/>
    </row>
    <row r="127" spans="1:10" ht="15" customHeight="1" outlineLevel="1" x14ac:dyDescent="0.25">
      <c r="A127" s="8" t="s">
        <v>134</v>
      </c>
      <c r="B127" s="8" t="s">
        <v>215</v>
      </c>
      <c r="C127" s="6" t="s">
        <v>133</v>
      </c>
      <c r="D127" s="6" t="s">
        <v>63</v>
      </c>
      <c r="E127" s="54">
        <v>219320.11</v>
      </c>
      <c r="F127" s="55"/>
      <c r="G127" s="55"/>
      <c r="H127" s="56"/>
      <c r="I127" s="6"/>
      <c r="J127" s="55"/>
    </row>
    <row r="128" spans="1:10" ht="15" customHeight="1" outlineLevel="1" x14ac:dyDescent="0.25">
      <c r="A128" s="8" t="s">
        <v>134</v>
      </c>
      <c r="B128" s="8" t="s">
        <v>215</v>
      </c>
      <c r="C128" s="6" t="s">
        <v>133</v>
      </c>
      <c r="D128" s="6" t="s">
        <v>351</v>
      </c>
      <c r="E128" s="54"/>
      <c r="F128" s="55"/>
      <c r="G128" s="55"/>
      <c r="H128" s="56"/>
      <c r="I128" s="6"/>
      <c r="J128" s="55"/>
    </row>
    <row r="129" spans="1:10" ht="15" customHeight="1" outlineLevel="1" x14ac:dyDescent="0.25">
      <c r="A129" s="8" t="s">
        <v>134</v>
      </c>
      <c r="B129" s="8" t="s">
        <v>215</v>
      </c>
      <c r="C129" s="6" t="s">
        <v>133</v>
      </c>
      <c r="D129" s="6" t="s">
        <v>64</v>
      </c>
      <c r="E129" s="54">
        <v>132468.54999999999</v>
      </c>
      <c r="F129" s="55"/>
      <c r="G129" s="55"/>
      <c r="H129" s="56"/>
      <c r="I129" s="6"/>
      <c r="J129" s="55"/>
    </row>
    <row r="130" spans="1:10" ht="15" customHeight="1" outlineLevel="1" x14ac:dyDescent="0.25">
      <c r="A130" s="8" t="s">
        <v>134</v>
      </c>
      <c r="B130" s="8" t="s">
        <v>215</v>
      </c>
      <c r="C130" s="6" t="s">
        <v>133</v>
      </c>
      <c r="D130" s="6" t="s">
        <v>65</v>
      </c>
      <c r="E130" s="54">
        <v>140667.69</v>
      </c>
      <c r="F130" s="55"/>
      <c r="G130" s="55"/>
      <c r="H130" s="56"/>
      <c r="I130" s="6"/>
      <c r="J130" s="55"/>
    </row>
    <row r="131" spans="1:10" ht="15" customHeight="1" outlineLevel="1" x14ac:dyDescent="0.25">
      <c r="A131" s="8" t="s">
        <v>134</v>
      </c>
      <c r="B131" s="8" t="s">
        <v>215</v>
      </c>
      <c r="C131" s="6" t="s">
        <v>133</v>
      </c>
      <c r="D131" s="6" t="s">
        <v>66</v>
      </c>
      <c r="E131" s="54">
        <v>388784.1100000001</v>
      </c>
      <c r="F131" s="55"/>
      <c r="G131" s="55"/>
      <c r="H131" s="56"/>
      <c r="I131" s="6"/>
      <c r="J131" s="55"/>
    </row>
    <row r="132" spans="1:10" ht="15" customHeight="1" outlineLevel="1" x14ac:dyDescent="0.25">
      <c r="A132" s="8" t="s">
        <v>134</v>
      </c>
      <c r="B132" s="8" t="s">
        <v>215</v>
      </c>
      <c r="C132" s="6" t="s">
        <v>133</v>
      </c>
      <c r="D132" s="6" t="s">
        <v>67</v>
      </c>
      <c r="E132" s="54">
        <v>403912.41999999981</v>
      </c>
      <c r="F132" s="55"/>
      <c r="G132" s="55"/>
      <c r="H132" s="56"/>
      <c r="I132" s="6"/>
      <c r="J132" s="55"/>
    </row>
    <row r="133" spans="1:10" ht="15" customHeight="1" outlineLevel="1" x14ac:dyDescent="0.25">
      <c r="A133" s="8" t="s">
        <v>134</v>
      </c>
      <c r="B133" s="8" t="s">
        <v>215</v>
      </c>
      <c r="C133" s="6" t="s">
        <v>133</v>
      </c>
      <c r="D133" s="6" t="s">
        <v>68</v>
      </c>
      <c r="E133" s="54">
        <v>475253.85000000015</v>
      </c>
      <c r="F133" s="55"/>
      <c r="G133" s="55"/>
      <c r="H133" s="56"/>
      <c r="I133" s="6"/>
      <c r="J133" s="55"/>
    </row>
    <row r="134" spans="1:10" ht="15" customHeight="1" outlineLevel="1" x14ac:dyDescent="0.25">
      <c r="A134" s="8" t="s">
        <v>134</v>
      </c>
      <c r="B134" s="8" t="s">
        <v>215</v>
      </c>
      <c r="C134" s="6" t="s">
        <v>133</v>
      </c>
      <c r="D134" s="6" t="s">
        <v>69</v>
      </c>
      <c r="E134" s="54">
        <v>252700.57000000007</v>
      </c>
      <c r="F134" s="55"/>
      <c r="G134" s="55"/>
      <c r="H134" s="56"/>
      <c r="I134" s="6"/>
      <c r="J134" s="55"/>
    </row>
    <row r="135" spans="1:10" ht="15" customHeight="1" outlineLevel="1" x14ac:dyDescent="0.25">
      <c r="A135" s="8" t="s">
        <v>134</v>
      </c>
      <c r="B135" s="8" t="s">
        <v>215</v>
      </c>
      <c r="C135" s="6" t="s">
        <v>133</v>
      </c>
      <c r="D135" s="6" t="s">
        <v>70</v>
      </c>
      <c r="E135" s="54">
        <v>383679.99</v>
      </c>
      <c r="F135" s="55"/>
      <c r="G135" s="55"/>
      <c r="H135" s="56"/>
      <c r="I135" s="6"/>
      <c r="J135" s="55"/>
    </row>
    <row r="136" spans="1:10" ht="15" customHeight="1" outlineLevel="1" x14ac:dyDescent="0.25">
      <c r="A136" s="8" t="s">
        <v>134</v>
      </c>
      <c r="B136" s="8" t="s">
        <v>215</v>
      </c>
      <c r="C136" s="6" t="s">
        <v>133</v>
      </c>
      <c r="D136" s="6" t="s">
        <v>295</v>
      </c>
      <c r="E136" s="54"/>
      <c r="F136" s="55"/>
      <c r="G136" s="55"/>
      <c r="H136" s="56"/>
      <c r="I136" s="6"/>
      <c r="J136" s="55"/>
    </row>
    <row r="137" spans="1:10" ht="15" customHeight="1" outlineLevel="1" x14ac:dyDescent="0.25">
      <c r="A137" s="8" t="s">
        <v>134</v>
      </c>
      <c r="B137" s="8" t="s">
        <v>215</v>
      </c>
      <c r="C137" s="6" t="s">
        <v>133</v>
      </c>
      <c r="D137" s="6" t="s">
        <v>296</v>
      </c>
      <c r="E137" s="54">
        <v>183688.18000000002</v>
      </c>
      <c r="F137" s="55"/>
      <c r="G137" s="55"/>
      <c r="H137" s="56"/>
      <c r="I137" s="6"/>
      <c r="J137" s="55"/>
    </row>
    <row r="138" spans="1:10" ht="15" customHeight="1" outlineLevel="1" x14ac:dyDescent="0.25">
      <c r="A138" s="8" t="s">
        <v>134</v>
      </c>
      <c r="B138" s="8" t="s">
        <v>215</v>
      </c>
      <c r="C138" s="6" t="s">
        <v>133</v>
      </c>
      <c r="D138" s="6" t="s">
        <v>71</v>
      </c>
      <c r="E138" s="54">
        <v>630471.97000000032</v>
      </c>
      <c r="F138" s="55"/>
      <c r="G138" s="55"/>
      <c r="H138" s="56"/>
      <c r="I138" s="6"/>
      <c r="J138" s="55"/>
    </row>
    <row r="139" spans="1:10" ht="15" customHeight="1" outlineLevel="1" x14ac:dyDescent="0.25">
      <c r="A139" s="8" t="s">
        <v>134</v>
      </c>
      <c r="B139" s="8" t="s">
        <v>215</v>
      </c>
      <c r="C139" s="6" t="s">
        <v>133</v>
      </c>
      <c r="D139" s="6" t="s">
        <v>352</v>
      </c>
      <c r="E139" s="54"/>
      <c r="F139" s="55"/>
      <c r="G139" s="55"/>
      <c r="H139" s="56"/>
      <c r="I139" s="6"/>
      <c r="J139" s="55"/>
    </row>
    <row r="140" spans="1:10" ht="15" customHeight="1" outlineLevel="1" x14ac:dyDescent="0.25">
      <c r="A140" s="8" t="s">
        <v>134</v>
      </c>
      <c r="B140" s="8" t="s">
        <v>215</v>
      </c>
      <c r="C140" s="6" t="s">
        <v>133</v>
      </c>
      <c r="D140" s="6" t="s">
        <v>72</v>
      </c>
      <c r="E140" s="54">
        <v>316938.53999999992</v>
      </c>
      <c r="F140" s="55"/>
      <c r="G140" s="55"/>
      <c r="H140" s="56"/>
      <c r="I140" s="6"/>
      <c r="J140" s="55"/>
    </row>
    <row r="141" spans="1:10" ht="15" customHeight="1" outlineLevel="1" x14ac:dyDescent="0.25">
      <c r="A141" s="8" t="s">
        <v>134</v>
      </c>
      <c r="B141" s="8" t="s">
        <v>215</v>
      </c>
      <c r="C141" s="6" t="s">
        <v>133</v>
      </c>
      <c r="D141" s="6" t="s">
        <v>73</v>
      </c>
      <c r="E141" s="54">
        <v>565698.28</v>
      </c>
      <c r="F141" s="55"/>
      <c r="G141" s="55"/>
      <c r="H141" s="56"/>
      <c r="I141" s="6"/>
      <c r="J141" s="55"/>
    </row>
    <row r="142" spans="1:10" ht="15" customHeight="1" outlineLevel="1" x14ac:dyDescent="0.25">
      <c r="A142" s="8" t="s">
        <v>134</v>
      </c>
      <c r="B142" s="8" t="s">
        <v>215</v>
      </c>
      <c r="C142" s="6" t="s">
        <v>133</v>
      </c>
      <c r="D142" s="6" t="s">
        <v>74</v>
      </c>
      <c r="E142" s="54">
        <v>913007.82</v>
      </c>
      <c r="F142" s="55"/>
      <c r="G142" s="55"/>
      <c r="H142" s="56"/>
      <c r="I142" s="6"/>
      <c r="J142" s="55"/>
    </row>
    <row r="143" spans="1:10" ht="15" customHeight="1" outlineLevel="1" x14ac:dyDescent="0.25">
      <c r="A143" s="8" t="s">
        <v>134</v>
      </c>
      <c r="B143" s="8" t="s">
        <v>215</v>
      </c>
      <c r="C143" s="6" t="s">
        <v>133</v>
      </c>
      <c r="D143" s="6" t="s">
        <v>243</v>
      </c>
      <c r="E143" s="54">
        <v>623159.7200000002</v>
      </c>
      <c r="F143" s="55"/>
      <c r="G143" s="55"/>
      <c r="H143" s="56"/>
      <c r="I143" s="6"/>
      <c r="J143" s="55"/>
    </row>
    <row r="144" spans="1:10" ht="15" customHeight="1" outlineLevel="1" x14ac:dyDescent="0.25">
      <c r="A144" s="8" t="s">
        <v>134</v>
      </c>
      <c r="B144" s="8" t="s">
        <v>215</v>
      </c>
      <c r="C144" s="6" t="s">
        <v>133</v>
      </c>
      <c r="D144" s="6" t="s">
        <v>244</v>
      </c>
      <c r="E144" s="54">
        <v>94277.35000000002</v>
      </c>
      <c r="F144" s="55"/>
      <c r="G144" s="55"/>
      <c r="H144" s="56"/>
      <c r="I144" s="6"/>
      <c r="J144" s="55"/>
    </row>
    <row r="145" spans="1:10" ht="15" customHeight="1" outlineLevel="1" x14ac:dyDescent="0.25">
      <c r="A145" s="8" t="s">
        <v>134</v>
      </c>
      <c r="B145" s="8" t="s">
        <v>215</v>
      </c>
      <c r="C145" s="6" t="s">
        <v>133</v>
      </c>
      <c r="D145" s="6" t="s">
        <v>75</v>
      </c>
      <c r="E145" s="54">
        <v>213281.33999999994</v>
      </c>
      <c r="F145" s="55"/>
      <c r="G145" s="55"/>
      <c r="H145" s="56"/>
      <c r="I145" s="6"/>
      <c r="J145" s="55"/>
    </row>
    <row r="146" spans="1:10" ht="15" customHeight="1" outlineLevel="1" x14ac:dyDescent="0.25">
      <c r="A146" s="8" t="s">
        <v>134</v>
      </c>
      <c r="B146" s="8" t="s">
        <v>215</v>
      </c>
      <c r="C146" s="6" t="s">
        <v>133</v>
      </c>
      <c r="D146" s="6" t="s">
        <v>245</v>
      </c>
      <c r="E146" s="54">
        <v>125494.87000000001</v>
      </c>
      <c r="F146" s="55"/>
      <c r="G146" s="55"/>
      <c r="H146" s="56"/>
      <c r="I146" s="6"/>
      <c r="J146" s="55"/>
    </row>
    <row r="147" spans="1:10" ht="15" customHeight="1" outlineLevel="1" x14ac:dyDescent="0.25">
      <c r="A147" s="8" t="s">
        <v>134</v>
      </c>
      <c r="B147" s="8" t="s">
        <v>215</v>
      </c>
      <c r="C147" s="6" t="s">
        <v>133</v>
      </c>
      <c r="D147" s="6" t="s">
        <v>297</v>
      </c>
      <c r="E147" s="54"/>
      <c r="F147" s="55"/>
      <c r="G147" s="55"/>
      <c r="H147" s="56"/>
      <c r="I147" s="6"/>
      <c r="J147" s="55"/>
    </row>
    <row r="148" spans="1:10" ht="15" customHeight="1" outlineLevel="1" x14ac:dyDescent="0.25">
      <c r="A148" s="8" t="s">
        <v>134</v>
      </c>
      <c r="B148" s="8" t="s">
        <v>215</v>
      </c>
      <c r="C148" s="6" t="s">
        <v>133</v>
      </c>
      <c r="D148" s="6" t="s">
        <v>298</v>
      </c>
      <c r="E148" s="54"/>
      <c r="F148" s="55"/>
      <c r="G148" s="55"/>
      <c r="H148" s="56"/>
      <c r="I148" s="6"/>
      <c r="J148" s="55"/>
    </row>
    <row r="149" spans="1:10" ht="15" customHeight="1" outlineLevel="1" x14ac:dyDescent="0.25">
      <c r="A149" s="8" t="s">
        <v>134</v>
      </c>
      <c r="B149" s="8" t="s">
        <v>215</v>
      </c>
      <c r="C149" s="6" t="s">
        <v>133</v>
      </c>
      <c r="D149" s="6" t="s">
        <v>299</v>
      </c>
      <c r="E149" s="54"/>
      <c r="F149" s="55"/>
      <c r="G149" s="55"/>
      <c r="H149" s="56"/>
      <c r="I149" s="6"/>
      <c r="J149" s="55"/>
    </row>
    <row r="150" spans="1:10" ht="15" customHeight="1" outlineLevel="1" x14ac:dyDescent="0.25">
      <c r="A150" s="8" t="s">
        <v>134</v>
      </c>
      <c r="B150" s="8" t="s">
        <v>215</v>
      </c>
      <c r="C150" s="6" t="s">
        <v>133</v>
      </c>
      <c r="D150" s="6" t="s">
        <v>246</v>
      </c>
      <c r="E150" s="54">
        <v>133479.13</v>
      </c>
      <c r="F150" s="55"/>
      <c r="G150" s="55"/>
      <c r="H150" s="56"/>
      <c r="I150" s="6"/>
      <c r="J150" s="55"/>
    </row>
    <row r="151" spans="1:10" ht="15" customHeight="1" outlineLevel="1" x14ac:dyDescent="0.25">
      <c r="A151" s="8" t="s">
        <v>134</v>
      </c>
      <c r="B151" s="8" t="s">
        <v>215</v>
      </c>
      <c r="C151" s="6" t="s">
        <v>133</v>
      </c>
      <c r="D151" s="6" t="s">
        <v>300</v>
      </c>
      <c r="E151" s="54"/>
      <c r="F151" s="55"/>
      <c r="G151" s="55"/>
      <c r="H151" s="56"/>
      <c r="I151" s="6"/>
      <c r="J151" s="55"/>
    </row>
    <row r="152" spans="1:10" ht="15" customHeight="1" outlineLevel="1" x14ac:dyDescent="0.25">
      <c r="A152" s="8" t="s">
        <v>134</v>
      </c>
      <c r="B152" s="8" t="s">
        <v>215</v>
      </c>
      <c r="C152" s="6" t="s">
        <v>133</v>
      </c>
      <c r="D152" s="6" t="s">
        <v>76</v>
      </c>
      <c r="E152" s="54">
        <v>673240.36000000022</v>
      </c>
      <c r="F152" s="55"/>
      <c r="G152" s="55"/>
      <c r="H152" s="56"/>
      <c r="I152" s="6"/>
      <c r="J152" s="55"/>
    </row>
    <row r="153" spans="1:10" ht="15" customHeight="1" outlineLevel="1" x14ac:dyDescent="0.25">
      <c r="A153" s="8" t="s">
        <v>134</v>
      </c>
      <c r="B153" s="8" t="s">
        <v>215</v>
      </c>
      <c r="C153" s="6" t="s">
        <v>133</v>
      </c>
      <c r="D153" s="6" t="s">
        <v>353</v>
      </c>
      <c r="E153" s="54"/>
      <c r="F153" s="55"/>
      <c r="G153" s="55"/>
      <c r="H153" s="56"/>
      <c r="I153" s="6"/>
      <c r="J153" s="55"/>
    </row>
    <row r="154" spans="1:10" ht="15" customHeight="1" outlineLevel="1" x14ac:dyDescent="0.25">
      <c r="A154" s="8" t="s">
        <v>134</v>
      </c>
      <c r="B154" s="8" t="s">
        <v>215</v>
      </c>
      <c r="C154" s="6" t="s">
        <v>133</v>
      </c>
      <c r="D154" s="6" t="s">
        <v>77</v>
      </c>
      <c r="E154" s="54">
        <v>591373.41999999981</v>
      </c>
      <c r="F154" s="55"/>
      <c r="G154" s="55"/>
      <c r="H154" s="56"/>
      <c r="I154" s="6"/>
      <c r="J154" s="55"/>
    </row>
    <row r="155" spans="1:10" ht="15" customHeight="1" outlineLevel="1" x14ac:dyDescent="0.25">
      <c r="A155" s="8" t="s">
        <v>134</v>
      </c>
      <c r="B155" s="8" t="s">
        <v>215</v>
      </c>
      <c r="C155" s="6" t="s">
        <v>133</v>
      </c>
      <c r="D155" s="6" t="s">
        <v>301</v>
      </c>
      <c r="E155" s="54">
        <v>43982.400000000001</v>
      </c>
      <c r="F155" s="55"/>
      <c r="G155" s="55"/>
      <c r="H155" s="56"/>
      <c r="I155" s="6"/>
      <c r="J155" s="55"/>
    </row>
    <row r="156" spans="1:10" ht="15" customHeight="1" outlineLevel="1" x14ac:dyDescent="0.25">
      <c r="A156" s="8" t="s">
        <v>134</v>
      </c>
      <c r="B156" s="8" t="s">
        <v>215</v>
      </c>
      <c r="C156" s="6" t="s">
        <v>133</v>
      </c>
      <c r="D156" s="6" t="s">
        <v>247</v>
      </c>
      <c r="E156" s="54">
        <v>133551.93000000002</v>
      </c>
      <c r="F156" s="55"/>
      <c r="G156" s="55"/>
      <c r="H156" s="56"/>
      <c r="I156" s="6"/>
      <c r="J156" s="55"/>
    </row>
    <row r="157" spans="1:10" ht="15" customHeight="1" outlineLevel="1" x14ac:dyDescent="0.25">
      <c r="A157" s="8" t="s">
        <v>134</v>
      </c>
      <c r="B157" s="8" t="s">
        <v>215</v>
      </c>
      <c r="C157" s="6" t="s">
        <v>133</v>
      </c>
      <c r="D157" s="6" t="s">
        <v>78</v>
      </c>
      <c r="E157" s="54">
        <v>268487.92</v>
      </c>
      <c r="F157" s="55"/>
      <c r="G157" s="55"/>
      <c r="H157" s="56"/>
      <c r="I157" s="6"/>
      <c r="J157" s="55"/>
    </row>
    <row r="158" spans="1:10" ht="15" customHeight="1" outlineLevel="1" x14ac:dyDescent="0.25">
      <c r="A158" s="8" t="s">
        <v>134</v>
      </c>
      <c r="B158" s="8" t="s">
        <v>215</v>
      </c>
      <c r="C158" s="6" t="s">
        <v>133</v>
      </c>
      <c r="D158" s="6" t="s">
        <v>79</v>
      </c>
      <c r="E158" s="54">
        <v>328894.32000000007</v>
      </c>
      <c r="F158" s="55"/>
      <c r="G158" s="55"/>
      <c r="H158" s="56"/>
      <c r="I158" s="6"/>
      <c r="J158" s="55"/>
    </row>
    <row r="159" spans="1:10" ht="15" customHeight="1" outlineLevel="1" x14ac:dyDescent="0.25">
      <c r="A159" s="8" t="s">
        <v>134</v>
      </c>
      <c r="B159" s="8" t="s">
        <v>215</v>
      </c>
      <c r="C159" s="6" t="s">
        <v>133</v>
      </c>
      <c r="D159" s="6" t="s">
        <v>354</v>
      </c>
      <c r="E159" s="54"/>
      <c r="F159" s="55"/>
      <c r="G159" s="55"/>
      <c r="H159" s="56"/>
      <c r="I159" s="6"/>
      <c r="J159" s="55"/>
    </row>
    <row r="160" spans="1:10" ht="15" customHeight="1" outlineLevel="1" x14ac:dyDescent="0.25">
      <c r="A160" s="8" t="s">
        <v>134</v>
      </c>
      <c r="B160" s="8" t="s">
        <v>215</v>
      </c>
      <c r="C160" s="6" t="s">
        <v>133</v>
      </c>
      <c r="D160" s="6" t="s">
        <v>80</v>
      </c>
      <c r="E160" s="54">
        <v>365394.81999999966</v>
      </c>
      <c r="F160" s="55"/>
      <c r="G160" s="55"/>
      <c r="H160" s="56"/>
      <c r="I160" s="6"/>
      <c r="J160" s="55"/>
    </row>
    <row r="161" spans="1:10" ht="15" customHeight="1" outlineLevel="1" x14ac:dyDescent="0.25">
      <c r="A161" s="8" t="s">
        <v>134</v>
      </c>
      <c r="B161" s="8" t="s">
        <v>215</v>
      </c>
      <c r="C161" s="6" t="s">
        <v>133</v>
      </c>
      <c r="D161" s="6" t="s">
        <v>81</v>
      </c>
      <c r="E161" s="54">
        <v>415270.15000000008</v>
      </c>
      <c r="F161" s="55"/>
      <c r="G161" s="55"/>
      <c r="H161" s="56"/>
      <c r="I161" s="6"/>
      <c r="J161" s="55"/>
    </row>
    <row r="162" spans="1:10" ht="15" customHeight="1" outlineLevel="1" x14ac:dyDescent="0.25">
      <c r="A162" s="8" t="s">
        <v>134</v>
      </c>
      <c r="B162" s="8" t="s">
        <v>215</v>
      </c>
      <c r="C162" s="6" t="s">
        <v>133</v>
      </c>
      <c r="D162" s="6" t="s">
        <v>82</v>
      </c>
      <c r="E162" s="54">
        <v>499262.9200000001</v>
      </c>
      <c r="F162" s="55"/>
      <c r="G162" s="55"/>
      <c r="H162" s="56"/>
      <c r="I162" s="6"/>
      <c r="J162" s="55"/>
    </row>
    <row r="163" spans="1:10" ht="15" customHeight="1" outlineLevel="1" x14ac:dyDescent="0.25">
      <c r="A163" s="8" t="s">
        <v>134</v>
      </c>
      <c r="B163" s="8" t="s">
        <v>215</v>
      </c>
      <c r="C163" s="6" t="s">
        <v>133</v>
      </c>
      <c r="D163" s="6" t="s">
        <v>83</v>
      </c>
      <c r="E163" s="54">
        <v>477449.60999999975</v>
      </c>
      <c r="F163" s="55"/>
      <c r="G163" s="55"/>
      <c r="H163" s="56"/>
      <c r="I163" s="6"/>
      <c r="J163" s="55"/>
    </row>
    <row r="164" spans="1:10" ht="15" customHeight="1" outlineLevel="1" x14ac:dyDescent="0.25">
      <c r="A164" s="8" t="s">
        <v>134</v>
      </c>
      <c r="B164" s="8" t="s">
        <v>215</v>
      </c>
      <c r="C164" s="6" t="s">
        <v>133</v>
      </c>
      <c r="D164" s="6" t="s">
        <v>84</v>
      </c>
      <c r="E164" s="54">
        <v>172273.32</v>
      </c>
      <c r="F164" s="55"/>
      <c r="G164" s="55"/>
      <c r="H164" s="56"/>
      <c r="I164" s="6"/>
      <c r="J164" s="55"/>
    </row>
    <row r="165" spans="1:10" ht="15" customHeight="1" outlineLevel="1" x14ac:dyDescent="0.25">
      <c r="A165" s="8" t="s">
        <v>134</v>
      </c>
      <c r="B165" s="8" t="s">
        <v>215</v>
      </c>
      <c r="C165" s="6" t="s">
        <v>133</v>
      </c>
      <c r="D165" s="6" t="s">
        <v>355</v>
      </c>
      <c r="E165" s="54"/>
      <c r="F165" s="55"/>
      <c r="G165" s="55"/>
      <c r="H165" s="56"/>
      <c r="I165" s="6"/>
      <c r="J165" s="55"/>
    </row>
    <row r="166" spans="1:10" ht="15" customHeight="1" outlineLevel="1" x14ac:dyDescent="0.25">
      <c r="A166" s="8" t="s">
        <v>134</v>
      </c>
      <c r="B166" s="8" t="s">
        <v>215</v>
      </c>
      <c r="C166" s="6" t="s">
        <v>133</v>
      </c>
      <c r="D166" s="6" t="s">
        <v>302</v>
      </c>
      <c r="E166" s="54"/>
      <c r="F166" s="55"/>
      <c r="G166" s="55"/>
      <c r="H166" s="56"/>
      <c r="I166" s="6"/>
      <c r="J166" s="55"/>
    </row>
    <row r="167" spans="1:10" ht="15" customHeight="1" outlineLevel="1" x14ac:dyDescent="0.25">
      <c r="A167" s="8" t="s">
        <v>134</v>
      </c>
      <c r="B167" s="8" t="s">
        <v>215</v>
      </c>
      <c r="C167" s="6" t="s">
        <v>133</v>
      </c>
      <c r="D167" s="6" t="s">
        <v>85</v>
      </c>
      <c r="E167" s="54">
        <v>327509.77000000008</v>
      </c>
      <c r="F167" s="55"/>
      <c r="G167" s="55"/>
      <c r="H167" s="56"/>
      <c r="I167" s="6"/>
      <c r="J167" s="55"/>
    </row>
    <row r="168" spans="1:10" ht="15" customHeight="1" outlineLevel="1" x14ac:dyDescent="0.25">
      <c r="A168" s="8" t="s">
        <v>134</v>
      </c>
      <c r="B168" s="8" t="s">
        <v>215</v>
      </c>
      <c r="C168" s="6" t="s">
        <v>133</v>
      </c>
      <c r="D168" s="6" t="s">
        <v>86</v>
      </c>
      <c r="E168" s="54">
        <v>379256.03000000009</v>
      </c>
      <c r="F168" s="55"/>
      <c r="G168" s="55"/>
      <c r="H168" s="56"/>
      <c r="I168" s="6"/>
      <c r="J168" s="55"/>
    </row>
    <row r="169" spans="1:10" ht="15" customHeight="1" outlineLevel="1" x14ac:dyDescent="0.25">
      <c r="A169" s="8" t="s">
        <v>134</v>
      </c>
      <c r="B169" s="8" t="s">
        <v>215</v>
      </c>
      <c r="C169" s="6" t="s">
        <v>133</v>
      </c>
      <c r="D169" s="6" t="s">
        <v>356</v>
      </c>
      <c r="E169" s="54"/>
      <c r="F169" s="55"/>
      <c r="G169" s="55"/>
      <c r="H169" s="56"/>
      <c r="I169" s="6"/>
      <c r="J169" s="55"/>
    </row>
    <row r="170" spans="1:10" ht="15" customHeight="1" outlineLevel="1" x14ac:dyDescent="0.25">
      <c r="A170" s="8" t="s">
        <v>134</v>
      </c>
      <c r="B170" s="8" t="s">
        <v>215</v>
      </c>
      <c r="C170" s="6" t="s">
        <v>133</v>
      </c>
      <c r="D170" s="6" t="s">
        <v>87</v>
      </c>
      <c r="E170" s="54">
        <v>562876.04999999981</v>
      </c>
      <c r="F170" s="55"/>
      <c r="G170" s="55"/>
      <c r="H170" s="56"/>
      <c r="I170" s="6"/>
      <c r="J170" s="55"/>
    </row>
    <row r="171" spans="1:10" ht="15" customHeight="1" outlineLevel="1" x14ac:dyDescent="0.25">
      <c r="A171" s="8" t="s">
        <v>134</v>
      </c>
      <c r="B171" s="8" t="s">
        <v>215</v>
      </c>
      <c r="C171" s="6" t="s">
        <v>133</v>
      </c>
      <c r="D171" s="6" t="s">
        <v>248</v>
      </c>
      <c r="E171" s="54">
        <v>390227.46000000014</v>
      </c>
      <c r="F171" s="55"/>
      <c r="G171" s="55"/>
      <c r="H171" s="56"/>
      <c r="I171" s="6"/>
      <c r="J171" s="55"/>
    </row>
    <row r="172" spans="1:10" ht="15" customHeight="1" outlineLevel="1" x14ac:dyDescent="0.25">
      <c r="A172" s="8" t="s">
        <v>134</v>
      </c>
      <c r="B172" s="8" t="s">
        <v>215</v>
      </c>
      <c r="C172" s="6" t="s">
        <v>133</v>
      </c>
      <c r="D172" s="6" t="s">
        <v>88</v>
      </c>
      <c r="E172" s="54">
        <v>254516.29</v>
      </c>
      <c r="F172" s="55"/>
      <c r="G172" s="55"/>
      <c r="H172" s="56"/>
      <c r="I172" s="6"/>
      <c r="J172" s="55"/>
    </row>
    <row r="173" spans="1:10" ht="15" customHeight="1" outlineLevel="1" x14ac:dyDescent="0.25">
      <c r="A173" s="8" t="s">
        <v>134</v>
      </c>
      <c r="B173" s="8" t="s">
        <v>215</v>
      </c>
      <c r="C173" s="6" t="s">
        <v>133</v>
      </c>
      <c r="D173" s="6" t="s">
        <v>89</v>
      </c>
      <c r="E173" s="54">
        <v>283075.40999999992</v>
      </c>
      <c r="F173" s="55"/>
      <c r="G173" s="55"/>
      <c r="H173" s="56"/>
      <c r="I173" s="6"/>
      <c r="J173" s="55"/>
    </row>
    <row r="174" spans="1:10" ht="15" customHeight="1" outlineLevel="1" x14ac:dyDescent="0.25">
      <c r="A174" s="8" t="s">
        <v>134</v>
      </c>
      <c r="B174" s="8" t="s">
        <v>215</v>
      </c>
      <c r="C174" s="6" t="s">
        <v>133</v>
      </c>
      <c r="D174" s="6" t="s">
        <v>249</v>
      </c>
      <c r="E174" s="54">
        <v>290598.66000000003</v>
      </c>
      <c r="F174" s="55"/>
      <c r="G174" s="55"/>
      <c r="H174" s="56"/>
      <c r="I174" s="6"/>
      <c r="J174" s="55"/>
    </row>
    <row r="175" spans="1:10" ht="15" customHeight="1" outlineLevel="1" x14ac:dyDescent="0.25">
      <c r="A175" s="8" t="s">
        <v>134</v>
      </c>
      <c r="B175" s="8" t="s">
        <v>215</v>
      </c>
      <c r="C175" s="6" t="s">
        <v>133</v>
      </c>
      <c r="D175" s="6" t="s">
        <v>90</v>
      </c>
      <c r="E175" s="54">
        <v>76801.41</v>
      </c>
      <c r="F175" s="55"/>
      <c r="G175" s="55"/>
      <c r="H175" s="56"/>
      <c r="I175" s="6"/>
      <c r="J175" s="55"/>
    </row>
    <row r="176" spans="1:10" ht="15" customHeight="1" outlineLevel="1" x14ac:dyDescent="0.25">
      <c r="A176" s="8" t="s">
        <v>134</v>
      </c>
      <c r="B176" s="8" t="s">
        <v>215</v>
      </c>
      <c r="C176" s="6" t="s">
        <v>133</v>
      </c>
      <c r="D176" s="6" t="s">
        <v>91</v>
      </c>
      <c r="E176" s="54">
        <v>282143.28999999998</v>
      </c>
      <c r="F176" s="55"/>
      <c r="G176" s="55"/>
      <c r="H176" s="56"/>
      <c r="I176" s="6"/>
      <c r="J176" s="55"/>
    </row>
    <row r="177" spans="1:10" ht="15" customHeight="1" outlineLevel="1" x14ac:dyDescent="0.25">
      <c r="A177" s="8" t="s">
        <v>134</v>
      </c>
      <c r="B177" s="8" t="s">
        <v>215</v>
      </c>
      <c r="C177" s="6" t="s">
        <v>133</v>
      </c>
      <c r="D177" s="6" t="s">
        <v>92</v>
      </c>
      <c r="E177" s="54">
        <v>297435.37000000005</v>
      </c>
      <c r="F177" s="55"/>
      <c r="G177" s="55"/>
      <c r="H177" s="56"/>
      <c r="I177" s="6"/>
      <c r="J177" s="55"/>
    </row>
    <row r="178" spans="1:10" x14ac:dyDescent="0.25">
      <c r="A178" s="8" t="s">
        <v>134</v>
      </c>
      <c r="B178" s="8" t="s">
        <v>215</v>
      </c>
      <c r="C178" s="6" t="s">
        <v>133</v>
      </c>
      <c r="D178" s="6" t="s">
        <v>93</v>
      </c>
      <c r="E178" s="54">
        <v>181625.56000000003</v>
      </c>
      <c r="F178" s="55"/>
      <c r="G178" s="55"/>
      <c r="H178" s="56"/>
      <c r="I178" s="6"/>
      <c r="J178" s="55"/>
    </row>
    <row r="179" spans="1:10" x14ac:dyDescent="0.25">
      <c r="A179" s="8" t="s">
        <v>134</v>
      </c>
      <c r="B179" s="8" t="s">
        <v>215</v>
      </c>
      <c r="C179" s="6" t="s">
        <v>133</v>
      </c>
      <c r="D179" s="6" t="s">
        <v>94</v>
      </c>
      <c r="E179" s="54">
        <v>411475.36000000004</v>
      </c>
      <c r="F179" s="55"/>
      <c r="G179" s="55"/>
      <c r="H179" s="56"/>
      <c r="I179" s="6"/>
      <c r="J179" s="55"/>
    </row>
    <row r="180" spans="1:10" x14ac:dyDescent="0.25">
      <c r="A180" s="8" t="s">
        <v>134</v>
      </c>
      <c r="B180" s="8" t="s">
        <v>215</v>
      </c>
      <c r="C180" s="6" t="s">
        <v>133</v>
      </c>
      <c r="D180" s="6" t="s">
        <v>303</v>
      </c>
      <c r="E180" s="54"/>
      <c r="F180" s="55"/>
      <c r="G180" s="55"/>
      <c r="H180" s="56"/>
      <c r="I180" s="6"/>
      <c r="J180" s="55"/>
    </row>
    <row r="181" spans="1:10" x14ac:dyDescent="0.25">
      <c r="A181" s="8" t="s">
        <v>134</v>
      </c>
      <c r="B181" s="8" t="s">
        <v>215</v>
      </c>
      <c r="C181" s="6" t="s">
        <v>133</v>
      </c>
      <c r="D181" s="6" t="s">
        <v>357</v>
      </c>
      <c r="E181" s="54"/>
      <c r="F181" s="55"/>
      <c r="G181" s="55"/>
      <c r="H181" s="56"/>
      <c r="I181" s="6"/>
      <c r="J181" s="55"/>
    </row>
    <row r="182" spans="1:10" x14ac:dyDescent="0.25">
      <c r="A182" s="8" t="s">
        <v>134</v>
      </c>
      <c r="B182" s="8" t="s">
        <v>215</v>
      </c>
      <c r="C182" s="6" t="s">
        <v>133</v>
      </c>
      <c r="D182" s="6" t="s">
        <v>250</v>
      </c>
      <c r="E182" s="54">
        <v>31769.079999999998</v>
      </c>
      <c r="F182" s="55"/>
      <c r="G182" s="55"/>
      <c r="H182" s="56"/>
      <c r="I182" s="6"/>
      <c r="J182" s="55"/>
    </row>
    <row r="183" spans="1:10" x14ac:dyDescent="0.25">
      <c r="A183" s="8" t="s">
        <v>134</v>
      </c>
      <c r="B183" s="8" t="s">
        <v>215</v>
      </c>
      <c r="C183" s="6" t="s">
        <v>133</v>
      </c>
      <c r="D183" s="6" t="s">
        <v>95</v>
      </c>
      <c r="E183" s="54">
        <v>395844.94</v>
      </c>
      <c r="F183" s="55"/>
      <c r="G183" s="55"/>
      <c r="H183" s="56"/>
      <c r="I183" s="6"/>
      <c r="J183" s="55"/>
    </row>
    <row r="184" spans="1:10" x14ac:dyDescent="0.25">
      <c r="A184" s="8" t="s">
        <v>134</v>
      </c>
      <c r="B184" s="8" t="s">
        <v>215</v>
      </c>
      <c r="C184" s="6" t="s">
        <v>133</v>
      </c>
      <c r="D184" s="6" t="s">
        <v>304</v>
      </c>
      <c r="E184" s="54">
        <v>208121.44999999995</v>
      </c>
      <c r="F184" s="55"/>
      <c r="G184" s="55"/>
      <c r="H184" s="56"/>
      <c r="I184" s="6"/>
      <c r="J184" s="55"/>
    </row>
    <row r="185" spans="1:10" x14ac:dyDescent="0.25">
      <c r="A185" s="8" t="s">
        <v>134</v>
      </c>
      <c r="B185" s="8" t="s">
        <v>215</v>
      </c>
      <c r="C185" s="6" t="s">
        <v>133</v>
      </c>
      <c r="D185" s="6" t="s">
        <v>96</v>
      </c>
      <c r="E185" s="54">
        <v>278709.07000000007</v>
      </c>
      <c r="F185" s="55"/>
      <c r="G185" s="55"/>
      <c r="H185" s="56"/>
      <c r="I185" s="6"/>
      <c r="J185" s="55"/>
    </row>
    <row r="186" spans="1:10" x14ac:dyDescent="0.25">
      <c r="A186" s="8" t="s">
        <v>134</v>
      </c>
      <c r="B186" s="8" t="s">
        <v>215</v>
      </c>
      <c r="C186" s="6" t="s">
        <v>133</v>
      </c>
      <c r="D186" s="6" t="s">
        <v>305</v>
      </c>
      <c r="E186" s="54"/>
      <c r="F186" s="55"/>
      <c r="G186" s="55"/>
      <c r="H186" s="56"/>
      <c r="I186" s="6"/>
      <c r="J186" s="55"/>
    </row>
    <row r="187" spans="1:10" x14ac:dyDescent="0.25">
      <c r="A187" s="8" t="s">
        <v>134</v>
      </c>
      <c r="B187" s="8" t="s">
        <v>215</v>
      </c>
      <c r="C187" s="6" t="s">
        <v>133</v>
      </c>
      <c r="D187" s="6" t="s">
        <v>306</v>
      </c>
      <c r="E187" s="54">
        <v>385492.56999999995</v>
      </c>
      <c r="F187" s="55"/>
      <c r="G187" s="55"/>
      <c r="H187" s="56"/>
      <c r="I187" s="6"/>
      <c r="J187" s="55"/>
    </row>
    <row r="188" spans="1:10" x14ac:dyDescent="0.25">
      <c r="A188" s="8" t="s">
        <v>134</v>
      </c>
      <c r="B188" s="8" t="s">
        <v>215</v>
      </c>
      <c r="C188" s="6" t="s">
        <v>133</v>
      </c>
      <c r="D188" s="6" t="s">
        <v>307</v>
      </c>
      <c r="E188" s="54">
        <v>93958.96</v>
      </c>
      <c r="F188" s="55"/>
      <c r="G188" s="55"/>
      <c r="H188" s="56"/>
      <c r="I188" s="6"/>
      <c r="J188" s="55"/>
    </row>
    <row r="189" spans="1:10" x14ac:dyDescent="0.25">
      <c r="A189" s="8" t="s">
        <v>134</v>
      </c>
      <c r="B189" s="8" t="s">
        <v>215</v>
      </c>
      <c r="C189" s="6" t="s">
        <v>133</v>
      </c>
      <c r="D189" s="6" t="s">
        <v>97</v>
      </c>
      <c r="E189" s="54">
        <v>483779.65999999986</v>
      </c>
      <c r="F189" s="55"/>
      <c r="G189" s="55"/>
      <c r="H189" s="56"/>
      <c r="I189" s="6"/>
      <c r="J189" s="55"/>
    </row>
    <row r="190" spans="1:10" x14ac:dyDescent="0.25">
      <c r="A190" s="8" t="s">
        <v>134</v>
      </c>
      <c r="B190" s="8" t="s">
        <v>215</v>
      </c>
      <c r="C190" s="6" t="s">
        <v>133</v>
      </c>
      <c r="D190" s="6" t="s">
        <v>98</v>
      </c>
      <c r="E190" s="54"/>
      <c r="F190" s="55"/>
      <c r="G190" s="55"/>
      <c r="H190" s="56"/>
      <c r="I190" s="6"/>
      <c r="J190" s="55"/>
    </row>
    <row r="191" spans="1:10" x14ac:dyDescent="0.25">
      <c r="A191" s="8" t="s">
        <v>134</v>
      </c>
      <c r="B191" s="8" t="s">
        <v>215</v>
      </c>
      <c r="C191" s="6" t="s">
        <v>133</v>
      </c>
      <c r="D191" s="6" t="s">
        <v>308</v>
      </c>
      <c r="E191" s="54"/>
      <c r="F191" s="55"/>
      <c r="G191" s="55"/>
      <c r="H191" s="56"/>
      <c r="I191" s="6"/>
      <c r="J191" s="55"/>
    </row>
    <row r="192" spans="1:10" x14ac:dyDescent="0.25">
      <c r="A192" s="8" t="s">
        <v>134</v>
      </c>
      <c r="B192" s="8" t="s">
        <v>215</v>
      </c>
      <c r="C192" s="6" t="s">
        <v>133</v>
      </c>
      <c r="D192" s="6" t="s">
        <v>309</v>
      </c>
      <c r="E192" s="54"/>
      <c r="F192" s="55"/>
      <c r="G192" s="55"/>
      <c r="H192" s="56"/>
      <c r="I192" s="6"/>
      <c r="J192" s="55"/>
    </row>
    <row r="193" spans="1:10" x14ac:dyDescent="0.25">
      <c r="A193" s="8" t="s">
        <v>134</v>
      </c>
      <c r="B193" s="8" t="s">
        <v>215</v>
      </c>
      <c r="C193" s="6" t="s">
        <v>133</v>
      </c>
      <c r="D193" s="6" t="s">
        <v>310</v>
      </c>
      <c r="E193" s="54"/>
      <c r="F193" s="55"/>
      <c r="G193" s="55"/>
      <c r="H193" s="56"/>
      <c r="I193" s="6"/>
      <c r="J193" s="55"/>
    </row>
    <row r="194" spans="1:10" x14ac:dyDescent="0.25">
      <c r="A194" s="8" t="s">
        <v>134</v>
      </c>
      <c r="B194" s="8" t="s">
        <v>215</v>
      </c>
      <c r="C194" s="6" t="s">
        <v>133</v>
      </c>
      <c r="D194" s="6" t="s">
        <v>358</v>
      </c>
      <c r="E194" s="54"/>
      <c r="F194" s="55"/>
      <c r="G194" s="55"/>
      <c r="H194" s="56"/>
      <c r="I194" s="6"/>
      <c r="J194" s="55"/>
    </row>
    <row r="195" spans="1:10" x14ac:dyDescent="0.25">
      <c r="A195" s="8" t="s">
        <v>134</v>
      </c>
      <c r="B195" s="8" t="s">
        <v>215</v>
      </c>
      <c r="C195" s="6" t="s">
        <v>133</v>
      </c>
      <c r="D195" s="6" t="s">
        <v>311</v>
      </c>
      <c r="E195" s="54"/>
      <c r="F195" s="55"/>
      <c r="G195" s="55"/>
      <c r="H195" s="56"/>
      <c r="I195" s="6"/>
      <c r="J195" s="55"/>
    </row>
    <row r="196" spans="1:10" x14ac:dyDescent="0.25">
      <c r="A196" s="8" t="s">
        <v>134</v>
      </c>
      <c r="B196" s="8" t="s">
        <v>215</v>
      </c>
      <c r="C196" s="6" t="s">
        <v>133</v>
      </c>
      <c r="D196" s="6" t="s">
        <v>312</v>
      </c>
      <c r="E196" s="54">
        <v>47952.369999999988</v>
      </c>
      <c r="F196" s="55"/>
      <c r="G196" s="55"/>
      <c r="H196" s="56"/>
      <c r="I196" s="6"/>
      <c r="J196" s="55"/>
    </row>
    <row r="197" spans="1:10" x14ac:dyDescent="0.25">
      <c r="A197" s="8" t="s">
        <v>134</v>
      </c>
      <c r="B197" s="8" t="s">
        <v>215</v>
      </c>
      <c r="C197" s="6" t="s">
        <v>133</v>
      </c>
      <c r="D197" s="6" t="s">
        <v>359</v>
      </c>
      <c r="E197" s="54"/>
      <c r="F197" s="55"/>
      <c r="G197" s="55"/>
      <c r="H197" s="56"/>
      <c r="I197" s="6"/>
      <c r="J197" s="55"/>
    </row>
    <row r="198" spans="1:10" x14ac:dyDescent="0.25">
      <c r="A198" s="8" t="s">
        <v>134</v>
      </c>
      <c r="B198" s="8" t="s">
        <v>215</v>
      </c>
      <c r="C198" s="6" t="s">
        <v>133</v>
      </c>
      <c r="D198" s="6" t="s">
        <v>313</v>
      </c>
      <c r="E198" s="54"/>
      <c r="F198" s="55"/>
      <c r="G198" s="55"/>
      <c r="H198" s="56"/>
      <c r="I198" s="6"/>
      <c r="J198" s="55"/>
    </row>
    <row r="199" spans="1:10" x14ac:dyDescent="0.25">
      <c r="A199" s="8" t="s">
        <v>134</v>
      </c>
      <c r="B199" s="8" t="s">
        <v>215</v>
      </c>
      <c r="C199" s="6" t="s">
        <v>133</v>
      </c>
      <c r="D199" s="6" t="s">
        <v>99</v>
      </c>
      <c r="E199" s="54">
        <v>394826.83999999991</v>
      </c>
      <c r="F199" s="55"/>
      <c r="G199" s="55"/>
      <c r="H199" s="56"/>
      <c r="I199" s="6"/>
      <c r="J199" s="55"/>
    </row>
    <row r="200" spans="1:10" x14ac:dyDescent="0.25">
      <c r="A200" s="8" t="s">
        <v>134</v>
      </c>
      <c r="B200" s="8" t="s">
        <v>215</v>
      </c>
      <c r="C200" s="6" t="s">
        <v>133</v>
      </c>
      <c r="D200" s="6" t="s">
        <v>100</v>
      </c>
      <c r="E200" s="54">
        <v>42151.13</v>
      </c>
      <c r="F200" s="55"/>
      <c r="G200" s="55"/>
      <c r="H200" s="56"/>
      <c r="I200" s="6"/>
      <c r="J200" s="55"/>
    </row>
    <row r="201" spans="1:10" x14ac:dyDescent="0.25">
      <c r="A201" s="8" t="s">
        <v>134</v>
      </c>
      <c r="B201" s="8" t="s">
        <v>215</v>
      </c>
      <c r="C201" s="6" t="s">
        <v>133</v>
      </c>
      <c r="D201" s="6" t="s">
        <v>101</v>
      </c>
      <c r="E201" s="54">
        <v>493371.63999999972</v>
      </c>
      <c r="F201" s="55"/>
      <c r="G201" s="55"/>
      <c r="H201" s="56"/>
      <c r="I201" s="6"/>
      <c r="J201" s="55"/>
    </row>
    <row r="202" spans="1:10" x14ac:dyDescent="0.25">
      <c r="A202" s="8" t="s">
        <v>134</v>
      </c>
      <c r="B202" s="8" t="s">
        <v>215</v>
      </c>
      <c r="C202" s="6" t="s">
        <v>133</v>
      </c>
      <c r="D202" s="6" t="s">
        <v>314</v>
      </c>
      <c r="E202" s="54">
        <v>108075.29000000002</v>
      </c>
      <c r="F202" s="55"/>
      <c r="G202" s="55"/>
      <c r="H202" s="56"/>
      <c r="I202" s="6"/>
      <c r="J202" s="55"/>
    </row>
    <row r="203" spans="1:10" x14ac:dyDescent="0.25">
      <c r="A203" s="8" t="s">
        <v>134</v>
      </c>
      <c r="B203" s="8" t="s">
        <v>215</v>
      </c>
      <c r="C203" s="6" t="s">
        <v>133</v>
      </c>
      <c r="D203" s="6" t="s">
        <v>315</v>
      </c>
      <c r="E203" s="54"/>
      <c r="F203" s="55"/>
      <c r="G203" s="55"/>
      <c r="H203" s="56"/>
      <c r="I203" s="6"/>
      <c r="J203" s="55"/>
    </row>
    <row r="204" spans="1:10" x14ac:dyDescent="0.25">
      <c r="A204" s="8" t="s">
        <v>134</v>
      </c>
      <c r="B204" s="8" t="s">
        <v>215</v>
      </c>
      <c r="C204" s="6" t="s">
        <v>133</v>
      </c>
      <c r="D204" s="6" t="s">
        <v>102</v>
      </c>
      <c r="E204" s="54"/>
      <c r="F204" s="55"/>
      <c r="G204" s="55"/>
      <c r="H204" s="56"/>
      <c r="I204" s="6"/>
      <c r="J204" s="55"/>
    </row>
    <row r="205" spans="1:10" x14ac:dyDescent="0.25">
      <c r="A205" s="8" t="s">
        <v>134</v>
      </c>
      <c r="B205" s="8" t="s">
        <v>215</v>
      </c>
      <c r="C205" s="6" t="s">
        <v>133</v>
      </c>
      <c r="D205" s="6" t="s">
        <v>251</v>
      </c>
      <c r="E205" s="54">
        <v>42885.739999999991</v>
      </c>
      <c r="F205" s="55"/>
      <c r="G205" s="55"/>
      <c r="H205" s="56"/>
      <c r="I205" s="6"/>
      <c r="J205" s="55"/>
    </row>
    <row r="206" spans="1:10" x14ac:dyDescent="0.25">
      <c r="A206" s="8" t="s">
        <v>134</v>
      </c>
      <c r="B206" s="8" t="s">
        <v>215</v>
      </c>
      <c r="C206" s="6" t="s">
        <v>133</v>
      </c>
      <c r="D206" s="6" t="s">
        <v>252</v>
      </c>
      <c r="E206" s="54"/>
      <c r="F206" s="55"/>
      <c r="G206" s="55"/>
      <c r="H206" s="56"/>
      <c r="I206" s="6"/>
      <c r="J206" s="55"/>
    </row>
    <row r="207" spans="1:10" x14ac:dyDescent="0.25">
      <c r="A207" s="8" t="s">
        <v>134</v>
      </c>
      <c r="B207" s="8" t="s">
        <v>215</v>
      </c>
      <c r="C207" s="6" t="s">
        <v>133</v>
      </c>
      <c r="D207" s="6" t="s">
        <v>253</v>
      </c>
      <c r="E207" s="54">
        <v>143666.51000000004</v>
      </c>
      <c r="F207" s="55"/>
      <c r="G207" s="55"/>
      <c r="H207" s="56"/>
      <c r="I207" s="6"/>
      <c r="J207" s="55"/>
    </row>
    <row r="208" spans="1:10" x14ac:dyDescent="0.25">
      <c r="A208" s="8" t="s">
        <v>134</v>
      </c>
      <c r="B208" s="8" t="s">
        <v>215</v>
      </c>
      <c r="C208" s="6" t="s">
        <v>133</v>
      </c>
      <c r="D208" s="6" t="s">
        <v>254</v>
      </c>
      <c r="E208" s="54">
        <v>308246.40999999992</v>
      </c>
      <c r="F208" s="55"/>
      <c r="G208" s="55"/>
      <c r="H208" s="56"/>
      <c r="I208" s="6"/>
      <c r="J208" s="55"/>
    </row>
    <row r="209" spans="1:10" x14ac:dyDescent="0.25">
      <c r="A209" s="8" t="s">
        <v>134</v>
      </c>
      <c r="B209" s="8" t="s">
        <v>215</v>
      </c>
      <c r="C209" s="6" t="s">
        <v>133</v>
      </c>
      <c r="D209" s="6" t="s">
        <v>103</v>
      </c>
      <c r="E209" s="54">
        <v>303712.43999999994</v>
      </c>
      <c r="F209" s="55"/>
      <c r="G209" s="55"/>
      <c r="H209" s="56"/>
      <c r="I209" s="6"/>
      <c r="J209" s="55"/>
    </row>
    <row r="210" spans="1:10" x14ac:dyDescent="0.25">
      <c r="A210" s="8" t="s">
        <v>134</v>
      </c>
      <c r="B210" s="8" t="s">
        <v>215</v>
      </c>
      <c r="C210" s="6" t="s">
        <v>133</v>
      </c>
      <c r="D210" s="6" t="s">
        <v>104</v>
      </c>
      <c r="E210" s="54">
        <v>220570.33000000007</v>
      </c>
      <c r="F210" s="55"/>
      <c r="G210" s="55"/>
      <c r="H210" s="56"/>
      <c r="I210" s="6"/>
      <c r="J210" s="55"/>
    </row>
    <row r="211" spans="1:10" x14ac:dyDescent="0.25">
      <c r="A211" s="8" t="s">
        <v>134</v>
      </c>
      <c r="B211" s="8" t="s">
        <v>215</v>
      </c>
      <c r="C211" s="6" t="s">
        <v>133</v>
      </c>
      <c r="D211" s="6" t="s">
        <v>360</v>
      </c>
      <c r="E211" s="54"/>
      <c r="F211" s="55"/>
      <c r="G211" s="55"/>
      <c r="H211" s="56"/>
      <c r="I211" s="6"/>
      <c r="J211" s="55"/>
    </row>
    <row r="212" spans="1:10" x14ac:dyDescent="0.25">
      <c r="A212" s="8" t="s">
        <v>134</v>
      </c>
      <c r="B212" s="8" t="s">
        <v>215</v>
      </c>
      <c r="C212" s="6" t="s">
        <v>133</v>
      </c>
      <c r="D212" s="6" t="s">
        <v>255</v>
      </c>
      <c r="E212" s="54">
        <v>179804.98</v>
      </c>
      <c r="F212" s="55"/>
      <c r="G212" s="55"/>
      <c r="H212" s="56"/>
      <c r="I212" s="6"/>
      <c r="J212" s="55"/>
    </row>
    <row r="213" spans="1:10" x14ac:dyDescent="0.25">
      <c r="A213" s="8" t="s">
        <v>134</v>
      </c>
      <c r="B213" s="8" t="s">
        <v>215</v>
      </c>
      <c r="C213" s="6" t="s">
        <v>133</v>
      </c>
      <c r="D213" s="6" t="s">
        <v>105</v>
      </c>
      <c r="E213" s="54">
        <v>198152.23</v>
      </c>
      <c r="F213" s="55"/>
      <c r="G213" s="55"/>
      <c r="H213" s="56"/>
      <c r="I213" s="6"/>
      <c r="J213" s="55"/>
    </row>
    <row r="214" spans="1:10" x14ac:dyDescent="0.25">
      <c r="A214" s="8" t="s">
        <v>134</v>
      </c>
      <c r="B214" s="8" t="s">
        <v>215</v>
      </c>
      <c r="C214" s="6" t="s">
        <v>133</v>
      </c>
      <c r="D214" s="6" t="s">
        <v>106</v>
      </c>
      <c r="E214" s="54">
        <v>704633.04</v>
      </c>
      <c r="F214" s="55"/>
      <c r="G214" s="55"/>
      <c r="H214" s="56"/>
      <c r="I214" s="6"/>
      <c r="J214" s="55"/>
    </row>
    <row r="215" spans="1:10" x14ac:dyDescent="0.25">
      <c r="A215" s="8" t="s">
        <v>134</v>
      </c>
      <c r="B215" s="8" t="s">
        <v>215</v>
      </c>
      <c r="C215" s="6" t="s">
        <v>133</v>
      </c>
      <c r="D215" s="6" t="s">
        <v>107</v>
      </c>
      <c r="E215" s="54">
        <v>608641.80000000016</v>
      </c>
      <c r="F215" s="55"/>
      <c r="G215" s="55"/>
      <c r="H215" s="56"/>
      <c r="I215" s="6"/>
      <c r="J215" s="55"/>
    </row>
    <row r="216" spans="1:10" x14ac:dyDescent="0.25">
      <c r="A216" s="8" t="s">
        <v>134</v>
      </c>
      <c r="B216" s="8" t="s">
        <v>215</v>
      </c>
      <c r="C216" s="6" t="s">
        <v>133</v>
      </c>
      <c r="D216" s="6" t="s">
        <v>316</v>
      </c>
      <c r="E216" s="54"/>
      <c r="F216" s="55"/>
      <c r="G216" s="55"/>
      <c r="H216" s="56"/>
      <c r="I216" s="6"/>
      <c r="J216" s="55"/>
    </row>
    <row r="217" spans="1:10" x14ac:dyDescent="0.25">
      <c r="A217" s="8" t="s">
        <v>134</v>
      </c>
      <c r="B217" s="8" t="s">
        <v>215</v>
      </c>
      <c r="C217" s="6" t="s">
        <v>133</v>
      </c>
      <c r="D217" s="6" t="s">
        <v>317</v>
      </c>
      <c r="E217" s="54">
        <v>220709.23</v>
      </c>
      <c r="F217" s="55"/>
      <c r="G217" s="55"/>
      <c r="H217" s="56"/>
      <c r="I217" s="6"/>
      <c r="J217" s="55"/>
    </row>
    <row r="218" spans="1:10" x14ac:dyDescent="0.25">
      <c r="A218" s="8" t="s">
        <v>134</v>
      </c>
      <c r="B218" s="8" t="s">
        <v>215</v>
      </c>
      <c r="C218" s="6" t="s">
        <v>133</v>
      </c>
      <c r="D218" s="6" t="s">
        <v>256</v>
      </c>
      <c r="E218" s="54">
        <v>96492.77</v>
      </c>
      <c r="F218" s="55"/>
      <c r="G218" s="55"/>
      <c r="H218" s="56"/>
      <c r="I218" s="6"/>
      <c r="J218" s="55"/>
    </row>
    <row r="219" spans="1:10" x14ac:dyDescent="0.25">
      <c r="A219" s="8" t="s">
        <v>134</v>
      </c>
      <c r="B219" s="8" t="s">
        <v>215</v>
      </c>
      <c r="C219" s="6" t="s">
        <v>133</v>
      </c>
      <c r="D219" s="6" t="s">
        <v>318</v>
      </c>
      <c r="E219" s="54">
        <v>63027.48</v>
      </c>
      <c r="F219" s="55"/>
      <c r="G219" s="55"/>
      <c r="H219" s="56"/>
      <c r="I219" s="6"/>
      <c r="J219" s="55"/>
    </row>
    <row r="220" spans="1:10" x14ac:dyDescent="0.25">
      <c r="A220" s="8" t="s">
        <v>134</v>
      </c>
      <c r="B220" s="8" t="s">
        <v>215</v>
      </c>
      <c r="C220" s="6" t="s">
        <v>133</v>
      </c>
      <c r="D220" s="6" t="s">
        <v>108</v>
      </c>
      <c r="E220" s="54"/>
      <c r="F220" s="55"/>
      <c r="G220" s="55"/>
      <c r="H220" s="56"/>
      <c r="I220" s="6"/>
      <c r="J220" s="55"/>
    </row>
    <row r="221" spans="1:10" x14ac:dyDescent="0.25">
      <c r="A221" s="8" t="s">
        <v>134</v>
      </c>
      <c r="B221" s="8" t="s">
        <v>215</v>
      </c>
      <c r="C221" s="6" t="s">
        <v>133</v>
      </c>
      <c r="D221" s="6" t="s">
        <v>257</v>
      </c>
      <c r="E221" s="54">
        <v>46084.780000000021</v>
      </c>
      <c r="F221" s="55"/>
      <c r="G221" s="55"/>
      <c r="H221" s="56"/>
      <c r="I221" s="6"/>
      <c r="J221" s="55"/>
    </row>
    <row r="222" spans="1:10" x14ac:dyDescent="0.25">
      <c r="A222" s="8" t="s">
        <v>134</v>
      </c>
      <c r="B222" s="8" t="s">
        <v>215</v>
      </c>
      <c r="C222" s="6" t="s">
        <v>133</v>
      </c>
      <c r="D222" s="6" t="s">
        <v>109</v>
      </c>
      <c r="E222" s="54"/>
      <c r="F222" s="55"/>
      <c r="G222" s="55"/>
      <c r="H222" s="56"/>
      <c r="I222" s="6"/>
      <c r="J222" s="55"/>
    </row>
    <row r="223" spans="1:10" x14ac:dyDescent="0.25">
      <c r="A223" s="8" t="s">
        <v>134</v>
      </c>
      <c r="B223" s="8" t="s">
        <v>215</v>
      </c>
      <c r="C223" s="6" t="s">
        <v>133</v>
      </c>
      <c r="D223" s="6" t="s">
        <v>110</v>
      </c>
      <c r="E223" s="54">
        <v>516320.00000000017</v>
      </c>
      <c r="F223" s="55"/>
      <c r="G223" s="55"/>
      <c r="H223" s="56"/>
      <c r="I223" s="6"/>
      <c r="J223" s="55"/>
    </row>
    <row r="224" spans="1:10" x14ac:dyDescent="0.25">
      <c r="A224" s="8" t="s">
        <v>134</v>
      </c>
      <c r="B224" s="8" t="s">
        <v>215</v>
      </c>
      <c r="C224" s="6" t="s">
        <v>133</v>
      </c>
      <c r="D224" s="6" t="s">
        <v>258</v>
      </c>
      <c r="E224" s="54">
        <v>88679.430000000008</v>
      </c>
      <c r="F224" s="55"/>
      <c r="G224" s="55"/>
      <c r="H224" s="56"/>
      <c r="I224" s="6"/>
      <c r="J224" s="55"/>
    </row>
    <row r="225" spans="1:10" x14ac:dyDescent="0.25">
      <c r="A225" s="8" t="s">
        <v>134</v>
      </c>
      <c r="B225" s="8" t="s">
        <v>215</v>
      </c>
      <c r="C225" s="6" t="s">
        <v>133</v>
      </c>
      <c r="D225" s="6" t="s">
        <v>319</v>
      </c>
      <c r="E225" s="54">
        <v>78486.920000000013</v>
      </c>
      <c r="F225" s="55"/>
      <c r="G225" s="55"/>
      <c r="H225" s="56"/>
      <c r="I225" s="6"/>
      <c r="J225" s="55"/>
    </row>
    <row r="226" spans="1:10" x14ac:dyDescent="0.25">
      <c r="A226" s="8" t="s">
        <v>134</v>
      </c>
      <c r="B226" s="8" t="s">
        <v>215</v>
      </c>
      <c r="C226" s="6" t="s">
        <v>133</v>
      </c>
      <c r="D226" s="6" t="s">
        <v>259</v>
      </c>
      <c r="E226" s="54">
        <v>178462.30999999994</v>
      </c>
      <c r="F226" s="55"/>
      <c r="G226" s="55"/>
      <c r="H226" s="56"/>
      <c r="I226" s="6"/>
      <c r="J226" s="55"/>
    </row>
    <row r="227" spans="1:10" x14ac:dyDescent="0.25">
      <c r="A227" s="8" t="s">
        <v>134</v>
      </c>
      <c r="B227" s="8" t="s">
        <v>215</v>
      </c>
      <c r="C227" s="6" t="s">
        <v>133</v>
      </c>
      <c r="D227" s="6" t="s">
        <v>320</v>
      </c>
      <c r="E227" s="54">
        <v>177020.38000000003</v>
      </c>
      <c r="F227" s="55"/>
      <c r="G227" s="55"/>
      <c r="H227" s="56"/>
      <c r="I227" s="6"/>
      <c r="J227" s="55"/>
    </row>
    <row r="228" spans="1:10" x14ac:dyDescent="0.25">
      <c r="A228" s="8" t="s">
        <v>134</v>
      </c>
      <c r="B228" s="8" t="s">
        <v>215</v>
      </c>
      <c r="C228" s="6" t="s">
        <v>133</v>
      </c>
      <c r="D228" s="6" t="s">
        <v>260</v>
      </c>
      <c r="E228" s="54">
        <v>342522.96</v>
      </c>
      <c r="F228" s="55"/>
      <c r="G228" s="55"/>
      <c r="H228" s="56"/>
      <c r="I228" s="6"/>
      <c r="J228" s="55"/>
    </row>
    <row r="229" spans="1:10" x14ac:dyDescent="0.25">
      <c r="A229" s="8" t="s">
        <v>134</v>
      </c>
      <c r="B229" s="8" t="s">
        <v>215</v>
      </c>
      <c r="C229" s="6" t="s">
        <v>133</v>
      </c>
      <c r="D229" s="6" t="s">
        <v>111</v>
      </c>
      <c r="E229" s="54">
        <v>405777.28000000014</v>
      </c>
      <c r="F229" s="55"/>
      <c r="G229" s="55"/>
      <c r="H229" s="56"/>
      <c r="I229" s="6"/>
      <c r="J229" s="55"/>
    </row>
    <row r="230" spans="1:10" x14ac:dyDescent="0.25">
      <c r="A230" s="8" t="s">
        <v>134</v>
      </c>
      <c r="B230" s="8" t="s">
        <v>215</v>
      </c>
      <c r="C230" s="6" t="s">
        <v>133</v>
      </c>
      <c r="D230" s="6" t="s">
        <v>112</v>
      </c>
      <c r="E230" s="54">
        <v>234415.09</v>
      </c>
      <c r="F230" s="55"/>
      <c r="G230" s="55"/>
      <c r="H230" s="56"/>
      <c r="I230" s="6"/>
      <c r="J230" s="55"/>
    </row>
    <row r="231" spans="1:10" x14ac:dyDescent="0.25">
      <c r="A231" s="8" t="s">
        <v>134</v>
      </c>
      <c r="B231" s="8" t="s">
        <v>215</v>
      </c>
      <c r="C231" s="6" t="s">
        <v>133</v>
      </c>
      <c r="D231" s="6" t="s">
        <v>361</v>
      </c>
      <c r="E231" s="54"/>
      <c r="F231" s="55"/>
      <c r="G231" s="55"/>
      <c r="H231" s="56"/>
      <c r="I231" s="6"/>
      <c r="J231" s="55"/>
    </row>
    <row r="232" spans="1:10" x14ac:dyDescent="0.25">
      <c r="A232" s="8" t="s">
        <v>134</v>
      </c>
      <c r="B232" s="8" t="s">
        <v>215</v>
      </c>
      <c r="C232" s="6" t="s">
        <v>133</v>
      </c>
      <c r="D232" s="6" t="s">
        <v>113</v>
      </c>
      <c r="E232" s="54">
        <v>596788.44999999995</v>
      </c>
      <c r="F232" s="55"/>
      <c r="G232" s="55"/>
      <c r="H232" s="56"/>
      <c r="I232" s="6"/>
      <c r="J232" s="55"/>
    </row>
    <row r="233" spans="1:10" x14ac:dyDescent="0.25">
      <c r="A233" s="8" t="s">
        <v>134</v>
      </c>
      <c r="B233" s="8" t="s">
        <v>215</v>
      </c>
      <c r="C233" s="6" t="s">
        <v>133</v>
      </c>
      <c r="D233" s="6" t="s">
        <v>321</v>
      </c>
      <c r="E233" s="54"/>
      <c r="F233" s="55"/>
      <c r="G233" s="55"/>
      <c r="H233" s="56"/>
      <c r="I233" s="6"/>
      <c r="J233" s="55"/>
    </row>
    <row r="234" spans="1:10" x14ac:dyDescent="0.25">
      <c r="A234" s="8" t="s">
        <v>134</v>
      </c>
      <c r="B234" s="8" t="s">
        <v>215</v>
      </c>
      <c r="C234" s="6" t="s">
        <v>133</v>
      </c>
      <c r="D234" s="6" t="s">
        <v>261</v>
      </c>
      <c r="E234" s="54">
        <v>85442.720000000016</v>
      </c>
      <c r="F234" s="55"/>
      <c r="G234" s="55"/>
      <c r="H234" s="56"/>
      <c r="I234" s="6"/>
      <c r="J234" s="55"/>
    </row>
    <row r="235" spans="1:10" x14ac:dyDescent="0.25">
      <c r="A235" s="8" t="s">
        <v>134</v>
      </c>
      <c r="B235" s="8" t="s">
        <v>215</v>
      </c>
      <c r="C235" s="6" t="s">
        <v>133</v>
      </c>
      <c r="D235" s="6" t="s">
        <v>114</v>
      </c>
      <c r="E235" s="54">
        <v>184195.32999999996</v>
      </c>
      <c r="F235" s="55"/>
      <c r="G235" s="55"/>
      <c r="H235" s="56"/>
      <c r="I235" s="6"/>
      <c r="J235" s="55"/>
    </row>
    <row r="236" spans="1:10" x14ac:dyDescent="0.25">
      <c r="A236" s="8" t="s">
        <v>134</v>
      </c>
      <c r="B236" s="8" t="s">
        <v>215</v>
      </c>
      <c r="C236" s="6" t="s">
        <v>133</v>
      </c>
      <c r="D236" s="6" t="s">
        <v>115</v>
      </c>
      <c r="E236" s="54">
        <v>341293.37</v>
      </c>
      <c r="F236" s="55"/>
      <c r="G236" s="55"/>
      <c r="H236" s="56"/>
      <c r="I236" s="6"/>
      <c r="J236" s="55"/>
    </row>
    <row r="237" spans="1:10" x14ac:dyDescent="0.25">
      <c r="A237" s="8" t="s">
        <v>134</v>
      </c>
      <c r="B237" s="8" t="s">
        <v>215</v>
      </c>
      <c r="C237" s="6" t="s">
        <v>133</v>
      </c>
      <c r="D237" s="6" t="s">
        <v>116</v>
      </c>
      <c r="E237" s="54">
        <v>117237.28999999995</v>
      </c>
      <c r="F237" s="55"/>
      <c r="G237" s="55"/>
      <c r="H237" s="56"/>
      <c r="I237" s="6"/>
      <c r="J237" s="55"/>
    </row>
    <row r="238" spans="1:10" x14ac:dyDescent="0.25">
      <c r="A238" s="8" t="s">
        <v>134</v>
      </c>
      <c r="B238" s="8" t="s">
        <v>215</v>
      </c>
      <c r="C238" s="6" t="s">
        <v>133</v>
      </c>
      <c r="D238" s="6" t="s">
        <v>117</v>
      </c>
      <c r="E238" s="54"/>
      <c r="F238" s="55"/>
      <c r="G238" s="55"/>
      <c r="H238" s="56"/>
      <c r="I238" s="6"/>
      <c r="J238" s="55"/>
    </row>
    <row r="239" spans="1:10" x14ac:dyDescent="0.25">
      <c r="A239" s="8" t="s">
        <v>134</v>
      </c>
      <c r="B239" s="8" t="s">
        <v>215</v>
      </c>
      <c r="C239" s="6" t="s">
        <v>133</v>
      </c>
      <c r="D239" s="6" t="s">
        <v>118</v>
      </c>
      <c r="E239" s="54">
        <v>207518.24999999997</v>
      </c>
      <c r="F239" s="55"/>
      <c r="G239" s="55"/>
      <c r="H239" s="56"/>
      <c r="I239" s="6"/>
      <c r="J239" s="55"/>
    </row>
    <row r="240" spans="1:10" x14ac:dyDescent="0.25">
      <c r="A240" s="8" t="s">
        <v>134</v>
      </c>
      <c r="B240" s="8" t="s">
        <v>215</v>
      </c>
      <c r="C240" s="6" t="s">
        <v>133</v>
      </c>
      <c r="D240" s="6" t="s">
        <v>362</v>
      </c>
      <c r="E240" s="54"/>
      <c r="F240" s="55"/>
      <c r="G240" s="55"/>
      <c r="H240" s="56"/>
      <c r="I240" s="6"/>
      <c r="J240" s="55"/>
    </row>
    <row r="241" spans="1:10" x14ac:dyDescent="0.25">
      <c r="A241" s="8" t="s">
        <v>134</v>
      </c>
      <c r="B241" s="8" t="s">
        <v>215</v>
      </c>
      <c r="C241" s="6" t="s">
        <v>133</v>
      </c>
      <c r="D241" s="6" t="s">
        <v>262</v>
      </c>
      <c r="E241" s="54">
        <v>346784.36000000004</v>
      </c>
      <c r="F241" s="55"/>
      <c r="G241" s="55"/>
      <c r="H241" s="56"/>
      <c r="I241" s="6"/>
      <c r="J241" s="55"/>
    </row>
    <row r="242" spans="1:10" x14ac:dyDescent="0.25">
      <c r="A242" s="8" t="s">
        <v>134</v>
      </c>
      <c r="B242" s="8" t="s">
        <v>215</v>
      </c>
      <c r="C242" s="6" t="s">
        <v>133</v>
      </c>
      <c r="D242" s="6" t="s">
        <v>322</v>
      </c>
      <c r="E242" s="54"/>
      <c r="F242" s="55"/>
      <c r="G242" s="55"/>
      <c r="H242" s="56"/>
      <c r="I242" s="6"/>
      <c r="J242" s="55"/>
    </row>
    <row r="243" spans="1:10" x14ac:dyDescent="0.25">
      <c r="A243" s="8" t="s">
        <v>134</v>
      </c>
      <c r="B243" s="8" t="s">
        <v>215</v>
      </c>
      <c r="C243" s="6" t="s">
        <v>133</v>
      </c>
      <c r="D243" s="6" t="s">
        <v>119</v>
      </c>
      <c r="E243" s="54">
        <v>228142.57000000004</v>
      </c>
      <c r="F243" s="55"/>
      <c r="G243" s="55"/>
      <c r="H243" s="56"/>
      <c r="I243" s="6"/>
      <c r="J243" s="55"/>
    </row>
    <row r="244" spans="1:10" x14ac:dyDescent="0.25">
      <c r="A244" s="8" t="s">
        <v>134</v>
      </c>
      <c r="B244" s="8" t="s">
        <v>215</v>
      </c>
      <c r="C244" s="6" t="s">
        <v>133</v>
      </c>
      <c r="D244" s="6" t="s">
        <v>120</v>
      </c>
      <c r="E244" s="54">
        <v>260160.09999999995</v>
      </c>
      <c r="F244" s="55"/>
      <c r="G244" s="55"/>
      <c r="H244" s="56"/>
      <c r="I244" s="6"/>
      <c r="J244" s="55"/>
    </row>
    <row r="245" spans="1:10" x14ac:dyDescent="0.25">
      <c r="A245" s="8" t="s">
        <v>134</v>
      </c>
      <c r="B245" s="8" t="s">
        <v>215</v>
      </c>
      <c r="C245" s="6" t="s">
        <v>133</v>
      </c>
      <c r="D245" s="6" t="s">
        <v>363</v>
      </c>
      <c r="E245" s="54"/>
      <c r="F245" s="55"/>
      <c r="G245" s="55"/>
      <c r="H245" s="56"/>
      <c r="I245" s="6"/>
      <c r="J245" s="55"/>
    </row>
    <row r="246" spans="1:10" x14ac:dyDescent="0.25">
      <c r="A246" s="8" t="s">
        <v>134</v>
      </c>
      <c r="B246" s="8" t="s">
        <v>215</v>
      </c>
      <c r="C246" s="6" t="s">
        <v>133</v>
      </c>
      <c r="D246" s="6" t="s">
        <v>323</v>
      </c>
      <c r="E246" s="54">
        <v>273467.39000000007</v>
      </c>
      <c r="F246" s="55"/>
      <c r="G246" s="55"/>
      <c r="H246" s="56"/>
      <c r="I246" s="6"/>
      <c r="J246" s="55"/>
    </row>
    <row r="247" spans="1:10" x14ac:dyDescent="0.25">
      <c r="A247" s="8" t="s">
        <v>134</v>
      </c>
      <c r="B247" s="8" t="s">
        <v>215</v>
      </c>
      <c r="C247" s="6" t="s">
        <v>133</v>
      </c>
      <c r="D247" s="6" t="s">
        <v>121</v>
      </c>
      <c r="E247" s="54">
        <v>290211.10000000015</v>
      </c>
      <c r="F247" s="55"/>
      <c r="G247" s="55"/>
      <c r="H247" s="56"/>
      <c r="I247" s="6"/>
      <c r="J247" s="55"/>
    </row>
    <row r="248" spans="1:10" x14ac:dyDescent="0.25">
      <c r="A248" s="8" t="s">
        <v>134</v>
      </c>
      <c r="B248" s="8" t="s">
        <v>215</v>
      </c>
      <c r="C248" s="6" t="s">
        <v>133</v>
      </c>
      <c r="D248" s="6" t="s">
        <v>324</v>
      </c>
      <c r="E248" s="54">
        <v>3465501.11</v>
      </c>
      <c r="F248" s="55"/>
      <c r="G248" s="55"/>
      <c r="H248" s="56"/>
      <c r="I248" s="6"/>
      <c r="J248" s="55"/>
    </row>
    <row r="249" spans="1:10" x14ac:dyDescent="0.25">
      <c r="A249" s="8" t="s">
        <v>134</v>
      </c>
      <c r="B249" s="8" t="s">
        <v>215</v>
      </c>
      <c r="C249" s="6" t="s">
        <v>133</v>
      </c>
      <c r="D249" s="6" t="s">
        <v>122</v>
      </c>
      <c r="E249" s="54">
        <v>385869.19000000006</v>
      </c>
      <c r="F249" s="55"/>
      <c r="G249" s="55"/>
      <c r="H249" s="56"/>
      <c r="I249" s="6"/>
      <c r="J249" s="55"/>
    </row>
    <row r="250" spans="1:10" x14ac:dyDescent="0.25">
      <c r="A250" s="8" t="s">
        <v>134</v>
      </c>
      <c r="B250" s="8" t="s">
        <v>215</v>
      </c>
      <c r="C250" s="6" t="s">
        <v>133</v>
      </c>
      <c r="D250" s="6" t="s">
        <v>263</v>
      </c>
      <c r="E250" s="54">
        <v>104681.69</v>
      </c>
      <c r="F250" s="55"/>
      <c r="G250" s="55"/>
      <c r="H250" s="56"/>
      <c r="I250" s="6"/>
      <c r="J250" s="55"/>
    </row>
    <row r="251" spans="1:10" x14ac:dyDescent="0.25">
      <c r="A251" s="8" t="s">
        <v>134</v>
      </c>
      <c r="B251" s="8" t="s">
        <v>215</v>
      </c>
      <c r="C251" s="6" t="s">
        <v>133</v>
      </c>
      <c r="D251" s="6" t="s">
        <v>325</v>
      </c>
      <c r="E251" s="54"/>
      <c r="F251" s="55"/>
      <c r="G251" s="55"/>
      <c r="H251" s="56"/>
      <c r="I251" s="6"/>
      <c r="J251" s="55"/>
    </row>
    <row r="252" spans="1:10" x14ac:dyDescent="0.25">
      <c r="A252" s="8" t="s">
        <v>134</v>
      </c>
      <c r="B252" s="8" t="s">
        <v>215</v>
      </c>
      <c r="C252" s="6" t="s">
        <v>133</v>
      </c>
      <c r="D252" s="6" t="s">
        <v>326</v>
      </c>
      <c r="E252" s="54"/>
      <c r="F252" s="55"/>
      <c r="G252" s="55"/>
      <c r="H252" s="56"/>
      <c r="I252" s="6"/>
      <c r="J252" s="55"/>
    </row>
    <row r="253" spans="1:10" x14ac:dyDescent="0.25">
      <c r="A253" s="8" t="s">
        <v>134</v>
      </c>
      <c r="B253" s="8" t="s">
        <v>215</v>
      </c>
      <c r="C253" s="6" t="s">
        <v>133</v>
      </c>
      <c r="D253" s="6" t="s">
        <v>327</v>
      </c>
      <c r="E253" s="54">
        <v>55686.26</v>
      </c>
      <c r="F253" s="55"/>
      <c r="G253" s="55"/>
      <c r="H253" s="56"/>
      <c r="I253" s="6"/>
      <c r="J253" s="55"/>
    </row>
    <row r="254" spans="1:10" x14ac:dyDescent="0.25">
      <c r="A254" s="8" t="s">
        <v>134</v>
      </c>
      <c r="B254" s="8" t="s">
        <v>215</v>
      </c>
      <c r="C254" s="6" t="s">
        <v>133</v>
      </c>
      <c r="D254" s="6" t="s">
        <v>328</v>
      </c>
      <c r="E254" s="54"/>
      <c r="F254" s="55"/>
      <c r="G254" s="55"/>
      <c r="H254" s="56"/>
      <c r="I254" s="6"/>
      <c r="J254" s="55"/>
    </row>
    <row r="255" spans="1:10" x14ac:dyDescent="0.25">
      <c r="A255" s="8" t="s">
        <v>134</v>
      </c>
      <c r="B255" s="8" t="s">
        <v>215</v>
      </c>
      <c r="C255" s="6" t="s">
        <v>133</v>
      </c>
      <c r="D255" s="6" t="s">
        <v>329</v>
      </c>
      <c r="E255" s="54"/>
      <c r="F255" s="55"/>
      <c r="G255" s="55"/>
      <c r="H255" s="56"/>
      <c r="I255" s="6"/>
      <c r="J255" s="55"/>
    </row>
    <row r="256" spans="1:10" x14ac:dyDescent="0.25">
      <c r="A256" s="8" t="s">
        <v>134</v>
      </c>
      <c r="B256" s="8" t="s">
        <v>215</v>
      </c>
      <c r="C256" s="6" t="s">
        <v>133</v>
      </c>
      <c r="D256" s="6" t="s">
        <v>264</v>
      </c>
      <c r="E256" s="54">
        <v>89754.78</v>
      </c>
      <c r="F256" s="55"/>
      <c r="G256" s="55"/>
      <c r="H256" s="56"/>
      <c r="I256" s="6"/>
      <c r="J256" s="55"/>
    </row>
    <row r="257" spans="1:10" x14ac:dyDescent="0.25">
      <c r="A257" s="8" t="s">
        <v>134</v>
      </c>
      <c r="B257" s="8" t="s">
        <v>215</v>
      </c>
      <c r="C257" s="6" t="s">
        <v>133</v>
      </c>
      <c r="D257" s="6" t="s">
        <v>330</v>
      </c>
      <c r="E257" s="54">
        <v>105223.04999999997</v>
      </c>
      <c r="F257" s="55"/>
      <c r="G257" s="55"/>
      <c r="H257" s="56"/>
      <c r="I257" s="6"/>
      <c r="J257" s="55"/>
    </row>
    <row r="258" spans="1:10" x14ac:dyDescent="0.25">
      <c r="A258" s="8" t="s">
        <v>134</v>
      </c>
      <c r="B258" s="8" t="s">
        <v>215</v>
      </c>
      <c r="C258" s="6" t="s">
        <v>133</v>
      </c>
      <c r="D258" s="6" t="s">
        <v>123</v>
      </c>
      <c r="E258" s="54"/>
      <c r="F258" s="55"/>
      <c r="G258" s="55"/>
      <c r="H258" s="56"/>
      <c r="I258" s="6"/>
      <c r="J258" s="55"/>
    </row>
    <row r="259" spans="1:10" x14ac:dyDescent="0.25">
      <c r="A259" s="8" t="s">
        <v>134</v>
      </c>
      <c r="B259" s="8" t="s">
        <v>215</v>
      </c>
      <c r="C259" s="6" t="s">
        <v>133</v>
      </c>
      <c r="D259" s="6" t="s">
        <v>124</v>
      </c>
      <c r="E259" s="54"/>
      <c r="F259" s="55"/>
      <c r="G259" s="55"/>
      <c r="H259" s="56"/>
      <c r="I259" s="6"/>
      <c r="J259" s="55"/>
    </row>
    <row r="260" spans="1:10" x14ac:dyDescent="0.25">
      <c r="A260" s="8" t="s">
        <v>134</v>
      </c>
      <c r="B260" s="8" t="s">
        <v>215</v>
      </c>
      <c r="C260" s="6" t="s">
        <v>133</v>
      </c>
      <c r="D260" s="6" t="s">
        <v>331</v>
      </c>
      <c r="E260" s="54"/>
      <c r="F260" s="55"/>
      <c r="G260" s="55"/>
      <c r="H260" s="56"/>
      <c r="I260" s="6"/>
      <c r="J260" s="55"/>
    </row>
    <row r="261" spans="1:10" x14ac:dyDescent="0.25">
      <c r="A261" s="8" t="s">
        <v>134</v>
      </c>
      <c r="B261" s="8" t="s">
        <v>215</v>
      </c>
      <c r="C261" s="6" t="s">
        <v>133</v>
      </c>
      <c r="D261" s="6" t="s">
        <v>125</v>
      </c>
      <c r="E261" s="54"/>
      <c r="F261" s="55"/>
      <c r="G261" s="55"/>
      <c r="H261" s="56"/>
      <c r="I261" s="6"/>
      <c r="J261" s="55"/>
    </row>
    <row r="262" spans="1:10" x14ac:dyDescent="0.25">
      <c r="A262" s="8" t="s">
        <v>134</v>
      </c>
      <c r="B262" s="8" t="s">
        <v>215</v>
      </c>
      <c r="C262" s="6" t="s">
        <v>133</v>
      </c>
      <c r="D262" s="6" t="s">
        <v>126</v>
      </c>
      <c r="E262" s="54">
        <v>252018.03999999989</v>
      </c>
      <c r="F262" s="55"/>
      <c r="G262" s="55"/>
      <c r="H262" s="56"/>
      <c r="I262" s="6"/>
      <c r="J262" s="55"/>
    </row>
    <row r="263" spans="1:10" x14ac:dyDescent="0.25">
      <c r="A263" s="8" t="s">
        <v>134</v>
      </c>
      <c r="B263" s="8" t="s">
        <v>215</v>
      </c>
      <c r="C263" s="6" t="s">
        <v>133</v>
      </c>
      <c r="D263" s="6" t="s">
        <v>332</v>
      </c>
      <c r="E263" s="54"/>
      <c r="F263" s="55"/>
      <c r="G263" s="55"/>
      <c r="H263" s="56"/>
      <c r="I263" s="6"/>
      <c r="J263" s="55"/>
    </row>
    <row r="264" spans="1:10" x14ac:dyDescent="0.25">
      <c r="A264" s="8" t="s">
        <v>134</v>
      </c>
      <c r="B264" s="8" t="s">
        <v>215</v>
      </c>
      <c r="C264" s="6" t="s">
        <v>133</v>
      </c>
      <c r="D264" s="6" t="s">
        <v>333</v>
      </c>
      <c r="E264" s="54"/>
      <c r="F264" s="55"/>
      <c r="G264" s="55"/>
      <c r="H264" s="56"/>
      <c r="I264" s="6"/>
      <c r="J264" s="55"/>
    </row>
    <row r="265" spans="1:10" x14ac:dyDescent="0.25">
      <c r="A265" s="8" t="s">
        <v>134</v>
      </c>
      <c r="B265" s="8" t="s">
        <v>215</v>
      </c>
      <c r="C265" s="6" t="s">
        <v>133</v>
      </c>
      <c r="D265" s="6" t="s">
        <v>334</v>
      </c>
      <c r="E265" s="54"/>
      <c r="F265" s="55"/>
      <c r="G265" s="55"/>
      <c r="H265" s="56"/>
      <c r="I265" s="6"/>
      <c r="J265" s="55"/>
    </row>
    <row r="266" spans="1:10" x14ac:dyDescent="0.25">
      <c r="A266" s="8" t="s">
        <v>134</v>
      </c>
      <c r="B266" s="8" t="s">
        <v>215</v>
      </c>
      <c r="C266" s="6" t="s">
        <v>133</v>
      </c>
      <c r="D266" s="6" t="s">
        <v>335</v>
      </c>
      <c r="E266" s="54"/>
      <c r="F266" s="55"/>
      <c r="G266" s="55"/>
      <c r="H266" s="56"/>
      <c r="I266" s="6"/>
      <c r="J266" s="55"/>
    </row>
    <row r="267" spans="1:10" x14ac:dyDescent="0.25">
      <c r="A267" s="8" t="s">
        <v>134</v>
      </c>
      <c r="B267" s="8" t="s">
        <v>215</v>
      </c>
      <c r="C267" s="6" t="s">
        <v>133</v>
      </c>
      <c r="D267" s="6" t="s">
        <v>127</v>
      </c>
      <c r="E267" s="54">
        <v>37914.990000000005</v>
      </c>
      <c r="F267" s="55"/>
      <c r="G267" s="55"/>
      <c r="H267" s="56"/>
      <c r="I267" s="6"/>
      <c r="J267" s="55"/>
    </row>
    <row r="268" spans="1:10" x14ac:dyDescent="0.25">
      <c r="A268" s="8" t="s">
        <v>134</v>
      </c>
      <c r="B268" s="8" t="s">
        <v>215</v>
      </c>
      <c r="C268" s="6" t="s">
        <v>133</v>
      </c>
      <c r="D268" s="6" t="s">
        <v>336</v>
      </c>
      <c r="E268" s="54"/>
      <c r="F268" s="55"/>
      <c r="G268" s="55"/>
      <c r="H268" s="56"/>
      <c r="I268" s="6"/>
      <c r="J268" s="55"/>
    </row>
    <row r="269" spans="1:10" x14ac:dyDescent="0.25">
      <c r="A269" s="8" t="s">
        <v>134</v>
      </c>
      <c r="B269" s="8" t="s">
        <v>215</v>
      </c>
      <c r="C269" s="6" t="s">
        <v>133</v>
      </c>
      <c r="D269" s="6" t="s">
        <v>337</v>
      </c>
      <c r="E269" s="54"/>
      <c r="F269" s="55"/>
      <c r="G269" s="55"/>
      <c r="H269" s="56"/>
      <c r="I269" s="6"/>
      <c r="J269" s="55"/>
    </row>
    <row r="270" spans="1:10" x14ac:dyDescent="0.25">
      <c r="A270" s="8" t="s">
        <v>134</v>
      </c>
      <c r="B270" s="8" t="s">
        <v>215</v>
      </c>
      <c r="C270" s="6" t="s">
        <v>133</v>
      </c>
      <c r="D270" s="6" t="s">
        <v>128</v>
      </c>
      <c r="E270" s="54">
        <v>281580.40999999992</v>
      </c>
      <c r="F270" s="55"/>
      <c r="G270" s="55"/>
      <c r="H270" s="56"/>
      <c r="I270" s="6"/>
      <c r="J270" s="55"/>
    </row>
    <row r="271" spans="1:10" x14ac:dyDescent="0.25">
      <c r="A271" s="8" t="s">
        <v>134</v>
      </c>
      <c r="B271" s="8" t="s">
        <v>215</v>
      </c>
      <c r="C271" s="6" t="s">
        <v>133</v>
      </c>
      <c r="D271" s="6" t="s">
        <v>129</v>
      </c>
      <c r="E271" s="54">
        <v>157828.38</v>
      </c>
      <c r="F271" s="55"/>
      <c r="G271" s="55"/>
      <c r="H271" s="56"/>
      <c r="I271" s="6"/>
      <c r="J271" s="55"/>
    </row>
    <row r="272" spans="1:10" x14ac:dyDescent="0.25">
      <c r="A272" s="8" t="s">
        <v>134</v>
      </c>
      <c r="B272" s="8" t="s">
        <v>215</v>
      </c>
      <c r="C272" s="6" t="s">
        <v>133</v>
      </c>
      <c r="D272" s="6" t="s">
        <v>130</v>
      </c>
      <c r="E272" s="54">
        <v>83621.23</v>
      </c>
      <c r="F272" s="55"/>
      <c r="G272" s="55"/>
      <c r="H272" s="56"/>
      <c r="I272" s="6"/>
      <c r="J272" s="55"/>
    </row>
    <row r="273" spans="1:10" x14ac:dyDescent="0.25">
      <c r="A273" s="8" t="s">
        <v>134</v>
      </c>
      <c r="B273" s="8" t="s">
        <v>215</v>
      </c>
      <c r="C273" s="6" t="s">
        <v>133</v>
      </c>
      <c r="D273" s="6" t="s">
        <v>131</v>
      </c>
      <c r="E273" s="54">
        <v>318444.57</v>
      </c>
      <c r="F273" s="55"/>
      <c r="G273" s="55"/>
      <c r="H273" s="56"/>
      <c r="I273" s="6"/>
      <c r="J273" s="55"/>
    </row>
    <row r="274" spans="1:10" x14ac:dyDescent="0.25">
      <c r="A274" s="8" t="s">
        <v>134</v>
      </c>
      <c r="B274" s="8" t="s">
        <v>215</v>
      </c>
      <c r="C274" s="6" t="s">
        <v>133</v>
      </c>
      <c r="D274" s="6" t="s">
        <v>132</v>
      </c>
      <c r="E274" s="54">
        <v>202253.12</v>
      </c>
      <c r="F274" s="55"/>
      <c r="G274" s="55"/>
      <c r="H274" s="55"/>
      <c r="I274" s="6"/>
      <c r="J274" s="55"/>
    </row>
    <row r="275" spans="1:10" x14ac:dyDescent="0.25">
      <c r="A275" s="8" t="s">
        <v>134</v>
      </c>
      <c r="B275" s="8" t="s">
        <v>215</v>
      </c>
      <c r="C275" s="6" t="s">
        <v>133</v>
      </c>
      <c r="D275" s="6" t="s">
        <v>265</v>
      </c>
      <c r="E275" s="54">
        <v>18148767.510000005</v>
      </c>
      <c r="F275" s="55"/>
      <c r="G275" s="55"/>
      <c r="H275" s="61"/>
      <c r="I275" s="6"/>
      <c r="J275" s="55"/>
    </row>
    <row r="276" spans="1:10" x14ac:dyDescent="0.25">
      <c r="A276" s="8" t="s">
        <v>340</v>
      </c>
      <c r="B276" s="8"/>
      <c r="C276" s="6"/>
      <c r="D276" s="6" t="s">
        <v>364</v>
      </c>
      <c r="E276" s="57">
        <v>73846124.889999971</v>
      </c>
      <c r="F276" s="55"/>
      <c r="G276" s="55"/>
      <c r="H276" s="61"/>
      <c r="I276" s="6"/>
      <c r="J276" s="55"/>
    </row>
  </sheetData>
  <autoFilter ref="A8:E276"/>
  <mergeCells count="2">
    <mergeCell ref="A5:C5"/>
    <mergeCell ref="E5:G5"/>
  </mergeCells>
  <dataValidations count="1">
    <dataValidation allowBlank="1" showInputMessage="1" showErrorMessage="1" promptTitle="Lookup Totals" prompt="postcodes_x000a_=sumifs(lkupTotals[Sum of borrowing (£)],lkupTotals[Postcode:],'All postcode data'!d9,lkupTotals[Publishable?],&quot;Yes&quot;)_x000a__x000a_BT Other_x000a_=sumifs(lkupTotals[Sum of borrowing (£)],lkupTotals[Publishable?],&quot;&lt;&gt;Yes&quot;)_x000a__x000a_BT total_x000a_=sum(e9:e275)" sqref="E7"/>
  </dataValidations>
  <hyperlinks>
    <hyperlink ref="A5" location="'Postcode sector lookup'!A1" display="Or click here to return to postcode search"/>
    <hyperlink ref="A5:C5" location="APostcode" display="Or click here to return to postcode search"/>
  </hyperlinks>
  <pageMargins left="0.7" right="0.7" top="0.75" bottom="0.75" header="0.3" footer="0.3"/>
  <pageSetup paperSize="9" scale="53" orientation="portrait" r:id="rId1"/>
  <rowBreaks count="1" manualBreakCount="1">
    <brk id="182" max="6"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D01B3C627C514C9322677047745F3B" ma:contentTypeVersion="0" ma:contentTypeDescription="Create a new document." ma:contentTypeScope="" ma:versionID="fc8f60fd401a8523b0fb9c1eb4d7fdaf">
  <xsd:schema xmlns:xsd="http://www.w3.org/2001/XMLSchema" xmlns:xs="http://www.w3.org/2001/XMLSchema" xmlns:p="http://schemas.microsoft.com/office/2006/metadata/properties" targetNamespace="http://schemas.microsoft.com/office/2006/metadata/properties" ma:root="true" ma:fieldsID="5fc952f442eda3b720cf2ce71607bba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EE1270-944F-48C7-92EC-4E4C08341FF7}"/>
</file>

<file path=customXml/itemProps2.xml><?xml version="1.0" encoding="utf-8"?>
<ds:datastoreItem xmlns:ds="http://schemas.openxmlformats.org/officeDocument/2006/customXml" ds:itemID="{3E2895F3-6B7A-4A23-AA05-F4A8AB932021}"/>
</file>

<file path=customXml/itemProps3.xml><?xml version="1.0" encoding="utf-8"?>
<ds:datastoreItem xmlns:ds="http://schemas.openxmlformats.org/officeDocument/2006/customXml" ds:itemID="{E95A9283-638D-480F-BA02-F774EF5B5E9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Lookup</vt:lpstr>
      <vt:lpstr>Notes</vt:lpstr>
      <vt:lpstr>Postcode sector lookup</vt:lpstr>
      <vt:lpstr>All postcode data</vt:lpstr>
      <vt:lpstr>AllPostcodes</vt:lpstr>
      <vt:lpstr>APostcode</vt:lpstr>
      <vt:lpstr>'Postcode sector lookup'!FirstBitOfPostcode</vt:lpstr>
      <vt:lpstr>'Postcode sector lookup'!LengthOfPostcodeString</vt:lpstr>
      <vt:lpstr>LoanType</vt:lpstr>
      <vt:lpstr>'Postcode sector lookup'!NumberOfLettersInPostcodeDistrict</vt:lpstr>
      <vt:lpstr>'Postcode sector lookup'!PositionOfLastNumberInPostcodeString</vt:lpstr>
      <vt:lpstr>'Postcode sector lookup'!PostcodeArea</vt:lpstr>
      <vt:lpstr>'Postcode sector lookup'!PostcodeDistrict</vt:lpstr>
      <vt:lpstr>'Postcode sector lookup'!PostcodeFormatted</vt:lpstr>
      <vt:lpstr>'Postcode sector lookup'!PostcodeNoSpaces</vt:lpstr>
      <vt:lpstr>'Postcode sector lookup'!PostcodeSector</vt:lpstr>
      <vt:lpstr>QuarterEnd</vt:lpstr>
      <vt:lpstr>'Postcode sector lookup'!SecondBitOfPostcode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Paul Newland</dc:creator>
  <cp:lastModifiedBy>Patrick John Quinn</cp:lastModifiedBy>
  <cp:lastPrinted>2016-07-17T17:12:13Z</cp:lastPrinted>
  <dcterms:created xsi:type="dcterms:W3CDTF">2015-04-08T10:28:41Z</dcterms:created>
  <dcterms:modified xsi:type="dcterms:W3CDTF">2018-01-30T16:46:01Z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0x010100ABD01B3C627C514C9322677047745F3B</vt:lpwstr>
  </property>
  <property fmtid="{D5CDD505-2E9C-101B-9397-08002B2CF9AE}" pid="3" name="TemplateUrl">
    <vt:lpwstr/>
  </property>
  <property fmtid="{D5CDD505-2E9C-101B-9397-08002B2CF9AE}" pid="4" name="Order">
    <vt:r8>11400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