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haredStrings.xml" ContentType="application/vnd.openxmlformats-officedocument.spreadsheetml.sharedStrings+xml"/>
  <Override PartName="/docProps/app.xml" ContentType="application/vnd.openxmlformats-officedocument.extended-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alcChain.xml" ContentType="application/vnd.openxmlformats-officedocument.spreadsheetml.calcChain+xml"/>
  <Override PartName="/xl/tables/table1.xml" ContentType="application/vnd.openxmlformats-officedocument.spreadsheetml.table+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anskenet.net\Homeshare\Home028\b69734\Documents\F1nance\BBA PostCodeLend\2017Q3\Publishable for Our Website\"/>
    </mc:Choice>
  </mc:AlternateContent>
  <bookViews>
    <workbookView xWindow="240" yWindow="135" windowWidth="24720" windowHeight="11820" firstSheet="1" activeTab="3"/>
  </bookViews>
  <sheets>
    <sheet name="Lookup" sheetId="8" state="hidden" r:id="rId1"/>
    <sheet name="Notes" sheetId="9" r:id="rId2"/>
    <sheet name="Postcode sector lookup" sheetId="5" r:id="rId3"/>
    <sheet name="All postcode data" sheetId="4" r:id="rId4"/>
  </sheets>
  <externalReferences>
    <externalReference r:id="rId5"/>
    <externalReference r:id="rId6"/>
  </externalReferences>
  <definedNames>
    <definedName name="_xlnm._FilterDatabase" localSheetId="3" hidden="1">'All postcode data'!$A$8:$E$276</definedName>
    <definedName name="AllPostcodes">'All postcode data'!$A$1</definedName>
    <definedName name="APostcode">'Postcode sector lookup'!$A$5</definedName>
    <definedName name="FirstBitOfPostcode" localSheetId="1">'[1]Postcode sector lookup'!$K$7</definedName>
    <definedName name="FirstBitOfPostcode" localSheetId="2">'Postcode sector lookup'!$K$7</definedName>
    <definedName name="FirstBitOfPostcode">'[2]Postcode sector lookup'!$K$7</definedName>
    <definedName name="LengthOfPostcodeString" localSheetId="1">'[1]Postcode sector lookup'!$J$7</definedName>
    <definedName name="LengthOfPostcodeString" localSheetId="2">'Postcode sector lookup'!$J$7</definedName>
    <definedName name="LengthOfPostcodeString">'[2]Postcode sector lookup'!$J$7</definedName>
    <definedName name="LoanType">Lookup!$B$3</definedName>
    <definedName name="NumberOfLettersInPostcodeDistrict" localSheetId="2">'Postcode sector lookup'!$M$7</definedName>
    <definedName name="PositionOfLastNumberInPostcodeString" localSheetId="1">'[1]Postcode sector lookup'!$I$7</definedName>
    <definedName name="PositionOfLastNumberInPostcodeString" localSheetId="2">'Postcode sector lookup'!$I$7</definedName>
    <definedName name="PositionOfLastNumberInPostcodeString">'[2]Postcode sector lookup'!$I$7</definedName>
    <definedName name="PostcodeArea" localSheetId="1">'[1]Postcode sector lookup'!$G$9</definedName>
    <definedName name="PostcodeArea" localSheetId="2">'Postcode sector lookup'!$G$9</definedName>
    <definedName name="PostcodeArea">'[2]Postcode sector lookup'!$G$9</definedName>
    <definedName name="PostcodeDistrict" localSheetId="1">'[1]Postcode sector lookup'!$I$9</definedName>
    <definedName name="PostcodeDistrict" localSheetId="2">'Postcode sector lookup'!$I$9</definedName>
    <definedName name="PostcodeDistrict">'[2]Postcode sector lookup'!$I$9</definedName>
    <definedName name="PostcodeFormatted" localSheetId="2">'Postcode sector lookup'!$H$7</definedName>
    <definedName name="PostcodeNoSpaces" localSheetId="1">'[1]Postcode sector lookup'!$G$7</definedName>
    <definedName name="PostcodeNoSpaces" localSheetId="2">'Postcode sector lookup'!$G$7</definedName>
    <definedName name="PostcodeNoSpaces">'[2]Postcode sector lookup'!$G$7</definedName>
    <definedName name="PostcodeSector" localSheetId="1">'[1]Postcode sector lookup'!$A$9</definedName>
    <definedName name="PostcodeSector" localSheetId="2">'Postcode sector lookup'!$A$9</definedName>
    <definedName name="PostcodeSector">'[2]Postcode sector lookup'!$A$9</definedName>
    <definedName name="QuarterEnd">Lookup!$B$2</definedName>
    <definedName name="RowMatchForSector" localSheetId="1">'[1]Postcode sector lookup'!#REF!</definedName>
    <definedName name="RowMatchForSector">'[2]Postcode sector lookup'!#REF!</definedName>
    <definedName name="SecondBitOfPostcode" localSheetId="1">'[1]Postcode sector lookup'!$L$7</definedName>
    <definedName name="SecondBitOfPostcode" localSheetId="2">'Postcode sector lookup'!$L$7</definedName>
    <definedName name="SecondBitOfPostcode">'[2]Postcode sector lookup'!$L$7</definedName>
  </definedNames>
  <calcPr calcId="152511"/>
</workbook>
</file>

<file path=xl/calcChain.xml><?xml version="1.0" encoding="utf-8"?>
<calcChain xmlns="http://schemas.openxmlformats.org/spreadsheetml/2006/main">
  <c r="G1" i="8" l="1"/>
  <c r="E8" i="4" l="1"/>
  <c r="A1" i="4"/>
  <c r="A1" i="5"/>
  <c r="G7" i="5" l="1"/>
  <c r="J4" i="5" s="1"/>
  <c r="Y4" i="5" l="1"/>
  <c r="T4" i="5"/>
  <c r="O4" i="5"/>
  <c r="I4" i="5"/>
  <c r="X4" i="5"/>
  <c r="S4" i="5"/>
  <c r="M4" i="5"/>
  <c r="AB4" i="5"/>
  <c r="W4" i="5"/>
  <c r="Q4" i="5"/>
  <c r="L4" i="5"/>
  <c r="J7" i="5"/>
  <c r="AA4" i="5"/>
  <c r="U4" i="5"/>
  <c r="P4" i="5"/>
  <c r="K4" i="5"/>
  <c r="Z4" i="5"/>
  <c r="V4" i="5"/>
  <c r="R4" i="5"/>
  <c r="N4" i="5"/>
  <c r="I7" i="5" l="1"/>
  <c r="K7" i="5" s="1"/>
  <c r="L7" i="5" l="1"/>
  <c r="H7" i="5" s="1"/>
  <c r="I9" i="5"/>
  <c r="G9" i="5" s="1"/>
  <c r="C5" i="5" l="1"/>
  <c r="C9" i="5" s="1"/>
  <c r="A9" i="5" l="1"/>
  <c r="A14" i="5" s="1"/>
</calcChain>
</file>

<file path=xl/sharedStrings.xml><?xml version="1.0" encoding="utf-8"?>
<sst xmlns="http://schemas.openxmlformats.org/spreadsheetml/2006/main" count="1091" uniqueCount="292">
  <si>
    <t>Click +/- buttons to expand and contract areas</t>
  </si>
  <si>
    <t>Or click here to return to postcode search</t>
  </si>
  <si>
    <t>Value of lending, £</t>
  </si>
  <si>
    <t>Region</t>
  </si>
  <si>
    <t>Area</t>
  </si>
  <si>
    <t>Area name</t>
  </si>
  <si>
    <t>Sector</t>
  </si>
  <si>
    <t>BT11 9</t>
  </si>
  <si>
    <t>BT14 8</t>
  </si>
  <si>
    <t>BT15 2</t>
  </si>
  <si>
    <t>BT15 4</t>
  </si>
  <si>
    <t>BT15 5</t>
  </si>
  <si>
    <t>BT16 2</t>
  </si>
  <si>
    <t>BT17 0</t>
  </si>
  <si>
    <t>BT17 9</t>
  </si>
  <si>
    <t>BT18 0</t>
  </si>
  <si>
    <t>BT18 9</t>
  </si>
  <si>
    <t>BT19 1</t>
  </si>
  <si>
    <t>BT19 6</t>
  </si>
  <si>
    <t>BT19 7</t>
  </si>
  <si>
    <t>BT20 3</t>
  </si>
  <si>
    <t>BT20 4</t>
  </si>
  <si>
    <t>BT20 5</t>
  </si>
  <si>
    <t>BT22 1</t>
  </si>
  <si>
    <t>BT22 2</t>
  </si>
  <si>
    <t>BT23 4</t>
  </si>
  <si>
    <t>BT23 5</t>
  </si>
  <si>
    <t>BT23 6</t>
  </si>
  <si>
    <t>BT23 7</t>
  </si>
  <si>
    <t>BT23 8</t>
  </si>
  <si>
    <t>BT24 7</t>
  </si>
  <si>
    <t>BT24 8</t>
  </si>
  <si>
    <t>BT25 1</t>
  </si>
  <si>
    <t>BT25 2</t>
  </si>
  <si>
    <t>BT26 6</t>
  </si>
  <si>
    <t>BT27 5</t>
  </si>
  <si>
    <t>BT28 2</t>
  </si>
  <si>
    <t>BT28 3</t>
  </si>
  <si>
    <t>BT30 6</t>
  </si>
  <si>
    <t>BT30 7</t>
  </si>
  <si>
    <t>BT30 9</t>
  </si>
  <si>
    <t>BT31 9</t>
  </si>
  <si>
    <t>BT32 3</t>
  </si>
  <si>
    <t>BT32 4</t>
  </si>
  <si>
    <t>BT32 5</t>
  </si>
  <si>
    <t>BT34 1</t>
  </si>
  <si>
    <t>BT34 2</t>
  </si>
  <si>
    <t>BT34 4</t>
  </si>
  <si>
    <t>BT36 4</t>
  </si>
  <si>
    <t>BT37 0</t>
  </si>
  <si>
    <t>BT39 0</t>
  </si>
  <si>
    <t>BT39 9</t>
  </si>
  <si>
    <t>BT4 2</t>
  </si>
  <si>
    <t>BT4 3</t>
  </si>
  <si>
    <t>BT40 1</t>
  </si>
  <si>
    <t>BT40 2</t>
  </si>
  <si>
    <t>BT40 3</t>
  </si>
  <si>
    <t>BT41 1</t>
  </si>
  <si>
    <t>BT41 2</t>
  </si>
  <si>
    <t>BT41 4</t>
  </si>
  <si>
    <t>BT42 1</t>
  </si>
  <si>
    <t>BT42 2</t>
  </si>
  <si>
    <t>BT42 3</t>
  </si>
  <si>
    <t>BT42 4</t>
  </si>
  <si>
    <t>BT43 5</t>
  </si>
  <si>
    <t>BT43 6</t>
  </si>
  <si>
    <t>BT43 7</t>
  </si>
  <si>
    <t>BT44 0</t>
  </si>
  <si>
    <t>BT44 8</t>
  </si>
  <si>
    <t>BT44 9</t>
  </si>
  <si>
    <t>BT45 5</t>
  </si>
  <si>
    <t>BT45 8</t>
  </si>
  <si>
    <t>BT46 5</t>
  </si>
  <si>
    <t>BT47 2</t>
  </si>
  <si>
    <t>BT47 3</t>
  </si>
  <si>
    <t>BT47 6</t>
  </si>
  <si>
    <t>BT49 0</t>
  </si>
  <si>
    <t>BT49 9</t>
  </si>
  <si>
    <t>BT5 6</t>
  </si>
  <si>
    <t>BT5 7</t>
  </si>
  <si>
    <t>BT51 3</t>
  </si>
  <si>
    <t>BT51 4</t>
  </si>
  <si>
    <t>BT51 5</t>
  </si>
  <si>
    <t>BT52 1</t>
  </si>
  <si>
    <t>BT52 2</t>
  </si>
  <si>
    <t>BT53 7</t>
  </si>
  <si>
    <t>BT53 8</t>
  </si>
  <si>
    <t>BT54 6</t>
  </si>
  <si>
    <t>BT56 8</t>
  </si>
  <si>
    <t>BT57 8</t>
  </si>
  <si>
    <t>BT6 8</t>
  </si>
  <si>
    <t>BT6 9</t>
  </si>
  <si>
    <t>BT60 1</t>
  </si>
  <si>
    <t>BT60 2</t>
  </si>
  <si>
    <t>BT60 3</t>
  </si>
  <si>
    <t>BT61 8</t>
  </si>
  <si>
    <t>BT62 1</t>
  </si>
  <si>
    <t>BT63 5</t>
  </si>
  <si>
    <t>BT63 6</t>
  </si>
  <si>
    <t>BT66 7</t>
  </si>
  <si>
    <t>BT66 8</t>
  </si>
  <si>
    <t>BT67 0</t>
  </si>
  <si>
    <t>BT69 6</t>
  </si>
  <si>
    <t>BT70 2</t>
  </si>
  <si>
    <t>BT70 3</t>
  </si>
  <si>
    <t>BT71 5</t>
  </si>
  <si>
    <t>BT71 6</t>
  </si>
  <si>
    <t>BT71 7</t>
  </si>
  <si>
    <t>BT74 7</t>
  </si>
  <si>
    <t>BT74 9</t>
  </si>
  <si>
    <t>BT75 0</t>
  </si>
  <si>
    <t>BT78 4</t>
  </si>
  <si>
    <t>BT78 5</t>
  </si>
  <si>
    <t>BT79 0</t>
  </si>
  <si>
    <t>BT79 9</t>
  </si>
  <si>
    <t>BT8 6</t>
  </si>
  <si>
    <t>BT8 7</t>
  </si>
  <si>
    <t>BT8 8</t>
  </si>
  <si>
    <t>BT80 0</t>
  </si>
  <si>
    <t>BT81 7</t>
  </si>
  <si>
    <t>BT82 0</t>
  </si>
  <si>
    <t>BT82 9</t>
  </si>
  <si>
    <t>BT9 6</t>
  </si>
  <si>
    <t>BT92 7</t>
  </si>
  <si>
    <t>BT92 8</t>
  </si>
  <si>
    <t>BT93 0</t>
  </si>
  <si>
    <t>BT93 1</t>
  </si>
  <si>
    <t>BT93 6</t>
  </si>
  <si>
    <t>BT94 1</t>
  </si>
  <si>
    <t>BT94 2</t>
  </si>
  <si>
    <t>BT94 3</t>
  </si>
  <si>
    <t>BT94 4</t>
  </si>
  <si>
    <t>BT94 5</t>
  </si>
  <si>
    <t>Northern Ireland</t>
  </si>
  <si>
    <t>Value of Lending</t>
  </si>
  <si>
    <t>Or click here to browse all geographies</t>
  </si>
  <si>
    <t>(where available):</t>
  </si>
  <si>
    <t>postal area:</t>
  </si>
  <si>
    <t>postcode sector:</t>
  </si>
  <si>
    <t>This postcode is in</t>
  </si>
  <si>
    <t>Enter postcode in the grey cell below</t>
  </si>
  <si>
    <t>BT</t>
  </si>
  <si>
    <t>BT10 0</t>
  </si>
  <si>
    <t>BT11 8</t>
  </si>
  <si>
    <t>BT12 5</t>
  </si>
  <si>
    <t>BT12 7</t>
  </si>
  <si>
    <t>BT13 1</t>
  </si>
  <si>
    <t>BT13 2</t>
  </si>
  <si>
    <t>BT13 3</t>
  </si>
  <si>
    <t>BT14 6</t>
  </si>
  <si>
    <t>BT15 3</t>
  </si>
  <si>
    <t>BT16 1</t>
  </si>
  <si>
    <t>BT21 0</t>
  </si>
  <si>
    <t>BT27 4</t>
  </si>
  <si>
    <t>BT29 4</t>
  </si>
  <si>
    <t>BT34 3</t>
  </si>
  <si>
    <t>BT35 8</t>
  </si>
  <si>
    <t>BT36 5</t>
  </si>
  <si>
    <t>BT36 6</t>
  </si>
  <si>
    <t>BT36 7</t>
  </si>
  <si>
    <t>BT37 9</t>
  </si>
  <si>
    <t>BT38 7</t>
  </si>
  <si>
    <t>BT38 9</t>
  </si>
  <si>
    <t>BT4 1</t>
  </si>
  <si>
    <t>BT41 3</t>
  </si>
  <si>
    <t>BT47 4</t>
  </si>
  <si>
    <t>BT47 5</t>
  </si>
  <si>
    <t>BT48 0</t>
  </si>
  <si>
    <t>BT48 8</t>
  </si>
  <si>
    <t>BT5 5</t>
  </si>
  <si>
    <t>BT55 7</t>
  </si>
  <si>
    <t>BT6 0</t>
  </si>
  <si>
    <t>BT61 7</t>
  </si>
  <si>
    <t>BT7 1</t>
  </si>
  <si>
    <t>BT7 2</t>
  </si>
  <si>
    <t>BT7 3</t>
  </si>
  <si>
    <t>BT70 1</t>
  </si>
  <si>
    <t>BT71 4</t>
  </si>
  <si>
    <t>BT74 5</t>
  </si>
  <si>
    <t>BT74 8</t>
  </si>
  <si>
    <t>BT76 0</t>
  </si>
  <si>
    <t>BT78 1</t>
  </si>
  <si>
    <t>BT78 3</t>
  </si>
  <si>
    <t>BT79 8</t>
  </si>
  <si>
    <t>BT80 8</t>
  </si>
  <si>
    <t>BT9 7</t>
  </si>
  <si>
    <t>BT92 5</t>
  </si>
  <si>
    <t>BT1 1</t>
  </si>
  <si>
    <t>BT1 2</t>
  </si>
  <si>
    <t>BT1 3</t>
  </si>
  <si>
    <t>BT1 4</t>
  </si>
  <si>
    <t>BT1 5</t>
  </si>
  <si>
    <t>BT1 6</t>
  </si>
  <si>
    <t>BT1 9</t>
  </si>
  <si>
    <t>BT10 9</t>
  </si>
  <si>
    <t>BT12 4</t>
  </si>
  <si>
    <t>BT12 6</t>
  </si>
  <si>
    <t>BT14 7</t>
  </si>
  <si>
    <t>BT15 1</t>
  </si>
  <si>
    <t>BT18 8</t>
  </si>
  <si>
    <t>BT2 7</t>
  </si>
  <si>
    <t>BT2 8</t>
  </si>
  <si>
    <t>BT27 6</t>
  </si>
  <si>
    <t>BT28 1</t>
  </si>
  <si>
    <t>BT3 9</t>
  </si>
  <si>
    <t>BT30 8</t>
  </si>
  <si>
    <t>BT33 0</t>
  </si>
  <si>
    <t>BT34 5</t>
  </si>
  <si>
    <t>BT35 0</t>
  </si>
  <si>
    <t>BT35 6</t>
  </si>
  <si>
    <t>BT35 7</t>
  </si>
  <si>
    <t>BT35 9</t>
  </si>
  <si>
    <t>BT36 9</t>
  </si>
  <si>
    <t>BT38 8</t>
  </si>
  <si>
    <t>BT4 9</t>
  </si>
  <si>
    <t>BT40 9</t>
  </si>
  <si>
    <t>BT45 6</t>
  </si>
  <si>
    <t>BT45 7</t>
  </si>
  <si>
    <t>BT48 4</t>
  </si>
  <si>
    <t>BT48 6</t>
  </si>
  <si>
    <t>BT48 7</t>
  </si>
  <si>
    <t>BT48 9</t>
  </si>
  <si>
    <t>BT5 4</t>
  </si>
  <si>
    <t>BT53 6</t>
  </si>
  <si>
    <t>BT60 4</t>
  </si>
  <si>
    <t>BT61 9</t>
  </si>
  <si>
    <t>BT62 2</t>
  </si>
  <si>
    <t>BT62 3</t>
  </si>
  <si>
    <t>BT62 4</t>
  </si>
  <si>
    <t>BT64 1</t>
  </si>
  <si>
    <t>BT64 2</t>
  </si>
  <si>
    <t>BT64 3</t>
  </si>
  <si>
    <t>BT65 4</t>
  </si>
  <si>
    <t>BT65 5</t>
  </si>
  <si>
    <t>BT66 6</t>
  </si>
  <si>
    <t>BT67 9</t>
  </si>
  <si>
    <t>BT68 4</t>
  </si>
  <si>
    <t>BT74 0</t>
  </si>
  <si>
    <t>BT74 4</t>
  </si>
  <si>
    <t>BT74 6</t>
  </si>
  <si>
    <t>BT77 0</t>
  </si>
  <si>
    <t>BT78 2</t>
  </si>
  <si>
    <t>BT79 7</t>
  </si>
  <si>
    <t>BT80 9</t>
  </si>
  <si>
    <t>BT82 8</t>
  </si>
  <si>
    <t>BT9 5</t>
  </si>
  <si>
    <t>BT92 0</t>
  </si>
  <si>
    <t>BT92 1</t>
  </si>
  <si>
    <t>BT92 2</t>
  </si>
  <si>
    <t>BT92 3</t>
  </si>
  <si>
    <t>BT92 4</t>
  </si>
  <si>
    <t>BT92 6</t>
  </si>
  <si>
    <t>BT92 9</t>
  </si>
  <si>
    <t>BT93 2</t>
  </si>
  <si>
    <t>BT93 3</t>
  </si>
  <si>
    <t>BT93 4</t>
  </si>
  <si>
    <t>BT93 5</t>
  </si>
  <si>
    <t>BT93 7</t>
  </si>
  <si>
    <t>BT93 8</t>
  </si>
  <si>
    <t>bt6 9</t>
  </si>
  <si>
    <t>BT13 9</t>
  </si>
  <si>
    <t>BT28 9</t>
  </si>
  <si>
    <t>BT38 0</t>
  </si>
  <si>
    <t>BT41 9</t>
  </si>
  <si>
    <t>BT42 9</t>
  </si>
  <si>
    <t>BT45 9</t>
  </si>
  <si>
    <t>BT49 4</t>
  </si>
  <si>
    <t>BT5 9</t>
  </si>
  <si>
    <t>BT61 0</t>
  </si>
  <si>
    <t>BT64 9</t>
  </si>
  <si>
    <t>BT70 9</t>
  </si>
  <si>
    <t>BT Other</t>
  </si>
  <si>
    <t>QuarterEnd&gt;&gt;</t>
  </si>
  <si>
    <t>LoanType&gt;&gt;</t>
  </si>
  <si>
    <t>residential mortgage loans</t>
  </si>
  <si>
    <t>BT20 9</t>
  </si>
  <si>
    <t>BT23 9</t>
  </si>
  <si>
    <t>BT30 0</t>
  </si>
  <si>
    <t>BT32 9</t>
  </si>
  <si>
    <t>BT35 5</t>
  </si>
  <si>
    <t>BT39 1</t>
  </si>
  <si>
    <t>BT52 9</t>
  </si>
  <si>
    <t>BT53 9</t>
  </si>
  <si>
    <t>BT65 9</t>
  </si>
  <si>
    <t>BT78 9</t>
  </si>
  <si>
    <t>BT80 1</t>
  </si>
  <si>
    <t>BT82 1</t>
  </si>
  <si>
    <t>Northern Ireland Total</t>
  </si>
  <si>
    <t>BT total</t>
  </si>
  <si>
    <t>Sum of borrowing (£)</t>
  </si>
  <si>
    <t>Postcode:</t>
  </si>
  <si>
    <t>Publishable?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</si>
</sst>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quot;£&quot;#,##0"/>
    <numFmt numFmtId="44" formatCode="_-&quot;£&quot;* #,##0.00_-;\-&quot;£&quot;* #,##0.00_-;_-&quot;£&quot;* &quot;-&quot;??_-;_-@_-"/>
    <numFmt numFmtId="43" formatCode="_-* #,##0.00_-;\-* #,##0.00_-;_-* &quot;-&quot;??_-;_-@_-"/>
    <numFmt numFmtId="164" formatCode="&quot;£&quot;#,##0"/>
    <numFmt numFmtId="165" formatCode="_-* #,##0_-;\-* #,##0_-;_-* &quot;-&quot;??_-;_-@_-"/>
  </numFmts>
  <fonts count="24" x14ac:knownFonts="1">
    <font>
      <sz val="11"/>
      <color theme="1"/>
      <name val="Arial"/>
      <family val="2"/>
    </font>
    <font>
      <sz val="11"/>
      <color theme="1"/>
      <name val="Calibri"/>
      <family val="2"/>
      <scheme val="minor"/>
    </font>
    <font>
      <sz val="11"/>
      <color theme="1"/>
      <name val="Calibri"/>
      <family val="2"/>
      <scheme val="minor"/>
    </font>
    <font>
      <sz val="11"/>
      <color theme="1"/>
      <name val="Arial"/>
      <family val="2"/>
    </font>
    <font>
      <b/>
      <sz val="18"/>
      <color theme="3"/>
      <name val="Cambria"/>
      <family val="2"/>
      <scheme val="major"/>
    </font>
    <font>
      <b/>
      <sz val="16"/>
      <color theme="3"/>
      <name val="Cambria"/>
      <family val="2"/>
      <scheme val="major"/>
    </font>
    <font>
      <b/>
      <sz val="11"/>
      <color theme="3"/>
      <name val="Calibri"/>
      <family val="2"/>
      <scheme val="minor"/>
    </font>
    <font>
      <b/>
      <sz val="14"/>
      <color theme="0" tint="-0.499984740745262"/>
      <name val="Cambria"/>
      <family val="2"/>
      <scheme val="major"/>
    </font>
    <font>
      <u/>
      <sz val="11"/>
      <color theme="10"/>
      <name val="Calibri"/>
      <family val="2"/>
      <scheme val="minor"/>
    </font>
    <font>
      <b/>
      <sz val="16"/>
      <color rgb="FF0070C0"/>
      <name val="Calibri"/>
      <family val="2"/>
      <scheme val="minor"/>
    </font>
    <font>
      <sz val="11"/>
      <color theme="1"/>
      <name val="Calibri"/>
      <family val="2"/>
      <scheme val="minor"/>
    </font>
    <font>
      <sz val="10"/>
      <color indexed="8"/>
      <name val="Arial"/>
      <family val="2"/>
    </font>
    <font>
      <sz val="10"/>
      <color theme="1"/>
      <name val="Arial"/>
      <family val="2"/>
    </font>
    <font>
      <b/>
      <sz val="18"/>
      <color theme="0" tint="-0.499984740745262"/>
      <name val="Cambria"/>
      <family val="2"/>
      <scheme val="major"/>
    </font>
    <font>
      <b/>
      <sz val="11"/>
      <color rgb="FFFF0000"/>
      <name val="Calibri"/>
      <family val="2"/>
      <scheme val="minor"/>
    </font>
    <font>
      <b/>
      <sz val="11"/>
      <color theme="1"/>
      <name val="Calibri"/>
      <family val="2"/>
      <scheme val="minor"/>
    </font>
    <font>
      <i/>
      <sz val="14"/>
      <color theme="1"/>
      <name val="Calibri"/>
      <family val="2"/>
      <scheme val="minor"/>
    </font>
    <font>
      <b/>
      <sz val="14"/>
      <color theme="3"/>
      <name val="Cambria"/>
      <family val="2"/>
      <scheme val="major"/>
    </font>
    <font>
      <sz val="11"/>
      <color indexed="8"/>
      <name val="Arial"/>
      <family val="2"/>
    </font>
    <font>
      <sz val="10"/>
      <name val="Arial"/>
      <family val="2"/>
    </font>
    <font>
      <sz val="11"/>
      <name val="Calibri"/>
      <family val="2"/>
      <scheme val="minor"/>
    </font>
    <font>
      <b/>
      <sz val="10"/>
      <name val="Arial"/>
      <family val="2"/>
    </font>
    <font>
      <b/>
      <sz val="11"/>
      <color theme="1"/>
      <name val="Arial"/>
      <family val="2"/>
    </font>
    <font>
      <sz val="10"/>
      <color theme="4"/>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rgb="FFFFFFCC"/>
        <bgColor indexed="64"/>
      </patternFill>
    </fill>
  </fills>
  <borders count="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auto="1"/>
      </top>
      <bottom/>
      <diagonal/>
    </border>
    <border>
      <left/>
      <right/>
      <top style="thin">
        <color indexed="64"/>
      </top>
      <bottom style="double">
        <color indexed="64"/>
      </bottom>
      <diagonal/>
    </border>
    <border>
      <left/>
      <right/>
      <top/>
      <bottom style="thin">
        <color auto="1"/>
      </bottom>
      <diagonal/>
    </border>
    <border>
      <left style="thick">
        <color indexed="64"/>
      </left>
      <right style="thick">
        <color indexed="64"/>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s>
  <cellStyleXfs count="65">
    <xf numFmtId="0" fontId="0" fillId="0" borderId="0"/>
    <xf numFmtId="0" fontId="4" fillId="0" borderId="0" applyNumberFormat="0" applyFill="0" applyBorder="0" applyAlignment="0" applyProtection="0"/>
    <xf numFmtId="0" fontId="8" fillId="0" borderId="0" applyNumberFormat="0" applyFill="0" applyBorder="0" applyAlignment="0" applyProtection="0"/>
    <xf numFmtId="0" fontId="10" fillId="0" borderId="0"/>
    <xf numFmtId="0" fontId="6" fillId="0" borderId="0" applyNumberForma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2"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2" fillId="0" borderId="0" applyFont="0" applyFill="0" applyBorder="0" applyAlignment="0" applyProtection="0"/>
    <xf numFmtId="0" fontId="10" fillId="0" borderId="0"/>
    <xf numFmtId="0" fontId="10" fillId="0" borderId="0"/>
    <xf numFmtId="0" fontId="10" fillId="0" borderId="0"/>
    <xf numFmtId="0" fontId="12" fillId="0" borderId="0"/>
    <xf numFmtId="0" fontId="12"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9" fontId="11"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2" fillId="0" borderId="0"/>
    <xf numFmtId="43" fontId="12" fillId="0" borderId="0" applyFont="0" applyFill="0" applyBorder="0" applyAlignment="0" applyProtection="0"/>
    <xf numFmtId="43" fontId="3"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3" fillId="0" borderId="0" applyFont="0" applyFill="0" applyBorder="0" applyAlignment="0" applyProtection="0"/>
    <xf numFmtId="0" fontId="1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0"/>
    <xf numFmtId="43" fontId="3" fillId="0" borderId="0" applyFont="0" applyFill="0" applyBorder="0" applyAlignment="0" applyProtection="0"/>
  </cellStyleXfs>
  <cellXfs count="57">
    <xf numFmtId="0" fontId="0" fillId="0" borderId="0" xfId="0"/>
    <xf numFmtId="0" fontId="5" fillId="0" borderId="0" xfId="1" applyFont="1" applyAlignment="1">
      <alignment horizontal="left" vertical="top"/>
    </xf>
    <xf numFmtId="0" fontId="7" fillId="0" borderId="0" xfId="1" applyFont="1" applyFill="1" applyAlignment="1">
      <alignment horizontal="left" vertical="top"/>
    </xf>
    <xf numFmtId="0" fontId="5" fillId="0" borderId="4" xfId="1" applyFont="1" applyBorder="1" applyAlignment="1">
      <alignment horizontal="left" vertical="center"/>
    </xf>
    <xf numFmtId="0" fontId="5" fillId="0" borderId="4" xfId="1" applyFont="1" applyBorder="1" applyAlignment="1">
      <alignment vertical="center"/>
    </xf>
    <xf numFmtId="0" fontId="10" fillId="0" borderId="0" xfId="3"/>
    <xf numFmtId="0" fontId="6" fillId="0" borderId="0" xfId="4"/>
    <xf numFmtId="0" fontId="10" fillId="0" borderId="0" xfId="3" applyAlignment="1">
      <alignment horizontal="left"/>
    </xf>
    <xf numFmtId="0" fontId="6" fillId="0" borderId="0" xfId="4" applyAlignment="1">
      <alignment horizontal="left"/>
    </xf>
    <xf numFmtId="164" fontId="10" fillId="0" borderId="0" xfId="3" applyNumberFormat="1" applyAlignment="1">
      <alignment horizontal="left"/>
    </xf>
    <xf numFmtId="164" fontId="6" fillId="0" borderId="6" xfId="4" applyNumberFormat="1" applyBorder="1" applyAlignment="1">
      <alignment horizontal="left" vertical="center" wrapText="1"/>
    </xf>
    <xf numFmtId="0" fontId="6" fillId="0" borderId="0" xfId="4" applyAlignment="1">
      <alignment vertical="center"/>
    </xf>
    <xf numFmtId="0" fontId="6" fillId="0" borderId="6" xfId="4" applyBorder="1" applyAlignment="1">
      <alignment vertical="center" wrapText="1"/>
    </xf>
    <xf numFmtId="0" fontId="10" fillId="0" borderId="4" xfId="3" applyBorder="1" applyAlignment="1">
      <alignment horizontal="left" vertical="center"/>
    </xf>
    <xf numFmtId="0" fontId="10" fillId="0" borderId="0" xfId="3" applyAlignment="1">
      <alignment vertical="center"/>
    </xf>
    <xf numFmtId="164" fontId="6" fillId="0" borderId="5" xfId="4" applyNumberFormat="1" applyBorder="1" applyAlignment="1">
      <alignment horizontal="center" vertical="center" wrapText="1"/>
    </xf>
    <xf numFmtId="0" fontId="0" fillId="0" borderId="0" xfId="0" applyBorder="1" applyAlignment="1">
      <alignment vertical="center"/>
    </xf>
    <xf numFmtId="0" fontId="0" fillId="0" borderId="0" xfId="0" applyBorder="1" applyAlignment="1"/>
    <xf numFmtId="0" fontId="10" fillId="0" borderId="0" xfId="3" applyBorder="1"/>
    <xf numFmtId="0" fontId="6" fillId="0" borderId="4" xfId="4" applyBorder="1" applyAlignment="1">
      <alignment vertical="center"/>
    </xf>
    <xf numFmtId="0" fontId="6" fillId="0" borderId="6" xfId="4" applyBorder="1" applyAlignment="1">
      <alignment vertical="center"/>
    </xf>
    <xf numFmtId="0" fontId="10" fillId="0" borderId="0" xfId="3" applyAlignment="1"/>
    <xf numFmtId="0" fontId="13" fillId="0" borderId="7" xfId="1" applyFont="1" applyFill="1" applyBorder="1" applyAlignment="1" applyProtection="1">
      <alignment vertical="top" wrapText="1"/>
      <protection locked="0"/>
    </xf>
    <xf numFmtId="9" fontId="0" fillId="0" borderId="0" xfId="40" applyFont="1" applyAlignment="1"/>
    <xf numFmtId="0" fontId="14" fillId="0" borderId="0" xfId="3" applyFont="1" applyAlignment="1"/>
    <xf numFmtId="5" fontId="15" fillId="2" borderId="8" xfId="9" applyNumberFormat="1" applyFont="1" applyFill="1" applyBorder="1" applyAlignment="1">
      <alignment horizontal="left"/>
    </xf>
    <xf numFmtId="0" fontId="15" fillId="0" borderId="0" xfId="3" applyFont="1" applyAlignment="1">
      <alignment horizontal="right"/>
    </xf>
    <xf numFmtId="0" fontId="15" fillId="0" borderId="0" xfId="3" applyFont="1" applyAlignment="1">
      <alignment horizontal="left" vertical="top"/>
    </xf>
    <xf numFmtId="0" fontId="10" fillId="0" borderId="0" xfId="3" applyAlignment="1">
      <alignment vertical="top"/>
    </xf>
    <xf numFmtId="0" fontId="15" fillId="0" borderId="0" xfId="3" applyFont="1" applyAlignment="1">
      <alignment horizontal="right" vertical="top"/>
    </xf>
    <xf numFmtId="0" fontId="10" fillId="0" borderId="0" xfId="3" applyBorder="1" applyAlignment="1"/>
    <xf numFmtId="0" fontId="15" fillId="2" borderId="8" xfId="3" applyFont="1" applyFill="1" applyBorder="1" applyAlignment="1">
      <alignment horizontal="right" vertical="top"/>
    </xf>
    <xf numFmtId="0" fontId="15" fillId="2" borderId="8" xfId="3" applyFont="1" applyFill="1" applyBorder="1" applyAlignment="1">
      <alignment horizontal="left" vertical="top"/>
    </xf>
    <xf numFmtId="5" fontId="0" fillId="0" borderId="0" xfId="9" applyNumberFormat="1" applyFont="1" applyBorder="1" applyAlignment="1"/>
    <xf numFmtId="0" fontId="15" fillId="0" borderId="0" xfId="3" applyFont="1" applyBorder="1" applyAlignment="1"/>
    <xf numFmtId="0" fontId="15" fillId="0" borderId="0" xfId="3" applyFont="1" applyAlignment="1"/>
    <xf numFmtId="0" fontId="15" fillId="0" borderId="0" xfId="3" applyFont="1" applyAlignment="1">
      <alignment horizontal="left"/>
    </xf>
    <xf numFmtId="0" fontId="16" fillId="3" borderId="8" xfId="3" applyFont="1" applyFill="1" applyBorder="1" applyAlignment="1" applyProtection="1">
      <protection locked="0"/>
    </xf>
    <xf numFmtId="0" fontId="17" fillId="0" borderId="0" xfId="1" applyFont="1" applyAlignment="1">
      <alignment vertical="top"/>
    </xf>
    <xf numFmtId="0" fontId="5" fillId="0" borderId="0" xfId="1" applyFont="1" applyAlignment="1">
      <alignment vertical="top"/>
    </xf>
    <xf numFmtId="0" fontId="0" fillId="0" borderId="0" xfId="0"/>
    <xf numFmtId="0" fontId="0" fillId="0" borderId="0" xfId="0" applyFill="1" applyBorder="1"/>
    <xf numFmtId="0" fontId="15" fillId="0" borderId="0" xfId="3" applyFont="1" applyFill="1" applyBorder="1"/>
    <xf numFmtId="14" fontId="2" fillId="0" borderId="0" xfId="3" applyNumberFormat="1" applyFont="1" applyFill="1" applyBorder="1"/>
    <xf numFmtId="0" fontId="2" fillId="0" borderId="0" xfId="3" applyFont="1" applyFill="1" applyBorder="1" applyAlignment="1">
      <alignment horizontal="left"/>
    </xf>
    <xf numFmtId="0" fontId="2" fillId="4" borderId="0" xfId="46" applyFill="1"/>
    <xf numFmtId="164" fontId="15" fillId="0" borderId="0" xfId="3" applyNumberFormat="1" applyFont="1" applyAlignment="1">
      <alignment horizontal="left"/>
    </xf>
    <xf numFmtId="0" fontId="0" fillId="0" borderId="0" xfId="0"/>
    <xf numFmtId="0" fontId="20" fillId="5" borderId="0" xfId="0" applyFont="1" applyFill="1" applyBorder="1" applyAlignment="1" applyProtection="1">
      <alignment horizontal="right" vertical="center" wrapText="1"/>
    </xf>
    <xf numFmtId="0" fontId="21" fillId="5" borderId="0" xfId="0" applyFont="1" applyFill="1" applyAlignment="1" applyProtection="1">
      <alignment horizontal="right"/>
    </xf>
    <xf numFmtId="0" fontId="22" fillId="0" borderId="0" xfId="0" applyFont="1"/>
    <xf numFmtId="0" fontId="23" fillId="5" borderId="0" xfId="0" applyFont="1" applyFill="1" applyAlignment="1" applyProtection="1">
      <alignment horizontal="left"/>
    </xf>
    <xf numFmtId="0" fontId="9" fillId="0" borderId="1" xfId="2" applyFont="1" applyBorder="1" applyAlignment="1">
      <alignment vertical="center"/>
    </xf>
    <xf numFmtId="0" fontId="9" fillId="0" borderId="2" xfId="2" applyFont="1" applyBorder="1" applyAlignment="1">
      <alignment vertical="center"/>
    </xf>
    <xf numFmtId="0" fontId="9" fillId="0" borderId="3" xfId="2" applyFont="1" applyBorder="1" applyAlignment="1">
      <alignment vertical="center"/>
    </xf>
    <xf numFmtId="0" fontId="0" fillId="0" borderId="0" xfId="0"/>
    <xf numFmtId="165" fontId="1" fillId="6" borderId="0" xfId="64" applyNumberFormat="1" applyFont="1" applyFill="1" applyAlignment="1" applyProtection="1">
      <alignment horizontal="center"/>
      <protection locked="0"/>
    </xf>
  </cellXfs>
  <cellStyles count="65">
    <cellStyle name="Comma" xfId="64" builtinId="3"/>
    <cellStyle name="Comma 2" xfId="5"/>
    <cellStyle name="Comma 2 2" xfId="6"/>
    <cellStyle name="Comma 3" xfId="7"/>
    <cellStyle name="Comma 3 2" xfId="8"/>
    <cellStyle name="Comma 3 3" xfId="47"/>
    <cellStyle name="Comma 3 4" xfId="48"/>
    <cellStyle name="Comma 4" xfId="9"/>
    <cellStyle name="Comma 4 2" xfId="10"/>
    <cellStyle name="Comma 4 2 2" xfId="11"/>
    <cellStyle name="Comma 4 3" xfId="12"/>
    <cellStyle name="Comma 4 3 2" xfId="13"/>
    <cellStyle name="Comma 4 4" xfId="14"/>
    <cellStyle name="Comma 5" xfId="15"/>
    <cellStyle name="Comma 5 2" xfId="16"/>
    <cellStyle name="Comma 6" xfId="17"/>
    <cellStyle name="Comma 6 2" xfId="18"/>
    <cellStyle name="Comma 7" xfId="19"/>
    <cellStyle name="Comma 7 2" xfId="20"/>
    <cellStyle name="Comma 8" xfId="21"/>
    <cellStyle name="Comma 9" xfId="49"/>
    <cellStyle name="Currency 2" xfId="22"/>
    <cellStyle name="Currency 2 2" xfId="23"/>
    <cellStyle name="Currency 2 2 2" xfId="24"/>
    <cellStyle name="Currency 2 3" xfId="25"/>
    <cellStyle name="Currency 3" xfId="50"/>
    <cellStyle name="Currency 3 2" xfId="51"/>
    <cellStyle name="Heading 4 2" xfId="4"/>
    <cellStyle name="Hyperlink" xfId="2" builtinId="8"/>
    <cellStyle name="Normal" xfId="0" builtinId="0"/>
    <cellStyle name="Normal 2" xfId="3"/>
    <cellStyle name="Normal 2 2" xfId="26"/>
    <cellStyle name="Normal 2 2 2" xfId="27"/>
    <cellStyle name="Normal 2 2 3" xfId="28"/>
    <cellStyle name="Normal 2 2 4" xfId="52"/>
    <cellStyle name="Normal 2 2 5" xfId="53"/>
    <cellStyle name="Normal 2 2 6" xfId="54"/>
    <cellStyle name="Normal 2 3" xfId="29"/>
    <cellStyle name="Normal 2 4" xfId="30"/>
    <cellStyle name="Normal 2 5" xfId="55"/>
    <cellStyle name="Normal 2 6" xfId="56"/>
    <cellStyle name="Normal 3" xfId="31"/>
    <cellStyle name="Normal 3 2" xfId="32"/>
    <cellStyle name="Normal 3 3" xfId="57"/>
    <cellStyle name="Normal 4" xfId="33"/>
    <cellStyle name="Normal 4 2" xfId="34"/>
    <cellStyle name="Normal 4 3" xfId="35"/>
    <cellStyle name="Normal 4 4" xfId="58"/>
    <cellStyle name="Normal 4 5" xfId="59"/>
    <cellStyle name="Normal 4 6" xfId="60"/>
    <cellStyle name="Normal 5" xfId="36"/>
    <cellStyle name="Normal 5 2" xfId="61"/>
    <cellStyle name="Normal 5 3" xfId="62"/>
    <cellStyle name="Normal 5 4" xfId="63"/>
    <cellStyle name="Normal 6" xfId="37"/>
    <cellStyle name="Normal 7" xfId="46"/>
    <cellStyle name="Percent 2" xfId="38"/>
    <cellStyle name="Percent 3" xfId="39"/>
    <cellStyle name="Percent 4" xfId="40"/>
    <cellStyle name="Percent 4 2" xfId="41"/>
    <cellStyle name="Percent 4 3" xfId="42"/>
    <cellStyle name="Percent 5" xfId="43"/>
    <cellStyle name="Percent 6" xfId="44"/>
    <cellStyle name="Percent 7" xfId="45"/>
    <cellStyle name="Title" xfId="1" builtinId="15"/>
  </cellStyles>
  <dxfs count="9">
    <dxf>
      <font>
        <b/>
        <i val="0"/>
      </font>
      <fill>
        <patternFill>
          <bgColor rgb="FFFF0000"/>
        </patternFill>
      </fill>
      <border>
        <left style="thin">
          <color theme="1"/>
        </left>
        <right style="thin">
          <color theme="1"/>
        </right>
        <top style="thin">
          <color theme="1"/>
        </top>
        <bottom style="thin">
          <color theme="1"/>
        </bottom>
        <vertical/>
        <horizontal/>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ill>
        <patternFill>
          <bgColor rgb="FFFFC7CE"/>
        </patternFill>
      </fill>
    </dxf>
    <dxf>
      <font>
        <b/>
        <i val="0"/>
        <strike val="0"/>
        <condense val="0"/>
        <extend val="0"/>
        <outline val="0"/>
        <shadow val="0"/>
        <u val="none"/>
        <vertAlign val="baseline"/>
        <sz val="10"/>
        <color auto="1"/>
        <name val="Arial"/>
        <scheme val="none"/>
      </font>
      <fill>
        <patternFill patternType="solid">
          <fgColor indexed="64"/>
          <bgColor theme="6" tint="0.59999389629810485"/>
        </patternFill>
      </fill>
      <alignment horizontal="right" vertical="bottom" textRotation="0" wrapText="0" relativeIndent="0" justifyLastLine="0" shrinkToFit="0" readingOrder="0"/>
      <protection locked="1" hidden="0"/>
    </dxf>
    <dxf>
      <font>
        <b val="0"/>
        <i val="0"/>
        <strike val="0"/>
        <condense val="0"/>
        <extend val="0"/>
        <outline val="0"/>
        <shadow val="0"/>
        <u val="none"/>
        <vertAlign val="baseline"/>
        <sz val="11"/>
        <color theme="1"/>
        <name val="Calibri"/>
        <scheme val="minor"/>
      </font>
      <numFmt numFmtId="165" formatCode="_-* #,##0_-;\-* #,##0_-;_-* &quot;-&quot;??_-;_-@_-"/>
      <fill>
        <patternFill patternType="solid">
          <fgColor indexed="64"/>
          <bgColor rgb="FFFFFFCC"/>
        </patternFill>
      </fill>
      <alignment horizontal="center" vertical="bottom" textRotation="0" wrapText="0" relativeIndent="0" justifyLastLine="0" shrinkToFit="0" readingOrder="0"/>
      <protection locked="0" hidden="0"/>
    </dxf>
    <dxf>
      <font>
        <b val="0"/>
        <i val="0"/>
        <strike val="0"/>
        <condense val="0"/>
        <extend val="0"/>
        <outline val="0"/>
        <shadow val="0"/>
        <u val="none"/>
        <vertAlign val="baseline"/>
        <sz val="10"/>
        <color theme="4"/>
        <name val="Calibri"/>
        <scheme val="minor"/>
      </font>
      <fill>
        <patternFill patternType="solid">
          <fgColor indexed="64"/>
          <bgColor theme="6" tint="0.59999389629810485"/>
        </patternFill>
      </fill>
      <alignment horizontal="left" vertical="bottom"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14</xdr:col>
      <xdr:colOff>514349</xdr:colOff>
      <xdr:row>95</xdr:row>
      <xdr:rowOff>161925</xdr:rowOff>
    </xdr:to>
    <xdr:sp macro="" textlink="">
      <xdr:nvSpPr>
        <xdr:cNvPr id="2" name="TextBox 1"/>
        <xdr:cNvSpPr txBox="1"/>
      </xdr:nvSpPr>
      <xdr:spPr>
        <a:xfrm>
          <a:off x="0" y="1"/>
          <a:ext cx="11268074" cy="18259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900"/>
            </a:lnSpc>
          </a:pPr>
          <a:r>
            <a:rPr lang="en-GB" sz="1400" b="1" i="0" u="none" strike="noStrike">
              <a:solidFill>
                <a:schemeClr val="tx2">
                  <a:lumMod val="75000"/>
                </a:schemeClr>
              </a:solidFill>
              <a:effectLst/>
              <a:latin typeface="+mn-lt"/>
              <a:ea typeface="+mn-ea"/>
              <a:cs typeface="+mn-cs"/>
            </a:rPr>
            <a:t>Postcode reporting exercise: </a:t>
          </a:r>
          <a:r>
            <a:rPr lang="en-GB" sz="1400">
              <a:solidFill>
                <a:schemeClr val="tx2">
                  <a:lumMod val="75000"/>
                </a:schemeClr>
              </a:solidFill>
            </a:rPr>
            <a:t> </a:t>
          </a:r>
          <a:r>
            <a:rPr lang="en-GB" sz="1400" b="1" i="0" u="none" strike="noStrike">
              <a:solidFill>
                <a:schemeClr val="tx2">
                  <a:lumMod val="75000"/>
                </a:schemeClr>
              </a:solidFill>
              <a:effectLst/>
              <a:latin typeface="+mn-lt"/>
              <a:ea typeface="+mn-ea"/>
              <a:cs typeface="+mn-cs"/>
            </a:rPr>
            <a:t>Notes for users: Jul</a:t>
          </a:r>
          <a:r>
            <a:rPr lang="en-GB" sz="1400" b="1" i="0" u="none" strike="noStrike" baseline="0">
              <a:solidFill>
                <a:schemeClr val="tx2">
                  <a:lumMod val="75000"/>
                </a:schemeClr>
              </a:solidFill>
              <a:effectLst/>
              <a:latin typeface="+mn-lt"/>
              <a:ea typeface="+mn-ea"/>
              <a:cs typeface="+mn-cs"/>
            </a:rPr>
            <a:t>y </a:t>
          </a:r>
          <a:r>
            <a:rPr lang="en-GB" sz="1400" b="1" i="0" u="none" strike="noStrike">
              <a:solidFill>
                <a:schemeClr val="tx2">
                  <a:lumMod val="75000"/>
                </a:schemeClr>
              </a:solidFill>
              <a:effectLst/>
              <a:latin typeface="+mn-lt"/>
              <a:ea typeface="+mn-ea"/>
              <a:cs typeface="+mn-cs"/>
            </a:rPr>
            <a:t>2015</a:t>
          </a:r>
        </a:p>
        <a:p>
          <a:pPr>
            <a:lnSpc>
              <a:spcPts val="1900"/>
            </a:lnSpc>
          </a:pPr>
          <a:r>
            <a:rPr lang="en-GB" sz="1400" b="1" i="0" u="none" strike="noStrike">
              <a:solidFill>
                <a:schemeClr val="tx2">
                  <a:lumMod val="75000"/>
                </a:schemeClr>
              </a:solidFill>
              <a:effectLst/>
              <a:latin typeface="+mn-lt"/>
              <a:ea typeface="+mn-ea"/>
              <a:cs typeface="+mn-cs"/>
            </a:rPr>
            <a:t>About the data</a:t>
          </a:r>
        </a:p>
        <a:p>
          <a:pPr marL="228600" indent="-228600">
            <a:lnSpc>
              <a:spcPct val="125000"/>
            </a:lnSpc>
            <a:buFont typeface="+mj-lt"/>
            <a:buAutoNum type="arabicPeriod"/>
          </a:pPr>
          <a:r>
            <a:rPr lang="en-GB" sz="1100" b="0" i="0" u="none" strike="noStrike">
              <a:solidFill>
                <a:schemeClr val="dk1"/>
              </a:solidFill>
              <a:effectLst/>
              <a:latin typeface="+mn-lt"/>
              <a:ea typeface="+mn-ea"/>
              <a:cs typeface="+mn-cs"/>
            </a:rPr>
            <a:t>These figures form part of a joint data reporting exercise, covering lending to SMEs, residential mortgages and personal loans, coordinated by the British Bankers' Association (BBA) and the Council of Mortgage Lenders (CML).</a:t>
          </a:r>
          <a:r>
            <a:rPr lang="en-GB" sz="1400"/>
            <a:t> </a:t>
          </a:r>
        </a:p>
        <a:p>
          <a:pPr marL="228600" marR="0" indent="-228600" defTabSz="914400" eaLnBrk="1" fontAlgn="auto" latinLnBrk="0" hangingPunct="1">
            <a:lnSpc>
              <a:spcPts val="1500"/>
            </a:lnSpc>
            <a:spcBef>
              <a:spcPts val="0"/>
            </a:spcBef>
            <a:spcAft>
              <a:spcPts val="0"/>
            </a:spcAft>
            <a:buClrTx/>
            <a:buSzTx/>
            <a:buFont typeface="+mj-lt"/>
            <a:buAutoNum type="arabicPeriod"/>
            <a:tabLst/>
            <a:defRPr/>
          </a:pPr>
          <a:r>
            <a:rPr lang="en-GB" sz="1100">
              <a:solidFill>
                <a:schemeClr val="dk1"/>
              </a:solidFill>
              <a:effectLst/>
              <a:latin typeface="+mn-lt"/>
              <a:ea typeface="+mn-ea"/>
              <a:cs typeface="+mn-cs"/>
            </a:rPr>
            <a:t>Participating lenders for the GB mortgage lending element are: </a:t>
          </a:r>
          <a:r>
            <a:rPr lang="en-GB" sz="1100" b="1">
              <a:solidFill>
                <a:schemeClr val="dk1"/>
              </a:solidFill>
              <a:effectLst/>
              <a:latin typeface="+mn-lt"/>
              <a:ea typeface="+mn-ea"/>
              <a:cs typeface="+mn-cs"/>
            </a:rPr>
            <a:t>Barclays, Lloyds Banking Group, HSBC, RBS, Santander UK, Clydesdale &amp; Yorkshire Banks and Nationwide Building Society</a:t>
          </a:r>
          <a:r>
            <a:rPr lang="en-GB" sz="1100" b="0">
              <a:solidFill>
                <a:schemeClr val="dk1"/>
              </a:solidFill>
              <a:effectLst/>
              <a:latin typeface="+mn-lt"/>
              <a:ea typeface="+mn-ea"/>
              <a:cs typeface="+mn-cs"/>
            </a:rPr>
            <a:t>.  With effect from Q1 2014 TSB is no longer included.   </a:t>
          </a:r>
          <a:r>
            <a:rPr lang="en-GB" sz="1100">
              <a:solidFill>
                <a:schemeClr val="dk1"/>
              </a:solidFill>
              <a:effectLst/>
              <a:latin typeface="+mn-lt"/>
              <a:ea typeface="+mn-ea"/>
              <a:cs typeface="+mn-cs"/>
            </a:rPr>
            <a:t>Collectively, these institutions account for about 70% of total mortgage lending.</a:t>
          </a:r>
        </a:p>
        <a:p>
          <a:pPr marL="228600" marR="0" indent="-228600" defTabSz="914400" eaLnBrk="1" fontAlgn="auto" latinLnBrk="0" hangingPunct="1">
            <a:lnSpc>
              <a:spcPts val="1500"/>
            </a:lnSpc>
            <a:spcBef>
              <a:spcPts val="0"/>
            </a:spcBef>
            <a:spcAft>
              <a:spcPts val="0"/>
            </a:spcAft>
            <a:buClrTx/>
            <a:buSzTx/>
            <a:buFont typeface="+mj-lt"/>
            <a:buAutoNum type="arabicPeriod"/>
            <a:tabLst/>
            <a:defRPr/>
          </a:pPr>
          <a:r>
            <a:rPr lang="en-GB" sz="1100">
              <a:solidFill>
                <a:schemeClr val="dk1"/>
              </a:solidFill>
              <a:effectLst/>
              <a:latin typeface="+mn-lt"/>
              <a:ea typeface="+mn-ea"/>
              <a:cs typeface="+mn-cs"/>
            </a:rPr>
            <a:t>In addition, from 2014 Q3 reporting the postcode sector breakdown for outstanding mortgage lending in Northern Ireland has been reported in aggregate by the CML and by the BBA for personal loans and lending to SMEs.  Four additional lenders have participated in this exercise to increase the coverage in</a:t>
          </a:r>
          <a:r>
            <a:rPr lang="en-GB" sz="1100" baseline="0">
              <a:solidFill>
                <a:schemeClr val="dk1"/>
              </a:solidFill>
              <a:effectLst/>
              <a:latin typeface="+mn-lt"/>
              <a:ea typeface="+mn-ea"/>
              <a:cs typeface="+mn-cs"/>
            </a:rPr>
            <a:t> Northern Ireland.   Participating lenders for the NI mortgage lending element are: </a:t>
          </a:r>
          <a:r>
            <a:rPr lang="en-GB" sz="1100">
              <a:solidFill>
                <a:schemeClr val="dk1"/>
              </a:solidFill>
              <a:effectLst/>
              <a:latin typeface="+mn-lt"/>
              <a:ea typeface="+mn-ea"/>
              <a:cs typeface="+mn-cs"/>
            </a:rPr>
            <a:t> </a:t>
          </a:r>
          <a:r>
            <a:rPr lang="en-GB" sz="1100" b="1">
              <a:solidFill>
                <a:schemeClr val="dk1"/>
              </a:solidFill>
              <a:effectLst/>
              <a:latin typeface="+mn-lt"/>
              <a:ea typeface="+mn-ea"/>
              <a:cs typeface="+mn-cs"/>
            </a:rPr>
            <a:t>Barclays, Lloyds Banking Group, HSBC, RBS, Santander UK, Nationwide Building Society, Allied Irish Bank, Bank of</a:t>
          </a:r>
          <a:r>
            <a:rPr lang="en-GB" sz="1100" b="1" baseline="0">
              <a:solidFill>
                <a:schemeClr val="dk1"/>
              </a:solidFill>
              <a:effectLst/>
              <a:latin typeface="+mn-lt"/>
              <a:ea typeface="+mn-ea"/>
              <a:cs typeface="+mn-cs"/>
            </a:rPr>
            <a:t> Ireland, Danske Bank, and Ulster Bank. </a:t>
          </a:r>
          <a:r>
            <a:rPr lang="en-GB" sz="1100" b="0" baseline="0">
              <a:solidFill>
                <a:schemeClr val="dk1"/>
              </a:solidFill>
              <a:effectLst/>
              <a:latin typeface="+mn-lt"/>
              <a:ea typeface="+mn-ea"/>
              <a:cs typeface="+mn-cs"/>
            </a:rPr>
            <a:t>Unlike the GB exercise these lenders are not yet reporting the individual postcode sector breakdown in Northern Ireland.</a:t>
          </a:r>
        </a:p>
        <a:p>
          <a:pPr marL="228600" marR="0" indent="-228600" defTabSz="914400" eaLnBrk="1" fontAlgn="auto" latinLnBrk="0" hangingPunct="1">
            <a:lnSpc>
              <a:spcPts val="1500"/>
            </a:lnSpc>
            <a:spcBef>
              <a:spcPts val="0"/>
            </a:spcBef>
            <a:spcAft>
              <a:spcPts val="0"/>
            </a:spcAft>
            <a:buClrTx/>
            <a:buSzTx/>
            <a:buFont typeface="+mj-lt"/>
            <a:buAutoNum type="arabicPeriod"/>
            <a:tabLst/>
            <a:defRPr/>
          </a:pPr>
          <a:r>
            <a:rPr lang="en-GB" sz="1100" b="0" baseline="0">
              <a:solidFill>
                <a:schemeClr val="dk1"/>
              </a:solidFill>
              <a:effectLst/>
              <a:latin typeface="+mn-lt"/>
              <a:ea typeface="+mn-ea"/>
              <a:cs typeface="+mn-cs"/>
            </a:rPr>
            <a:t>Data for Northern Ireland has been presented separately due to the different mix of  firms included in this part of the exercise.</a:t>
          </a:r>
        </a:p>
        <a:p>
          <a:pPr marL="228600" marR="0" indent="-228600" defTabSz="914400" eaLnBrk="1" fontAlgn="auto" latinLnBrk="0" hangingPunct="1">
            <a:lnSpc>
              <a:spcPts val="1500"/>
            </a:lnSpc>
            <a:spcBef>
              <a:spcPts val="0"/>
            </a:spcBef>
            <a:spcAft>
              <a:spcPts val="0"/>
            </a:spcAft>
            <a:buClrTx/>
            <a:buSzTx/>
            <a:buFont typeface="+mj-lt"/>
            <a:buAutoNum type="arabicPeriod"/>
            <a:tabLst/>
            <a:defRPr/>
          </a:pPr>
          <a:r>
            <a:rPr lang="en-GB" sz="1100">
              <a:solidFill>
                <a:schemeClr val="dk1"/>
              </a:solidFill>
              <a:effectLst/>
              <a:latin typeface="+mn-lt"/>
              <a:ea typeface="+mn-ea"/>
              <a:cs typeface="+mn-cs"/>
            </a:rPr>
            <a:t>Clydesdale Bank &amp; Yorkshire Bank have no material mortgage lending in Northern Ireland  and are therefore not included in this part of the exercise. </a:t>
          </a:r>
        </a:p>
        <a:p>
          <a:pPr marL="228600" marR="0" indent="-228600" defTabSz="914400" eaLnBrk="1" fontAlgn="auto" latinLnBrk="0" hangingPunct="1">
            <a:lnSpc>
              <a:spcPts val="1500"/>
            </a:lnSpc>
            <a:spcBef>
              <a:spcPts val="0"/>
            </a:spcBef>
            <a:spcAft>
              <a:spcPts val="0"/>
            </a:spcAft>
            <a:buClrTx/>
            <a:buSzTx/>
            <a:buFont typeface="+mj-lt"/>
            <a:buAutoNum type="arabicPeriod"/>
            <a:tabLst/>
            <a:defRPr/>
          </a:pPr>
          <a:r>
            <a:rPr lang="en-GB" sz="1100">
              <a:solidFill>
                <a:schemeClr val="dk1"/>
              </a:solidFill>
              <a:effectLst/>
              <a:latin typeface="+mn-lt"/>
              <a:ea typeface="+mn-ea"/>
              <a:cs typeface="+mn-cs"/>
            </a:rPr>
            <a:t>All the figures shown in this Excel file are aggregate figures.  Participating lenders publish comparable GB figures for their own businesses separately, accessible via lenders' respective websites. </a:t>
          </a:r>
          <a:r>
            <a:rPr lang="en-GB" sz="1100" baseline="0">
              <a:solidFill>
                <a:schemeClr val="dk1"/>
              </a:solidFill>
              <a:effectLst/>
              <a:latin typeface="+mn-lt"/>
              <a:ea typeface="+mn-ea"/>
              <a:cs typeface="+mn-cs"/>
            </a:rPr>
            <a:t>  Detailed postcode sector figures for Northern Ireland are only published in aggregate, individual lenders publish the total balances outstanding in Northern Ireland but not the detailed postcode sector breakdown.</a:t>
          </a:r>
          <a:endParaRPr lang="en-GB" sz="1100">
            <a:solidFill>
              <a:schemeClr val="dk1"/>
            </a:solidFill>
            <a:effectLst/>
            <a:latin typeface="+mn-lt"/>
            <a:ea typeface="+mn-ea"/>
            <a:cs typeface="+mn-cs"/>
          </a:endParaRPr>
        </a:p>
        <a:p>
          <a:pPr marL="228600" marR="0" indent="-228600" defTabSz="914400" eaLnBrk="1" fontAlgn="auto" latinLnBrk="0" hangingPunct="1">
            <a:lnSpc>
              <a:spcPts val="1500"/>
            </a:lnSpc>
            <a:spcBef>
              <a:spcPts val="0"/>
            </a:spcBef>
            <a:spcAft>
              <a:spcPts val="0"/>
            </a:spcAft>
            <a:buClrTx/>
            <a:buSzTx/>
            <a:buFont typeface="+mj-lt"/>
            <a:buAutoNum type="arabicPeriod"/>
            <a:tabLst/>
            <a:defRPr/>
          </a:pPr>
          <a:r>
            <a:rPr lang="en-GB" sz="1100">
              <a:solidFill>
                <a:schemeClr val="dk1"/>
              </a:solidFill>
              <a:effectLst/>
              <a:latin typeface="+mn-lt"/>
              <a:ea typeface="+mn-ea"/>
              <a:cs typeface="+mn-cs"/>
            </a:rPr>
            <a:t>The figures show the sterling equivalent value of outstanding balances (in all currencies) that have been advanced to, and drawn down by, borrowers.</a:t>
          </a:r>
        </a:p>
        <a:p>
          <a:pPr marL="228600" marR="0" indent="-228600" defTabSz="914400" eaLnBrk="1" fontAlgn="auto" latinLnBrk="0" hangingPunct="1">
            <a:lnSpc>
              <a:spcPts val="1500"/>
            </a:lnSpc>
            <a:spcBef>
              <a:spcPts val="0"/>
            </a:spcBef>
            <a:spcAft>
              <a:spcPts val="0"/>
            </a:spcAft>
            <a:buClrTx/>
            <a:buSzTx/>
            <a:buFont typeface="+mj-lt"/>
            <a:buAutoNum type="arabicPeriod"/>
            <a:tabLst/>
            <a:defRPr/>
          </a:pPr>
          <a:r>
            <a:rPr lang="en-GB" sz="1100" b="0" i="0" u="none" strike="noStrike">
              <a:solidFill>
                <a:schemeClr val="dk1"/>
              </a:solidFill>
              <a:effectLst/>
              <a:latin typeface="+mn-lt"/>
              <a:ea typeface="+mn-ea"/>
              <a:cs typeface="+mn-cs"/>
            </a:rPr>
            <a:t>Figures are reported using the </a:t>
          </a:r>
          <a:r>
            <a:rPr lang="en-GB" sz="1100" b="1" i="0" u="none" strike="noStrike">
              <a:solidFill>
                <a:schemeClr val="dk1"/>
              </a:solidFill>
              <a:effectLst/>
              <a:latin typeface="+mn-lt"/>
              <a:ea typeface="+mn-ea"/>
              <a:cs typeface="+mn-cs"/>
            </a:rPr>
            <a:t>Royal Mail's sector postcode classification</a:t>
          </a:r>
          <a:r>
            <a:rPr lang="en-GB" sz="1100" b="0" i="0" u="none" strike="noStrike">
              <a:solidFill>
                <a:schemeClr val="dk1"/>
              </a:solidFill>
              <a:effectLst/>
              <a:latin typeface="+mn-lt"/>
              <a:ea typeface="+mn-ea"/>
              <a:cs typeface="+mn-cs"/>
            </a:rPr>
            <a:t>, as maintained periodically by the Office for National Statistics.  </a:t>
          </a:r>
          <a:r>
            <a:rPr lang="en-GB"/>
            <a:t> </a:t>
          </a:r>
        </a:p>
        <a:p>
          <a:pPr marL="228600" marR="0" indent="-228600" defTabSz="914400" eaLnBrk="1" fontAlgn="auto" latinLnBrk="0" hangingPunct="1">
            <a:lnSpc>
              <a:spcPts val="1500"/>
            </a:lnSpc>
            <a:spcBef>
              <a:spcPts val="0"/>
            </a:spcBef>
            <a:spcAft>
              <a:spcPts val="0"/>
            </a:spcAft>
            <a:buClrTx/>
            <a:buSzTx/>
            <a:buFont typeface="+mj-lt"/>
            <a:buAutoNum type="arabicPeriod"/>
            <a:tabLst/>
            <a:defRPr/>
          </a:pPr>
          <a:r>
            <a:rPr lang="en-GB" sz="1100" b="0" i="0" u="none" strike="noStrike">
              <a:solidFill>
                <a:schemeClr val="dk1"/>
              </a:solidFill>
              <a:effectLst/>
              <a:latin typeface="+mn-lt"/>
              <a:ea typeface="+mn-ea"/>
              <a:cs typeface="+mn-cs"/>
            </a:rPr>
            <a:t>Great Britain currently has about 1.8 million full postcodes, 11,000 sector postcodes, 3,000 districts and 120 postal areas.</a:t>
          </a:r>
          <a:r>
            <a:rPr lang="en-GB"/>
            <a:t>   In additiom</a:t>
          </a:r>
          <a:r>
            <a:rPr lang="en-GB" baseline="0"/>
            <a:t>n there are around 270 postcode sectors in Northern Ireland.</a:t>
          </a:r>
          <a:endParaRPr lang="en-GB"/>
        </a:p>
        <a:p>
          <a:pPr marL="228600" marR="0" indent="-228600" defTabSz="914400" eaLnBrk="1" fontAlgn="auto" latinLnBrk="0" hangingPunct="1">
            <a:lnSpc>
              <a:spcPts val="1500"/>
            </a:lnSpc>
            <a:spcBef>
              <a:spcPts val="0"/>
            </a:spcBef>
            <a:spcAft>
              <a:spcPts val="0"/>
            </a:spcAft>
            <a:buClrTx/>
            <a:buSzTx/>
            <a:buFont typeface="+mj-lt"/>
            <a:buAutoNum type="arabicPeriod"/>
            <a:tabLst/>
            <a:defRPr/>
          </a:pPr>
          <a:r>
            <a:rPr lang="en-GB" sz="1100" b="0" i="0" u="none" strike="noStrike">
              <a:solidFill>
                <a:schemeClr val="dk1"/>
              </a:solidFill>
              <a:effectLst/>
              <a:latin typeface="+mn-lt"/>
              <a:ea typeface="+mn-ea"/>
              <a:cs typeface="+mn-cs"/>
            </a:rPr>
            <a:t>Reporting is restricted to those </a:t>
          </a:r>
          <a:r>
            <a:rPr lang="en-GB" sz="1100" b="1" i="0" u="none" strike="noStrike">
              <a:solidFill>
                <a:schemeClr val="dk1"/>
              </a:solidFill>
              <a:effectLst/>
              <a:latin typeface="+mn-lt"/>
              <a:ea typeface="+mn-ea"/>
              <a:cs typeface="+mn-cs"/>
            </a:rPr>
            <a:t>sector postcodes which are valid and live</a:t>
          </a:r>
          <a:r>
            <a:rPr lang="en-GB" sz="1100" b="0" i="0" u="none" strike="noStrike">
              <a:solidFill>
                <a:schemeClr val="dk1"/>
              </a:solidFill>
              <a:effectLst/>
              <a:latin typeface="+mn-lt"/>
              <a:ea typeface="+mn-ea"/>
              <a:cs typeface="+mn-cs"/>
            </a:rPr>
            <a:t>, according to the most recent Royal Mail listing at the time of data reporting by lenders.  </a:t>
          </a:r>
        </a:p>
        <a:p>
          <a:pPr marL="228600" marR="0" indent="-228600" defTabSz="914400" eaLnBrk="1" fontAlgn="auto" latinLnBrk="0" hangingPunct="1">
            <a:lnSpc>
              <a:spcPts val="1500"/>
            </a:lnSpc>
            <a:spcBef>
              <a:spcPts val="0"/>
            </a:spcBef>
            <a:spcAft>
              <a:spcPts val="0"/>
            </a:spcAft>
            <a:buClrTx/>
            <a:buSzTx/>
            <a:buFont typeface="+mj-lt"/>
            <a:buAutoNum type="arabicPeriod"/>
            <a:tabLst/>
            <a:defRPr/>
          </a:pPr>
          <a:endParaRPr lang="en-GB" sz="1100" b="0" i="0" u="none" strike="noStrike">
            <a:solidFill>
              <a:schemeClr val="dk1"/>
            </a:solidFill>
            <a:effectLst/>
            <a:latin typeface="+mn-lt"/>
            <a:ea typeface="+mn-ea"/>
            <a:cs typeface="+mn-cs"/>
          </a:endParaRPr>
        </a:p>
        <a:p>
          <a:pPr marL="0" marR="0" indent="0" defTabSz="914400" eaLnBrk="1" fontAlgn="auto" latinLnBrk="0" hangingPunct="1">
            <a:lnSpc>
              <a:spcPts val="1900"/>
            </a:lnSpc>
            <a:spcBef>
              <a:spcPts val="0"/>
            </a:spcBef>
            <a:spcAft>
              <a:spcPts val="0"/>
            </a:spcAft>
            <a:buClrTx/>
            <a:buSzTx/>
            <a:buFont typeface="Arial" panose="020B0604020202020204" pitchFamily="34" charset="0"/>
            <a:buNone/>
            <a:tabLst/>
            <a:defRPr/>
          </a:pPr>
          <a:r>
            <a:rPr lang="en-GB" sz="1400" b="1" i="0" u="none" strike="noStrike">
              <a:solidFill>
                <a:schemeClr val="tx2">
                  <a:lumMod val="75000"/>
                </a:schemeClr>
              </a:solidFill>
              <a:effectLst/>
              <a:latin typeface="+mn-lt"/>
              <a:ea typeface="+mn-ea"/>
              <a:cs typeface="+mn-cs"/>
            </a:rPr>
            <a:t>Mortgage specific issues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1"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p>
        <a:p>
          <a:pPr marL="228600" marR="0" indent="-228600" defTabSz="914400" eaLnBrk="1" fontAlgn="auto" latinLnBrk="0" hangingPunct="1">
            <a:lnSpc>
              <a:spcPts val="1500"/>
            </a:lnSpc>
            <a:spcBef>
              <a:spcPts val="0"/>
            </a:spcBef>
            <a:spcAft>
              <a:spcPts val="0"/>
            </a:spcAft>
            <a:buClrTx/>
            <a:buSzTx/>
            <a:buFont typeface="+mj-lt"/>
            <a:buAutoNum type="arabicPeriod" startAt="8"/>
            <a:tabLst/>
            <a:defRPr/>
          </a:pPr>
          <a:r>
            <a:rPr lang="en-GB" sz="1100" b="0" i="0" u="none" strike="noStrike">
              <a:solidFill>
                <a:schemeClr val="dk1"/>
              </a:solidFill>
              <a:effectLst/>
              <a:latin typeface="+mn-lt"/>
              <a:ea typeface="+mn-ea"/>
              <a:cs typeface="+mn-cs"/>
            </a:rPr>
            <a:t>Mortgage figures are based on Bank of England reporting classifications, and will include </a:t>
          </a:r>
          <a:r>
            <a:rPr lang="en-GB" sz="1100" b="1" i="0" u="none" strike="noStrike">
              <a:solidFill>
                <a:schemeClr val="dk1"/>
              </a:solidFill>
              <a:effectLst/>
              <a:latin typeface="+mn-lt"/>
              <a:ea typeface="+mn-ea"/>
              <a:cs typeface="+mn-cs"/>
            </a:rPr>
            <a:t>most buy to let activity, as well as borrowing by home-owners</a:t>
          </a:r>
          <a:r>
            <a:rPr lang="en-GB" sz="1100" b="0" i="0" u="none" strike="noStrike">
              <a:solidFill>
                <a:schemeClr val="dk1"/>
              </a:solidFill>
              <a:effectLst/>
              <a:latin typeface="+mn-lt"/>
              <a:ea typeface="+mn-ea"/>
              <a:cs typeface="+mn-cs"/>
            </a:rPr>
            <a:t>.</a:t>
          </a:r>
        </a:p>
        <a:p>
          <a:pPr marL="228600" marR="0" indent="-228600" defTabSz="914400" eaLnBrk="1" fontAlgn="auto" latinLnBrk="0" hangingPunct="1">
            <a:lnSpc>
              <a:spcPts val="1500"/>
            </a:lnSpc>
            <a:spcBef>
              <a:spcPts val="0"/>
            </a:spcBef>
            <a:spcAft>
              <a:spcPts val="0"/>
            </a:spcAft>
            <a:buClrTx/>
            <a:buSzTx/>
            <a:buFont typeface="+mj-lt"/>
            <a:buAutoNum type="arabicPeriod" startAt="8"/>
            <a:tabLst/>
            <a:defRPr/>
          </a:pPr>
          <a:r>
            <a:rPr lang="en-GB" sz="1100" b="0" i="0" u="none" strike="noStrike">
              <a:solidFill>
                <a:schemeClr val="dk1"/>
              </a:solidFill>
              <a:effectLst/>
              <a:latin typeface="+mn-lt"/>
              <a:ea typeface="+mn-ea"/>
              <a:cs typeface="+mn-cs"/>
            </a:rPr>
            <a:t>Participating lenders together represent about </a:t>
          </a:r>
          <a:r>
            <a:rPr lang="en-GB" sz="1100" b="1" i="0" u="none" strike="noStrike">
              <a:solidFill>
                <a:schemeClr val="dk1"/>
              </a:solidFill>
              <a:effectLst/>
              <a:latin typeface="+mn-lt"/>
              <a:ea typeface="+mn-ea"/>
              <a:cs typeface="+mn-cs"/>
            </a:rPr>
            <a:t>73% of the total national residential mortgage market</a:t>
          </a:r>
          <a:r>
            <a:rPr lang="en-GB" sz="1100" b="0" i="0" u="none" strike="noStrike">
              <a:solidFill>
                <a:schemeClr val="dk1"/>
              </a:solidFill>
              <a:effectLst/>
              <a:latin typeface="+mn-lt"/>
              <a:ea typeface="+mn-ea"/>
              <a:cs typeface="+mn-cs"/>
            </a:rPr>
            <a:t>.  </a:t>
          </a:r>
          <a:r>
            <a:rPr lang="en-GB" sz="1100" b="1" i="0" u="none" strike="noStrike">
              <a:solidFill>
                <a:schemeClr val="dk1"/>
              </a:solidFill>
              <a:effectLst/>
              <a:latin typeface="+mn-lt"/>
              <a:ea typeface="+mn-ea"/>
              <a:cs typeface="+mn-cs"/>
            </a:rPr>
            <a:t>Users therefore should take considerable care in interpreting local-level figures, as they will not necessarily be truly representative of the picture for the mortgage industry as a whole.</a:t>
          </a:r>
        </a:p>
        <a:p>
          <a:pPr marL="228600" marR="0" indent="-228600" defTabSz="914400" eaLnBrk="1" fontAlgn="auto" latinLnBrk="0" hangingPunct="1">
            <a:lnSpc>
              <a:spcPts val="1500"/>
            </a:lnSpc>
            <a:spcBef>
              <a:spcPts val="0"/>
            </a:spcBef>
            <a:spcAft>
              <a:spcPts val="0"/>
            </a:spcAft>
            <a:buClrTx/>
            <a:buSzTx/>
            <a:buFont typeface="+mj-lt"/>
            <a:buAutoNum type="arabicPeriod" startAt="8"/>
            <a:tabLst/>
            <a:defRPr/>
          </a:pPr>
          <a:r>
            <a:rPr lang="en-GB" sz="1100" b="0" i="0" u="none" strike="noStrike">
              <a:solidFill>
                <a:schemeClr val="dk1"/>
              </a:solidFill>
              <a:effectLst/>
              <a:latin typeface="+mn-lt"/>
              <a:ea typeface="+mn-ea"/>
              <a:cs typeface="+mn-cs"/>
            </a:rPr>
            <a:t>More than </a:t>
          </a:r>
          <a:r>
            <a:rPr lang="en-GB" sz="1100" b="1" i="0" u="none" strike="noStrike">
              <a:solidFill>
                <a:schemeClr val="dk1"/>
              </a:solidFill>
              <a:effectLst/>
              <a:latin typeface="+mn-lt"/>
              <a:ea typeface="+mn-ea"/>
              <a:cs typeface="+mn-cs"/>
            </a:rPr>
            <a:t>1,500 GB sector postcodes </a:t>
          </a:r>
          <a:r>
            <a:rPr lang="en-GB" sz="1100" b="0" i="0" u="none" strike="noStrike">
              <a:solidFill>
                <a:schemeClr val="dk1"/>
              </a:solidFill>
              <a:effectLst/>
              <a:latin typeface="+mn-lt"/>
              <a:ea typeface="+mn-ea"/>
              <a:cs typeface="+mn-cs"/>
            </a:rPr>
            <a:t>are "non-geographic' in nature and used solely for mail routing purposes.  As they do not reflect where people live, they are not relevant for </a:t>
          </a:r>
          <a:r>
            <a:rPr lang="en-GB" b="0"/>
            <a:t> </a:t>
          </a:r>
          <a:r>
            <a:rPr lang="en-GB" sz="1100" b="0" i="0" u="none" strike="noStrike">
              <a:solidFill>
                <a:schemeClr val="dk1"/>
              </a:solidFill>
              <a:effectLst/>
              <a:latin typeface="+mn-lt"/>
              <a:ea typeface="+mn-ea"/>
              <a:cs typeface="+mn-cs"/>
            </a:rPr>
            <a:t>mortgage lending.</a:t>
          </a:r>
          <a:r>
            <a:rPr lang="en-GB" b="0"/>
            <a:t> </a:t>
          </a:r>
          <a:r>
            <a:rPr lang="en-GB" sz="1100" b="0" i="0" u="none" strike="noStrike">
              <a:solidFill>
                <a:schemeClr val="dk1"/>
              </a:solidFill>
              <a:effectLst/>
              <a:latin typeface="+mn-lt"/>
              <a:ea typeface="+mn-ea"/>
              <a:cs typeface="+mn-cs"/>
            </a:rPr>
            <a:t> </a:t>
          </a:r>
          <a:r>
            <a:rPr lang="en-GB" b="0"/>
            <a:t> </a:t>
          </a:r>
          <a:r>
            <a:rPr lang="en-GB" sz="1100" b="0" i="0" u="none" strike="noStrike">
              <a:solidFill>
                <a:schemeClr val="dk1"/>
              </a:solidFill>
              <a:effectLst/>
              <a:latin typeface="+mn-lt"/>
              <a:ea typeface="+mn-ea"/>
              <a:cs typeface="+mn-cs"/>
            </a:rPr>
            <a:t> </a:t>
          </a:r>
          <a:r>
            <a:rPr lang="en-GB" b="0"/>
            <a:t> </a:t>
          </a:r>
          <a:r>
            <a:rPr lang="en-GB" sz="1100" b="0" i="0" u="none" strike="noStrike">
              <a:solidFill>
                <a:schemeClr val="dk1"/>
              </a:solidFill>
              <a:effectLst/>
              <a:latin typeface="+mn-lt"/>
              <a:ea typeface="+mn-ea"/>
              <a:cs typeface="+mn-cs"/>
            </a:rPr>
            <a:t> </a:t>
          </a:r>
          <a:r>
            <a:rPr lang="en-GB" b="0"/>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p>
        <a:p>
          <a:pPr marL="228600" marR="0" indent="-228600" defTabSz="914400" eaLnBrk="1" fontAlgn="auto" latinLnBrk="0" hangingPunct="1">
            <a:lnSpc>
              <a:spcPts val="1500"/>
            </a:lnSpc>
            <a:spcBef>
              <a:spcPts val="0"/>
            </a:spcBef>
            <a:spcAft>
              <a:spcPts val="0"/>
            </a:spcAft>
            <a:buClrTx/>
            <a:buSzTx/>
            <a:buFont typeface="+mj-lt"/>
            <a:buAutoNum type="arabicPeriod" startAt="8"/>
            <a:tabLst/>
            <a:defRPr/>
          </a:pPr>
          <a:endParaRPr lang="en-GB" sz="1100" b="0">
            <a:solidFill>
              <a:schemeClr val="dk1"/>
            </a:solidFill>
            <a:effectLst/>
            <a:latin typeface="+mn-lt"/>
            <a:ea typeface="+mn-ea"/>
            <a:cs typeface="+mn-cs"/>
          </a:endParaRPr>
        </a:p>
        <a:p>
          <a:pPr>
            <a:lnSpc>
              <a:spcPts val="1900"/>
            </a:lnSpc>
          </a:pPr>
          <a:r>
            <a:rPr lang="en-GB" sz="1400" b="1" i="0" u="none" strike="noStrike">
              <a:solidFill>
                <a:schemeClr val="tx2">
                  <a:lumMod val="75000"/>
                </a:schemeClr>
              </a:solidFill>
              <a:effectLst/>
              <a:latin typeface="+mn-lt"/>
              <a:ea typeface="+mn-ea"/>
              <a:cs typeface="+mn-cs"/>
            </a:rPr>
            <a:t>What do borrowing levels indicate?</a:t>
          </a:r>
        </a:p>
        <a:p>
          <a:pPr marL="228600" indent="-228600">
            <a:lnSpc>
              <a:spcPts val="1500"/>
            </a:lnSpc>
            <a:buFont typeface="+mj-lt"/>
            <a:buAutoNum type="arabicPeriod" startAt="11"/>
          </a:pPr>
          <a:r>
            <a:rPr lang="en-GB" sz="1100">
              <a:solidFill>
                <a:schemeClr val="dk1"/>
              </a:solidFill>
              <a:effectLst/>
              <a:latin typeface="+mn-lt"/>
              <a:ea typeface="+mn-ea"/>
              <a:cs typeface="+mn-cs"/>
            </a:rPr>
            <a:t>Stock levels are not equivalent to current demand nor new borrowing. They will comprise borrowing agreements made in the past, new agreements, repayments and borrowing written off.</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Borrowing is not a direct indication of the financial health of borrowers. Levels will reflect the demographic and characteristic makeup of a sector and its customers – for example, predominantly residential sectors will be unlikely to see high levels of SME borrowing, predominantly commercial and industrial areas will be unlikely to see high levels of mortgages or personal loans.</a:t>
          </a:r>
        </a:p>
        <a:p>
          <a:pPr marL="0" indent="0">
            <a:lnSpc>
              <a:spcPts val="1900"/>
            </a:lnSpc>
          </a:pPr>
          <a:endParaRPr lang="en-GB" sz="1400" b="1" i="0" u="none" strike="noStrike">
            <a:solidFill>
              <a:schemeClr val="tx2">
                <a:lumMod val="75000"/>
              </a:schemeClr>
            </a:solidFill>
            <a:effectLst/>
            <a:latin typeface="+mn-lt"/>
            <a:ea typeface="+mn-ea"/>
            <a:cs typeface="+mn-cs"/>
          </a:endParaRPr>
        </a:p>
        <a:p>
          <a:pPr marL="0" indent="0">
            <a:lnSpc>
              <a:spcPts val="1900"/>
            </a:lnSpc>
          </a:pPr>
          <a:r>
            <a:rPr lang="en-GB" sz="1400" b="1" i="0" u="none" strike="noStrike">
              <a:solidFill>
                <a:schemeClr val="tx2">
                  <a:lumMod val="75000"/>
                </a:schemeClr>
              </a:solidFill>
              <a:effectLst/>
              <a:latin typeface="+mn-lt"/>
              <a:ea typeface="+mn-ea"/>
              <a:cs typeface="+mn-cs"/>
            </a:rPr>
            <a:t>What is being reported?</a:t>
          </a:r>
        </a:p>
        <a:p>
          <a:pPr marL="228600" indent="-228600">
            <a:lnSpc>
              <a:spcPts val="1500"/>
            </a:lnSpc>
            <a:buFont typeface="+mj-lt"/>
            <a:buAutoNum type="arabicPeriod" startAt="12"/>
          </a:pPr>
          <a:r>
            <a:rPr lang="en-GB" sz="1100">
              <a:solidFill>
                <a:schemeClr val="dk1"/>
              </a:solidFill>
              <a:effectLst/>
              <a:latin typeface="+mn-lt"/>
              <a:ea typeface="+mn-ea"/>
              <a:cs typeface="+mn-cs"/>
            </a:rPr>
            <a:t>Lenders report on three separate business streams: SMEs, residential mortgages and unsecured personal loans.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All figures reflect the total amount of borrowing outstanding on customer accounts. This figure is likely to fluctuate over time for a number of reasons including the following:</a:t>
          </a:r>
        </a:p>
        <a:p>
          <a:pPr marL="171450" lvl="0" indent="-171450">
            <a:lnSpc>
              <a:spcPts val="1500"/>
            </a:lnSpc>
            <a:buFont typeface="Arial" panose="020B0604020202020204" pitchFamily="34" charset="0"/>
            <a:buChar char="•"/>
          </a:pPr>
          <a:r>
            <a:rPr lang="en-GB" sz="1100">
              <a:solidFill>
                <a:schemeClr val="dk1"/>
              </a:solidFill>
              <a:effectLst/>
              <a:latin typeface="+mn-lt"/>
              <a:ea typeface="+mn-ea"/>
              <a:cs typeface="+mn-cs"/>
            </a:rPr>
            <a:t>new borrowing agreements are entered into</a:t>
          </a:r>
        </a:p>
        <a:p>
          <a:pPr marL="171450" lvl="0" indent="-171450">
            <a:lnSpc>
              <a:spcPts val="1500"/>
            </a:lnSpc>
            <a:buFont typeface="Arial" panose="020B0604020202020204" pitchFamily="34" charset="0"/>
            <a:buChar char="•"/>
          </a:pPr>
          <a:r>
            <a:rPr lang="en-GB" sz="1100">
              <a:solidFill>
                <a:schemeClr val="dk1"/>
              </a:solidFill>
              <a:effectLst/>
              <a:latin typeface="+mn-lt"/>
              <a:ea typeface="+mn-ea"/>
              <a:cs typeface="+mn-cs"/>
            </a:rPr>
            <a:t>customers repay borrowing in part or in full</a:t>
          </a:r>
        </a:p>
        <a:p>
          <a:pPr marL="171450" lvl="0" indent="-171450">
            <a:lnSpc>
              <a:spcPts val="1500"/>
            </a:lnSpc>
            <a:buFont typeface="Arial" panose="020B0604020202020204" pitchFamily="34" charset="0"/>
            <a:buChar char="•"/>
          </a:pPr>
          <a:r>
            <a:rPr lang="en-GB" sz="1100">
              <a:solidFill>
                <a:schemeClr val="dk1"/>
              </a:solidFill>
              <a:effectLst/>
              <a:latin typeface="+mn-lt"/>
              <a:ea typeface="+mn-ea"/>
              <a:cs typeface="+mn-cs"/>
            </a:rPr>
            <a:t>existing agreements mature</a:t>
          </a:r>
        </a:p>
        <a:p>
          <a:pPr marL="171450" lvl="0" indent="-171450">
            <a:lnSpc>
              <a:spcPts val="1500"/>
            </a:lnSpc>
            <a:buFont typeface="Arial" panose="020B0604020202020204" pitchFamily="34" charset="0"/>
            <a:buChar char="•"/>
          </a:pPr>
          <a:r>
            <a:rPr lang="en-GB" sz="1100">
              <a:solidFill>
                <a:schemeClr val="dk1"/>
              </a:solidFill>
              <a:effectLst/>
              <a:latin typeface="+mn-lt"/>
              <a:ea typeface="+mn-ea"/>
              <a:cs typeface="+mn-cs"/>
            </a:rPr>
            <a:t>borrowers move location</a:t>
          </a:r>
        </a:p>
        <a:p>
          <a:pPr marL="171450" lvl="0" indent="-171450">
            <a:lnSpc>
              <a:spcPts val="1500"/>
            </a:lnSpc>
            <a:buFont typeface="Arial" panose="020B0604020202020204" pitchFamily="34" charset="0"/>
            <a:buChar char="•"/>
          </a:pPr>
          <a:r>
            <a:rPr lang="en-GB" sz="1100">
              <a:solidFill>
                <a:schemeClr val="dk1"/>
              </a:solidFill>
              <a:effectLst/>
              <a:latin typeface="+mn-lt"/>
              <a:ea typeface="+mn-ea"/>
              <a:cs typeface="+mn-cs"/>
            </a:rPr>
            <a:t>borrowers switch into or out of alternative finance products</a:t>
          </a:r>
        </a:p>
        <a:p>
          <a:pPr marL="171450" lvl="0" indent="-171450">
            <a:lnSpc>
              <a:spcPts val="1500"/>
            </a:lnSpc>
            <a:buFont typeface="Arial" panose="020B0604020202020204" pitchFamily="34" charset="0"/>
            <a:buChar char="•"/>
          </a:pPr>
          <a:r>
            <a:rPr lang="en-GB" sz="1100">
              <a:solidFill>
                <a:schemeClr val="dk1"/>
              </a:solidFill>
              <a:effectLst/>
              <a:latin typeface="+mn-lt"/>
              <a:ea typeface="+mn-ea"/>
              <a:cs typeface="+mn-cs"/>
            </a:rPr>
            <a:t>borrowers switch to a different lender</a:t>
          </a:r>
        </a:p>
        <a:p>
          <a:pPr marL="0" indent="0">
            <a:lnSpc>
              <a:spcPts val="1900"/>
            </a:lnSpc>
          </a:pPr>
          <a:endParaRPr lang="en-GB" sz="1400" b="1" i="0" u="none" strike="noStrike">
            <a:solidFill>
              <a:schemeClr val="tx2">
                <a:lumMod val="75000"/>
              </a:schemeClr>
            </a:solidFill>
            <a:effectLst/>
            <a:latin typeface="+mn-lt"/>
            <a:ea typeface="+mn-ea"/>
            <a:cs typeface="+mn-cs"/>
          </a:endParaRPr>
        </a:p>
        <a:p>
          <a:pPr marL="0" indent="0">
            <a:lnSpc>
              <a:spcPts val="1900"/>
            </a:lnSpc>
          </a:pPr>
          <a:r>
            <a:rPr lang="en-GB" sz="1400" b="1" i="0" u="none" strike="noStrike">
              <a:solidFill>
                <a:schemeClr val="tx2">
                  <a:lumMod val="75000"/>
                </a:schemeClr>
              </a:solidFill>
              <a:effectLst/>
              <a:latin typeface="+mn-lt"/>
              <a:ea typeface="+mn-ea"/>
              <a:cs typeface="+mn-cs"/>
            </a:rPr>
            <a:t>What is a sector postcode?</a:t>
          </a:r>
        </a:p>
        <a:p>
          <a:pPr marL="228600" indent="-228600">
            <a:lnSpc>
              <a:spcPts val="1500"/>
            </a:lnSpc>
            <a:buFont typeface="+mj-lt"/>
            <a:buAutoNum type="arabicPeriod" startAt="13"/>
          </a:pPr>
          <a:r>
            <a:rPr lang="en-GB" sz="1100">
              <a:solidFill>
                <a:schemeClr val="dk1"/>
              </a:solidFill>
              <a:effectLst/>
              <a:latin typeface="+mn-lt"/>
              <a:ea typeface="+mn-ea"/>
              <a:cs typeface="+mn-cs"/>
            </a:rPr>
            <a:t>This exercise centres on the postal addresses represented by Royal Mail postcodes. The postal address is a sorting and routing instruction to Royal Mail and not always a geographically accurate description of where properties are located.</a:t>
          </a:r>
          <a:br>
            <a:rPr lang="en-GB" sz="1100">
              <a:solidFill>
                <a:schemeClr val="dk1"/>
              </a:solidFill>
              <a:effectLst/>
              <a:latin typeface="+mn-lt"/>
              <a:ea typeface="+mn-ea"/>
              <a:cs typeface="+mn-cs"/>
            </a:rPr>
          </a:br>
          <a:endParaRPr lang="en-GB" sz="1100">
            <a:solidFill>
              <a:schemeClr val="dk1"/>
            </a:solidFill>
            <a:effectLst/>
            <a:latin typeface="+mn-lt"/>
            <a:ea typeface="+mn-ea"/>
            <a:cs typeface="+mn-cs"/>
          </a:endParaRPr>
        </a:p>
        <a:p>
          <a:pPr marL="228600" indent="-228600">
            <a:lnSpc>
              <a:spcPts val="1500"/>
            </a:lnSpc>
            <a:buFont typeface="+mj-lt"/>
            <a:buAutoNum type="arabicPeriod" startAt="13"/>
          </a:pPr>
          <a:r>
            <a:rPr lang="en-GB" sz="1100">
              <a:solidFill>
                <a:schemeClr val="dk1"/>
              </a:solidFill>
              <a:effectLst/>
              <a:latin typeface="+mn-lt"/>
              <a:ea typeface="+mn-ea"/>
              <a:cs typeface="+mn-cs"/>
            </a:rPr>
            <a:t>They are made up of several components, as follows:</a:t>
          </a:r>
        </a:p>
        <a:p>
          <a:pPr marL="228600" indent="-228600">
            <a:lnSpc>
              <a:spcPts val="1500"/>
            </a:lnSpc>
            <a:buFont typeface="+mj-lt"/>
            <a:buAutoNum type="arabicPeriod" startAt="13"/>
          </a:pPr>
          <a:endParaRPr lang="en-GB" sz="1100">
            <a:solidFill>
              <a:schemeClr val="dk1"/>
            </a:solidFill>
            <a:effectLst/>
            <a:latin typeface="+mn-lt"/>
            <a:ea typeface="+mn-ea"/>
            <a:cs typeface="+mn-cs"/>
          </a:endParaRPr>
        </a:p>
        <a:p>
          <a:pPr marL="228600" indent="-228600">
            <a:lnSpc>
              <a:spcPts val="1500"/>
            </a:lnSpc>
            <a:buFont typeface="+mj-lt"/>
            <a:buAutoNum type="arabicPeriod" startAt="13"/>
          </a:pPr>
          <a:endParaRPr lang="en-GB" sz="1100">
            <a:solidFill>
              <a:schemeClr val="dk1"/>
            </a:solidFill>
            <a:effectLst/>
            <a:latin typeface="+mn-lt"/>
            <a:ea typeface="+mn-ea"/>
            <a:cs typeface="+mn-cs"/>
          </a:endParaRPr>
        </a:p>
        <a:p>
          <a:pPr marL="228600" indent="-228600">
            <a:lnSpc>
              <a:spcPts val="1500"/>
            </a:lnSpc>
            <a:buFont typeface="+mj-lt"/>
            <a:buAutoNum type="arabicPeriod" startAt="13"/>
          </a:pPr>
          <a:endParaRPr lang="en-GB" sz="1100">
            <a:solidFill>
              <a:schemeClr val="dk1"/>
            </a:solidFill>
            <a:effectLst/>
            <a:latin typeface="+mn-lt"/>
            <a:ea typeface="+mn-ea"/>
            <a:cs typeface="+mn-cs"/>
          </a:endParaRPr>
        </a:p>
        <a:p>
          <a:pPr marL="228600" indent="-228600">
            <a:lnSpc>
              <a:spcPts val="1500"/>
            </a:lnSpc>
            <a:buFont typeface="+mj-lt"/>
            <a:buAutoNum type="arabicPeriod" startAt="13"/>
          </a:pPr>
          <a:endParaRPr lang="en-GB" sz="1100">
            <a:solidFill>
              <a:schemeClr val="dk1"/>
            </a:solidFill>
            <a:effectLst/>
            <a:latin typeface="+mn-lt"/>
            <a:ea typeface="+mn-ea"/>
            <a:cs typeface="+mn-cs"/>
          </a:endParaRPr>
        </a:p>
        <a:p>
          <a:pPr marL="228600" indent="-228600">
            <a:lnSpc>
              <a:spcPts val="1500"/>
            </a:lnSpc>
            <a:buFont typeface="+mj-lt"/>
            <a:buAutoNum type="arabicPeriod" startAt="13"/>
          </a:pPr>
          <a:r>
            <a:rPr lang="en-GB" sz="1100">
              <a:solidFill>
                <a:schemeClr val="dk1"/>
              </a:solidFill>
              <a:effectLst/>
              <a:latin typeface="+mn-lt"/>
              <a:ea typeface="+mn-ea"/>
              <a:cs typeface="+mn-cs"/>
            </a:rPr>
            <a:t>The Royal Mail continuously reviews and makes changes to its postcodes, for example, when there are new homes or businesses in a development area, new or re-routed roads, or lack of codes for extra capacity.</a:t>
          </a:r>
        </a:p>
        <a:p>
          <a:pPr marL="228600" indent="-228600">
            <a:lnSpc>
              <a:spcPts val="1500"/>
            </a:lnSpc>
            <a:buFont typeface="+mj-lt"/>
            <a:buAutoNum type="arabicPeriod" startAt="13"/>
          </a:pPr>
          <a:r>
            <a:rPr lang="en-GB" sz="1100">
              <a:solidFill>
                <a:schemeClr val="dk1"/>
              </a:solidFill>
              <a:effectLst/>
              <a:latin typeface="+mn-lt"/>
              <a:ea typeface="+mn-ea"/>
              <a:cs typeface="+mn-cs"/>
            </a:rPr>
            <a:t>The data published here reflects borrowing in 'live' postcodes  as published by the Royal Mail in the reporting period.</a:t>
          </a:r>
        </a:p>
        <a:p>
          <a:pPr marL="228600" indent="-228600">
            <a:lnSpc>
              <a:spcPts val="1500"/>
            </a:lnSpc>
            <a:buFont typeface="+mj-lt"/>
            <a:buAutoNum type="arabicPeriod" startAt="13"/>
          </a:pPr>
          <a:r>
            <a:rPr lang="en-GB" sz="1100">
              <a:solidFill>
                <a:schemeClr val="dk1"/>
              </a:solidFill>
              <a:effectLst/>
              <a:latin typeface="+mn-lt"/>
              <a:ea typeface="+mn-ea"/>
              <a:cs typeface="+mn-cs"/>
            </a:rPr>
            <a:t>There are around 1.8 million full postcodes, 10,000 sector postcodes, 3,000 districts and 120 postal areas in Great Britain. More than 1,500 of these sector postcodes are ‘non-geographic’ in nature.</a:t>
          </a:r>
        </a:p>
        <a:p>
          <a:pPr marL="228600" indent="-228600">
            <a:lnSpc>
              <a:spcPts val="1500"/>
            </a:lnSpc>
            <a:buFont typeface="+mj-lt"/>
            <a:buAutoNum type="arabicPeriod" startAt="13"/>
          </a:pPr>
          <a:r>
            <a:rPr lang="en-GB" sz="1100">
              <a:solidFill>
                <a:schemeClr val="dk1"/>
              </a:solidFill>
              <a:effectLst/>
              <a:latin typeface="+mn-lt"/>
              <a:ea typeface="+mn-ea"/>
              <a:cs typeface="+mn-cs"/>
            </a:rPr>
            <a:t>There are a number of alternative geographical classifications, for example county, local authorities and parliamentary constituencies, but these do not necessarily directly map across to sector postcodes.</a:t>
          </a:r>
        </a:p>
        <a:p>
          <a:pPr marL="228600" indent="-228600">
            <a:lnSpc>
              <a:spcPts val="1500"/>
            </a:lnSpc>
            <a:buFont typeface="+mj-lt"/>
            <a:buAutoNum type="arabicPeriod" startAt="13"/>
          </a:pPr>
          <a:endParaRPr lang="en-GB" sz="1100">
            <a:solidFill>
              <a:schemeClr val="dk1"/>
            </a:solidFill>
            <a:effectLst/>
            <a:latin typeface="+mn-lt"/>
            <a:ea typeface="+mn-ea"/>
            <a:cs typeface="+mn-cs"/>
          </a:endParaRPr>
        </a:p>
        <a:p>
          <a:pPr>
            <a:lnSpc>
              <a:spcPts val="1500"/>
            </a:lnSpc>
          </a:pPr>
          <a:r>
            <a:rPr lang="en-GB" sz="1400" b="1" i="0" u="none" strike="noStrike">
              <a:solidFill>
                <a:schemeClr val="tx2">
                  <a:lumMod val="75000"/>
                </a:schemeClr>
              </a:solidFill>
              <a:effectLst/>
              <a:latin typeface="+mn-lt"/>
              <a:ea typeface="+mn-ea"/>
              <a:cs typeface="+mn-cs"/>
            </a:rPr>
            <a:t>Protecting customer confidentiality</a:t>
          </a:r>
        </a:p>
        <a:p>
          <a:pPr marL="228600" indent="-228600">
            <a:lnSpc>
              <a:spcPts val="1500"/>
            </a:lnSpc>
            <a:buFont typeface="+mj-lt"/>
            <a:buAutoNum type="arabicPeriod" startAt="19"/>
          </a:pPr>
          <a:r>
            <a:rPr lang="en-GB" sz="1100">
              <a:solidFill>
                <a:schemeClr val="dk1"/>
              </a:solidFill>
              <a:effectLst/>
              <a:latin typeface="+mn-lt"/>
              <a:ea typeface="+mn-ea"/>
              <a:cs typeface="+mn-cs"/>
            </a:rPr>
            <a:t>Lenders have taken care to strike a balance between the desire for transparency and the need to protect customer confidentiality. To protect the privacy of business and personal customers, a set of parameters was agreed with Government to ensure customer confidentiality is protected and that there is compliance with data privacy rules. This has led to some postcode sectors at aggregate level being redacted (that is not published).</a:t>
          </a:r>
          <a:endParaRPr lang="en-GB" sz="1400">
            <a:effectLst/>
          </a:endParaRPr>
        </a:p>
        <a:p>
          <a:pPr>
            <a:lnSpc>
              <a:spcPts val="1900"/>
            </a:lnSpc>
          </a:pPr>
          <a:endParaRPr lang="en-GB" sz="1400" b="1" i="0" u="none" strike="noStrike">
            <a:solidFill>
              <a:schemeClr val="tx2">
                <a:lumMod val="75000"/>
              </a:schemeClr>
            </a:solidFill>
            <a:effectLst/>
            <a:latin typeface="+mn-lt"/>
            <a:ea typeface="+mn-ea"/>
            <a:cs typeface="+mn-cs"/>
          </a:endParaRPr>
        </a:p>
        <a:p>
          <a:pPr>
            <a:lnSpc>
              <a:spcPts val="1900"/>
            </a:lnSpc>
          </a:pPr>
          <a:r>
            <a:rPr lang="en-GB" sz="1400" b="1" i="0" u="none" strike="noStrike">
              <a:solidFill>
                <a:schemeClr val="tx2">
                  <a:lumMod val="75000"/>
                </a:schemeClr>
              </a:solidFill>
              <a:effectLst/>
              <a:latin typeface="+mn-lt"/>
              <a:ea typeface="+mn-ea"/>
              <a:cs typeface="+mn-cs"/>
            </a:rPr>
            <a:t>Why are some figures not available?</a:t>
          </a:r>
        </a:p>
        <a:p>
          <a:pPr marL="228600" indent="-228600">
            <a:lnSpc>
              <a:spcPts val="1500"/>
            </a:lnSpc>
            <a:buFont typeface="+mj-lt"/>
            <a:buAutoNum type="arabicPeriod" startAt="20"/>
          </a:pPr>
          <a:r>
            <a:rPr lang="en-GB" sz="1100">
              <a:solidFill>
                <a:schemeClr val="dk1"/>
              </a:solidFill>
              <a:effectLst/>
              <a:latin typeface="+mn-lt"/>
              <a:ea typeface="+mn-ea"/>
              <a:cs typeface="+mn-cs"/>
            </a:rPr>
            <a:t>One of the key roles played by the BBA and CML has been to ensure that participating lenders report as fully and as meaningfully as possible, whilst also adhering to all relevant data privacy, competition and other laws.  As highlighted above a major consideration and necessary requirement has been to maintain customer confidentiality.</a:t>
          </a:r>
        </a:p>
        <a:p>
          <a:pPr marL="228600" indent="-228600">
            <a:lnSpc>
              <a:spcPts val="1500"/>
            </a:lnSpc>
            <a:buFont typeface="+mj-lt"/>
            <a:buAutoNum type="arabicPeriod" startAt="20"/>
          </a:pPr>
          <a:r>
            <a:rPr lang="en-GB" sz="1100">
              <a:solidFill>
                <a:schemeClr val="dk1"/>
              </a:solidFill>
              <a:effectLst/>
              <a:latin typeface="+mn-lt"/>
              <a:ea typeface="+mn-ea"/>
              <a:cs typeface="+mn-cs"/>
            </a:rPr>
            <a:t>A general level of protection for customers is afforded by publishing postcode figures six months after the end of the reporting period. This is a deliberate part of the design of this exercise, and will be an on-going feature.</a:t>
          </a:r>
        </a:p>
        <a:p>
          <a:pPr marL="228600" marR="0" indent="-228600" defTabSz="914400" eaLnBrk="1" fontAlgn="auto" latinLnBrk="0" hangingPunct="1">
            <a:lnSpc>
              <a:spcPts val="1400"/>
            </a:lnSpc>
            <a:spcBef>
              <a:spcPts val="0"/>
            </a:spcBef>
            <a:spcAft>
              <a:spcPts val="0"/>
            </a:spcAft>
            <a:buClrTx/>
            <a:buSzTx/>
            <a:buFont typeface="+mj-lt"/>
            <a:buAutoNum type="arabicPeriod" startAt="20"/>
            <a:tabLst/>
            <a:defRPr/>
          </a:pPr>
          <a:r>
            <a:rPr lang="en-GB" sz="1100">
              <a:solidFill>
                <a:schemeClr val="dk1"/>
              </a:solidFill>
              <a:effectLst/>
              <a:latin typeface="+mn-lt"/>
              <a:ea typeface="+mn-ea"/>
              <a:cs typeface="+mn-cs"/>
            </a:rPr>
            <a:t>To protect customer confidentiality the BBA and CML have agreed three filters with Government to ensure the protection of individual customers and their confidential data. Therefore, individual borrowing data should not be imputable directly, or in conjunction with other third party data. </a:t>
          </a:r>
        </a:p>
        <a:p>
          <a:pPr marL="228600" marR="0" indent="-228600" defTabSz="914400" eaLnBrk="1" fontAlgn="auto" latinLnBrk="0" hangingPunct="1">
            <a:lnSpc>
              <a:spcPts val="1500"/>
            </a:lnSpc>
            <a:spcBef>
              <a:spcPts val="0"/>
            </a:spcBef>
            <a:spcAft>
              <a:spcPts val="0"/>
            </a:spcAft>
            <a:buClrTx/>
            <a:buSzTx/>
            <a:buFont typeface="+mj-lt"/>
            <a:buAutoNum type="arabicPeriod" startAt="20"/>
            <a:tabLst/>
            <a:defRPr/>
          </a:pPr>
          <a:r>
            <a:rPr lang="en-GB" sz="1100">
              <a:solidFill>
                <a:schemeClr val="dk1"/>
              </a:solidFill>
              <a:effectLst/>
              <a:latin typeface="+mn-lt"/>
              <a:ea typeface="+mn-ea"/>
              <a:cs typeface="+mn-cs"/>
            </a:rPr>
            <a:t>Borrowing amounts outstanding for a postcode sector are not disclosed if;</a:t>
          </a:r>
        </a:p>
        <a:p>
          <a:pPr marL="171450" lvl="0" indent="-171450">
            <a:lnSpc>
              <a:spcPts val="1400"/>
            </a:lnSpc>
            <a:buFont typeface="Arial" panose="020B0604020202020204" pitchFamily="34" charset="0"/>
            <a:buChar char="•"/>
          </a:pPr>
          <a:r>
            <a:rPr lang="en-GB" sz="1100">
              <a:solidFill>
                <a:schemeClr val="dk1"/>
              </a:solidFill>
              <a:effectLst/>
              <a:latin typeface="+mn-lt"/>
              <a:ea typeface="+mn-ea"/>
              <a:cs typeface="+mn-cs"/>
            </a:rPr>
            <a:t>There are fewer than 10 borrowers active in the postcode sector, or</a:t>
          </a:r>
        </a:p>
        <a:p>
          <a:pPr marL="171450" lvl="0" indent="-171450">
            <a:lnSpc>
              <a:spcPts val="1500"/>
            </a:lnSpc>
            <a:buFont typeface="Arial" panose="020B0604020202020204" pitchFamily="34" charset="0"/>
            <a:buChar char="•"/>
          </a:pPr>
          <a:r>
            <a:rPr lang="en-GB" sz="1100">
              <a:solidFill>
                <a:schemeClr val="dk1"/>
              </a:solidFill>
              <a:effectLst/>
              <a:latin typeface="+mn-lt"/>
              <a:ea typeface="+mn-ea"/>
              <a:cs typeface="+mn-cs"/>
            </a:rPr>
            <a:t>Borrowing  within the postcode sector is highly concentrated  amongst a small number of borrowers.</a:t>
          </a:r>
        </a:p>
        <a:p>
          <a:pPr marL="228600" marR="0" indent="-228600" defTabSz="914400" eaLnBrk="1" fontAlgn="auto" latinLnBrk="0" hangingPunct="1">
            <a:lnSpc>
              <a:spcPts val="1400"/>
            </a:lnSpc>
            <a:spcBef>
              <a:spcPts val="0"/>
            </a:spcBef>
            <a:spcAft>
              <a:spcPts val="0"/>
            </a:spcAft>
            <a:buClrTx/>
            <a:buSzTx/>
            <a:buFont typeface="+mj-lt"/>
            <a:buAutoNum type="arabicPeriod" startAt="24"/>
            <a:tabLst/>
            <a:defRPr/>
          </a:pPr>
          <a:r>
            <a:rPr lang="en-GB" sz="1100">
              <a:solidFill>
                <a:schemeClr val="dk1"/>
              </a:solidFill>
              <a:effectLst/>
              <a:latin typeface="+mn-lt"/>
              <a:ea typeface="+mn-ea"/>
              <a:cs typeface="+mn-cs"/>
            </a:rPr>
            <a:t>These filters are applied to the data in the hierarchical order above. When applied to the aggregate dataset, the total value of borrowing redacted is relatively small: such borrowing accounts for 4 per cent of SME lending, under 1 per cent of mortgage lending and less than 0.5 per cent of personal loans.</a:t>
          </a:r>
          <a:endParaRPr lang="en-GB" sz="1100">
            <a:effectLst/>
          </a:endParaRPr>
        </a:p>
        <a:p>
          <a:pPr marL="228600" indent="-228600">
            <a:lnSpc>
              <a:spcPts val="1500"/>
            </a:lnSpc>
            <a:buFont typeface="+mj-lt"/>
            <a:buAutoNum type="arabicPeriod" startAt="24"/>
          </a:pPr>
          <a:r>
            <a:rPr lang="en-GB" sz="1100">
              <a:solidFill>
                <a:schemeClr val="dk1"/>
              </a:solidFill>
              <a:effectLst/>
              <a:latin typeface="+mn-lt"/>
              <a:ea typeface="+mn-ea"/>
              <a:cs typeface="+mn-cs"/>
            </a:rPr>
            <a:t>In the BBA and CML aggregate datasets, the BBA and CML take further steps to protect against disclosure in redacted postcode sectors as the data is aggregated.</a:t>
          </a:r>
        </a:p>
        <a:p>
          <a:pPr marL="228600" indent="-228600">
            <a:lnSpc>
              <a:spcPts val="1500"/>
            </a:lnSpc>
            <a:buFont typeface="+mj-lt"/>
            <a:buAutoNum type="arabicPeriod" startAt="24"/>
          </a:pPr>
          <a:r>
            <a:rPr lang="en-GB" sz="1100">
              <a:solidFill>
                <a:schemeClr val="dk1"/>
              </a:solidFill>
              <a:effectLst/>
              <a:latin typeface="+mn-lt"/>
              <a:ea typeface="+mn-ea"/>
              <a:cs typeface="+mn-cs"/>
            </a:rPr>
            <a:t>For example, if 6 lenders publish data in a postcode sector but 1 lender is required to redact their total for that sector, the publication of the full (7 lender) total by the BBA/ CML in the aggregate data set  would disclose the redacted value of the 7</a:t>
          </a:r>
          <a:r>
            <a:rPr lang="en-GB" sz="1100" baseline="30000">
              <a:solidFill>
                <a:schemeClr val="dk1"/>
              </a:solidFill>
              <a:effectLst/>
              <a:latin typeface="+mn-lt"/>
              <a:ea typeface="+mn-ea"/>
              <a:cs typeface="+mn-cs"/>
            </a:rPr>
            <a:t>th</a:t>
          </a:r>
          <a:r>
            <a:rPr lang="en-GB" sz="1100">
              <a:solidFill>
                <a:schemeClr val="dk1"/>
              </a:solidFill>
              <a:effectLst/>
              <a:latin typeface="+mn-lt"/>
              <a:ea typeface="+mn-ea"/>
              <a:cs typeface="+mn-cs"/>
            </a:rPr>
            <a:t> lender. </a:t>
          </a:r>
        </a:p>
        <a:p>
          <a:pPr marL="228600" indent="-228600">
            <a:lnSpc>
              <a:spcPts val="1400"/>
            </a:lnSpc>
            <a:buFont typeface="+mj-lt"/>
            <a:buAutoNum type="arabicPeriod" startAt="24"/>
          </a:pPr>
          <a:r>
            <a:rPr lang="en-GB" sz="1100">
              <a:solidFill>
                <a:schemeClr val="dk1"/>
              </a:solidFill>
              <a:effectLst/>
              <a:latin typeface="+mn-lt"/>
              <a:ea typeface="+mn-ea"/>
              <a:cs typeface="+mn-cs"/>
            </a:rPr>
            <a:t>To protect against this inadvertent discloser, the BBA / CML only publish the sum of all 7 lenders where either no lenders have been required to redact their totals or where there are 2 or more lender redactions in the sector.  If either one or two lenders are required to redact their sector total (as in the example above), BBA / CML will only publish the sum of the publishable lenders data.</a:t>
          </a:r>
        </a:p>
        <a:p>
          <a:pPr marL="228600" marR="0" indent="-228600" defTabSz="914400" eaLnBrk="1" fontAlgn="auto" latinLnBrk="0" hangingPunct="1">
            <a:lnSpc>
              <a:spcPts val="1500"/>
            </a:lnSpc>
            <a:spcBef>
              <a:spcPts val="0"/>
            </a:spcBef>
            <a:spcAft>
              <a:spcPts val="0"/>
            </a:spcAft>
            <a:buClrTx/>
            <a:buSzTx/>
            <a:buFont typeface="+mj-lt"/>
            <a:buAutoNum type="arabicPeriod" startAt="24"/>
            <a:tabLst/>
            <a:defRPr/>
          </a:pPr>
          <a:r>
            <a:rPr lang="en-GB" sz="1100">
              <a:solidFill>
                <a:schemeClr val="dk1"/>
              </a:solidFill>
              <a:effectLst/>
              <a:latin typeface="+mn-lt"/>
              <a:ea typeface="+mn-ea"/>
              <a:cs typeface="+mn-cs"/>
            </a:rPr>
            <a:t>However, redactions are thinly spread across sector postcodes, meaning that for a number of geographies, we are not able to publish a borrowing total that represents the absolute sum of borrowing from all participating lenders. While aggregate figures provide a good overall picture, they may not be exactly comparable across different sector postcodes, although in most cases the borrowing amounts not included will be fairly small.</a:t>
          </a:r>
        </a:p>
        <a:p>
          <a:pPr marL="228600" marR="0" indent="-228600" defTabSz="914400" eaLnBrk="1" fontAlgn="auto" latinLnBrk="0" hangingPunct="1">
            <a:lnSpc>
              <a:spcPts val="1400"/>
            </a:lnSpc>
            <a:spcBef>
              <a:spcPts val="0"/>
            </a:spcBef>
            <a:spcAft>
              <a:spcPts val="0"/>
            </a:spcAft>
            <a:buClrTx/>
            <a:buSzTx/>
            <a:buFont typeface="+mj-lt"/>
            <a:buAutoNum type="arabicPeriod" startAt="24"/>
            <a:tabLst/>
            <a:defRPr/>
          </a:pPr>
          <a:r>
            <a:rPr lang="en-GB" sz="1100">
              <a:solidFill>
                <a:schemeClr val="dk1"/>
              </a:solidFill>
              <a:effectLst/>
              <a:latin typeface="+mn-lt"/>
              <a:ea typeface="+mn-ea"/>
              <a:cs typeface="+mn-cs"/>
            </a:rPr>
            <a:t>Individual lenders also need to ensure customer information is protected and, by necessity, will have more extensive redactions.</a:t>
          </a:r>
        </a:p>
        <a:p>
          <a:pPr marL="228600" marR="0" indent="-228600" defTabSz="914400" eaLnBrk="1" fontAlgn="auto" latinLnBrk="0" hangingPunct="1">
            <a:lnSpc>
              <a:spcPts val="1400"/>
            </a:lnSpc>
            <a:spcBef>
              <a:spcPts val="0"/>
            </a:spcBef>
            <a:spcAft>
              <a:spcPts val="0"/>
            </a:spcAft>
            <a:buClrTx/>
            <a:buSzTx/>
            <a:buFont typeface="+mj-lt"/>
            <a:buAutoNum type="arabicPeriod" startAt="24"/>
            <a:tabLst/>
            <a:defRPr/>
          </a:pPr>
          <a:r>
            <a:rPr lang="en-GB" sz="1100">
              <a:solidFill>
                <a:schemeClr val="dk1"/>
              </a:solidFill>
              <a:effectLst/>
              <a:latin typeface="+mn-lt"/>
              <a:ea typeface="+mn-ea"/>
              <a:cs typeface="+mn-cs"/>
            </a:rPr>
            <a:t>With such granular information being reported and the need to safeguard customer confidentiality it is inevitable that there will be differences in sector postcode figures from individual firms and in aggregate from one reporting period to the next that do not reflect actual changes in lending balances. These inevitably will be even greater in the first few reporting periods while reporting beds down.</a:t>
          </a:r>
        </a:p>
        <a:p>
          <a:pPr marL="228600" marR="0" indent="-228600" defTabSz="914400" eaLnBrk="1" fontAlgn="auto" latinLnBrk="0" hangingPunct="1">
            <a:lnSpc>
              <a:spcPts val="1500"/>
            </a:lnSpc>
            <a:spcBef>
              <a:spcPts val="0"/>
            </a:spcBef>
            <a:spcAft>
              <a:spcPts val="0"/>
            </a:spcAft>
            <a:buClrTx/>
            <a:buSzTx/>
            <a:buFont typeface="+mj-lt"/>
            <a:buAutoNum type="arabicPeriod" startAt="24"/>
            <a:tabLst/>
            <a:defRPr/>
          </a:pPr>
          <a:endParaRPr lang="en-GB" sz="1100" b="1">
            <a:solidFill>
              <a:schemeClr val="dk1"/>
            </a:solidFill>
            <a:effectLst/>
            <a:latin typeface="+mn-lt"/>
            <a:ea typeface="+mn-ea"/>
            <a:cs typeface="+mn-cs"/>
          </a:endParaRPr>
        </a:p>
        <a:p>
          <a:pPr>
            <a:lnSpc>
              <a:spcPts val="1400"/>
            </a:lnSpc>
          </a:pPr>
          <a:endParaRPr lang="en-GB" sz="1100" b="1" i="0" u="none" strike="noStrike">
            <a:solidFill>
              <a:schemeClr val="dk1"/>
            </a:solidFill>
            <a:effectLst/>
            <a:latin typeface="+mn-lt"/>
            <a:ea typeface="+mn-ea"/>
            <a:cs typeface="+mn-cs"/>
          </a:endParaRPr>
        </a:p>
        <a:p>
          <a:pPr>
            <a:lnSpc>
              <a:spcPts val="1400"/>
            </a:lnSpc>
          </a:pPr>
          <a:r>
            <a:rPr lang="en-GB"/>
            <a:t> </a:t>
          </a:r>
          <a:endParaRPr lang="en-GB" sz="1100"/>
        </a:p>
      </xdr:txBody>
    </xdr:sp>
    <xdr:clientData/>
  </xdr:twoCellAnchor>
  <xdr:twoCellAnchor editAs="oneCell">
    <xdr:from>
      <xdr:col>0</xdr:col>
      <xdr:colOff>419098</xdr:colOff>
      <xdr:row>51</xdr:row>
      <xdr:rowOff>19050</xdr:rowOff>
    </xdr:from>
    <xdr:to>
      <xdr:col>4</xdr:col>
      <xdr:colOff>657224</xdr:colOff>
      <xdr:row>54</xdr:row>
      <xdr:rowOff>139366</xdr:rowOff>
    </xdr:to>
    <xdr:pic>
      <xdr:nvPicPr>
        <xdr:cNvPr id="3" name="Picture 2" descr="Postcode lending notes to editors image"/>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9098" y="9734550"/>
          <a:ext cx="4038601" cy="691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ML%20RETURNS/Postcode%20reporting/Lender%20Outputs/2014%20Q3/Detailed/Publishable/Aggregate%20Postcode%20data%20output2014Q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028/B69734/Documents/F1nance/BBA%20PostCodeLend/2015Q4/Danske%20Postcode%20data%20output2014Q4%20publish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Postcode sector lookup"/>
      <sheetName val="All postcode data GB"/>
      <sheetName val="All postcode data NI"/>
    </sheetNames>
    <sheetDataSet>
      <sheetData sheetId="0"/>
      <sheetData sheetId="1">
        <row r="7">
          <cell r="G7" t="str">
            <v>WC2B4PJ</v>
          </cell>
          <cell r="I7">
            <v>5</v>
          </cell>
          <cell r="J7">
            <v>7</v>
          </cell>
          <cell r="K7" t="str">
            <v>WC2B</v>
          </cell>
          <cell r="L7" t="str">
            <v>4PJ</v>
          </cell>
        </row>
        <row r="9">
          <cell r="A9" t="str">
            <v>WC2B 4</v>
          </cell>
          <cell r="G9" t="str">
            <v>WC</v>
          </cell>
          <cell r="I9" t="str">
            <v>WC2B</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Postcode sector lookup"/>
      <sheetName val="All postcode data NI"/>
    </sheetNames>
    <sheetDataSet>
      <sheetData sheetId="0" refreshError="1"/>
      <sheetData sheetId="1">
        <row r="7">
          <cell r="G7" t="str">
            <v>BT100</v>
          </cell>
          <cell r="I7">
            <v>5</v>
          </cell>
          <cell r="J7">
            <v>5</v>
          </cell>
          <cell r="K7" t="str">
            <v>BT10</v>
          </cell>
          <cell r="L7" t="str">
            <v>0</v>
          </cell>
        </row>
        <row r="9">
          <cell r="A9" t="str">
            <v>BT10 0</v>
          </cell>
          <cell r="G9" t="str">
            <v>BT</v>
          </cell>
          <cell r="I9" t="str">
            <v>BT10</v>
          </cell>
        </row>
      </sheetData>
      <sheetData sheetId="2" refreshError="1"/>
    </sheetDataSet>
  </externalBook>
</externalLink>
</file>

<file path=xl/tables/table1.xml><?xml version="1.0" encoding="utf-8"?>
<table xmlns="http://schemas.openxmlformats.org/spreadsheetml/2006/main" id="1" name="lkupTotals" displayName="lkupTotals" ref="G2:I3" insertRow="1" totalsRowShown="0">
  <autoFilter ref="G2:I3"/>
  <tableColumns count="3">
    <tableColumn id="1" name="Postcode:" dataDxfId="8"/>
    <tableColumn id="2" name="Sum of borrowing (£)" dataDxfId="7" dataCellStyle="Comma"/>
    <tableColumn id="3" name="Publishable?" dataDxfId="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6"/>
  <sheetViews>
    <sheetView workbookViewId="0">
      <selection activeCell="I18" sqref="I18"/>
    </sheetView>
  </sheetViews>
  <sheetFormatPr defaultRowHeight="14.25" x14ac:dyDescent="0.2"/>
  <cols>
    <col min="1" max="1" width="11.5" style="40" bestFit="1" customWidth="1"/>
    <col min="2" max="2" width="12.375" style="40" bestFit="1" customWidth="1"/>
    <col min="7" max="7" width="11.75" bestFit="1" customWidth="1"/>
    <col min="8" max="8" width="21.75" bestFit="1" customWidth="1"/>
    <col min="9" max="9" width="12.75" customWidth="1"/>
  </cols>
  <sheetData>
    <row r="1" spans="1:9" ht="15" x14ac:dyDescent="0.25">
      <c r="A1" s="41"/>
      <c r="B1" s="41"/>
      <c r="G1" s="50" t="str">
        <f>"Copy from 'Postcode_Lending_Q" &amp; MONTH(QuarterEnd)/3 &amp; "_" &amp;YEAR(QuarterEnd) &amp; "_Mortgages_NI.xlsx'"</f>
        <v>Copy from 'Postcode_Lending_Q3_2017_Mortgages_NI.xlsx'</v>
      </c>
    </row>
    <row r="2" spans="1:9" ht="15" x14ac:dyDescent="0.25">
      <c r="A2" s="42" t="s">
        <v>272</v>
      </c>
      <c r="B2" s="43">
        <v>43008</v>
      </c>
      <c r="G2" s="47" t="s">
        <v>290</v>
      </c>
      <c r="H2" s="47" t="s">
        <v>289</v>
      </c>
      <c r="I2" s="48" t="s">
        <v>291</v>
      </c>
    </row>
    <row r="3" spans="1:9" ht="15" x14ac:dyDescent="0.25">
      <c r="A3" s="42" t="s">
        <v>273</v>
      </c>
      <c r="B3" s="44" t="s">
        <v>274</v>
      </c>
      <c r="G3" s="51"/>
      <c r="H3" s="56"/>
      <c r="I3" s="49"/>
    </row>
    <row r="4" spans="1:9" x14ac:dyDescent="0.2">
      <c r="A4" s="41"/>
      <c r="B4" s="41"/>
    </row>
    <row r="5" spans="1:9" x14ac:dyDescent="0.2">
      <c r="A5" s="41"/>
      <c r="B5" s="41"/>
    </row>
    <row r="6" spans="1:9" x14ac:dyDescent="0.2">
      <c r="A6" s="41"/>
      <c r="B6" s="41"/>
    </row>
  </sheetData>
  <conditionalFormatting sqref="H3">
    <cfRule type="cellIs" dxfId="5" priority="2" operator="lessThan">
      <formula>0.1</formula>
    </cfRule>
  </conditionalFormatting>
  <dataValidations count="1">
    <dataValidation operator="greaterThan" allowBlank="1" showInputMessage="1" showErrorMessage="1" prompt="Each sector postcode must contain aggregate borrowing amounts" sqref="H3"/>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
  <sheetViews>
    <sheetView zoomScaleNormal="100" workbookViewId="0">
      <selection activeCell="A98" sqref="A98:XFD113"/>
    </sheetView>
  </sheetViews>
  <sheetFormatPr defaultColWidth="9" defaultRowHeight="15" x14ac:dyDescent="0.25"/>
  <cols>
    <col min="1" max="1" width="9" style="45"/>
    <col min="2" max="2" width="22.125" style="45" customWidth="1"/>
    <col min="3" max="3" width="10" style="45" customWidth="1"/>
    <col min="4" max="4" width="9.75" style="45" customWidth="1"/>
    <col min="5" max="5" width="11.75" style="45" customWidth="1"/>
    <col min="6" max="6" width="6" style="45" customWidth="1"/>
    <col min="7" max="7" width="3.375" style="45" customWidth="1"/>
    <col min="8" max="8" width="22.125" style="45" customWidth="1"/>
    <col min="9" max="16384" width="9" style="45"/>
  </cols>
  <sheetData/>
  <pageMargins left="0.70866141732283472" right="0.70866141732283472" top="0.74803149606299213" bottom="0.74803149606299213" header="0.31496062992125984" footer="0.31496062992125984"/>
  <pageSetup paperSize="9" scale="76" fitToHeight="3"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I18"/>
  <sheetViews>
    <sheetView showGridLines="0" zoomScale="85" zoomScaleNormal="85" workbookViewId="0">
      <selection activeCell="C41" sqref="C41"/>
    </sheetView>
  </sheetViews>
  <sheetFormatPr defaultColWidth="9" defaultRowHeight="16.5" customHeight="1" x14ac:dyDescent="0.25"/>
  <cols>
    <col min="1" max="1" width="32.625" style="21" customWidth="1"/>
    <col min="2" max="2" width="1.5" style="21" customWidth="1"/>
    <col min="3" max="3" width="29.25" style="21" customWidth="1"/>
    <col min="4" max="4" width="1.875" style="21" customWidth="1"/>
    <col min="5" max="5" width="55.375" style="21" customWidth="1"/>
    <col min="6" max="6" width="12.375" style="21" customWidth="1"/>
    <col min="7" max="28" width="8" style="21" hidden="1" customWidth="1"/>
    <col min="29" max="29" width="8" style="21" customWidth="1"/>
    <col min="30" max="30" width="56.75" style="21" customWidth="1"/>
    <col min="31" max="31" width="17.75" style="21" customWidth="1"/>
    <col min="32" max="16384" width="9" style="21"/>
  </cols>
  <sheetData>
    <row r="1" spans="1:35" ht="30" customHeight="1" x14ac:dyDescent="0.25">
      <c r="A1" s="39" t="str">
        <f>"Postcode sector lookup: Value of " &amp; LoanType &amp; " outstanding, end-" &amp; TEXT(QuarterEnd,"MMMM YYYY")</f>
        <v>Postcode sector lookup: Value of residential mortgage loans outstanding, end-September 2017</v>
      </c>
      <c r="B1" s="28"/>
      <c r="C1" s="29"/>
      <c r="D1" s="29"/>
      <c r="E1" s="28"/>
      <c r="F1" s="28"/>
      <c r="G1" s="28"/>
      <c r="H1" s="28"/>
      <c r="I1" s="28"/>
      <c r="J1" s="28"/>
      <c r="K1" s="28"/>
      <c r="L1" s="28"/>
      <c r="M1" s="28"/>
      <c r="N1" s="28"/>
      <c r="O1" s="28"/>
      <c r="P1" s="28"/>
      <c r="Q1" s="28"/>
      <c r="R1" s="28"/>
      <c r="S1" s="28"/>
      <c r="T1" s="28"/>
      <c r="U1" s="28"/>
      <c r="V1" s="28"/>
      <c r="W1" s="28"/>
      <c r="X1" s="28"/>
      <c r="Y1" s="28"/>
      <c r="Z1" s="28"/>
      <c r="AA1" s="28"/>
      <c r="AB1" s="28"/>
      <c r="AC1" s="28"/>
      <c r="AD1" s="28"/>
    </row>
    <row r="2" spans="1:35" ht="5.25" customHeight="1" x14ac:dyDescent="0.25">
      <c r="A2" s="28"/>
      <c r="B2" s="28"/>
      <c r="C2" s="29"/>
      <c r="D2" s="29"/>
      <c r="E2" s="28"/>
      <c r="F2" s="28"/>
      <c r="G2" s="28"/>
      <c r="H2" s="28"/>
      <c r="I2" s="28"/>
      <c r="J2" s="28"/>
      <c r="K2" s="28"/>
      <c r="L2" s="28"/>
      <c r="M2" s="28"/>
      <c r="N2" s="28"/>
      <c r="O2" s="28"/>
      <c r="P2" s="28"/>
      <c r="Q2" s="28"/>
      <c r="R2" s="28"/>
      <c r="S2" s="28"/>
      <c r="T2" s="28"/>
      <c r="U2" s="28"/>
      <c r="V2" s="28"/>
      <c r="W2" s="28"/>
      <c r="X2" s="28"/>
      <c r="Y2" s="28"/>
      <c r="Z2" s="28"/>
      <c r="AA2" s="28"/>
      <c r="AB2" s="28"/>
      <c r="AC2" s="28"/>
      <c r="AD2" s="28"/>
    </row>
    <row r="3" spans="1:35" ht="25.5" customHeight="1" x14ac:dyDescent="0.25">
      <c r="A3" s="38" t="s">
        <v>140</v>
      </c>
      <c r="B3" s="28"/>
      <c r="C3" s="29"/>
      <c r="D3" s="29"/>
      <c r="E3" s="28"/>
      <c r="F3" s="28"/>
      <c r="G3" s="28"/>
      <c r="H3" s="28"/>
      <c r="I3" s="28">
        <v>20</v>
      </c>
      <c r="J3" s="28">
        <v>19</v>
      </c>
      <c r="K3" s="28">
        <v>18</v>
      </c>
      <c r="L3" s="28">
        <v>17</v>
      </c>
      <c r="M3" s="28">
        <v>16</v>
      </c>
      <c r="N3" s="28">
        <v>15</v>
      </c>
      <c r="O3" s="28">
        <v>14</v>
      </c>
      <c r="P3" s="28">
        <v>13</v>
      </c>
      <c r="Q3" s="28">
        <v>12</v>
      </c>
      <c r="R3" s="28">
        <v>11</v>
      </c>
      <c r="S3" s="28">
        <v>10</v>
      </c>
      <c r="T3" s="28">
        <v>9</v>
      </c>
      <c r="U3" s="28">
        <v>8</v>
      </c>
      <c r="V3" s="28">
        <v>7</v>
      </c>
      <c r="W3" s="28">
        <v>6</v>
      </c>
      <c r="X3" s="28">
        <v>5</v>
      </c>
      <c r="Y3" s="28">
        <v>4</v>
      </c>
      <c r="Z3" s="28">
        <v>3</v>
      </c>
      <c r="AA3" s="28">
        <v>2</v>
      </c>
      <c r="AB3" s="28">
        <v>1</v>
      </c>
      <c r="AC3" s="28"/>
    </row>
    <row r="4" spans="1:35" ht="5.25" customHeight="1" thickBot="1" x14ac:dyDescent="0.3">
      <c r="C4" s="26"/>
      <c r="D4" s="26"/>
      <c r="I4" s="21" t="b">
        <f t="shared" ref="I4:AB4" si="0">ISNUMBER(VALUE(MID($G$7,I$3,1)))</f>
        <v>0</v>
      </c>
      <c r="J4" s="21" t="b">
        <f t="shared" si="0"/>
        <v>0</v>
      </c>
      <c r="K4" s="21" t="b">
        <f t="shared" si="0"/>
        <v>0</v>
      </c>
      <c r="L4" s="21" t="b">
        <f t="shared" si="0"/>
        <v>0</v>
      </c>
      <c r="M4" s="21" t="b">
        <f t="shared" si="0"/>
        <v>0</v>
      </c>
      <c r="N4" s="21" t="b">
        <f t="shared" si="0"/>
        <v>0</v>
      </c>
      <c r="O4" s="21" t="b">
        <f t="shared" si="0"/>
        <v>0</v>
      </c>
      <c r="P4" s="21" t="b">
        <f t="shared" si="0"/>
        <v>0</v>
      </c>
      <c r="Q4" s="21" t="b">
        <f t="shared" si="0"/>
        <v>0</v>
      </c>
      <c r="R4" s="21" t="b">
        <f t="shared" si="0"/>
        <v>0</v>
      </c>
      <c r="S4" s="21" t="b">
        <f t="shared" si="0"/>
        <v>0</v>
      </c>
      <c r="T4" s="21" t="b">
        <f t="shared" si="0"/>
        <v>0</v>
      </c>
      <c r="U4" s="21" t="b">
        <f t="shared" si="0"/>
        <v>0</v>
      </c>
      <c r="V4" s="21" t="b">
        <f t="shared" si="0"/>
        <v>0</v>
      </c>
      <c r="W4" s="21" t="b">
        <f t="shared" si="0"/>
        <v>0</v>
      </c>
      <c r="X4" s="21" t="b">
        <f t="shared" si="0"/>
        <v>0</v>
      </c>
      <c r="Y4" s="21" t="b">
        <f t="shared" si="0"/>
        <v>1</v>
      </c>
      <c r="Z4" s="21" t="b">
        <f t="shared" si="0"/>
        <v>1</v>
      </c>
      <c r="AA4" s="21" t="b">
        <f t="shared" si="0"/>
        <v>0</v>
      </c>
      <c r="AB4" s="21" t="b">
        <f t="shared" si="0"/>
        <v>0</v>
      </c>
    </row>
    <row r="5" spans="1:35" ht="27.75" customHeight="1" thickBot="1" x14ac:dyDescent="0.35">
      <c r="A5" s="37" t="s">
        <v>259</v>
      </c>
      <c r="C5" s="36" t="str">
        <f ca="1">IF(AND(LEN($A$5)&gt;0,LEN($A$5)&lt;5),"ERROR: INCOMPLETE POSTCODE",IF(OR($A5="",$A5="Type your postcode here"),"",IF(AND(NOT(ISBLANK($G$9)),NOT(ISNA($G$9)))=FALSE,"ERROR, INCOMPLETE OR INVALID","")))</f>
        <v/>
      </c>
      <c r="D5" s="26"/>
    </row>
    <row r="6" spans="1:35" ht="9" customHeight="1" x14ac:dyDescent="0.25">
      <c r="C6" s="26"/>
      <c r="D6" s="26"/>
    </row>
    <row r="7" spans="1:35" ht="24.75" customHeight="1" x14ac:dyDescent="0.25">
      <c r="A7" s="35" t="s">
        <v>139</v>
      </c>
      <c r="D7" s="26"/>
      <c r="E7" s="5"/>
      <c r="G7" s="21" t="str">
        <f>UPPER(SUBSTITUTE(A5," ",""))</f>
        <v>BT69</v>
      </c>
      <c r="H7" s="21" t="str">
        <f ca="1">FirstBitOfPostcode&amp;" "&amp;SecondBitOfPostcode</f>
        <v>BT6 9</v>
      </c>
      <c r="I7" s="21">
        <f ca="1">OFFSET($A$3,0,MATCH(TRUE,$4:$4,0)-1)</f>
        <v>4</v>
      </c>
      <c r="J7" s="21">
        <f>LEN(PostcodeNoSpaces)</f>
        <v>4</v>
      </c>
      <c r="K7" s="21" t="str">
        <f ca="1">TRIM(MID(PostcodeNoSpaces,1,PositionOfLastNumberInPostcodeString-1))</f>
        <v>BT6</v>
      </c>
      <c r="L7" s="21" t="str">
        <f ca="1">TRIM(MID(PostcodeNoSpaces,PositionOfLastNumberInPostcodeString,LengthOfPostcodeString-PositionOfLastNumberInPostcodeString+1))</f>
        <v>9</v>
      </c>
      <c r="AE7" s="5"/>
      <c r="AF7" s="5"/>
      <c r="AG7" s="5"/>
      <c r="AH7" s="5"/>
      <c r="AI7" s="5"/>
    </row>
    <row r="8" spans="1:35" ht="18" customHeight="1" thickBot="1" x14ac:dyDescent="0.3">
      <c r="A8" s="35" t="s">
        <v>138</v>
      </c>
      <c r="B8" s="28"/>
      <c r="C8" s="34" t="s">
        <v>137</v>
      </c>
      <c r="D8" s="26"/>
    </row>
    <row r="9" spans="1:35" ht="16.5" customHeight="1" thickBot="1" x14ac:dyDescent="0.3">
      <c r="A9" s="32" t="str">
        <f ca="1">IF(LEN(C5)&gt;0,"",FirstBitOfPostcode&amp;" "&amp;LEFT(SecondBitOfPostcode,1))</f>
        <v>BT6 9</v>
      </c>
      <c r="B9" s="33"/>
      <c r="C9" s="32" t="str">
        <f ca="1">IF(LEN(C5)&gt;0,"",IF(LEN(PostcodeArea)=0,"",PostcodeArea&amp;" - "&amp;INDEX('All postcode data'!$1:$1048576,MATCH(PostcodeArea,'All postcode data'!B:B,0),3)))</f>
        <v>BT - Northern Ireland</v>
      </c>
      <c r="D9" s="26"/>
      <c r="G9" s="32" t="str">
        <f ca="1">IF(ISNUMBER(VALUE(MID(PostcodeDistrict,2,1))),LEFT(PostcodeDistrict,1),LEFT(PostcodeDistrict,2))</f>
        <v>BT</v>
      </c>
      <c r="I9" s="31" t="str">
        <f ca="1">FirstBitOfPostcode</f>
        <v>BT6</v>
      </c>
      <c r="AD9" s="5"/>
    </row>
    <row r="10" spans="1:35" ht="16.5" customHeight="1" x14ac:dyDescent="0.25">
      <c r="A10" s="30"/>
      <c r="B10" s="30"/>
      <c r="C10" s="26"/>
      <c r="D10" s="26"/>
      <c r="AD10" s="5"/>
    </row>
    <row r="11" spans="1:35" ht="16.5" customHeight="1" x14ac:dyDescent="0.25">
      <c r="A11" s="27" t="s">
        <v>2</v>
      </c>
      <c r="B11" s="30"/>
      <c r="C11" s="5"/>
      <c r="D11" s="26"/>
      <c r="F11" s="24"/>
      <c r="AD11" s="5"/>
    </row>
    <row r="12" spans="1:35" s="28" customFormat="1" ht="18" customHeight="1" x14ac:dyDescent="0.25">
      <c r="A12" s="27" t="s">
        <v>136</v>
      </c>
      <c r="B12" s="30"/>
      <c r="C12" s="29"/>
      <c r="AC12" s="5"/>
    </row>
    <row r="13" spans="1:35" ht="16.5" customHeight="1" thickBot="1" x14ac:dyDescent="0.3">
      <c r="A13" s="27"/>
      <c r="B13" s="27"/>
      <c r="C13" s="26"/>
      <c r="E13" s="24"/>
      <c r="AC13" s="5"/>
    </row>
    <row r="14" spans="1:35" ht="16.5" customHeight="1" thickBot="1" x14ac:dyDescent="0.3">
      <c r="A14" s="25">
        <f ca="1">INDEX('All postcode data'!$1:$1048576,MATCH(PostcodeSector,'All postcode data'!$D:$D,0),5)</f>
        <v>17107856.140000001</v>
      </c>
      <c r="C14" s="5"/>
      <c r="D14" s="5"/>
      <c r="E14" s="24"/>
      <c r="F14" s="5"/>
      <c r="G14" s="5"/>
      <c r="H14" s="5"/>
      <c r="I14" s="5"/>
      <c r="J14" s="5"/>
      <c r="K14" s="5"/>
      <c r="L14" s="5"/>
      <c r="M14" s="5"/>
      <c r="N14" s="5"/>
      <c r="O14" s="5"/>
      <c r="P14" s="5"/>
      <c r="Q14" s="5"/>
      <c r="R14" s="5"/>
      <c r="S14" s="5"/>
      <c r="T14" s="5"/>
      <c r="U14" s="5"/>
      <c r="V14" s="5"/>
      <c r="W14" s="5"/>
      <c r="X14" s="5"/>
      <c r="Y14" s="5"/>
      <c r="Z14" s="5"/>
      <c r="AA14" s="5"/>
      <c r="AB14" s="5"/>
      <c r="AC14" s="5"/>
      <c r="AD14" s="5"/>
      <c r="AE14" s="5"/>
    </row>
    <row r="16" spans="1:35" ht="16.5" customHeight="1" thickBot="1" x14ac:dyDescent="0.3">
      <c r="D16" s="23"/>
    </row>
    <row r="17" spans="1:1" ht="47.25" customHeight="1" thickTop="1" thickBot="1" x14ac:dyDescent="0.3">
      <c r="A17" s="22" t="s">
        <v>135</v>
      </c>
    </row>
    <row r="18" spans="1:1" ht="16.5" customHeight="1" thickTop="1" x14ac:dyDescent="0.25"/>
  </sheetData>
  <sheetProtection selectLockedCells="1"/>
  <conditionalFormatting sqref="A13:B13">
    <cfRule type="expression" dxfId="4" priority="1">
      <formula>AND(NOT(ISBLANK($A$9)),NOT(ISNA($A$9)))=FALSE</formula>
    </cfRule>
  </conditionalFormatting>
  <conditionalFormatting sqref="A7:B9 A10:C10 C8 A11:B12 A14 E14 D9:AC11 C12:AB13">
    <cfRule type="expression" dxfId="3" priority="4">
      <formula>AND(NOT(ISBLANK($A$9)),NOT(ISNA($A$9)))=FALSE</formula>
    </cfRule>
  </conditionalFormatting>
  <conditionalFormatting sqref="C9">
    <cfRule type="expression" dxfId="2" priority="3">
      <formula>AND(NOT(ISBLANK($A$9)),NOT(ISNA($A$9)))=FALSE</formula>
    </cfRule>
  </conditionalFormatting>
  <conditionalFormatting sqref="C9 G9 I9">
    <cfRule type="expression" dxfId="1" priority="2">
      <formula>AND(NOT(ISBLANK(C9)),NOT(ISNA($A$9)))=FALSE</formula>
    </cfRule>
  </conditionalFormatting>
  <conditionalFormatting sqref="C5">
    <cfRule type="expression" dxfId="0" priority="5">
      <formula>LEN($C$5)&gt;0</formula>
    </cfRule>
  </conditionalFormatting>
  <hyperlinks>
    <hyperlink ref="A17" location="AllPostcodes" display="Or click here to browse all geographies"/>
  </hyperlink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277"/>
  <sheetViews>
    <sheetView showGridLines="0" tabSelected="1" zoomScale="70" zoomScaleNormal="70" workbookViewId="0">
      <pane ySplit="8" topLeftCell="A13" activePane="bottomLeft" state="frozen"/>
      <selection pane="bottomLeft" activeCell="E32" sqref="E32"/>
    </sheetView>
  </sheetViews>
  <sheetFormatPr defaultColWidth="9" defaultRowHeight="15" outlineLevelRow="1" x14ac:dyDescent="0.25"/>
  <cols>
    <col min="1" max="1" width="31.25" style="5" customWidth="1"/>
    <col min="2" max="2" width="9.625" style="7" customWidth="1"/>
    <col min="3" max="3" width="46.25" style="5" customWidth="1"/>
    <col min="4" max="4" width="17.25" style="6" customWidth="1"/>
    <col min="5" max="5" width="22.5" style="5" customWidth="1"/>
    <col min="6" max="16384" width="9" style="5"/>
  </cols>
  <sheetData>
    <row r="1" spans="1:10" ht="27.75" customHeight="1" x14ac:dyDescent="0.25">
      <c r="A1" s="1" t="str">
        <f>"Value of " &amp; LoanType &amp; " outstanding in Northern Ireland end-" &amp; TEXT(QuarterEnd,"MMMM YYYY") &amp; ", split by sector postcode"</f>
        <v>Value of residential mortgage loans outstanding in Northern Ireland end-September 2017, split by sector postcode</v>
      </c>
      <c r="C1" s="1"/>
    </row>
    <row r="2" spans="1:10" ht="9" customHeight="1" x14ac:dyDescent="0.25">
      <c r="A2" s="1"/>
      <c r="C2" s="1"/>
    </row>
    <row r="3" spans="1:10" ht="27.75" customHeight="1" x14ac:dyDescent="0.25">
      <c r="A3" s="2" t="s">
        <v>0</v>
      </c>
      <c r="C3" s="1"/>
    </row>
    <row r="4" spans="1:10" ht="9" customHeight="1" thickBot="1" x14ac:dyDescent="0.3">
      <c r="C4" s="1"/>
    </row>
    <row r="5" spans="1:10" s="14" customFormat="1" ht="27.75" customHeight="1" thickBot="1" x14ac:dyDescent="0.25">
      <c r="A5" s="52" t="s">
        <v>1</v>
      </c>
      <c r="B5" s="53"/>
      <c r="C5" s="54"/>
      <c r="D5" s="11"/>
      <c r="E5" s="55"/>
      <c r="F5" s="55"/>
      <c r="G5" s="55"/>
    </row>
    <row r="6" spans="1:10" ht="12" customHeight="1" x14ac:dyDescent="0.25">
      <c r="J6" s="18"/>
    </row>
    <row r="7" spans="1:10" ht="15.75" customHeight="1" thickBot="1" x14ac:dyDescent="0.3">
      <c r="A7" s="3"/>
      <c r="B7" s="13"/>
      <c r="C7" s="4"/>
      <c r="D7" s="19"/>
      <c r="E7" s="15" t="s">
        <v>134</v>
      </c>
      <c r="F7" s="16"/>
      <c r="G7" s="16"/>
      <c r="H7" s="17"/>
      <c r="I7" s="17"/>
      <c r="J7" s="17"/>
    </row>
    <row r="8" spans="1:10" ht="18.75" customHeight="1" thickTop="1" x14ac:dyDescent="0.25">
      <c r="A8" s="12" t="s">
        <v>3</v>
      </c>
      <c r="B8" s="12" t="s">
        <v>4</v>
      </c>
      <c r="C8" s="12" t="s">
        <v>5</v>
      </c>
      <c r="D8" s="20" t="s">
        <v>6</v>
      </c>
      <c r="E8" s="10" t="str">
        <f>"Q" &amp; MONTH(QuarterEnd)/3 &amp; " " &amp; YEAR(QuarterEnd)</f>
        <v>Q3 2017</v>
      </c>
      <c r="J8" s="18"/>
    </row>
    <row r="9" spans="1:10" ht="15" customHeight="1" outlineLevel="1" x14ac:dyDescent="0.25">
      <c r="A9" s="8" t="s">
        <v>133</v>
      </c>
      <c r="B9" s="8" t="s">
        <v>141</v>
      </c>
      <c r="C9" s="6" t="s">
        <v>133</v>
      </c>
      <c r="D9" s="6" t="s">
        <v>187</v>
      </c>
      <c r="E9" s="9"/>
    </row>
    <row r="10" spans="1:10" ht="15" customHeight="1" outlineLevel="1" x14ac:dyDescent="0.25">
      <c r="A10" s="8" t="s">
        <v>133</v>
      </c>
      <c r="B10" s="8" t="s">
        <v>141</v>
      </c>
      <c r="C10" s="6" t="s">
        <v>133</v>
      </c>
      <c r="D10" s="6" t="s">
        <v>188</v>
      </c>
      <c r="E10" s="9"/>
    </row>
    <row r="11" spans="1:10" ht="15" customHeight="1" outlineLevel="1" x14ac:dyDescent="0.25">
      <c r="A11" s="8" t="s">
        <v>133</v>
      </c>
      <c r="B11" s="8" t="s">
        <v>141</v>
      </c>
      <c r="C11" s="6" t="s">
        <v>133</v>
      </c>
      <c r="D11" s="6" t="s">
        <v>189</v>
      </c>
      <c r="E11" s="9">
        <v>1174760.68</v>
      </c>
    </row>
    <row r="12" spans="1:10" ht="15" customHeight="1" outlineLevel="1" x14ac:dyDescent="0.25">
      <c r="A12" s="8" t="s">
        <v>133</v>
      </c>
      <c r="B12" s="8" t="s">
        <v>141</v>
      </c>
      <c r="C12" s="6" t="s">
        <v>133</v>
      </c>
      <c r="D12" s="6" t="s">
        <v>190</v>
      </c>
      <c r="E12" s="9"/>
    </row>
    <row r="13" spans="1:10" ht="15" customHeight="1" outlineLevel="1" x14ac:dyDescent="0.25">
      <c r="A13" s="8" t="s">
        <v>133</v>
      </c>
      <c r="B13" s="8" t="s">
        <v>141</v>
      </c>
      <c r="C13" s="6" t="s">
        <v>133</v>
      </c>
      <c r="D13" s="6" t="s">
        <v>191</v>
      </c>
      <c r="E13" s="9"/>
    </row>
    <row r="14" spans="1:10" ht="15" customHeight="1" outlineLevel="1" x14ac:dyDescent="0.25">
      <c r="A14" s="8" t="s">
        <v>133</v>
      </c>
      <c r="B14" s="8" t="s">
        <v>141</v>
      </c>
      <c r="C14" s="6" t="s">
        <v>133</v>
      </c>
      <c r="D14" s="6" t="s">
        <v>192</v>
      </c>
      <c r="E14" s="9"/>
    </row>
    <row r="15" spans="1:10" ht="15" customHeight="1" outlineLevel="1" x14ac:dyDescent="0.25">
      <c r="A15" s="8" t="s">
        <v>133</v>
      </c>
      <c r="B15" s="8" t="s">
        <v>141</v>
      </c>
      <c r="C15" s="6" t="s">
        <v>133</v>
      </c>
      <c r="D15" s="6" t="s">
        <v>193</v>
      </c>
      <c r="E15" s="9"/>
    </row>
    <row r="16" spans="1:10" ht="15" customHeight="1" outlineLevel="1" x14ac:dyDescent="0.25">
      <c r="A16" s="8" t="s">
        <v>133</v>
      </c>
      <c r="B16" s="8" t="s">
        <v>141</v>
      </c>
      <c r="C16" s="6" t="s">
        <v>133</v>
      </c>
      <c r="D16" s="6" t="s">
        <v>142</v>
      </c>
      <c r="E16" s="9">
        <v>17400696.429999977</v>
      </c>
    </row>
    <row r="17" spans="1:5" ht="15" customHeight="1" outlineLevel="1" x14ac:dyDescent="0.25">
      <c r="A17" s="8" t="s">
        <v>133</v>
      </c>
      <c r="B17" s="8" t="s">
        <v>141</v>
      </c>
      <c r="C17" s="6" t="s">
        <v>133</v>
      </c>
      <c r="D17" s="6" t="s">
        <v>194</v>
      </c>
      <c r="E17" s="9"/>
    </row>
    <row r="18" spans="1:5" ht="15" customHeight="1" outlineLevel="1" x14ac:dyDescent="0.25">
      <c r="A18" s="8" t="s">
        <v>133</v>
      </c>
      <c r="B18" s="8" t="s">
        <v>141</v>
      </c>
      <c r="C18" s="6" t="s">
        <v>133</v>
      </c>
      <c r="D18" s="6" t="s">
        <v>143</v>
      </c>
      <c r="E18" s="9">
        <v>5916825.7799999984</v>
      </c>
    </row>
    <row r="19" spans="1:5" ht="15" customHeight="1" outlineLevel="1" x14ac:dyDescent="0.25">
      <c r="A19" s="8" t="s">
        <v>133</v>
      </c>
      <c r="B19" s="8" t="s">
        <v>141</v>
      </c>
      <c r="C19" s="6" t="s">
        <v>133</v>
      </c>
      <c r="D19" s="6" t="s">
        <v>7</v>
      </c>
      <c r="E19" s="9">
        <v>5533166.6499999976</v>
      </c>
    </row>
    <row r="20" spans="1:5" ht="15" customHeight="1" outlineLevel="1" x14ac:dyDescent="0.25">
      <c r="A20" s="8" t="s">
        <v>133</v>
      </c>
      <c r="B20" s="8" t="s">
        <v>141</v>
      </c>
      <c r="C20" s="6" t="s">
        <v>133</v>
      </c>
      <c r="D20" s="6" t="s">
        <v>195</v>
      </c>
      <c r="E20" s="9"/>
    </row>
    <row r="21" spans="1:5" ht="15" customHeight="1" outlineLevel="1" x14ac:dyDescent="0.25">
      <c r="A21" s="8" t="s">
        <v>133</v>
      </c>
      <c r="B21" s="8" t="s">
        <v>141</v>
      </c>
      <c r="C21" s="6" t="s">
        <v>133</v>
      </c>
      <c r="D21" s="6" t="s">
        <v>144</v>
      </c>
      <c r="E21" s="9">
        <v>828442.40999999992</v>
      </c>
    </row>
    <row r="22" spans="1:5" ht="15" customHeight="1" outlineLevel="1" x14ac:dyDescent="0.25">
      <c r="A22" s="8" t="s">
        <v>133</v>
      </c>
      <c r="B22" s="8" t="s">
        <v>141</v>
      </c>
      <c r="C22" s="6" t="s">
        <v>133</v>
      </c>
      <c r="D22" s="6" t="s">
        <v>196</v>
      </c>
      <c r="E22" s="9">
        <v>1693126.8900000001</v>
      </c>
    </row>
    <row r="23" spans="1:5" ht="15" customHeight="1" outlineLevel="1" x14ac:dyDescent="0.25">
      <c r="A23" s="8" t="s">
        <v>133</v>
      </c>
      <c r="B23" s="8" t="s">
        <v>141</v>
      </c>
      <c r="C23" s="6" t="s">
        <v>133</v>
      </c>
      <c r="D23" s="6" t="s">
        <v>145</v>
      </c>
      <c r="E23" s="9">
        <v>1940575.1200000003</v>
      </c>
    </row>
    <row r="24" spans="1:5" ht="15" customHeight="1" outlineLevel="1" x14ac:dyDescent="0.25">
      <c r="A24" s="8" t="s">
        <v>133</v>
      </c>
      <c r="B24" s="8" t="s">
        <v>141</v>
      </c>
      <c r="C24" s="6" t="s">
        <v>133</v>
      </c>
      <c r="D24" s="6" t="s">
        <v>146</v>
      </c>
      <c r="E24" s="9">
        <v>584088.04</v>
      </c>
    </row>
    <row r="25" spans="1:5" ht="15" customHeight="1" outlineLevel="1" x14ac:dyDescent="0.25">
      <c r="A25" s="8" t="s">
        <v>133</v>
      </c>
      <c r="B25" s="8" t="s">
        <v>141</v>
      </c>
      <c r="C25" s="6" t="s">
        <v>133</v>
      </c>
      <c r="D25" s="6" t="s">
        <v>147</v>
      </c>
      <c r="E25" s="9">
        <v>696556.32000000007</v>
      </c>
    </row>
    <row r="26" spans="1:5" ht="15" customHeight="1" outlineLevel="1" x14ac:dyDescent="0.25">
      <c r="A26" s="8" t="s">
        <v>133</v>
      </c>
      <c r="B26" s="8" t="s">
        <v>141</v>
      </c>
      <c r="C26" s="6" t="s">
        <v>133</v>
      </c>
      <c r="D26" s="6" t="s">
        <v>148</v>
      </c>
      <c r="E26" s="9">
        <v>4923836.5099999988</v>
      </c>
    </row>
    <row r="27" spans="1:5" ht="15" customHeight="1" outlineLevel="1" x14ac:dyDescent="0.25">
      <c r="A27" s="8" t="s">
        <v>133</v>
      </c>
      <c r="B27" s="8" t="s">
        <v>141</v>
      </c>
      <c r="C27" s="6" t="s">
        <v>133</v>
      </c>
      <c r="D27" s="6" t="s">
        <v>260</v>
      </c>
      <c r="E27" s="9"/>
    </row>
    <row r="28" spans="1:5" ht="15" customHeight="1" outlineLevel="1" x14ac:dyDescent="0.25">
      <c r="A28" s="8" t="s">
        <v>133</v>
      </c>
      <c r="B28" s="8" t="s">
        <v>141</v>
      </c>
      <c r="C28" s="6" t="s">
        <v>133</v>
      </c>
      <c r="D28" s="6" t="s">
        <v>149</v>
      </c>
      <c r="E28" s="9">
        <v>4500993.3600000013</v>
      </c>
    </row>
    <row r="29" spans="1:5" ht="15" customHeight="1" outlineLevel="1" x14ac:dyDescent="0.25">
      <c r="A29" s="8" t="s">
        <v>133</v>
      </c>
      <c r="B29" s="8" t="s">
        <v>141</v>
      </c>
      <c r="C29" s="6" t="s">
        <v>133</v>
      </c>
      <c r="D29" s="6" t="s">
        <v>197</v>
      </c>
      <c r="E29" s="9">
        <v>3902835.0300000012</v>
      </c>
    </row>
    <row r="30" spans="1:5" ht="15" customHeight="1" outlineLevel="1" x14ac:dyDescent="0.25">
      <c r="A30" s="8" t="s">
        <v>133</v>
      </c>
      <c r="B30" s="8" t="s">
        <v>141</v>
      </c>
      <c r="C30" s="6" t="s">
        <v>133</v>
      </c>
      <c r="D30" s="6" t="s">
        <v>8</v>
      </c>
      <c r="E30" s="9">
        <v>7491846.9899999993</v>
      </c>
    </row>
    <row r="31" spans="1:5" ht="15" customHeight="1" outlineLevel="1" x14ac:dyDescent="0.25">
      <c r="A31" s="8" t="s">
        <v>133</v>
      </c>
      <c r="B31" s="8" t="s">
        <v>141</v>
      </c>
      <c r="C31" s="6" t="s">
        <v>133</v>
      </c>
      <c r="D31" s="6" t="s">
        <v>198</v>
      </c>
      <c r="E31" s="9"/>
    </row>
    <row r="32" spans="1:5" ht="15" customHeight="1" outlineLevel="1" x14ac:dyDescent="0.25">
      <c r="A32" s="8" t="s">
        <v>133</v>
      </c>
      <c r="B32" s="8" t="s">
        <v>141</v>
      </c>
      <c r="C32" s="6" t="s">
        <v>133</v>
      </c>
      <c r="D32" s="6" t="s">
        <v>9</v>
      </c>
      <c r="E32" s="9">
        <v>1171482.96</v>
      </c>
    </row>
    <row r="33" spans="1:5" ht="15" customHeight="1" outlineLevel="1" x14ac:dyDescent="0.25">
      <c r="A33" s="8" t="s">
        <v>133</v>
      </c>
      <c r="B33" s="8" t="s">
        <v>141</v>
      </c>
      <c r="C33" s="6" t="s">
        <v>133</v>
      </c>
      <c r="D33" s="6" t="s">
        <v>150</v>
      </c>
      <c r="E33" s="9">
        <v>3001864.6399999997</v>
      </c>
    </row>
    <row r="34" spans="1:5" ht="15" customHeight="1" outlineLevel="1" x14ac:dyDescent="0.25">
      <c r="A34" s="8" t="s">
        <v>133</v>
      </c>
      <c r="B34" s="8" t="s">
        <v>141</v>
      </c>
      <c r="C34" s="6" t="s">
        <v>133</v>
      </c>
      <c r="D34" s="6" t="s">
        <v>10</v>
      </c>
      <c r="E34" s="9">
        <v>5983538.8000000017</v>
      </c>
    </row>
    <row r="35" spans="1:5" ht="15" customHeight="1" outlineLevel="1" x14ac:dyDescent="0.25">
      <c r="A35" s="8" t="s">
        <v>133</v>
      </c>
      <c r="B35" s="8" t="s">
        <v>141</v>
      </c>
      <c r="C35" s="6" t="s">
        <v>133</v>
      </c>
      <c r="D35" s="6" t="s">
        <v>11</v>
      </c>
      <c r="E35" s="9">
        <v>6159304.5899999999</v>
      </c>
    </row>
    <row r="36" spans="1:5" ht="15" customHeight="1" outlineLevel="1" x14ac:dyDescent="0.25">
      <c r="A36" s="8" t="s">
        <v>133</v>
      </c>
      <c r="B36" s="8" t="s">
        <v>141</v>
      </c>
      <c r="C36" s="6" t="s">
        <v>133</v>
      </c>
      <c r="D36" s="6" t="s">
        <v>151</v>
      </c>
      <c r="E36" s="9">
        <v>22100466.900000002</v>
      </c>
    </row>
    <row r="37" spans="1:5" ht="15" customHeight="1" outlineLevel="1" x14ac:dyDescent="0.25">
      <c r="A37" s="8" t="s">
        <v>133</v>
      </c>
      <c r="B37" s="8" t="s">
        <v>141</v>
      </c>
      <c r="C37" s="6" t="s">
        <v>133</v>
      </c>
      <c r="D37" s="6" t="s">
        <v>12</v>
      </c>
      <c r="E37" s="9">
        <v>5830436.6799999978</v>
      </c>
    </row>
    <row r="38" spans="1:5" ht="15" customHeight="1" outlineLevel="1" x14ac:dyDescent="0.25">
      <c r="A38" s="8" t="s">
        <v>133</v>
      </c>
      <c r="B38" s="8" t="s">
        <v>141</v>
      </c>
      <c r="C38" s="6" t="s">
        <v>133</v>
      </c>
      <c r="D38" s="6" t="s">
        <v>13</v>
      </c>
      <c r="E38" s="9">
        <v>13074981.700000001</v>
      </c>
    </row>
    <row r="39" spans="1:5" ht="15" customHeight="1" outlineLevel="1" x14ac:dyDescent="0.25">
      <c r="A39" s="8" t="s">
        <v>133</v>
      </c>
      <c r="B39" s="8" t="s">
        <v>141</v>
      </c>
      <c r="C39" s="6" t="s">
        <v>133</v>
      </c>
      <c r="D39" s="6" t="s">
        <v>14</v>
      </c>
      <c r="E39" s="9">
        <v>13830422.590000002</v>
      </c>
    </row>
    <row r="40" spans="1:5" ht="15" customHeight="1" outlineLevel="1" x14ac:dyDescent="0.25">
      <c r="A40" s="8" t="s">
        <v>133</v>
      </c>
      <c r="B40" s="8" t="s">
        <v>141</v>
      </c>
      <c r="C40" s="6" t="s">
        <v>133</v>
      </c>
      <c r="D40" s="6" t="s">
        <v>15</v>
      </c>
      <c r="E40" s="9">
        <v>20139820.029999986</v>
      </c>
    </row>
    <row r="41" spans="1:5" ht="15" customHeight="1" outlineLevel="1" x14ac:dyDescent="0.25">
      <c r="A41" s="8" t="s">
        <v>133</v>
      </c>
      <c r="B41" s="8" t="s">
        <v>141</v>
      </c>
      <c r="C41" s="6" t="s">
        <v>133</v>
      </c>
      <c r="D41" s="6" t="s">
        <v>199</v>
      </c>
      <c r="E41" s="9"/>
    </row>
    <row r="42" spans="1:5" ht="15" customHeight="1" outlineLevel="1" x14ac:dyDescent="0.25">
      <c r="A42" s="8" t="s">
        <v>133</v>
      </c>
      <c r="B42" s="8" t="s">
        <v>141</v>
      </c>
      <c r="C42" s="6" t="s">
        <v>133</v>
      </c>
      <c r="D42" s="6" t="s">
        <v>16</v>
      </c>
      <c r="E42" s="9">
        <v>11380284.609999999</v>
      </c>
    </row>
    <row r="43" spans="1:5" ht="15" customHeight="1" outlineLevel="1" x14ac:dyDescent="0.25">
      <c r="A43" s="8" t="s">
        <v>133</v>
      </c>
      <c r="B43" s="8" t="s">
        <v>141</v>
      </c>
      <c r="C43" s="6" t="s">
        <v>133</v>
      </c>
      <c r="D43" s="6" t="s">
        <v>17</v>
      </c>
      <c r="E43" s="9">
        <v>17442421.559999999</v>
      </c>
    </row>
    <row r="44" spans="1:5" ht="15" customHeight="1" outlineLevel="1" x14ac:dyDescent="0.25">
      <c r="A44" s="8" t="s">
        <v>133</v>
      </c>
      <c r="B44" s="8" t="s">
        <v>141</v>
      </c>
      <c r="C44" s="6" t="s">
        <v>133</v>
      </c>
      <c r="D44" s="6" t="s">
        <v>18</v>
      </c>
      <c r="E44" s="9">
        <v>13401826.859999996</v>
      </c>
    </row>
    <row r="45" spans="1:5" ht="15" customHeight="1" outlineLevel="1" x14ac:dyDescent="0.25">
      <c r="A45" s="8" t="s">
        <v>133</v>
      </c>
      <c r="B45" s="8" t="s">
        <v>141</v>
      </c>
      <c r="C45" s="6" t="s">
        <v>133</v>
      </c>
      <c r="D45" s="6" t="s">
        <v>19</v>
      </c>
      <c r="E45" s="9">
        <v>15579470.460000001</v>
      </c>
    </row>
    <row r="46" spans="1:5" ht="15" customHeight="1" outlineLevel="1" x14ac:dyDescent="0.25">
      <c r="A46" s="8" t="s">
        <v>133</v>
      </c>
      <c r="B46" s="8" t="s">
        <v>141</v>
      </c>
      <c r="C46" s="6" t="s">
        <v>133</v>
      </c>
      <c r="D46" s="6" t="s">
        <v>200</v>
      </c>
      <c r="E46" s="9"/>
    </row>
    <row r="47" spans="1:5" ht="15" customHeight="1" outlineLevel="1" x14ac:dyDescent="0.25">
      <c r="A47" s="8" t="s">
        <v>133</v>
      </c>
      <c r="B47" s="8" t="s">
        <v>141</v>
      </c>
      <c r="C47" s="6" t="s">
        <v>133</v>
      </c>
      <c r="D47" s="6" t="s">
        <v>201</v>
      </c>
      <c r="E47" s="9"/>
    </row>
    <row r="48" spans="1:5" ht="15" customHeight="1" outlineLevel="1" x14ac:dyDescent="0.25">
      <c r="A48" s="8" t="s">
        <v>133</v>
      </c>
      <c r="B48" s="8" t="s">
        <v>141</v>
      </c>
      <c r="C48" s="6" t="s">
        <v>133</v>
      </c>
      <c r="D48" s="6" t="s">
        <v>20</v>
      </c>
      <c r="E48" s="9">
        <v>17257911.599999994</v>
      </c>
    </row>
    <row r="49" spans="1:5" ht="15" customHeight="1" outlineLevel="1" x14ac:dyDescent="0.25">
      <c r="A49" s="8" t="s">
        <v>133</v>
      </c>
      <c r="B49" s="8" t="s">
        <v>141</v>
      </c>
      <c r="C49" s="6" t="s">
        <v>133</v>
      </c>
      <c r="D49" s="6" t="s">
        <v>21</v>
      </c>
      <c r="E49" s="9">
        <v>6479870.9999999963</v>
      </c>
    </row>
    <row r="50" spans="1:5" ht="15" customHeight="1" outlineLevel="1" x14ac:dyDescent="0.25">
      <c r="A50" s="8" t="s">
        <v>133</v>
      </c>
      <c r="B50" s="8" t="s">
        <v>141</v>
      </c>
      <c r="C50" s="6" t="s">
        <v>133</v>
      </c>
      <c r="D50" s="6" t="s">
        <v>22</v>
      </c>
      <c r="E50" s="9">
        <v>9427822.049999997</v>
      </c>
    </row>
    <row r="51" spans="1:5" ht="15" customHeight="1" outlineLevel="1" x14ac:dyDescent="0.25">
      <c r="A51" s="8" t="s">
        <v>133</v>
      </c>
      <c r="B51" s="8" t="s">
        <v>141</v>
      </c>
      <c r="C51" s="6" t="s">
        <v>133</v>
      </c>
      <c r="D51" s="6" t="s">
        <v>275</v>
      </c>
      <c r="E51" s="9"/>
    </row>
    <row r="52" spans="1:5" ht="15" customHeight="1" outlineLevel="1" x14ac:dyDescent="0.25">
      <c r="A52" s="8" t="s">
        <v>133</v>
      </c>
      <c r="B52" s="8" t="s">
        <v>141</v>
      </c>
      <c r="C52" s="6" t="s">
        <v>133</v>
      </c>
      <c r="D52" s="6" t="s">
        <v>152</v>
      </c>
      <c r="E52" s="9">
        <v>10318333.759999989</v>
      </c>
    </row>
    <row r="53" spans="1:5" ht="15" customHeight="1" outlineLevel="1" x14ac:dyDescent="0.25">
      <c r="A53" s="8" t="s">
        <v>133</v>
      </c>
      <c r="B53" s="8" t="s">
        <v>141</v>
      </c>
      <c r="C53" s="6" t="s">
        <v>133</v>
      </c>
      <c r="D53" s="6" t="s">
        <v>23</v>
      </c>
      <c r="E53" s="9">
        <v>9249894.4900000021</v>
      </c>
    </row>
    <row r="54" spans="1:5" ht="15" customHeight="1" outlineLevel="1" x14ac:dyDescent="0.25">
      <c r="A54" s="8" t="s">
        <v>133</v>
      </c>
      <c r="B54" s="8" t="s">
        <v>141</v>
      </c>
      <c r="C54" s="6" t="s">
        <v>133</v>
      </c>
      <c r="D54" s="6" t="s">
        <v>24</v>
      </c>
      <c r="E54" s="9">
        <v>15099217.470000001</v>
      </c>
    </row>
    <row r="55" spans="1:5" ht="15" customHeight="1" outlineLevel="1" x14ac:dyDescent="0.25">
      <c r="A55" s="8" t="s">
        <v>133</v>
      </c>
      <c r="B55" s="8" t="s">
        <v>141</v>
      </c>
      <c r="C55" s="6" t="s">
        <v>133</v>
      </c>
      <c r="D55" s="6" t="s">
        <v>25</v>
      </c>
      <c r="E55" s="9">
        <v>12128731.600000005</v>
      </c>
    </row>
    <row r="56" spans="1:5" ht="15" customHeight="1" outlineLevel="1" x14ac:dyDescent="0.25">
      <c r="A56" s="8" t="s">
        <v>133</v>
      </c>
      <c r="B56" s="8" t="s">
        <v>141</v>
      </c>
      <c r="C56" s="6" t="s">
        <v>133</v>
      </c>
      <c r="D56" s="6" t="s">
        <v>26</v>
      </c>
      <c r="E56" s="9">
        <v>19821220.93999999</v>
      </c>
    </row>
    <row r="57" spans="1:5" ht="15" customHeight="1" outlineLevel="1" x14ac:dyDescent="0.25">
      <c r="A57" s="8" t="s">
        <v>133</v>
      </c>
      <c r="B57" s="8" t="s">
        <v>141</v>
      </c>
      <c r="C57" s="6" t="s">
        <v>133</v>
      </c>
      <c r="D57" s="6" t="s">
        <v>27</v>
      </c>
      <c r="E57" s="9">
        <v>14877727.489999996</v>
      </c>
    </row>
    <row r="58" spans="1:5" ht="15" customHeight="1" outlineLevel="1" x14ac:dyDescent="0.25">
      <c r="A58" s="8" t="s">
        <v>133</v>
      </c>
      <c r="B58" s="8" t="s">
        <v>141</v>
      </c>
      <c r="C58" s="6" t="s">
        <v>133</v>
      </c>
      <c r="D58" s="6" t="s">
        <v>28</v>
      </c>
      <c r="E58" s="9">
        <v>12078130.340000004</v>
      </c>
    </row>
    <row r="59" spans="1:5" ht="15" customHeight="1" outlineLevel="1" x14ac:dyDescent="0.25">
      <c r="A59" s="8" t="s">
        <v>133</v>
      </c>
      <c r="B59" s="8" t="s">
        <v>141</v>
      </c>
      <c r="C59" s="6" t="s">
        <v>133</v>
      </c>
      <c r="D59" s="6" t="s">
        <v>29</v>
      </c>
      <c r="E59" s="9">
        <v>11223257.460000006</v>
      </c>
    </row>
    <row r="60" spans="1:5" ht="15" customHeight="1" outlineLevel="1" x14ac:dyDescent="0.25">
      <c r="A60" s="8" t="s">
        <v>133</v>
      </c>
      <c r="B60" s="8" t="s">
        <v>141</v>
      </c>
      <c r="C60" s="6" t="s">
        <v>133</v>
      </c>
      <c r="D60" s="6" t="s">
        <v>276</v>
      </c>
      <c r="E60" s="9"/>
    </row>
    <row r="61" spans="1:5" ht="15" customHeight="1" outlineLevel="1" x14ac:dyDescent="0.25">
      <c r="A61" s="8" t="s">
        <v>133</v>
      </c>
      <c r="B61" s="8" t="s">
        <v>141</v>
      </c>
      <c r="C61" s="6" t="s">
        <v>133</v>
      </c>
      <c r="D61" s="6" t="s">
        <v>30</v>
      </c>
      <c r="E61" s="9">
        <v>9017730.6100000013</v>
      </c>
    </row>
    <row r="62" spans="1:5" ht="15" customHeight="1" outlineLevel="1" x14ac:dyDescent="0.25">
      <c r="A62" s="8" t="s">
        <v>133</v>
      </c>
      <c r="B62" s="8" t="s">
        <v>141</v>
      </c>
      <c r="C62" s="6" t="s">
        <v>133</v>
      </c>
      <c r="D62" s="6" t="s">
        <v>31</v>
      </c>
      <c r="E62" s="9">
        <v>14968799.289999997</v>
      </c>
    </row>
    <row r="63" spans="1:5" ht="15" customHeight="1" outlineLevel="1" x14ac:dyDescent="0.25">
      <c r="A63" s="8" t="s">
        <v>133</v>
      </c>
      <c r="B63" s="8" t="s">
        <v>141</v>
      </c>
      <c r="C63" s="6" t="s">
        <v>133</v>
      </c>
      <c r="D63" s="6" t="s">
        <v>32</v>
      </c>
      <c r="E63" s="9">
        <v>17804112.869999994</v>
      </c>
    </row>
    <row r="64" spans="1:5" ht="15" customHeight="1" outlineLevel="1" x14ac:dyDescent="0.25">
      <c r="A64" s="8" t="s">
        <v>133</v>
      </c>
      <c r="B64" s="8" t="s">
        <v>141</v>
      </c>
      <c r="C64" s="6" t="s">
        <v>133</v>
      </c>
      <c r="D64" s="6" t="s">
        <v>33</v>
      </c>
      <c r="E64" s="9">
        <v>6921513.7000000002</v>
      </c>
    </row>
    <row r="65" spans="1:5" ht="15" customHeight="1" outlineLevel="1" x14ac:dyDescent="0.25">
      <c r="A65" s="8" t="s">
        <v>133</v>
      </c>
      <c r="B65" s="8" t="s">
        <v>141</v>
      </c>
      <c r="C65" s="6" t="s">
        <v>133</v>
      </c>
      <c r="D65" s="6" t="s">
        <v>34</v>
      </c>
      <c r="E65" s="9">
        <v>24910874.900000006</v>
      </c>
    </row>
    <row r="66" spans="1:5" ht="15" customHeight="1" outlineLevel="1" x14ac:dyDescent="0.25">
      <c r="A66" s="8" t="s">
        <v>133</v>
      </c>
      <c r="B66" s="8" t="s">
        <v>141</v>
      </c>
      <c r="C66" s="6" t="s">
        <v>133</v>
      </c>
      <c r="D66" s="6" t="s">
        <v>153</v>
      </c>
      <c r="E66" s="9">
        <v>9259560.0300000031</v>
      </c>
    </row>
    <row r="67" spans="1:5" ht="15" customHeight="1" outlineLevel="1" x14ac:dyDescent="0.25">
      <c r="A67" s="8" t="s">
        <v>133</v>
      </c>
      <c r="B67" s="8" t="s">
        <v>141</v>
      </c>
      <c r="C67" s="6" t="s">
        <v>133</v>
      </c>
      <c r="D67" s="6" t="s">
        <v>35</v>
      </c>
      <c r="E67" s="9">
        <v>23068736.250000007</v>
      </c>
    </row>
    <row r="68" spans="1:5" ht="15" customHeight="1" outlineLevel="1" x14ac:dyDescent="0.25">
      <c r="A68" s="8" t="s">
        <v>133</v>
      </c>
      <c r="B68" s="8" t="s">
        <v>141</v>
      </c>
      <c r="C68" s="6" t="s">
        <v>133</v>
      </c>
      <c r="D68" s="6" t="s">
        <v>202</v>
      </c>
      <c r="E68" s="9">
        <v>3010617.1999999997</v>
      </c>
    </row>
    <row r="69" spans="1:5" ht="15" customHeight="1" outlineLevel="1" x14ac:dyDescent="0.25">
      <c r="A69" s="8" t="s">
        <v>133</v>
      </c>
      <c r="B69" s="8" t="s">
        <v>141</v>
      </c>
      <c r="C69" s="6" t="s">
        <v>133</v>
      </c>
      <c r="D69" s="6" t="s">
        <v>203</v>
      </c>
      <c r="E69" s="9">
        <v>4170942.1300000004</v>
      </c>
    </row>
    <row r="70" spans="1:5" ht="15" customHeight="1" outlineLevel="1" x14ac:dyDescent="0.25">
      <c r="A70" s="8" t="s">
        <v>133</v>
      </c>
      <c r="B70" s="8" t="s">
        <v>141</v>
      </c>
      <c r="C70" s="6" t="s">
        <v>133</v>
      </c>
      <c r="D70" s="6" t="s">
        <v>36</v>
      </c>
      <c r="E70" s="9">
        <v>26036064.829999998</v>
      </c>
    </row>
    <row r="71" spans="1:5" ht="15" customHeight="1" outlineLevel="1" x14ac:dyDescent="0.25">
      <c r="A71" s="8" t="s">
        <v>133</v>
      </c>
      <c r="B71" s="8" t="s">
        <v>141</v>
      </c>
      <c r="C71" s="6" t="s">
        <v>133</v>
      </c>
      <c r="D71" s="6" t="s">
        <v>37</v>
      </c>
      <c r="E71" s="9">
        <v>31100091.320000019</v>
      </c>
    </row>
    <row r="72" spans="1:5" ht="15" customHeight="1" outlineLevel="1" x14ac:dyDescent="0.25">
      <c r="A72" s="8" t="s">
        <v>133</v>
      </c>
      <c r="B72" s="8" t="s">
        <v>141</v>
      </c>
      <c r="C72" s="6" t="s">
        <v>133</v>
      </c>
      <c r="D72" s="6" t="s">
        <v>261</v>
      </c>
      <c r="E72" s="9"/>
    </row>
    <row r="73" spans="1:5" ht="15" customHeight="1" outlineLevel="1" x14ac:dyDescent="0.25">
      <c r="A73" s="8" t="s">
        <v>133</v>
      </c>
      <c r="B73" s="8" t="s">
        <v>141</v>
      </c>
      <c r="C73" s="6" t="s">
        <v>133</v>
      </c>
      <c r="D73" s="6" t="s">
        <v>154</v>
      </c>
      <c r="E73" s="9">
        <v>15152465.959999997</v>
      </c>
    </row>
    <row r="74" spans="1:5" ht="15" customHeight="1" outlineLevel="1" x14ac:dyDescent="0.25">
      <c r="A74" s="8" t="s">
        <v>133</v>
      </c>
      <c r="B74" s="8" t="s">
        <v>141</v>
      </c>
      <c r="C74" s="6" t="s">
        <v>133</v>
      </c>
      <c r="D74" s="6" t="s">
        <v>204</v>
      </c>
      <c r="E74" s="9"/>
    </row>
    <row r="75" spans="1:5" ht="15" customHeight="1" outlineLevel="1" x14ac:dyDescent="0.25">
      <c r="A75" s="8" t="s">
        <v>133</v>
      </c>
      <c r="B75" s="8" t="s">
        <v>141</v>
      </c>
      <c r="C75" s="6" t="s">
        <v>133</v>
      </c>
      <c r="D75" s="6" t="s">
        <v>277</v>
      </c>
      <c r="E75" s="9"/>
    </row>
    <row r="76" spans="1:5" ht="15" customHeight="1" outlineLevel="1" x14ac:dyDescent="0.25">
      <c r="A76" s="8" t="s">
        <v>133</v>
      </c>
      <c r="B76" s="8" t="s">
        <v>141</v>
      </c>
      <c r="C76" s="6" t="s">
        <v>133</v>
      </c>
      <c r="D76" s="6" t="s">
        <v>38</v>
      </c>
      <c r="E76" s="9">
        <v>10032024.040000003</v>
      </c>
    </row>
    <row r="77" spans="1:5" ht="15" customHeight="1" outlineLevel="1" x14ac:dyDescent="0.25">
      <c r="A77" s="8" t="s">
        <v>133</v>
      </c>
      <c r="B77" s="8" t="s">
        <v>141</v>
      </c>
      <c r="C77" s="6" t="s">
        <v>133</v>
      </c>
      <c r="D77" s="6" t="s">
        <v>39</v>
      </c>
      <c r="E77" s="9">
        <v>8041113.5999999978</v>
      </c>
    </row>
    <row r="78" spans="1:5" ht="15" customHeight="1" outlineLevel="1" x14ac:dyDescent="0.25">
      <c r="A78" s="8" t="s">
        <v>133</v>
      </c>
      <c r="B78" s="8" t="s">
        <v>141</v>
      </c>
      <c r="C78" s="6" t="s">
        <v>133</v>
      </c>
      <c r="D78" s="6" t="s">
        <v>205</v>
      </c>
      <c r="E78" s="9">
        <v>6568143.9700000007</v>
      </c>
    </row>
    <row r="79" spans="1:5" ht="15" customHeight="1" outlineLevel="1" x14ac:dyDescent="0.25">
      <c r="A79" s="8" t="s">
        <v>133</v>
      </c>
      <c r="B79" s="8" t="s">
        <v>141</v>
      </c>
      <c r="C79" s="6" t="s">
        <v>133</v>
      </c>
      <c r="D79" s="6" t="s">
        <v>40</v>
      </c>
      <c r="E79" s="9">
        <v>17613090.849999983</v>
      </c>
    </row>
    <row r="80" spans="1:5" ht="15" customHeight="1" outlineLevel="1" x14ac:dyDescent="0.25">
      <c r="A80" s="8" t="s">
        <v>133</v>
      </c>
      <c r="B80" s="8" t="s">
        <v>141</v>
      </c>
      <c r="C80" s="6" t="s">
        <v>133</v>
      </c>
      <c r="D80" s="6" t="s">
        <v>41</v>
      </c>
      <c r="E80" s="9">
        <v>9425409.7200000007</v>
      </c>
    </row>
    <row r="81" spans="1:5" ht="15" customHeight="1" outlineLevel="1" x14ac:dyDescent="0.25">
      <c r="A81" s="8" t="s">
        <v>133</v>
      </c>
      <c r="B81" s="8" t="s">
        <v>141</v>
      </c>
      <c r="C81" s="6" t="s">
        <v>133</v>
      </c>
      <c r="D81" s="6" t="s">
        <v>42</v>
      </c>
      <c r="E81" s="9">
        <v>12278669.419999992</v>
      </c>
    </row>
    <row r="82" spans="1:5" ht="15" customHeight="1" outlineLevel="1" x14ac:dyDescent="0.25">
      <c r="A82" s="8" t="s">
        <v>133</v>
      </c>
      <c r="B82" s="8" t="s">
        <v>141</v>
      </c>
      <c r="C82" s="6" t="s">
        <v>133</v>
      </c>
      <c r="D82" s="6" t="s">
        <v>43</v>
      </c>
      <c r="E82" s="9">
        <v>10682995.889999999</v>
      </c>
    </row>
    <row r="83" spans="1:5" ht="15" customHeight="1" outlineLevel="1" x14ac:dyDescent="0.25">
      <c r="A83" s="8" t="s">
        <v>133</v>
      </c>
      <c r="B83" s="8" t="s">
        <v>141</v>
      </c>
      <c r="C83" s="6" t="s">
        <v>133</v>
      </c>
      <c r="D83" s="6" t="s">
        <v>44</v>
      </c>
      <c r="E83" s="9">
        <v>3477587.5599999987</v>
      </c>
    </row>
    <row r="84" spans="1:5" ht="15" customHeight="1" outlineLevel="1" x14ac:dyDescent="0.25">
      <c r="A84" s="8" t="s">
        <v>133</v>
      </c>
      <c r="B84" s="8" t="s">
        <v>141</v>
      </c>
      <c r="C84" s="6" t="s">
        <v>133</v>
      </c>
      <c r="D84" s="6" t="s">
        <v>278</v>
      </c>
      <c r="E84" s="9"/>
    </row>
    <row r="85" spans="1:5" ht="15" customHeight="1" outlineLevel="1" x14ac:dyDescent="0.25">
      <c r="A85" s="8" t="s">
        <v>133</v>
      </c>
      <c r="B85" s="8" t="s">
        <v>141</v>
      </c>
      <c r="C85" s="6" t="s">
        <v>133</v>
      </c>
      <c r="D85" s="6" t="s">
        <v>206</v>
      </c>
      <c r="E85" s="9">
        <v>9801416.7500000019</v>
      </c>
    </row>
    <row r="86" spans="1:5" ht="15" customHeight="1" outlineLevel="1" x14ac:dyDescent="0.25">
      <c r="A86" s="8" t="s">
        <v>133</v>
      </c>
      <c r="B86" s="8" t="s">
        <v>141</v>
      </c>
      <c r="C86" s="6" t="s">
        <v>133</v>
      </c>
      <c r="D86" s="6" t="s">
        <v>45</v>
      </c>
      <c r="E86" s="9">
        <v>8006052.3199999975</v>
      </c>
    </row>
    <row r="87" spans="1:5" ht="15" customHeight="1" outlineLevel="1" x14ac:dyDescent="0.25">
      <c r="A87" s="8" t="s">
        <v>133</v>
      </c>
      <c r="B87" s="8" t="s">
        <v>141</v>
      </c>
      <c r="C87" s="6" t="s">
        <v>133</v>
      </c>
      <c r="D87" s="6" t="s">
        <v>46</v>
      </c>
      <c r="E87" s="9">
        <v>10269242.899999999</v>
      </c>
    </row>
    <row r="88" spans="1:5" ht="15" customHeight="1" outlineLevel="1" x14ac:dyDescent="0.25">
      <c r="A88" s="8" t="s">
        <v>133</v>
      </c>
      <c r="B88" s="8" t="s">
        <v>141</v>
      </c>
      <c r="C88" s="6" t="s">
        <v>133</v>
      </c>
      <c r="D88" s="6" t="s">
        <v>155</v>
      </c>
      <c r="E88" s="9">
        <v>15098229.280000007</v>
      </c>
    </row>
    <row r="89" spans="1:5" ht="15" customHeight="1" outlineLevel="1" x14ac:dyDescent="0.25">
      <c r="A89" s="8" t="s">
        <v>133</v>
      </c>
      <c r="B89" s="8" t="s">
        <v>141</v>
      </c>
      <c r="C89" s="6" t="s">
        <v>133</v>
      </c>
      <c r="D89" s="6" t="s">
        <v>47</v>
      </c>
      <c r="E89" s="9">
        <v>12708521.740000002</v>
      </c>
    </row>
    <row r="90" spans="1:5" ht="15" customHeight="1" outlineLevel="1" x14ac:dyDescent="0.25">
      <c r="A90" s="8" t="s">
        <v>133</v>
      </c>
      <c r="B90" s="8" t="s">
        <v>141</v>
      </c>
      <c r="C90" s="6" t="s">
        <v>133</v>
      </c>
      <c r="D90" s="6" t="s">
        <v>207</v>
      </c>
      <c r="E90" s="9">
        <v>6904547.0500000007</v>
      </c>
    </row>
    <row r="91" spans="1:5" ht="15" customHeight="1" outlineLevel="1" x14ac:dyDescent="0.25">
      <c r="A91" s="8" t="s">
        <v>133</v>
      </c>
      <c r="B91" s="8" t="s">
        <v>141</v>
      </c>
      <c r="C91" s="6" t="s">
        <v>133</v>
      </c>
      <c r="D91" s="6" t="s">
        <v>208</v>
      </c>
      <c r="E91" s="9">
        <v>1024802.32</v>
      </c>
    </row>
    <row r="92" spans="1:5" ht="15" customHeight="1" outlineLevel="1" x14ac:dyDescent="0.25">
      <c r="A92" s="8" t="s">
        <v>133</v>
      </c>
      <c r="B92" s="8" t="s">
        <v>141</v>
      </c>
      <c r="C92" s="6" t="s">
        <v>133</v>
      </c>
      <c r="D92" s="6" t="s">
        <v>279</v>
      </c>
      <c r="E92" s="9"/>
    </row>
    <row r="93" spans="1:5" ht="15" customHeight="1" outlineLevel="1" x14ac:dyDescent="0.25">
      <c r="A93" s="8" t="s">
        <v>133</v>
      </c>
      <c r="B93" s="8" t="s">
        <v>141</v>
      </c>
      <c r="C93" s="6" t="s">
        <v>133</v>
      </c>
      <c r="D93" s="6" t="s">
        <v>209</v>
      </c>
      <c r="E93" s="9">
        <v>4531655.8099999996</v>
      </c>
    </row>
    <row r="94" spans="1:5" ht="15" customHeight="1" outlineLevel="1" x14ac:dyDescent="0.25">
      <c r="A94" s="8" t="s">
        <v>133</v>
      </c>
      <c r="B94" s="8" t="s">
        <v>141</v>
      </c>
      <c r="C94" s="6" t="s">
        <v>133</v>
      </c>
      <c r="D94" s="6" t="s">
        <v>210</v>
      </c>
      <c r="E94" s="9">
        <v>5263762.589999998</v>
      </c>
    </row>
    <row r="95" spans="1:5" ht="15" customHeight="1" outlineLevel="1" x14ac:dyDescent="0.25">
      <c r="A95" s="8" t="s">
        <v>133</v>
      </c>
      <c r="B95" s="8" t="s">
        <v>141</v>
      </c>
      <c r="C95" s="6" t="s">
        <v>133</v>
      </c>
      <c r="D95" s="6" t="s">
        <v>156</v>
      </c>
      <c r="E95" s="9">
        <v>6120383.9299999978</v>
      </c>
    </row>
    <row r="96" spans="1:5" ht="15" customHeight="1" outlineLevel="1" x14ac:dyDescent="0.25">
      <c r="A96" s="8" t="s">
        <v>133</v>
      </c>
      <c r="B96" s="8" t="s">
        <v>141</v>
      </c>
      <c r="C96" s="6" t="s">
        <v>133</v>
      </c>
      <c r="D96" s="6" t="s">
        <v>211</v>
      </c>
      <c r="E96" s="9">
        <v>4614553.76</v>
      </c>
    </row>
    <row r="97" spans="1:5" ht="15" customHeight="1" outlineLevel="1" x14ac:dyDescent="0.25">
      <c r="A97" s="8" t="s">
        <v>133</v>
      </c>
      <c r="B97" s="8" t="s">
        <v>141</v>
      </c>
      <c r="C97" s="6" t="s">
        <v>133</v>
      </c>
      <c r="D97" s="6" t="s">
        <v>48</v>
      </c>
      <c r="E97" s="9">
        <v>13222713.680000003</v>
      </c>
    </row>
    <row r="98" spans="1:5" ht="15" customHeight="1" outlineLevel="1" x14ac:dyDescent="0.25">
      <c r="A98" s="8" t="s">
        <v>133</v>
      </c>
      <c r="B98" s="8" t="s">
        <v>141</v>
      </c>
      <c r="C98" s="6" t="s">
        <v>133</v>
      </c>
      <c r="D98" s="6" t="s">
        <v>157</v>
      </c>
      <c r="E98" s="9">
        <v>12912163.090000009</v>
      </c>
    </row>
    <row r="99" spans="1:5" ht="15" customHeight="1" outlineLevel="1" x14ac:dyDescent="0.25">
      <c r="A99" s="8" t="s">
        <v>133</v>
      </c>
      <c r="B99" s="8" t="s">
        <v>141</v>
      </c>
      <c r="C99" s="6" t="s">
        <v>133</v>
      </c>
      <c r="D99" s="6" t="s">
        <v>158</v>
      </c>
      <c r="E99" s="9">
        <v>15542264.709999997</v>
      </c>
    </row>
    <row r="100" spans="1:5" ht="15" customHeight="1" outlineLevel="1" x14ac:dyDescent="0.25">
      <c r="A100" s="8" t="s">
        <v>133</v>
      </c>
      <c r="B100" s="8" t="s">
        <v>141</v>
      </c>
      <c r="C100" s="6" t="s">
        <v>133</v>
      </c>
      <c r="D100" s="6" t="s">
        <v>159</v>
      </c>
      <c r="E100" s="9">
        <v>14198997.920000007</v>
      </c>
    </row>
    <row r="101" spans="1:5" ht="15" customHeight="1" outlineLevel="1" x14ac:dyDescent="0.25">
      <c r="A101" s="8" t="s">
        <v>133</v>
      </c>
      <c r="B101" s="8" t="s">
        <v>141</v>
      </c>
      <c r="C101" s="6" t="s">
        <v>133</v>
      </c>
      <c r="D101" s="6" t="s">
        <v>212</v>
      </c>
      <c r="E101" s="9"/>
    </row>
    <row r="102" spans="1:5" ht="15" customHeight="1" outlineLevel="1" x14ac:dyDescent="0.25">
      <c r="A102" s="8" t="s">
        <v>133</v>
      </c>
      <c r="B102" s="8" t="s">
        <v>141</v>
      </c>
      <c r="C102" s="6" t="s">
        <v>133</v>
      </c>
      <c r="D102" s="6" t="s">
        <v>49</v>
      </c>
      <c r="E102" s="9">
        <v>21215352.870000001</v>
      </c>
    </row>
    <row r="103" spans="1:5" ht="15" customHeight="1" outlineLevel="1" x14ac:dyDescent="0.25">
      <c r="A103" s="8" t="s">
        <v>133</v>
      </c>
      <c r="B103" s="8" t="s">
        <v>141</v>
      </c>
      <c r="C103" s="6" t="s">
        <v>133</v>
      </c>
      <c r="D103" s="6" t="s">
        <v>160</v>
      </c>
      <c r="E103" s="9">
        <v>3470121.6899999995</v>
      </c>
    </row>
    <row r="104" spans="1:5" ht="15" customHeight="1" outlineLevel="1" x14ac:dyDescent="0.25">
      <c r="A104" s="8" t="s">
        <v>133</v>
      </c>
      <c r="B104" s="8" t="s">
        <v>141</v>
      </c>
      <c r="C104" s="6" t="s">
        <v>133</v>
      </c>
      <c r="D104" s="6" t="s">
        <v>262</v>
      </c>
      <c r="E104" s="9"/>
    </row>
    <row r="105" spans="1:5" ht="15" customHeight="1" outlineLevel="1" x14ac:dyDescent="0.25">
      <c r="A105" s="8" t="s">
        <v>133</v>
      </c>
      <c r="B105" s="8" t="s">
        <v>141</v>
      </c>
      <c r="C105" s="6" t="s">
        <v>133</v>
      </c>
      <c r="D105" s="6" t="s">
        <v>161</v>
      </c>
      <c r="E105" s="9">
        <v>10284848.24</v>
      </c>
    </row>
    <row r="106" spans="1:5" ht="15" customHeight="1" outlineLevel="1" x14ac:dyDescent="0.25">
      <c r="A106" s="8" t="s">
        <v>133</v>
      </c>
      <c r="B106" s="8" t="s">
        <v>141</v>
      </c>
      <c r="C106" s="6" t="s">
        <v>133</v>
      </c>
      <c r="D106" s="6" t="s">
        <v>213</v>
      </c>
      <c r="E106" s="9">
        <v>17144947.819999993</v>
      </c>
    </row>
    <row r="107" spans="1:5" ht="15" customHeight="1" outlineLevel="1" x14ac:dyDescent="0.25">
      <c r="A107" s="8" t="s">
        <v>133</v>
      </c>
      <c r="B107" s="8" t="s">
        <v>141</v>
      </c>
      <c r="C107" s="6" t="s">
        <v>133</v>
      </c>
      <c r="D107" s="6" t="s">
        <v>162</v>
      </c>
      <c r="E107" s="9">
        <v>14334689.749999989</v>
      </c>
    </row>
    <row r="108" spans="1:5" ht="15" customHeight="1" outlineLevel="1" x14ac:dyDescent="0.25">
      <c r="A108" s="8" t="s">
        <v>133</v>
      </c>
      <c r="B108" s="8" t="s">
        <v>141</v>
      </c>
      <c r="C108" s="6" t="s">
        <v>133</v>
      </c>
      <c r="D108" s="6" t="s">
        <v>50</v>
      </c>
      <c r="E108" s="9">
        <v>18208930.329999998</v>
      </c>
    </row>
    <row r="109" spans="1:5" ht="15" customHeight="1" outlineLevel="1" x14ac:dyDescent="0.25">
      <c r="A109" s="8" t="s">
        <v>133</v>
      </c>
      <c r="B109" s="8" t="s">
        <v>141</v>
      </c>
      <c r="C109" s="6" t="s">
        <v>133</v>
      </c>
      <c r="D109" s="6" t="s">
        <v>280</v>
      </c>
      <c r="E109" s="9"/>
    </row>
    <row r="110" spans="1:5" ht="15" customHeight="1" outlineLevel="1" x14ac:dyDescent="0.25">
      <c r="A110" s="8" t="s">
        <v>133</v>
      </c>
      <c r="B110" s="8" t="s">
        <v>141</v>
      </c>
      <c r="C110" s="6" t="s">
        <v>133</v>
      </c>
      <c r="D110" s="6" t="s">
        <v>51</v>
      </c>
      <c r="E110" s="9">
        <v>25839785.099999994</v>
      </c>
    </row>
    <row r="111" spans="1:5" ht="15" customHeight="1" outlineLevel="1" x14ac:dyDescent="0.25">
      <c r="A111" s="8" t="s">
        <v>133</v>
      </c>
      <c r="B111" s="8" t="s">
        <v>141</v>
      </c>
      <c r="C111" s="6" t="s">
        <v>133</v>
      </c>
      <c r="D111" s="6" t="s">
        <v>163</v>
      </c>
      <c r="E111" s="9">
        <v>5307059.2899999982</v>
      </c>
    </row>
    <row r="112" spans="1:5" ht="15" customHeight="1" outlineLevel="1" x14ac:dyDescent="0.25">
      <c r="A112" s="8" t="s">
        <v>133</v>
      </c>
      <c r="B112" s="8" t="s">
        <v>141</v>
      </c>
      <c r="C112" s="6" t="s">
        <v>133</v>
      </c>
      <c r="D112" s="6" t="s">
        <v>52</v>
      </c>
      <c r="E112" s="9">
        <v>21294178.02</v>
      </c>
    </row>
    <row r="113" spans="1:5" ht="15" customHeight="1" outlineLevel="1" x14ac:dyDescent="0.25">
      <c r="A113" s="8" t="s">
        <v>133</v>
      </c>
      <c r="B113" s="8" t="s">
        <v>141</v>
      </c>
      <c r="C113" s="6" t="s">
        <v>133</v>
      </c>
      <c r="D113" s="6" t="s">
        <v>53</v>
      </c>
      <c r="E113" s="9">
        <v>14075681.479999999</v>
      </c>
    </row>
    <row r="114" spans="1:5" ht="15" customHeight="1" outlineLevel="1" x14ac:dyDescent="0.25">
      <c r="A114" s="8" t="s">
        <v>133</v>
      </c>
      <c r="B114" s="8" t="s">
        <v>141</v>
      </c>
      <c r="C114" s="6" t="s">
        <v>133</v>
      </c>
      <c r="D114" s="6" t="s">
        <v>214</v>
      </c>
      <c r="E114" s="9"/>
    </row>
    <row r="115" spans="1:5" ht="15" customHeight="1" outlineLevel="1" x14ac:dyDescent="0.25">
      <c r="A115" s="8" t="s">
        <v>133</v>
      </c>
      <c r="B115" s="8" t="s">
        <v>141</v>
      </c>
      <c r="C115" s="6" t="s">
        <v>133</v>
      </c>
      <c r="D115" s="6" t="s">
        <v>54</v>
      </c>
      <c r="E115" s="9">
        <v>4374636.4199999981</v>
      </c>
    </row>
    <row r="116" spans="1:5" ht="15" customHeight="1" outlineLevel="1" x14ac:dyDescent="0.25">
      <c r="A116" s="8" t="s">
        <v>133</v>
      </c>
      <c r="B116" s="8" t="s">
        <v>141</v>
      </c>
      <c r="C116" s="6" t="s">
        <v>133</v>
      </c>
      <c r="D116" s="6" t="s">
        <v>55</v>
      </c>
      <c r="E116" s="9">
        <v>11373830.51</v>
      </c>
    </row>
    <row r="117" spans="1:5" ht="15" customHeight="1" outlineLevel="1" x14ac:dyDescent="0.25">
      <c r="A117" s="8" t="s">
        <v>133</v>
      </c>
      <c r="B117" s="8" t="s">
        <v>141</v>
      </c>
      <c r="C117" s="6" t="s">
        <v>133</v>
      </c>
      <c r="D117" s="6" t="s">
        <v>56</v>
      </c>
      <c r="E117" s="9">
        <v>9829130.5</v>
      </c>
    </row>
    <row r="118" spans="1:5" ht="15" customHeight="1" outlineLevel="1" x14ac:dyDescent="0.25">
      <c r="A118" s="8" t="s">
        <v>133</v>
      </c>
      <c r="B118" s="8" t="s">
        <v>141</v>
      </c>
      <c r="C118" s="6" t="s">
        <v>133</v>
      </c>
      <c r="D118" s="6" t="s">
        <v>215</v>
      </c>
      <c r="E118" s="9"/>
    </row>
    <row r="119" spans="1:5" ht="15" customHeight="1" outlineLevel="1" x14ac:dyDescent="0.25">
      <c r="A119" s="8" t="s">
        <v>133</v>
      </c>
      <c r="B119" s="8" t="s">
        <v>141</v>
      </c>
      <c r="C119" s="6" t="s">
        <v>133</v>
      </c>
      <c r="D119" s="6" t="s">
        <v>57</v>
      </c>
      <c r="E119" s="9">
        <v>8244894.4500000011</v>
      </c>
    </row>
    <row r="120" spans="1:5" ht="15" customHeight="1" outlineLevel="1" x14ac:dyDescent="0.25">
      <c r="A120" s="8" t="s">
        <v>133</v>
      </c>
      <c r="B120" s="8" t="s">
        <v>141</v>
      </c>
      <c r="C120" s="6" t="s">
        <v>133</v>
      </c>
      <c r="D120" s="6" t="s">
        <v>58</v>
      </c>
      <c r="E120" s="9">
        <v>19902042.340000011</v>
      </c>
    </row>
    <row r="121" spans="1:5" ht="15" customHeight="1" outlineLevel="1" x14ac:dyDescent="0.25">
      <c r="A121" s="8" t="s">
        <v>133</v>
      </c>
      <c r="B121" s="8" t="s">
        <v>141</v>
      </c>
      <c r="C121" s="6" t="s">
        <v>133</v>
      </c>
      <c r="D121" s="6" t="s">
        <v>164</v>
      </c>
      <c r="E121" s="9">
        <v>14717878.399999995</v>
      </c>
    </row>
    <row r="122" spans="1:5" ht="15" customHeight="1" outlineLevel="1" x14ac:dyDescent="0.25">
      <c r="A122" s="8" t="s">
        <v>133</v>
      </c>
      <c r="B122" s="8" t="s">
        <v>141</v>
      </c>
      <c r="C122" s="6" t="s">
        <v>133</v>
      </c>
      <c r="D122" s="6" t="s">
        <v>59</v>
      </c>
      <c r="E122" s="9">
        <v>14792436.069999995</v>
      </c>
    </row>
    <row r="123" spans="1:5" ht="15" customHeight="1" outlineLevel="1" x14ac:dyDescent="0.25">
      <c r="A123" s="8" t="s">
        <v>133</v>
      </c>
      <c r="B123" s="8" t="s">
        <v>141</v>
      </c>
      <c r="C123" s="6" t="s">
        <v>133</v>
      </c>
      <c r="D123" s="6" t="s">
        <v>263</v>
      </c>
      <c r="E123" s="9"/>
    </row>
    <row r="124" spans="1:5" ht="15" customHeight="1" outlineLevel="1" x14ac:dyDescent="0.25">
      <c r="A124" s="8" t="s">
        <v>133</v>
      </c>
      <c r="B124" s="8" t="s">
        <v>141</v>
      </c>
      <c r="C124" s="6" t="s">
        <v>133</v>
      </c>
      <c r="D124" s="6" t="s">
        <v>60</v>
      </c>
      <c r="E124" s="9">
        <v>12337582.779999986</v>
      </c>
    </row>
    <row r="125" spans="1:5" ht="15" customHeight="1" outlineLevel="1" x14ac:dyDescent="0.25">
      <c r="A125" s="8" t="s">
        <v>133</v>
      </c>
      <c r="B125" s="8" t="s">
        <v>141</v>
      </c>
      <c r="C125" s="6" t="s">
        <v>133</v>
      </c>
      <c r="D125" s="6" t="s">
        <v>61</v>
      </c>
      <c r="E125" s="9">
        <v>11422862.51</v>
      </c>
    </row>
    <row r="126" spans="1:5" ht="15" customHeight="1" outlineLevel="1" x14ac:dyDescent="0.25">
      <c r="A126" s="8" t="s">
        <v>133</v>
      </c>
      <c r="B126" s="8" t="s">
        <v>141</v>
      </c>
      <c r="C126" s="6" t="s">
        <v>133</v>
      </c>
      <c r="D126" s="6" t="s">
        <v>62</v>
      </c>
      <c r="E126" s="9">
        <v>8384133.3799999999</v>
      </c>
    </row>
    <row r="127" spans="1:5" ht="15" customHeight="1" outlineLevel="1" x14ac:dyDescent="0.25">
      <c r="A127" s="8" t="s">
        <v>133</v>
      </c>
      <c r="B127" s="8" t="s">
        <v>141</v>
      </c>
      <c r="C127" s="6" t="s">
        <v>133</v>
      </c>
      <c r="D127" s="6" t="s">
        <v>63</v>
      </c>
      <c r="E127" s="9">
        <v>6314201.0800000038</v>
      </c>
    </row>
    <row r="128" spans="1:5" ht="15" customHeight="1" outlineLevel="1" x14ac:dyDescent="0.25">
      <c r="A128" s="8" t="s">
        <v>133</v>
      </c>
      <c r="B128" s="8" t="s">
        <v>141</v>
      </c>
      <c r="C128" s="6" t="s">
        <v>133</v>
      </c>
      <c r="D128" s="6" t="s">
        <v>264</v>
      </c>
      <c r="E128" s="9"/>
    </row>
    <row r="129" spans="1:5" ht="15" customHeight="1" outlineLevel="1" x14ac:dyDescent="0.25">
      <c r="A129" s="8" t="s">
        <v>133</v>
      </c>
      <c r="B129" s="8" t="s">
        <v>141</v>
      </c>
      <c r="C129" s="6" t="s">
        <v>133</v>
      </c>
      <c r="D129" s="6" t="s">
        <v>64</v>
      </c>
      <c r="E129" s="9">
        <v>4264712.129999999</v>
      </c>
    </row>
    <row r="130" spans="1:5" ht="15" customHeight="1" outlineLevel="1" x14ac:dyDescent="0.25">
      <c r="A130" s="8" t="s">
        <v>133</v>
      </c>
      <c r="B130" s="8" t="s">
        <v>141</v>
      </c>
      <c r="C130" s="6" t="s">
        <v>133</v>
      </c>
      <c r="D130" s="6" t="s">
        <v>65</v>
      </c>
      <c r="E130" s="9">
        <v>5785768.5600000015</v>
      </c>
    </row>
    <row r="131" spans="1:5" ht="15" customHeight="1" outlineLevel="1" x14ac:dyDescent="0.25">
      <c r="A131" s="8" t="s">
        <v>133</v>
      </c>
      <c r="B131" s="8" t="s">
        <v>141</v>
      </c>
      <c r="C131" s="6" t="s">
        <v>133</v>
      </c>
      <c r="D131" s="6" t="s">
        <v>66</v>
      </c>
      <c r="E131" s="9">
        <v>7098550.9000000004</v>
      </c>
    </row>
    <row r="132" spans="1:5" ht="15" customHeight="1" outlineLevel="1" x14ac:dyDescent="0.25">
      <c r="A132" s="8" t="s">
        <v>133</v>
      </c>
      <c r="B132" s="8" t="s">
        <v>141</v>
      </c>
      <c r="C132" s="6" t="s">
        <v>133</v>
      </c>
      <c r="D132" s="6" t="s">
        <v>67</v>
      </c>
      <c r="E132" s="9">
        <v>9654642.7400000021</v>
      </c>
    </row>
    <row r="133" spans="1:5" ht="15" customHeight="1" outlineLevel="1" x14ac:dyDescent="0.25">
      <c r="A133" s="8" t="s">
        <v>133</v>
      </c>
      <c r="B133" s="8" t="s">
        <v>141</v>
      </c>
      <c r="C133" s="6" t="s">
        <v>133</v>
      </c>
      <c r="D133" s="6" t="s">
        <v>68</v>
      </c>
      <c r="E133" s="9">
        <v>14353923.470000008</v>
      </c>
    </row>
    <row r="134" spans="1:5" ht="15" customHeight="1" outlineLevel="1" x14ac:dyDescent="0.25">
      <c r="A134" s="8" t="s">
        <v>133</v>
      </c>
      <c r="B134" s="8" t="s">
        <v>141</v>
      </c>
      <c r="C134" s="6" t="s">
        <v>133</v>
      </c>
      <c r="D134" s="6" t="s">
        <v>69</v>
      </c>
      <c r="E134" s="9">
        <v>8069766.7699999977</v>
      </c>
    </row>
    <row r="135" spans="1:5" ht="15" customHeight="1" outlineLevel="1" x14ac:dyDescent="0.25">
      <c r="A135" s="8" t="s">
        <v>133</v>
      </c>
      <c r="B135" s="8" t="s">
        <v>141</v>
      </c>
      <c r="C135" s="6" t="s">
        <v>133</v>
      </c>
      <c r="D135" s="6" t="s">
        <v>70</v>
      </c>
      <c r="E135" s="9">
        <v>11118850.480000002</v>
      </c>
    </row>
    <row r="136" spans="1:5" ht="15" customHeight="1" outlineLevel="1" x14ac:dyDescent="0.25">
      <c r="A136" s="8" t="s">
        <v>133</v>
      </c>
      <c r="B136" s="8" t="s">
        <v>141</v>
      </c>
      <c r="C136" s="6" t="s">
        <v>133</v>
      </c>
      <c r="D136" s="6" t="s">
        <v>216</v>
      </c>
      <c r="E136" s="9">
        <v>7595882.4500000011</v>
      </c>
    </row>
    <row r="137" spans="1:5" ht="15" customHeight="1" outlineLevel="1" x14ac:dyDescent="0.25">
      <c r="A137" s="8" t="s">
        <v>133</v>
      </c>
      <c r="B137" s="8" t="s">
        <v>141</v>
      </c>
      <c r="C137" s="6" t="s">
        <v>133</v>
      </c>
      <c r="D137" s="6" t="s">
        <v>217</v>
      </c>
      <c r="E137" s="9">
        <v>7883625.5100000016</v>
      </c>
    </row>
    <row r="138" spans="1:5" ht="15" customHeight="1" outlineLevel="1" x14ac:dyDescent="0.25">
      <c r="A138" s="8" t="s">
        <v>133</v>
      </c>
      <c r="B138" s="8" t="s">
        <v>141</v>
      </c>
      <c r="C138" s="6" t="s">
        <v>133</v>
      </c>
      <c r="D138" s="6" t="s">
        <v>71</v>
      </c>
      <c r="E138" s="9">
        <v>8727497.3099999968</v>
      </c>
    </row>
    <row r="139" spans="1:5" ht="15" customHeight="1" outlineLevel="1" x14ac:dyDescent="0.25">
      <c r="A139" s="8" t="s">
        <v>133</v>
      </c>
      <c r="B139" s="8" t="s">
        <v>141</v>
      </c>
      <c r="C139" s="6" t="s">
        <v>133</v>
      </c>
      <c r="D139" s="6" t="s">
        <v>265</v>
      </c>
      <c r="E139" s="9"/>
    </row>
    <row r="140" spans="1:5" ht="15" customHeight="1" outlineLevel="1" x14ac:dyDescent="0.25">
      <c r="A140" s="8" t="s">
        <v>133</v>
      </c>
      <c r="B140" s="8" t="s">
        <v>141</v>
      </c>
      <c r="C140" s="6" t="s">
        <v>133</v>
      </c>
      <c r="D140" s="6" t="s">
        <v>72</v>
      </c>
      <c r="E140" s="9">
        <v>12914533.830000004</v>
      </c>
    </row>
    <row r="141" spans="1:5" ht="15" customHeight="1" outlineLevel="1" x14ac:dyDescent="0.25">
      <c r="A141" s="8" t="s">
        <v>133</v>
      </c>
      <c r="B141" s="8" t="s">
        <v>141</v>
      </c>
      <c r="C141" s="6" t="s">
        <v>133</v>
      </c>
      <c r="D141" s="6" t="s">
        <v>73</v>
      </c>
      <c r="E141" s="9">
        <v>10029336.539999999</v>
      </c>
    </row>
    <row r="142" spans="1:5" ht="15" customHeight="1" outlineLevel="1" x14ac:dyDescent="0.25">
      <c r="A142" s="8" t="s">
        <v>133</v>
      </c>
      <c r="B142" s="8" t="s">
        <v>141</v>
      </c>
      <c r="C142" s="6" t="s">
        <v>133</v>
      </c>
      <c r="D142" s="6" t="s">
        <v>74</v>
      </c>
      <c r="E142" s="9">
        <v>17884395.509999976</v>
      </c>
    </row>
    <row r="143" spans="1:5" ht="15" customHeight="1" outlineLevel="1" x14ac:dyDescent="0.25">
      <c r="A143" s="8" t="s">
        <v>133</v>
      </c>
      <c r="B143" s="8" t="s">
        <v>141</v>
      </c>
      <c r="C143" s="6" t="s">
        <v>133</v>
      </c>
      <c r="D143" s="6" t="s">
        <v>165</v>
      </c>
      <c r="E143" s="9">
        <v>18306635.219999995</v>
      </c>
    </row>
    <row r="144" spans="1:5" ht="15" customHeight="1" outlineLevel="1" x14ac:dyDescent="0.25">
      <c r="A144" s="8" t="s">
        <v>133</v>
      </c>
      <c r="B144" s="8" t="s">
        <v>141</v>
      </c>
      <c r="C144" s="6" t="s">
        <v>133</v>
      </c>
      <c r="D144" s="6" t="s">
        <v>166</v>
      </c>
      <c r="E144" s="9">
        <v>3555049.3200000008</v>
      </c>
    </row>
    <row r="145" spans="1:5" ht="15" customHeight="1" outlineLevel="1" x14ac:dyDescent="0.25">
      <c r="A145" s="8" t="s">
        <v>133</v>
      </c>
      <c r="B145" s="8" t="s">
        <v>141</v>
      </c>
      <c r="C145" s="6" t="s">
        <v>133</v>
      </c>
      <c r="D145" s="6" t="s">
        <v>75</v>
      </c>
      <c r="E145" s="9">
        <v>10699352.979999993</v>
      </c>
    </row>
    <row r="146" spans="1:5" ht="15" customHeight="1" outlineLevel="1" x14ac:dyDescent="0.25">
      <c r="A146" s="8" t="s">
        <v>133</v>
      </c>
      <c r="B146" s="8" t="s">
        <v>141</v>
      </c>
      <c r="C146" s="6" t="s">
        <v>133</v>
      </c>
      <c r="D146" s="6" t="s">
        <v>167</v>
      </c>
      <c r="E146" s="9">
        <v>6360943.3400000008</v>
      </c>
    </row>
    <row r="147" spans="1:5" ht="15" customHeight="1" outlineLevel="1" x14ac:dyDescent="0.25">
      <c r="A147" s="8" t="s">
        <v>133</v>
      </c>
      <c r="B147" s="8" t="s">
        <v>141</v>
      </c>
      <c r="C147" s="6" t="s">
        <v>133</v>
      </c>
      <c r="D147" s="6" t="s">
        <v>218</v>
      </c>
      <c r="E147" s="9"/>
    </row>
    <row r="148" spans="1:5" ht="15" customHeight="1" outlineLevel="1" x14ac:dyDescent="0.25">
      <c r="A148" s="8" t="s">
        <v>133</v>
      </c>
      <c r="B148" s="8" t="s">
        <v>141</v>
      </c>
      <c r="C148" s="6" t="s">
        <v>133</v>
      </c>
      <c r="D148" s="6" t="s">
        <v>219</v>
      </c>
      <c r="E148" s="9"/>
    </row>
    <row r="149" spans="1:5" ht="15" customHeight="1" outlineLevel="1" x14ac:dyDescent="0.25">
      <c r="A149" s="8" t="s">
        <v>133</v>
      </c>
      <c r="B149" s="8" t="s">
        <v>141</v>
      </c>
      <c r="C149" s="6" t="s">
        <v>133</v>
      </c>
      <c r="D149" s="6" t="s">
        <v>220</v>
      </c>
      <c r="E149" s="9">
        <v>3694468.52</v>
      </c>
    </row>
    <row r="150" spans="1:5" ht="15" customHeight="1" outlineLevel="1" x14ac:dyDescent="0.25">
      <c r="A150" s="8" t="s">
        <v>133</v>
      </c>
      <c r="B150" s="8" t="s">
        <v>141</v>
      </c>
      <c r="C150" s="6" t="s">
        <v>133</v>
      </c>
      <c r="D150" s="6" t="s">
        <v>168</v>
      </c>
      <c r="E150" s="9">
        <v>9074107.9800000042</v>
      </c>
    </row>
    <row r="151" spans="1:5" ht="15" customHeight="1" outlineLevel="1" x14ac:dyDescent="0.25">
      <c r="A151" s="8" t="s">
        <v>133</v>
      </c>
      <c r="B151" s="8" t="s">
        <v>141</v>
      </c>
      <c r="C151" s="6" t="s">
        <v>133</v>
      </c>
      <c r="D151" s="6" t="s">
        <v>221</v>
      </c>
      <c r="E151" s="9">
        <v>1857156.91</v>
      </c>
    </row>
    <row r="152" spans="1:5" ht="15" customHeight="1" outlineLevel="1" x14ac:dyDescent="0.25">
      <c r="A152" s="8" t="s">
        <v>133</v>
      </c>
      <c r="B152" s="8" t="s">
        <v>141</v>
      </c>
      <c r="C152" s="6" t="s">
        <v>133</v>
      </c>
      <c r="D152" s="6" t="s">
        <v>76</v>
      </c>
      <c r="E152" s="9">
        <v>14818517.49</v>
      </c>
    </row>
    <row r="153" spans="1:5" ht="15" customHeight="1" outlineLevel="1" x14ac:dyDescent="0.25">
      <c r="A153" s="8" t="s">
        <v>133</v>
      </c>
      <c r="B153" s="8" t="s">
        <v>141</v>
      </c>
      <c r="C153" s="6" t="s">
        <v>133</v>
      </c>
      <c r="D153" s="6" t="s">
        <v>266</v>
      </c>
      <c r="E153" s="9"/>
    </row>
    <row r="154" spans="1:5" ht="15" customHeight="1" outlineLevel="1" x14ac:dyDescent="0.25">
      <c r="A154" s="8" t="s">
        <v>133</v>
      </c>
      <c r="B154" s="8" t="s">
        <v>141</v>
      </c>
      <c r="C154" s="6" t="s">
        <v>133</v>
      </c>
      <c r="D154" s="6" t="s">
        <v>77</v>
      </c>
      <c r="E154" s="9">
        <v>9626830.0100000054</v>
      </c>
    </row>
    <row r="155" spans="1:5" ht="15" customHeight="1" outlineLevel="1" x14ac:dyDescent="0.25">
      <c r="A155" s="8" t="s">
        <v>133</v>
      </c>
      <c r="B155" s="8" t="s">
        <v>141</v>
      </c>
      <c r="C155" s="6" t="s">
        <v>133</v>
      </c>
      <c r="D155" s="6" t="s">
        <v>222</v>
      </c>
      <c r="E155" s="9">
        <v>1241052.6400000001</v>
      </c>
    </row>
    <row r="156" spans="1:5" ht="15" customHeight="1" outlineLevel="1" x14ac:dyDescent="0.25">
      <c r="A156" s="8" t="s">
        <v>133</v>
      </c>
      <c r="B156" s="8" t="s">
        <v>141</v>
      </c>
      <c r="C156" s="6" t="s">
        <v>133</v>
      </c>
      <c r="D156" s="6" t="s">
        <v>169</v>
      </c>
      <c r="E156" s="9">
        <v>8406025.7500000037</v>
      </c>
    </row>
    <row r="157" spans="1:5" ht="15" customHeight="1" outlineLevel="1" x14ac:dyDescent="0.25">
      <c r="A157" s="8" t="s">
        <v>133</v>
      </c>
      <c r="B157" s="8" t="s">
        <v>141</v>
      </c>
      <c r="C157" s="6" t="s">
        <v>133</v>
      </c>
      <c r="D157" s="6" t="s">
        <v>78</v>
      </c>
      <c r="E157" s="9">
        <v>22552275.860000003</v>
      </c>
    </row>
    <row r="158" spans="1:5" ht="15" customHeight="1" outlineLevel="1" x14ac:dyDescent="0.25">
      <c r="A158" s="8" t="s">
        <v>133</v>
      </c>
      <c r="B158" s="8" t="s">
        <v>141</v>
      </c>
      <c r="C158" s="6" t="s">
        <v>133</v>
      </c>
      <c r="D158" s="6" t="s">
        <v>79</v>
      </c>
      <c r="E158" s="9">
        <v>19622653.780000001</v>
      </c>
    </row>
    <row r="159" spans="1:5" ht="15" customHeight="1" outlineLevel="1" x14ac:dyDescent="0.25">
      <c r="A159" s="8" t="s">
        <v>133</v>
      </c>
      <c r="B159" s="8" t="s">
        <v>141</v>
      </c>
      <c r="C159" s="6" t="s">
        <v>133</v>
      </c>
      <c r="D159" s="6" t="s">
        <v>267</v>
      </c>
      <c r="E159" s="9"/>
    </row>
    <row r="160" spans="1:5" ht="15" customHeight="1" outlineLevel="1" x14ac:dyDescent="0.25">
      <c r="A160" s="8" t="s">
        <v>133</v>
      </c>
      <c r="B160" s="8" t="s">
        <v>141</v>
      </c>
      <c r="C160" s="6" t="s">
        <v>133</v>
      </c>
      <c r="D160" s="6" t="s">
        <v>80</v>
      </c>
      <c r="E160" s="9">
        <v>10658311.069999991</v>
      </c>
    </row>
    <row r="161" spans="1:5" ht="15" customHeight="1" outlineLevel="1" x14ac:dyDescent="0.25">
      <c r="A161" s="8" t="s">
        <v>133</v>
      </c>
      <c r="B161" s="8" t="s">
        <v>141</v>
      </c>
      <c r="C161" s="6" t="s">
        <v>133</v>
      </c>
      <c r="D161" s="6" t="s">
        <v>81</v>
      </c>
      <c r="E161" s="9">
        <v>12821840.089999998</v>
      </c>
    </row>
    <row r="162" spans="1:5" ht="15" customHeight="1" outlineLevel="1" x14ac:dyDescent="0.25">
      <c r="A162" s="8" t="s">
        <v>133</v>
      </c>
      <c r="B162" s="8" t="s">
        <v>141</v>
      </c>
      <c r="C162" s="6" t="s">
        <v>133</v>
      </c>
      <c r="D162" s="6" t="s">
        <v>82</v>
      </c>
      <c r="E162" s="9">
        <v>12545883.239999996</v>
      </c>
    </row>
    <row r="163" spans="1:5" ht="15" customHeight="1" outlineLevel="1" x14ac:dyDescent="0.25">
      <c r="A163" s="8" t="s">
        <v>133</v>
      </c>
      <c r="B163" s="8" t="s">
        <v>141</v>
      </c>
      <c r="C163" s="6" t="s">
        <v>133</v>
      </c>
      <c r="D163" s="6" t="s">
        <v>83</v>
      </c>
      <c r="E163" s="9">
        <v>6482341.6799999997</v>
      </c>
    </row>
    <row r="164" spans="1:5" ht="15" customHeight="1" outlineLevel="1" x14ac:dyDescent="0.25">
      <c r="A164" s="8" t="s">
        <v>133</v>
      </c>
      <c r="B164" s="8" t="s">
        <v>141</v>
      </c>
      <c r="C164" s="6" t="s">
        <v>133</v>
      </c>
      <c r="D164" s="6" t="s">
        <v>84</v>
      </c>
      <c r="E164" s="9">
        <v>6931811.4599999981</v>
      </c>
    </row>
    <row r="165" spans="1:5" ht="15" customHeight="1" outlineLevel="1" x14ac:dyDescent="0.25">
      <c r="A165" s="8" t="s">
        <v>133</v>
      </c>
      <c r="B165" s="8" t="s">
        <v>141</v>
      </c>
      <c r="C165" s="6" t="s">
        <v>133</v>
      </c>
      <c r="D165" s="6" t="s">
        <v>281</v>
      </c>
      <c r="E165" s="9"/>
    </row>
    <row r="166" spans="1:5" ht="15" customHeight="1" outlineLevel="1" x14ac:dyDescent="0.25">
      <c r="A166" s="8" t="s">
        <v>133</v>
      </c>
      <c r="B166" s="8" t="s">
        <v>141</v>
      </c>
      <c r="C166" s="6" t="s">
        <v>133</v>
      </c>
      <c r="D166" s="6" t="s">
        <v>223</v>
      </c>
      <c r="E166" s="9">
        <v>11470267.959999999</v>
      </c>
    </row>
    <row r="167" spans="1:5" ht="15" customHeight="1" outlineLevel="1" x14ac:dyDescent="0.25">
      <c r="A167" s="8" t="s">
        <v>133</v>
      </c>
      <c r="B167" s="8" t="s">
        <v>141</v>
      </c>
      <c r="C167" s="6" t="s">
        <v>133</v>
      </c>
      <c r="D167" s="6" t="s">
        <v>85</v>
      </c>
      <c r="E167" s="9">
        <v>14196791.529999999</v>
      </c>
    </row>
    <row r="168" spans="1:5" ht="15" customHeight="1" outlineLevel="1" x14ac:dyDescent="0.25">
      <c r="A168" s="8" t="s">
        <v>133</v>
      </c>
      <c r="B168" s="8" t="s">
        <v>141</v>
      </c>
      <c r="C168" s="6" t="s">
        <v>133</v>
      </c>
      <c r="D168" s="6" t="s">
        <v>86</v>
      </c>
      <c r="E168" s="9">
        <v>10416135.129999999</v>
      </c>
    </row>
    <row r="169" spans="1:5" ht="15" customHeight="1" outlineLevel="1" x14ac:dyDescent="0.25">
      <c r="A169" s="8" t="s">
        <v>133</v>
      </c>
      <c r="B169" s="8" t="s">
        <v>141</v>
      </c>
      <c r="C169" s="6" t="s">
        <v>133</v>
      </c>
      <c r="D169" s="6" t="s">
        <v>282</v>
      </c>
      <c r="E169" s="9"/>
    </row>
    <row r="170" spans="1:5" ht="15" customHeight="1" outlineLevel="1" x14ac:dyDescent="0.25">
      <c r="A170" s="8" t="s">
        <v>133</v>
      </c>
      <c r="B170" s="8" t="s">
        <v>141</v>
      </c>
      <c r="C170" s="6" t="s">
        <v>133</v>
      </c>
      <c r="D170" s="6" t="s">
        <v>87</v>
      </c>
      <c r="E170" s="9">
        <v>13030208.59</v>
      </c>
    </row>
    <row r="171" spans="1:5" ht="15" customHeight="1" outlineLevel="1" x14ac:dyDescent="0.25">
      <c r="A171" s="8" t="s">
        <v>133</v>
      </c>
      <c r="B171" s="8" t="s">
        <v>141</v>
      </c>
      <c r="C171" s="6" t="s">
        <v>133</v>
      </c>
      <c r="D171" s="6" t="s">
        <v>170</v>
      </c>
      <c r="E171" s="9">
        <v>11740773.169999994</v>
      </c>
    </row>
    <row r="172" spans="1:5" ht="15" customHeight="1" outlineLevel="1" x14ac:dyDescent="0.25">
      <c r="A172" s="8" t="s">
        <v>133</v>
      </c>
      <c r="B172" s="8" t="s">
        <v>141</v>
      </c>
      <c r="C172" s="6" t="s">
        <v>133</v>
      </c>
      <c r="D172" s="6" t="s">
        <v>88</v>
      </c>
      <c r="E172" s="9">
        <v>9369220.299999997</v>
      </c>
    </row>
    <row r="173" spans="1:5" ht="15" customHeight="1" outlineLevel="1" x14ac:dyDescent="0.25">
      <c r="A173" s="8" t="s">
        <v>133</v>
      </c>
      <c r="B173" s="8" t="s">
        <v>141</v>
      </c>
      <c r="C173" s="6" t="s">
        <v>133</v>
      </c>
      <c r="D173" s="6" t="s">
        <v>89</v>
      </c>
      <c r="E173" s="9">
        <v>5373973.7500000009</v>
      </c>
    </row>
    <row r="174" spans="1:5" ht="15" customHeight="1" outlineLevel="1" x14ac:dyDescent="0.25">
      <c r="A174" s="8" t="s">
        <v>133</v>
      </c>
      <c r="B174" s="8" t="s">
        <v>141</v>
      </c>
      <c r="C174" s="6" t="s">
        <v>133</v>
      </c>
      <c r="D174" s="6" t="s">
        <v>171</v>
      </c>
      <c r="E174" s="9">
        <v>16630443.339999998</v>
      </c>
    </row>
    <row r="175" spans="1:5" ht="15" customHeight="1" outlineLevel="1" x14ac:dyDescent="0.25">
      <c r="A175" s="8" t="s">
        <v>133</v>
      </c>
      <c r="B175" s="8" t="s">
        <v>141</v>
      </c>
      <c r="C175" s="6" t="s">
        <v>133</v>
      </c>
      <c r="D175" s="6" t="s">
        <v>90</v>
      </c>
      <c r="E175" s="9">
        <v>6415147.580000001</v>
      </c>
    </row>
    <row r="176" spans="1:5" ht="15" customHeight="1" outlineLevel="1" x14ac:dyDescent="0.25">
      <c r="A176" s="8" t="s">
        <v>133</v>
      </c>
      <c r="B176" s="8" t="s">
        <v>141</v>
      </c>
      <c r="C176" s="6" t="s">
        <v>133</v>
      </c>
      <c r="D176" s="6" t="s">
        <v>91</v>
      </c>
      <c r="E176" s="9">
        <v>17107856.140000001</v>
      </c>
    </row>
    <row r="177" spans="1:5" ht="15" customHeight="1" outlineLevel="1" x14ac:dyDescent="0.25">
      <c r="A177" s="8" t="s">
        <v>133</v>
      </c>
      <c r="B177" s="8" t="s">
        <v>141</v>
      </c>
      <c r="C177" s="6" t="s">
        <v>133</v>
      </c>
      <c r="D177" s="6" t="s">
        <v>92</v>
      </c>
      <c r="E177" s="9">
        <v>10182761.609999998</v>
      </c>
    </row>
    <row r="178" spans="1:5" ht="15" customHeight="1" outlineLevel="1" x14ac:dyDescent="0.25">
      <c r="A178" s="8" t="s">
        <v>133</v>
      </c>
      <c r="B178" s="8" t="s">
        <v>141</v>
      </c>
      <c r="C178" s="6" t="s">
        <v>133</v>
      </c>
      <c r="D178" s="6" t="s">
        <v>93</v>
      </c>
      <c r="E178" s="9">
        <v>8680863.9199999962</v>
      </c>
    </row>
    <row r="179" spans="1:5" x14ac:dyDescent="0.25">
      <c r="A179" s="8" t="s">
        <v>133</v>
      </c>
      <c r="B179" s="8" t="s">
        <v>141</v>
      </c>
      <c r="C179" s="6" t="s">
        <v>133</v>
      </c>
      <c r="D179" s="6" t="s">
        <v>94</v>
      </c>
      <c r="E179" s="9">
        <v>7889729.7799999984</v>
      </c>
    </row>
    <row r="180" spans="1:5" x14ac:dyDescent="0.25">
      <c r="A180" s="8" t="s">
        <v>133</v>
      </c>
      <c r="B180" s="8" t="s">
        <v>141</v>
      </c>
      <c r="C180" s="6" t="s">
        <v>133</v>
      </c>
      <c r="D180" s="6" t="s">
        <v>224</v>
      </c>
      <c r="E180" s="9">
        <v>4099209</v>
      </c>
    </row>
    <row r="181" spans="1:5" x14ac:dyDescent="0.25">
      <c r="A181" s="8" t="s">
        <v>133</v>
      </c>
      <c r="B181" s="8" t="s">
        <v>141</v>
      </c>
      <c r="C181" s="6" t="s">
        <v>133</v>
      </c>
      <c r="D181" s="6" t="s">
        <v>268</v>
      </c>
      <c r="E181" s="9"/>
    </row>
    <row r="182" spans="1:5" x14ac:dyDescent="0.25">
      <c r="A182" s="8" t="s">
        <v>133</v>
      </c>
      <c r="B182" s="8" t="s">
        <v>141</v>
      </c>
      <c r="C182" s="6" t="s">
        <v>133</v>
      </c>
      <c r="D182" s="6" t="s">
        <v>172</v>
      </c>
      <c r="E182" s="9">
        <v>1394021.9400000002</v>
      </c>
    </row>
    <row r="183" spans="1:5" x14ac:dyDescent="0.25">
      <c r="A183" s="8" t="s">
        <v>133</v>
      </c>
      <c r="B183" s="8" t="s">
        <v>141</v>
      </c>
      <c r="C183" s="6" t="s">
        <v>133</v>
      </c>
      <c r="D183" s="6" t="s">
        <v>95</v>
      </c>
      <c r="E183" s="9">
        <v>7830199.7299999995</v>
      </c>
    </row>
    <row r="184" spans="1:5" x14ac:dyDescent="0.25">
      <c r="A184" s="8" t="s">
        <v>133</v>
      </c>
      <c r="B184" s="8" t="s">
        <v>141</v>
      </c>
      <c r="C184" s="6" t="s">
        <v>133</v>
      </c>
      <c r="D184" s="6" t="s">
        <v>225</v>
      </c>
      <c r="E184" s="9">
        <v>8228995.0500000007</v>
      </c>
    </row>
    <row r="185" spans="1:5" x14ac:dyDescent="0.25">
      <c r="A185" s="8" t="s">
        <v>133</v>
      </c>
      <c r="B185" s="8" t="s">
        <v>141</v>
      </c>
      <c r="C185" s="6" t="s">
        <v>133</v>
      </c>
      <c r="D185" s="6" t="s">
        <v>96</v>
      </c>
      <c r="E185" s="9">
        <v>12397550.529999996</v>
      </c>
    </row>
    <row r="186" spans="1:5" x14ac:dyDescent="0.25">
      <c r="A186" s="8" t="s">
        <v>133</v>
      </c>
      <c r="B186" s="8" t="s">
        <v>141</v>
      </c>
      <c r="C186" s="6" t="s">
        <v>133</v>
      </c>
      <c r="D186" s="6" t="s">
        <v>226</v>
      </c>
      <c r="E186" s="9">
        <v>7548824.2400000012</v>
      </c>
    </row>
    <row r="187" spans="1:5" x14ac:dyDescent="0.25">
      <c r="A187" s="8" t="s">
        <v>133</v>
      </c>
      <c r="B187" s="8" t="s">
        <v>141</v>
      </c>
      <c r="C187" s="6" t="s">
        <v>133</v>
      </c>
      <c r="D187" s="6" t="s">
        <v>227</v>
      </c>
      <c r="E187" s="9">
        <v>6547521.4200000037</v>
      </c>
    </row>
    <row r="188" spans="1:5" x14ac:dyDescent="0.25">
      <c r="A188" s="8" t="s">
        <v>133</v>
      </c>
      <c r="B188" s="8" t="s">
        <v>141</v>
      </c>
      <c r="C188" s="6" t="s">
        <v>133</v>
      </c>
      <c r="D188" s="6" t="s">
        <v>228</v>
      </c>
      <c r="E188" s="9">
        <v>4460364.080000001</v>
      </c>
    </row>
    <row r="189" spans="1:5" x14ac:dyDescent="0.25">
      <c r="A189" s="8" t="s">
        <v>133</v>
      </c>
      <c r="B189" s="8" t="s">
        <v>141</v>
      </c>
      <c r="C189" s="6" t="s">
        <v>133</v>
      </c>
      <c r="D189" s="6" t="s">
        <v>97</v>
      </c>
      <c r="E189" s="9">
        <v>21550665.13000001</v>
      </c>
    </row>
    <row r="190" spans="1:5" x14ac:dyDescent="0.25">
      <c r="A190" s="8" t="s">
        <v>133</v>
      </c>
      <c r="B190" s="8" t="s">
        <v>141</v>
      </c>
      <c r="C190" s="6" t="s">
        <v>133</v>
      </c>
      <c r="D190" s="6" t="s">
        <v>98</v>
      </c>
      <c r="E190" s="9">
        <v>7896146.4099999955</v>
      </c>
    </row>
    <row r="191" spans="1:5" x14ac:dyDescent="0.25">
      <c r="A191" s="8" t="s">
        <v>133</v>
      </c>
      <c r="B191" s="8" t="s">
        <v>141</v>
      </c>
      <c r="C191" s="6" t="s">
        <v>133</v>
      </c>
      <c r="D191" s="6" t="s">
        <v>229</v>
      </c>
      <c r="E191" s="9">
        <v>816975.48999999987</v>
      </c>
    </row>
    <row r="192" spans="1:5" x14ac:dyDescent="0.25">
      <c r="A192" s="8" t="s">
        <v>133</v>
      </c>
      <c r="B192" s="8" t="s">
        <v>141</v>
      </c>
      <c r="C192" s="6" t="s">
        <v>133</v>
      </c>
      <c r="D192" s="6" t="s">
        <v>230</v>
      </c>
      <c r="E192" s="9"/>
    </row>
    <row r="193" spans="1:5" x14ac:dyDescent="0.25">
      <c r="A193" s="8" t="s">
        <v>133</v>
      </c>
      <c r="B193" s="8" t="s">
        <v>141</v>
      </c>
      <c r="C193" s="6" t="s">
        <v>133</v>
      </c>
      <c r="D193" s="6" t="s">
        <v>231</v>
      </c>
      <c r="E193" s="9"/>
    </row>
    <row r="194" spans="1:5" x14ac:dyDescent="0.25">
      <c r="A194" s="8" t="s">
        <v>133</v>
      </c>
      <c r="B194" s="8" t="s">
        <v>141</v>
      </c>
      <c r="C194" s="6" t="s">
        <v>133</v>
      </c>
      <c r="D194" s="6" t="s">
        <v>269</v>
      </c>
      <c r="E194" s="9"/>
    </row>
    <row r="195" spans="1:5" x14ac:dyDescent="0.25">
      <c r="A195" s="8" t="s">
        <v>133</v>
      </c>
      <c r="B195" s="8" t="s">
        <v>141</v>
      </c>
      <c r="C195" s="6" t="s">
        <v>133</v>
      </c>
      <c r="D195" s="6" t="s">
        <v>232</v>
      </c>
      <c r="E195" s="9"/>
    </row>
    <row r="196" spans="1:5" x14ac:dyDescent="0.25">
      <c r="A196" s="8" t="s">
        <v>133</v>
      </c>
      <c r="B196" s="8" t="s">
        <v>141</v>
      </c>
      <c r="C196" s="6" t="s">
        <v>133</v>
      </c>
      <c r="D196" s="6" t="s">
        <v>233</v>
      </c>
      <c r="E196" s="9">
        <v>2008075.8299999996</v>
      </c>
    </row>
    <row r="197" spans="1:5" x14ac:dyDescent="0.25">
      <c r="A197" s="8" t="s">
        <v>133</v>
      </c>
      <c r="B197" s="8" t="s">
        <v>141</v>
      </c>
      <c r="C197" s="6" t="s">
        <v>133</v>
      </c>
      <c r="D197" s="6" t="s">
        <v>283</v>
      </c>
      <c r="E197" s="9"/>
    </row>
    <row r="198" spans="1:5" x14ac:dyDescent="0.25">
      <c r="A198" s="8" t="s">
        <v>133</v>
      </c>
      <c r="B198" s="8" t="s">
        <v>141</v>
      </c>
      <c r="C198" s="6" t="s">
        <v>133</v>
      </c>
      <c r="D198" s="6" t="s">
        <v>234</v>
      </c>
      <c r="E198" s="9">
        <v>11954928.569999998</v>
      </c>
    </row>
    <row r="199" spans="1:5" x14ac:dyDescent="0.25">
      <c r="A199" s="8" t="s">
        <v>133</v>
      </c>
      <c r="B199" s="8" t="s">
        <v>141</v>
      </c>
      <c r="C199" s="6" t="s">
        <v>133</v>
      </c>
      <c r="D199" s="6" t="s">
        <v>99</v>
      </c>
      <c r="E199" s="9">
        <v>21663228.53000002</v>
      </c>
    </row>
    <row r="200" spans="1:5" x14ac:dyDescent="0.25">
      <c r="A200" s="8" t="s">
        <v>133</v>
      </c>
      <c r="B200" s="8" t="s">
        <v>141</v>
      </c>
      <c r="C200" s="6" t="s">
        <v>133</v>
      </c>
      <c r="D200" s="6" t="s">
        <v>100</v>
      </c>
      <c r="E200" s="9">
        <v>2649401.38</v>
      </c>
    </row>
    <row r="201" spans="1:5" x14ac:dyDescent="0.25">
      <c r="A201" s="8" t="s">
        <v>133</v>
      </c>
      <c r="B201" s="8" t="s">
        <v>141</v>
      </c>
      <c r="C201" s="6" t="s">
        <v>133</v>
      </c>
      <c r="D201" s="6" t="s">
        <v>101</v>
      </c>
      <c r="E201" s="9">
        <v>25868799.71999998</v>
      </c>
    </row>
    <row r="202" spans="1:5" x14ac:dyDescent="0.25">
      <c r="A202" s="8" t="s">
        <v>133</v>
      </c>
      <c r="B202" s="8" t="s">
        <v>141</v>
      </c>
      <c r="C202" s="6" t="s">
        <v>133</v>
      </c>
      <c r="D202" s="6" t="s">
        <v>235</v>
      </c>
      <c r="E202" s="9">
        <v>6571917.2700000042</v>
      </c>
    </row>
    <row r="203" spans="1:5" x14ac:dyDescent="0.25">
      <c r="A203" s="8" t="s">
        <v>133</v>
      </c>
      <c r="B203" s="8" t="s">
        <v>141</v>
      </c>
      <c r="C203" s="6" t="s">
        <v>133</v>
      </c>
      <c r="D203" s="6" t="s">
        <v>236</v>
      </c>
      <c r="E203" s="9">
        <v>1091255.6599999999</v>
      </c>
    </row>
    <row r="204" spans="1:5" x14ac:dyDescent="0.25">
      <c r="A204" s="8" t="s">
        <v>133</v>
      </c>
      <c r="B204" s="8" t="s">
        <v>141</v>
      </c>
      <c r="C204" s="6" t="s">
        <v>133</v>
      </c>
      <c r="D204" s="6" t="s">
        <v>102</v>
      </c>
      <c r="E204" s="9">
        <v>3470315.2600000007</v>
      </c>
    </row>
    <row r="205" spans="1:5" x14ac:dyDescent="0.25">
      <c r="A205" s="8" t="s">
        <v>133</v>
      </c>
      <c r="B205" s="8" t="s">
        <v>141</v>
      </c>
      <c r="C205" s="6" t="s">
        <v>133</v>
      </c>
      <c r="D205" s="6" t="s">
        <v>173</v>
      </c>
      <c r="E205" s="9">
        <v>1852308.8499999994</v>
      </c>
    </row>
    <row r="206" spans="1:5" x14ac:dyDescent="0.25">
      <c r="A206" s="8" t="s">
        <v>133</v>
      </c>
      <c r="B206" s="8" t="s">
        <v>141</v>
      </c>
      <c r="C206" s="6" t="s">
        <v>133</v>
      </c>
      <c r="D206" s="6" t="s">
        <v>174</v>
      </c>
      <c r="E206" s="9">
        <v>2502708.4899999998</v>
      </c>
    </row>
    <row r="207" spans="1:5" x14ac:dyDescent="0.25">
      <c r="A207" s="8" t="s">
        <v>133</v>
      </c>
      <c r="B207" s="8" t="s">
        <v>141</v>
      </c>
      <c r="C207" s="6" t="s">
        <v>133</v>
      </c>
      <c r="D207" s="6" t="s">
        <v>175</v>
      </c>
      <c r="E207" s="9">
        <v>13496520.279999997</v>
      </c>
    </row>
    <row r="208" spans="1:5" x14ac:dyDescent="0.25">
      <c r="A208" s="8" t="s">
        <v>133</v>
      </c>
      <c r="B208" s="8" t="s">
        <v>141</v>
      </c>
      <c r="C208" s="6" t="s">
        <v>133</v>
      </c>
      <c r="D208" s="6" t="s">
        <v>176</v>
      </c>
      <c r="E208" s="9">
        <v>7139488.3800000018</v>
      </c>
    </row>
    <row r="209" spans="1:5" x14ac:dyDescent="0.25">
      <c r="A209" s="8" t="s">
        <v>133</v>
      </c>
      <c r="B209" s="8" t="s">
        <v>141</v>
      </c>
      <c r="C209" s="6" t="s">
        <v>133</v>
      </c>
      <c r="D209" s="6" t="s">
        <v>103</v>
      </c>
      <c r="E209" s="9">
        <v>9581070.2400000058</v>
      </c>
    </row>
    <row r="210" spans="1:5" x14ac:dyDescent="0.25">
      <c r="A210" s="8" t="s">
        <v>133</v>
      </c>
      <c r="B210" s="8" t="s">
        <v>141</v>
      </c>
      <c r="C210" s="6" t="s">
        <v>133</v>
      </c>
      <c r="D210" s="6" t="s">
        <v>104</v>
      </c>
      <c r="E210" s="9">
        <v>9218891.9700000063</v>
      </c>
    </row>
    <row r="211" spans="1:5" x14ac:dyDescent="0.25">
      <c r="A211" s="8" t="s">
        <v>133</v>
      </c>
      <c r="B211" s="8" t="s">
        <v>141</v>
      </c>
      <c r="C211" s="6" t="s">
        <v>133</v>
      </c>
      <c r="D211" s="6" t="s">
        <v>270</v>
      </c>
      <c r="E211" s="9"/>
    </row>
    <row r="212" spans="1:5" x14ac:dyDescent="0.25">
      <c r="A212" s="8" t="s">
        <v>133</v>
      </c>
      <c r="B212" s="8" t="s">
        <v>141</v>
      </c>
      <c r="C212" s="6" t="s">
        <v>133</v>
      </c>
      <c r="D212" s="6" t="s">
        <v>177</v>
      </c>
      <c r="E212" s="9">
        <v>5562623.6000000006</v>
      </c>
    </row>
    <row r="213" spans="1:5" x14ac:dyDescent="0.25">
      <c r="A213" s="8" t="s">
        <v>133</v>
      </c>
      <c r="B213" s="8" t="s">
        <v>141</v>
      </c>
      <c r="C213" s="6" t="s">
        <v>133</v>
      </c>
      <c r="D213" s="6" t="s">
        <v>105</v>
      </c>
      <c r="E213" s="9">
        <v>4544202.4599999981</v>
      </c>
    </row>
    <row r="214" spans="1:5" x14ac:dyDescent="0.25">
      <c r="A214" s="8" t="s">
        <v>133</v>
      </c>
      <c r="B214" s="8" t="s">
        <v>141</v>
      </c>
      <c r="C214" s="6" t="s">
        <v>133</v>
      </c>
      <c r="D214" s="6" t="s">
        <v>106</v>
      </c>
      <c r="E214" s="9">
        <v>20491132.310000002</v>
      </c>
    </row>
    <row r="215" spans="1:5" x14ac:dyDescent="0.25">
      <c r="A215" s="8" t="s">
        <v>133</v>
      </c>
      <c r="B215" s="8" t="s">
        <v>141</v>
      </c>
      <c r="C215" s="6" t="s">
        <v>133</v>
      </c>
      <c r="D215" s="6" t="s">
        <v>107</v>
      </c>
      <c r="E215" s="9">
        <v>14060680.750000004</v>
      </c>
    </row>
    <row r="216" spans="1:5" x14ac:dyDescent="0.25">
      <c r="A216" s="8" t="s">
        <v>133</v>
      </c>
      <c r="B216" s="8" t="s">
        <v>141</v>
      </c>
      <c r="C216" s="6" t="s">
        <v>133</v>
      </c>
      <c r="D216" s="6" t="s">
        <v>237</v>
      </c>
      <c r="E216" s="9"/>
    </row>
    <row r="217" spans="1:5" x14ac:dyDescent="0.25">
      <c r="A217" s="8" t="s">
        <v>133</v>
      </c>
      <c r="B217" s="8" t="s">
        <v>141</v>
      </c>
      <c r="C217" s="6" t="s">
        <v>133</v>
      </c>
      <c r="D217" s="6" t="s">
        <v>238</v>
      </c>
      <c r="E217" s="9">
        <v>3287396.9100000006</v>
      </c>
    </row>
    <row r="218" spans="1:5" x14ac:dyDescent="0.25">
      <c r="A218" s="8" t="s">
        <v>133</v>
      </c>
      <c r="B218" s="8" t="s">
        <v>141</v>
      </c>
      <c r="C218" s="6" t="s">
        <v>133</v>
      </c>
      <c r="D218" s="6" t="s">
        <v>178</v>
      </c>
      <c r="E218" s="9">
        <v>3313264.9600000004</v>
      </c>
    </row>
    <row r="219" spans="1:5" x14ac:dyDescent="0.25">
      <c r="A219" s="8" t="s">
        <v>133</v>
      </c>
      <c r="B219" s="8" t="s">
        <v>141</v>
      </c>
      <c r="C219" s="6" t="s">
        <v>133</v>
      </c>
      <c r="D219" s="6" t="s">
        <v>239</v>
      </c>
      <c r="E219" s="9">
        <v>4491202.38</v>
      </c>
    </row>
    <row r="220" spans="1:5" x14ac:dyDescent="0.25">
      <c r="A220" s="8" t="s">
        <v>133</v>
      </c>
      <c r="B220" s="8" t="s">
        <v>141</v>
      </c>
      <c r="C220" s="6" t="s">
        <v>133</v>
      </c>
      <c r="D220" s="6" t="s">
        <v>108</v>
      </c>
      <c r="E220" s="9">
        <v>1721556.7400000002</v>
      </c>
    </row>
    <row r="221" spans="1:5" x14ac:dyDescent="0.25">
      <c r="A221" s="8" t="s">
        <v>133</v>
      </c>
      <c r="B221" s="8" t="s">
        <v>141</v>
      </c>
      <c r="C221" s="6" t="s">
        <v>133</v>
      </c>
      <c r="D221" s="6" t="s">
        <v>179</v>
      </c>
      <c r="E221" s="9">
        <v>2050762.26</v>
      </c>
    </row>
    <row r="222" spans="1:5" x14ac:dyDescent="0.25">
      <c r="A222" s="8" t="s">
        <v>133</v>
      </c>
      <c r="B222" s="8" t="s">
        <v>141</v>
      </c>
      <c r="C222" s="6" t="s">
        <v>133</v>
      </c>
      <c r="D222" s="6" t="s">
        <v>109</v>
      </c>
      <c r="E222" s="9">
        <v>1306936.55</v>
      </c>
    </row>
    <row r="223" spans="1:5" x14ac:dyDescent="0.25">
      <c r="A223" s="8" t="s">
        <v>133</v>
      </c>
      <c r="B223" s="8" t="s">
        <v>141</v>
      </c>
      <c r="C223" s="6" t="s">
        <v>133</v>
      </c>
      <c r="D223" s="6" t="s">
        <v>110</v>
      </c>
      <c r="E223" s="9">
        <v>8411526.8599999975</v>
      </c>
    </row>
    <row r="224" spans="1:5" x14ac:dyDescent="0.25">
      <c r="A224" s="8" t="s">
        <v>133</v>
      </c>
      <c r="B224" s="8" t="s">
        <v>141</v>
      </c>
      <c r="C224" s="6" t="s">
        <v>133</v>
      </c>
      <c r="D224" s="6" t="s">
        <v>180</v>
      </c>
      <c r="E224" s="9">
        <v>3185888.9999999995</v>
      </c>
    </row>
    <row r="225" spans="1:5" x14ac:dyDescent="0.25">
      <c r="A225" s="8" t="s">
        <v>133</v>
      </c>
      <c r="B225" s="8" t="s">
        <v>141</v>
      </c>
      <c r="C225" s="6" t="s">
        <v>133</v>
      </c>
      <c r="D225" s="6" t="s">
        <v>240</v>
      </c>
      <c r="E225" s="9">
        <v>1032574.0100000002</v>
      </c>
    </row>
    <row r="226" spans="1:5" x14ac:dyDescent="0.25">
      <c r="A226" s="8" t="s">
        <v>133</v>
      </c>
      <c r="B226" s="8" t="s">
        <v>141</v>
      </c>
      <c r="C226" s="6" t="s">
        <v>133</v>
      </c>
      <c r="D226" s="6" t="s">
        <v>181</v>
      </c>
      <c r="E226" s="9">
        <v>7124579.9200000018</v>
      </c>
    </row>
    <row r="227" spans="1:5" x14ac:dyDescent="0.25">
      <c r="A227" s="8" t="s">
        <v>133</v>
      </c>
      <c r="B227" s="8" t="s">
        <v>141</v>
      </c>
      <c r="C227" s="6" t="s">
        <v>133</v>
      </c>
      <c r="D227" s="6" t="s">
        <v>241</v>
      </c>
      <c r="E227" s="9">
        <v>4398417.62</v>
      </c>
    </row>
    <row r="228" spans="1:5" x14ac:dyDescent="0.25">
      <c r="A228" s="8" t="s">
        <v>133</v>
      </c>
      <c r="B228" s="8" t="s">
        <v>141</v>
      </c>
      <c r="C228" s="6" t="s">
        <v>133</v>
      </c>
      <c r="D228" s="6" t="s">
        <v>182</v>
      </c>
      <c r="E228" s="9">
        <v>4822895.3499999996</v>
      </c>
    </row>
    <row r="229" spans="1:5" x14ac:dyDescent="0.25">
      <c r="A229" s="8" t="s">
        <v>133</v>
      </c>
      <c r="B229" s="8" t="s">
        <v>141</v>
      </c>
      <c r="C229" s="6" t="s">
        <v>133</v>
      </c>
      <c r="D229" s="6" t="s">
        <v>111</v>
      </c>
      <c r="E229" s="9">
        <v>6181662.4299999978</v>
      </c>
    </row>
    <row r="230" spans="1:5" x14ac:dyDescent="0.25">
      <c r="A230" s="8" t="s">
        <v>133</v>
      </c>
      <c r="B230" s="8" t="s">
        <v>141</v>
      </c>
      <c r="C230" s="6" t="s">
        <v>133</v>
      </c>
      <c r="D230" s="6" t="s">
        <v>112</v>
      </c>
      <c r="E230" s="9">
        <v>5840277.830000001</v>
      </c>
    </row>
    <row r="231" spans="1:5" x14ac:dyDescent="0.25">
      <c r="A231" s="8" t="s">
        <v>133</v>
      </c>
      <c r="B231" s="8" t="s">
        <v>141</v>
      </c>
      <c r="C231" s="6" t="s">
        <v>133</v>
      </c>
      <c r="D231" s="6" t="s">
        <v>284</v>
      </c>
      <c r="E231" s="9"/>
    </row>
    <row r="232" spans="1:5" x14ac:dyDescent="0.25">
      <c r="A232" s="8" t="s">
        <v>133</v>
      </c>
      <c r="B232" s="8" t="s">
        <v>141</v>
      </c>
      <c r="C232" s="6" t="s">
        <v>133</v>
      </c>
      <c r="D232" s="6" t="s">
        <v>113</v>
      </c>
      <c r="E232" s="9">
        <v>8112190.549999998</v>
      </c>
    </row>
    <row r="233" spans="1:5" x14ac:dyDescent="0.25">
      <c r="A233" s="8" t="s">
        <v>133</v>
      </c>
      <c r="B233" s="8" t="s">
        <v>141</v>
      </c>
      <c r="C233" s="6" t="s">
        <v>133</v>
      </c>
      <c r="D233" s="6" t="s">
        <v>242</v>
      </c>
      <c r="E233" s="9">
        <v>11411238.830000002</v>
      </c>
    </row>
    <row r="234" spans="1:5" x14ac:dyDescent="0.25">
      <c r="A234" s="8" t="s">
        <v>133</v>
      </c>
      <c r="B234" s="8" t="s">
        <v>141</v>
      </c>
      <c r="C234" s="6" t="s">
        <v>133</v>
      </c>
      <c r="D234" s="6" t="s">
        <v>183</v>
      </c>
      <c r="E234" s="9">
        <v>1345586.7200000002</v>
      </c>
    </row>
    <row r="235" spans="1:5" x14ac:dyDescent="0.25">
      <c r="A235" s="8" t="s">
        <v>133</v>
      </c>
      <c r="B235" s="8" t="s">
        <v>141</v>
      </c>
      <c r="C235" s="6" t="s">
        <v>133</v>
      </c>
      <c r="D235" s="6" t="s">
        <v>114</v>
      </c>
      <c r="E235" s="9">
        <v>5146785.49</v>
      </c>
    </row>
    <row r="236" spans="1:5" x14ac:dyDescent="0.25">
      <c r="A236" s="8" t="s">
        <v>133</v>
      </c>
      <c r="B236" s="8" t="s">
        <v>141</v>
      </c>
      <c r="C236" s="6" t="s">
        <v>133</v>
      </c>
      <c r="D236" s="6" t="s">
        <v>115</v>
      </c>
      <c r="E236" s="9">
        <v>23976596.689999986</v>
      </c>
    </row>
    <row r="237" spans="1:5" x14ac:dyDescent="0.25">
      <c r="A237" s="8" t="s">
        <v>133</v>
      </c>
      <c r="B237" s="8" t="s">
        <v>141</v>
      </c>
      <c r="C237" s="6" t="s">
        <v>133</v>
      </c>
      <c r="D237" s="6" t="s">
        <v>116</v>
      </c>
      <c r="E237" s="9">
        <v>9735506.5699999966</v>
      </c>
    </row>
    <row r="238" spans="1:5" x14ac:dyDescent="0.25">
      <c r="A238" s="8" t="s">
        <v>133</v>
      </c>
      <c r="B238" s="8" t="s">
        <v>141</v>
      </c>
      <c r="C238" s="6" t="s">
        <v>133</v>
      </c>
      <c r="D238" s="6" t="s">
        <v>117</v>
      </c>
      <c r="E238" s="9">
        <v>18473801.049999982</v>
      </c>
    </row>
    <row r="239" spans="1:5" x14ac:dyDescent="0.25">
      <c r="A239" s="8" t="s">
        <v>133</v>
      </c>
      <c r="B239" s="8" t="s">
        <v>141</v>
      </c>
      <c r="C239" s="6" t="s">
        <v>133</v>
      </c>
      <c r="D239" s="6" t="s">
        <v>118</v>
      </c>
      <c r="E239" s="9">
        <v>3708901.17</v>
      </c>
    </row>
    <row r="240" spans="1:5" x14ac:dyDescent="0.25">
      <c r="A240" s="8" t="s">
        <v>133</v>
      </c>
      <c r="B240" s="8" t="s">
        <v>141</v>
      </c>
      <c r="C240" s="6" t="s">
        <v>133</v>
      </c>
      <c r="D240" s="6" t="s">
        <v>285</v>
      </c>
      <c r="E240" s="9"/>
    </row>
    <row r="241" spans="1:5" x14ac:dyDescent="0.25">
      <c r="A241" s="8" t="s">
        <v>133</v>
      </c>
      <c r="B241" s="8" t="s">
        <v>141</v>
      </c>
      <c r="C241" s="6" t="s">
        <v>133</v>
      </c>
      <c r="D241" s="6" t="s">
        <v>184</v>
      </c>
      <c r="E241" s="9">
        <v>7866339.5799999963</v>
      </c>
    </row>
    <row r="242" spans="1:5" x14ac:dyDescent="0.25">
      <c r="A242" s="8" t="s">
        <v>133</v>
      </c>
      <c r="B242" s="8" t="s">
        <v>141</v>
      </c>
      <c r="C242" s="6" t="s">
        <v>133</v>
      </c>
      <c r="D242" s="6" t="s">
        <v>243</v>
      </c>
      <c r="E242" s="9">
        <v>6456207.8199999984</v>
      </c>
    </row>
    <row r="243" spans="1:5" x14ac:dyDescent="0.25">
      <c r="A243" s="8" t="s">
        <v>133</v>
      </c>
      <c r="B243" s="8" t="s">
        <v>141</v>
      </c>
      <c r="C243" s="6" t="s">
        <v>133</v>
      </c>
      <c r="D243" s="6" t="s">
        <v>119</v>
      </c>
      <c r="E243" s="9">
        <v>5993935.4699999969</v>
      </c>
    </row>
    <row r="244" spans="1:5" x14ac:dyDescent="0.25">
      <c r="A244" s="8" t="s">
        <v>133</v>
      </c>
      <c r="B244" s="8" t="s">
        <v>141</v>
      </c>
      <c r="C244" s="6" t="s">
        <v>133</v>
      </c>
      <c r="D244" s="6" t="s">
        <v>120</v>
      </c>
      <c r="E244" s="9">
        <v>5351559.799999998</v>
      </c>
    </row>
    <row r="245" spans="1:5" x14ac:dyDescent="0.25">
      <c r="A245" s="8" t="s">
        <v>133</v>
      </c>
      <c r="B245" s="8" t="s">
        <v>141</v>
      </c>
      <c r="C245" s="6" t="s">
        <v>133</v>
      </c>
      <c r="D245" s="6" t="s">
        <v>286</v>
      </c>
      <c r="E245" s="9"/>
    </row>
    <row r="246" spans="1:5" x14ac:dyDescent="0.25">
      <c r="A246" s="8" t="s">
        <v>133</v>
      </c>
      <c r="B246" s="8" t="s">
        <v>141</v>
      </c>
      <c r="C246" s="6" t="s">
        <v>133</v>
      </c>
      <c r="D246" s="6" t="s">
        <v>244</v>
      </c>
      <c r="E246" s="9">
        <v>5065820.4899999993</v>
      </c>
    </row>
    <row r="247" spans="1:5" x14ac:dyDescent="0.25">
      <c r="A247" s="8" t="s">
        <v>133</v>
      </c>
      <c r="B247" s="8" t="s">
        <v>141</v>
      </c>
      <c r="C247" s="6" t="s">
        <v>133</v>
      </c>
      <c r="D247" s="6" t="s">
        <v>121</v>
      </c>
      <c r="E247" s="9">
        <v>7096464.3799999999</v>
      </c>
    </row>
    <row r="248" spans="1:5" x14ac:dyDescent="0.25">
      <c r="A248" s="8" t="s">
        <v>133</v>
      </c>
      <c r="B248" s="8" t="s">
        <v>141</v>
      </c>
      <c r="C248" s="6" t="s">
        <v>133</v>
      </c>
      <c r="D248" s="6" t="s">
        <v>245</v>
      </c>
      <c r="E248" s="9">
        <v>26176493.479999997</v>
      </c>
    </row>
    <row r="249" spans="1:5" x14ac:dyDescent="0.25">
      <c r="A249" s="8" t="s">
        <v>133</v>
      </c>
      <c r="B249" s="8" t="s">
        <v>141</v>
      </c>
      <c r="C249" s="6" t="s">
        <v>133</v>
      </c>
      <c r="D249" s="6" t="s">
        <v>122</v>
      </c>
      <c r="E249" s="9">
        <v>32169104.599999994</v>
      </c>
    </row>
    <row r="250" spans="1:5" x14ac:dyDescent="0.25">
      <c r="A250" s="8" t="s">
        <v>133</v>
      </c>
      <c r="B250" s="8" t="s">
        <v>141</v>
      </c>
      <c r="C250" s="6" t="s">
        <v>133</v>
      </c>
      <c r="D250" s="6" t="s">
        <v>185</v>
      </c>
      <c r="E250" s="9">
        <v>7186751.0999999996</v>
      </c>
    </row>
    <row r="251" spans="1:5" x14ac:dyDescent="0.25">
      <c r="A251" s="8" t="s">
        <v>133</v>
      </c>
      <c r="B251" s="8" t="s">
        <v>141</v>
      </c>
      <c r="C251" s="6" t="s">
        <v>133</v>
      </c>
      <c r="D251" s="6" t="s">
        <v>246</v>
      </c>
      <c r="E251" s="9">
        <v>5079888.8099999996</v>
      </c>
    </row>
    <row r="252" spans="1:5" x14ac:dyDescent="0.25">
      <c r="A252" s="8" t="s">
        <v>133</v>
      </c>
      <c r="B252" s="8" t="s">
        <v>141</v>
      </c>
      <c r="C252" s="6" t="s">
        <v>133</v>
      </c>
      <c r="D252" s="6" t="s">
        <v>247</v>
      </c>
      <c r="E252" s="9">
        <v>1944964.62</v>
      </c>
    </row>
    <row r="253" spans="1:5" x14ac:dyDescent="0.25">
      <c r="A253" s="8" t="s">
        <v>133</v>
      </c>
      <c r="B253" s="8" t="s">
        <v>141</v>
      </c>
      <c r="C253" s="6" t="s">
        <v>133</v>
      </c>
      <c r="D253" s="6" t="s">
        <v>248</v>
      </c>
      <c r="E253" s="9">
        <v>2973407.01</v>
      </c>
    </row>
    <row r="254" spans="1:5" x14ac:dyDescent="0.25">
      <c r="A254" s="8" t="s">
        <v>133</v>
      </c>
      <c r="B254" s="8" t="s">
        <v>141</v>
      </c>
      <c r="C254" s="6" t="s">
        <v>133</v>
      </c>
      <c r="D254" s="6" t="s">
        <v>249</v>
      </c>
      <c r="E254" s="9">
        <v>930007.00000000012</v>
      </c>
    </row>
    <row r="255" spans="1:5" x14ac:dyDescent="0.25">
      <c r="A255" s="8" t="s">
        <v>133</v>
      </c>
      <c r="B255" s="8" t="s">
        <v>141</v>
      </c>
      <c r="C255" s="6" t="s">
        <v>133</v>
      </c>
      <c r="D255" s="6" t="s">
        <v>250</v>
      </c>
      <c r="E255" s="9">
        <v>1203277.5900000001</v>
      </c>
    </row>
    <row r="256" spans="1:5" x14ac:dyDescent="0.25">
      <c r="A256" s="8" t="s">
        <v>133</v>
      </c>
      <c r="B256" s="8" t="s">
        <v>141</v>
      </c>
      <c r="C256" s="6" t="s">
        <v>133</v>
      </c>
      <c r="D256" s="6" t="s">
        <v>186</v>
      </c>
      <c r="E256" s="9">
        <v>1150876.5199999998</v>
      </c>
    </row>
    <row r="257" spans="1:5" x14ac:dyDescent="0.25">
      <c r="A257" s="8" t="s">
        <v>133</v>
      </c>
      <c r="B257" s="8" t="s">
        <v>141</v>
      </c>
      <c r="C257" s="6" t="s">
        <v>133</v>
      </c>
      <c r="D257" s="6" t="s">
        <v>251</v>
      </c>
      <c r="E257" s="9">
        <v>1060723.33</v>
      </c>
    </row>
    <row r="258" spans="1:5" x14ac:dyDescent="0.25">
      <c r="A258" s="8" t="s">
        <v>133</v>
      </c>
      <c r="B258" s="8" t="s">
        <v>141</v>
      </c>
      <c r="C258" s="6" t="s">
        <v>133</v>
      </c>
      <c r="D258" s="6" t="s">
        <v>123</v>
      </c>
      <c r="E258" s="9">
        <v>921798.5</v>
      </c>
    </row>
    <row r="259" spans="1:5" x14ac:dyDescent="0.25">
      <c r="A259" s="8" t="s">
        <v>133</v>
      </c>
      <c r="B259" s="8" t="s">
        <v>141</v>
      </c>
      <c r="C259" s="6" t="s">
        <v>133</v>
      </c>
      <c r="D259" s="6" t="s">
        <v>124</v>
      </c>
      <c r="E259" s="9">
        <v>1708743.4200000006</v>
      </c>
    </row>
    <row r="260" spans="1:5" x14ac:dyDescent="0.25">
      <c r="A260" s="8" t="s">
        <v>133</v>
      </c>
      <c r="B260" s="8" t="s">
        <v>141</v>
      </c>
      <c r="C260" s="6" t="s">
        <v>133</v>
      </c>
      <c r="D260" s="6" t="s">
        <v>252</v>
      </c>
      <c r="E260" s="9">
        <v>1901412.1799999995</v>
      </c>
    </row>
    <row r="261" spans="1:5" x14ac:dyDescent="0.25">
      <c r="A261" s="8" t="s">
        <v>133</v>
      </c>
      <c r="B261" s="8" t="s">
        <v>141</v>
      </c>
      <c r="C261" s="6" t="s">
        <v>133</v>
      </c>
      <c r="D261" s="6" t="s">
        <v>125</v>
      </c>
      <c r="E261" s="9">
        <v>1285650.0500000003</v>
      </c>
    </row>
    <row r="262" spans="1:5" x14ac:dyDescent="0.25">
      <c r="A262" s="8" t="s">
        <v>133</v>
      </c>
      <c r="B262" s="8" t="s">
        <v>141</v>
      </c>
      <c r="C262" s="6" t="s">
        <v>133</v>
      </c>
      <c r="D262" s="6" t="s">
        <v>126</v>
      </c>
      <c r="E262" s="9">
        <v>6140715.8699999973</v>
      </c>
    </row>
    <row r="263" spans="1:5" x14ac:dyDescent="0.25">
      <c r="A263" s="8" t="s">
        <v>133</v>
      </c>
      <c r="B263" s="8" t="s">
        <v>141</v>
      </c>
      <c r="C263" s="6" t="s">
        <v>133</v>
      </c>
      <c r="D263" s="6" t="s">
        <v>253</v>
      </c>
      <c r="E263" s="9">
        <v>939860.07</v>
      </c>
    </row>
    <row r="264" spans="1:5" x14ac:dyDescent="0.25">
      <c r="A264" s="8" t="s">
        <v>133</v>
      </c>
      <c r="B264" s="8" t="s">
        <v>141</v>
      </c>
      <c r="C264" s="6" t="s">
        <v>133</v>
      </c>
      <c r="D264" s="6" t="s">
        <v>254</v>
      </c>
      <c r="E264" s="9">
        <v>891317.69000000006</v>
      </c>
    </row>
    <row r="265" spans="1:5" x14ac:dyDescent="0.25">
      <c r="A265" s="8" t="s">
        <v>133</v>
      </c>
      <c r="B265" s="8" t="s">
        <v>141</v>
      </c>
      <c r="C265" s="6" t="s">
        <v>133</v>
      </c>
      <c r="D265" s="6" t="s">
        <v>255</v>
      </c>
      <c r="E265" s="9">
        <v>833560.72999999986</v>
      </c>
    </row>
    <row r="266" spans="1:5" x14ac:dyDescent="0.25">
      <c r="A266" s="8" t="s">
        <v>133</v>
      </c>
      <c r="B266" s="8" t="s">
        <v>141</v>
      </c>
      <c r="C266" s="6" t="s">
        <v>133</v>
      </c>
      <c r="D266" s="6" t="s">
        <v>256</v>
      </c>
      <c r="E266" s="9"/>
    </row>
    <row r="267" spans="1:5" x14ac:dyDescent="0.25">
      <c r="A267" s="8" t="s">
        <v>133</v>
      </c>
      <c r="B267" s="8" t="s">
        <v>141</v>
      </c>
      <c r="C267" s="6" t="s">
        <v>133</v>
      </c>
      <c r="D267" s="6" t="s">
        <v>127</v>
      </c>
      <c r="E267" s="9">
        <v>2610378.2399999998</v>
      </c>
    </row>
    <row r="268" spans="1:5" x14ac:dyDescent="0.25">
      <c r="A268" s="8" t="s">
        <v>133</v>
      </c>
      <c r="B268" s="8" t="s">
        <v>141</v>
      </c>
      <c r="C268" s="6" t="s">
        <v>133</v>
      </c>
      <c r="D268" s="6" t="s">
        <v>257</v>
      </c>
      <c r="E268" s="9"/>
    </row>
    <row r="269" spans="1:5" x14ac:dyDescent="0.25">
      <c r="A269" s="8" t="s">
        <v>133</v>
      </c>
      <c r="B269" s="8" t="s">
        <v>141</v>
      </c>
      <c r="C269" s="6" t="s">
        <v>133</v>
      </c>
      <c r="D269" s="6" t="s">
        <v>258</v>
      </c>
      <c r="E269" s="9">
        <v>706059.84999999986</v>
      </c>
    </row>
    <row r="270" spans="1:5" x14ac:dyDescent="0.25">
      <c r="A270" s="8" t="s">
        <v>133</v>
      </c>
      <c r="B270" s="8" t="s">
        <v>141</v>
      </c>
      <c r="C270" s="6" t="s">
        <v>133</v>
      </c>
      <c r="D270" s="6" t="s">
        <v>128</v>
      </c>
      <c r="E270" s="9">
        <v>6764616.6099999994</v>
      </c>
    </row>
    <row r="271" spans="1:5" x14ac:dyDescent="0.25">
      <c r="A271" s="8" t="s">
        <v>133</v>
      </c>
      <c r="B271" s="8" t="s">
        <v>141</v>
      </c>
      <c r="C271" s="6" t="s">
        <v>133</v>
      </c>
      <c r="D271" s="6" t="s">
        <v>129</v>
      </c>
      <c r="E271" s="9">
        <v>4117439.1</v>
      </c>
    </row>
    <row r="272" spans="1:5" x14ac:dyDescent="0.25">
      <c r="A272" s="8" t="s">
        <v>133</v>
      </c>
      <c r="B272" s="8" t="s">
        <v>141</v>
      </c>
      <c r="C272" s="6" t="s">
        <v>133</v>
      </c>
      <c r="D272" s="6" t="s">
        <v>130</v>
      </c>
      <c r="E272" s="9">
        <v>2674072.0599999996</v>
      </c>
    </row>
    <row r="273" spans="1:5" x14ac:dyDescent="0.25">
      <c r="A273" s="8" t="s">
        <v>133</v>
      </c>
      <c r="B273" s="8" t="s">
        <v>141</v>
      </c>
      <c r="C273" s="6" t="s">
        <v>133</v>
      </c>
      <c r="D273" s="6" t="s">
        <v>131</v>
      </c>
      <c r="E273" s="9">
        <v>6413941.3199999994</v>
      </c>
    </row>
    <row r="274" spans="1:5" x14ac:dyDescent="0.25">
      <c r="A274" s="8" t="s">
        <v>133</v>
      </c>
      <c r="B274" s="8" t="s">
        <v>141</v>
      </c>
      <c r="C274" s="6" t="s">
        <v>133</v>
      </c>
      <c r="D274" s="6" t="s">
        <v>132</v>
      </c>
      <c r="E274" s="9">
        <v>3789349.2399999984</v>
      </c>
    </row>
    <row r="275" spans="1:5" x14ac:dyDescent="0.25">
      <c r="A275" s="8" t="s">
        <v>133</v>
      </c>
      <c r="B275" s="8" t="s">
        <v>141</v>
      </c>
      <c r="C275" s="6" t="s">
        <v>133</v>
      </c>
      <c r="D275" s="6" t="s">
        <v>271</v>
      </c>
      <c r="E275" s="9">
        <v>7330445.2100000018</v>
      </c>
    </row>
    <row r="276" spans="1:5" x14ac:dyDescent="0.25">
      <c r="A276" s="8" t="s">
        <v>287</v>
      </c>
      <c r="B276" s="8"/>
      <c r="C276" s="6"/>
      <c r="D276" s="6" t="s">
        <v>288</v>
      </c>
      <c r="E276" s="46">
        <v>2019728936.349999</v>
      </c>
    </row>
    <row r="277" spans="1:5" x14ac:dyDescent="0.25">
      <c r="A277" s="8"/>
      <c r="B277" s="8"/>
      <c r="C277" s="6"/>
      <c r="E277" s="46"/>
    </row>
  </sheetData>
  <autoFilter ref="A8:E276"/>
  <mergeCells count="2">
    <mergeCell ref="A5:C5"/>
    <mergeCell ref="E5:G5"/>
  </mergeCells>
  <dataValidations count="1">
    <dataValidation allowBlank="1" showInputMessage="1" showErrorMessage="1" promptTitle="Lookup Totals" prompt="postcodes_x000a_=sumifs(lkupTotals[Sum of borrowing (£)],lkupTotals[Postcode:],'All postcode data'!d9,lkupTotals[Publishable?],&quot;Yes NI&quot;)_x000a__x000a_BT Other_x000a_=sumifs(lkupTotals[Sum of borrowing (£)],lkupTotals[Publishable?],&quot;&lt;&gt;Yes NI&quot;)_x000a__x000a_BT total_x000a_=sum(e9:e275)" sqref="E7"/>
  </dataValidations>
  <hyperlinks>
    <hyperlink ref="A5" location="'Postcode sector lookup'!A1" display="Or click here to return to postcode search"/>
    <hyperlink ref="A5:C5" location="APostcode" display="Or click here to return to postcode search"/>
  </hyperlinks>
  <pageMargins left="0.7" right="0.7" top="0.75" bottom="0.75" header="0.3" footer="0.3"/>
  <pageSetup paperSize="9" scale="53" orientation="portrait" r:id="rId1"/>
  <rowBreaks count="1" manualBreakCount="1">
    <brk id="182" max="6"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D01B3C627C514C9322677047745F3B" ma:contentTypeVersion="0" ma:contentTypeDescription="Create a new document." ma:contentTypeScope="" ma:versionID="fc8f60fd401a8523b0fb9c1eb4d7fdaf">
  <xsd:schema xmlns:xsd="http://www.w3.org/2001/XMLSchema" xmlns:xs="http://www.w3.org/2001/XMLSchema" xmlns:p="http://schemas.microsoft.com/office/2006/metadata/properties" targetNamespace="http://schemas.microsoft.com/office/2006/metadata/properties" ma:root="true" ma:fieldsID="5fc952f442eda3b720cf2ce71607bba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55D75BE-628D-4BC1-9AAB-C7B2024C0C78}"/>
</file>

<file path=customXml/itemProps2.xml><?xml version="1.0" encoding="utf-8"?>
<ds:datastoreItem xmlns:ds="http://schemas.openxmlformats.org/officeDocument/2006/customXml" ds:itemID="{459FB891-F4A2-4B4C-BB56-B5CD04259FC5}"/>
</file>

<file path=customXml/itemProps3.xml><?xml version="1.0" encoding="utf-8"?>
<ds:datastoreItem xmlns:ds="http://schemas.openxmlformats.org/officeDocument/2006/customXml" ds:itemID="{DC04B05E-CB9B-4DC3-8864-541F4EA0FC5B}"/>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14</vt:i4>
      </vt:variant>
    </vt:vector>
  </HeadingPairs>
  <TitlesOfParts>
    <vt:vector size="18" baseType="lpstr">
      <vt:lpstr>Lookup</vt:lpstr>
      <vt:lpstr>Notes</vt:lpstr>
      <vt:lpstr>Postcode sector lookup</vt:lpstr>
      <vt:lpstr>All postcode data</vt:lpstr>
      <vt:lpstr>AllPostcodes</vt:lpstr>
      <vt:lpstr>APostcode</vt:lpstr>
      <vt:lpstr>'Postcode sector lookup'!FirstBitOfPostcode</vt:lpstr>
      <vt:lpstr>'Postcode sector lookup'!LengthOfPostcodeString</vt:lpstr>
      <vt:lpstr>LoanType</vt:lpstr>
      <vt:lpstr>'Postcode sector lookup'!NumberOfLettersInPostcodeDistrict</vt:lpstr>
      <vt:lpstr>'Postcode sector lookup'!PositionOfLastNumberInPostcodeString</vt:lpstr>
      <vt:lpstr>'Postcode sector lookup'!PostcodeArea</vt:lpstr>
      <vt:lpstr>'Postcode sector lookup'!PostcodeDistrict</vt:lpstr>
      <vt:lpstr>'Postcode sector lookup'!PostcodeFormatted</vt:lpstr>
      <vt:lpstr>'Postcode sector lookup'!PostcodeNoSpaces</vt:lpstr>
      <vt:lpstr>'Postcode sector lookup'!PostcodeSector</vt:lpstr>
      <vt:lpstr>QuarterEnd</vt:lpstr>
      <vt:lpstr>'Postcode sector lookup'!SecondBitOfPostcode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Paul Newland</dc:creator>
  <cp:lastModifiedBy>Patrick John Quinn</cp:lastModifiedBy>
  <cp:lastPrinted>2016-07-17T17:14:04Z</cp:lastPrinted>
  <dcterms:created xsi:type="dcterms:W3CDTF">2015-04-08T10:28:41Z</dcterms:created>
  <dcterms:modified xsi:type="dcterms:W3CDTF">2018-01-30T16:50:05Z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0x010100ABD01B3C627C514C9322677047745F3B</vt:lpwstr>
  </property>
  <property fmtid="{D5CDD505-2E9C-101B-9397-08002B2CF9AE}" pid="3" name="TemplateUrl">
    <vt:lpwstr/>
  </property>
  <property fmtid="{D5CDD505-2E9C-101B-9397-08002B2CF9AE}" pid="4" name="Order">
    <vt:r8>11500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ies>
</file>