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erlin\Documentation\"/>
    </mc:Choice>
  </mc:AlternateContent>
  <xr:revisionPtr revIDLastSave="0" documentId="13_ncr:1_{E6070019-53C0-49CE-BFEB-4F0448BF28D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ositive_ND_Isolates_Sent_to_M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3" i="1" l="1"/>
  <c r="AY233" i="1"/>
  <c r="AQ233" i="1"/>
  <c r="AY227" i="1"/>
  <c r="AY226" i="1"/>
  <c r="AY218" i="1"/>
  <c r="AU218" i="1"/>
  <c r="AQ218" i="1"/>
  <c r="AY213" i="1"/>
  <c r="AU211" i="1"/>
  <c r="AY209" i="1"/>
  <c r="AU209" i="1"/>
  <c r="AU208" i="1"/>
  <c r="AY205" i="1"/>
  <c r="AY204" i="1"/>
  <c r="AU204" i="1"/>
  <c r="AU202" i="1"/>
  <c r="AY198" i="1"/>
  <c r="AY196" i="1"/>
  <c r="AU196" i="1"/>
  <c r="AY195" i="1"/>
  <c r="AY193" i="1"/>
  <c r="AU193" i="1"/>
  <c r="AU192" i="1"/>
  <c r="AY191" i="1"/>
  <c r="AU191" i="1"/>
  <c r="AY190" i="1"/>
  <c r="AU190" i="1"/>
  <c r="AU189" i="1"/>
  <c r="AY187" i="1"/>
  <c r="AU187" i="1"/>
  <c r="AU185" i="1"/>
  <c r="AY181" i="1"/>
  <c r="AY180" i="1"/>
  <c r="AY179" i="1"/>
  <c r="AY177" i="1"/>
  <c r="AY175" i="1"/>
  <c r="AU174" i="1"/>
  <c r="AY169" i="1"/>
  <c r="AU169" i="1"/>
  <c r="AQ168" i="1"/>
  <c r="AY167" i="1"/>
  <c r="AU167" i="1"/>
  <c r="AY166" i="1"/>
  <c r="AU166" i="1"/>
  <c r="AU165" i="1"/>
  <c r="AY163" i="1"/>
  <c r="AU163" i="1"/>
  <c r="AY161" i="1"/>
  <c r="AY160" i="1"/>
  <c r="AY157" i="1"/>
  <c r="AY158" i="1"/>
  <c r="AU158" i="1"/>
  <c r="AY156" i="1"/>
  <c r="AY155" i="1"/>
  <c r="AY152" i="1"/>
  <c r="AU152" i="1"/>
  <c r="AY151" i="1"/>
  <c r="AU151" i="1"/>
  <c r="AU143" i="1"/>
  <c r="AU142" i="1"/>
  <c r="AY141" i="1"/>
  <c r="AU141" i="1"/>
  <c r="AU138" i="1"/>
  <c r="AY130" i="1"/>
  <c r="AU130" i="1"/>
  <c r="AY127" i="1"/>
  <c r="AY126" i="1"/>
  <c r="AU126" i="1"/>
  <c r="AY122" i="1"/>
  <c r="AU122" i="1"/>
  <c r="AY118" i="1"/>
  <c r="AU116" i="1"/>
  <c r="AY114" i="1"/>
  <c r="AU114" i="1"/>
  <c r="AQ114" i="1"/>
  <c r="AY113" i="1"/>
  <c r="AQ113" i="1"/>
  <c r="AY112" i="1"/>
  <c r="AQ112" i="1"/>
  <c r="AU111" i="1"/>
  <c r="AY108" i="1"/>
  <c r="AY91" i="1"/>
  <c r="AU91" i="1"/>
  <c r="AY89" i="1"/>
  <c r="AY88" i="1"/>
  <c r="AY84" i="1"/>
  <c r="AU84" i="1"/>
  <c r="AU83" i="1"/>
  <c r="AY81" i="1"/>
  <c r="AU81" i="1"/>
  <c r="AY80" i="1"/>
  <c r="AY77" i="1"/>
  <c r="AY75" i="1"/>
  <c r="AU75" i="1"/>
  <c r="AY74" i="1"/>
  <c r="AU74" i="1"/>
  <c r="AQ67" i="1"/>
  <c r="AY55" i="1"/>
  <c r="AY53" i="1"/>
  <c r="AY51" i="1"/>
  <c r="AU51" i="1"/>
  <c r="AY50" i="1"/>
  <c r="AU50" i="1"/>
  <c r="AQ50" i="1"/>
  <c r="AU47" i="1"/>
  <c r="AY46" i="1"/>
  <c r="AU46" i="1"/>
  <c r="AY44" i="1"/>
  <c r="AQ44" i="1"/>
  <c r="AY41" i="1"/>
  <c r="AQ40" i="1"/>
  <c r="AY37" i="1"/>
  <c r="AU37" i="1"/>
  <c r="AU34" i="1"/>
  <c r="AY33" i="1"/>
  <c r="AY32" i="1"/>
  <c r="AY27" i="1"/>
  <c r="AQ27" i="1"/>
  <c r="AY26" i="1"/>
  <c r="AU26" i="1"/>
  <c r="AQ26" i="1"/>
  <c r="AY25" i="1"/>
  <c r="AU25" i="1"/>
  <c r="AQ25" i="1"/>
  <c r="AY22" i="1"/>
  <c r="AU22" i="1"/>
  <c r="AQ22" i="1"/>
  <c r="AY21" i="1"/>
  <c r="AU21" i="1"/>
  <c r="AQ21" i="1"/>
  <c r="AY20" i="1"/>
  <c r="AU20" i="1"/>
  <c r="AY19" i="1"/>
  <c r="AU19" i="1"/>
  <c r="AY18" i="1"/>
  <c r="AU18" i="1"/>
  <c r="AQ15" i="1"/>
  <c r="AY12" i="1"/>
  <c r="AY9" i="1"/>
  <c r="X173" i="1"/>
  <c r="S173" i="1"/>
  <c r="M173" i="1"/>
  <c r="X171" i="1"/>
  <c r="U171" i="1"/>
  <c r="S171" i="1"/>
  <c r="M171" i="1"/>
  <c r="X140" i="1"/>
  <c r="U140" i="1"/>
  <c r="M140" i="1"/>
  <c r="X130" i="1"/>
  <c r="X24" i="1"/>
  <c r="S24" i="1"/>
  <c r="M24" i="1"/>
  <c r="AI156" i="1"/>
  <c r="AH156" i="1"/>
  <c r="AB156" i="1"/>
  <c r="X156" i="1"/>
  <c r="AK156" i="1" s="1"/>
  <c r="M156" i="1"/>
</calcChain>
</file>

<file path=xl/sharedStrings.xml><?xml version="1.0" encoding="utf-8"?>
<sst xmlns="http://schemas.openxmlformats.org/spreadsheetml/2006/main" count="10438" uniqueCount="739">
  <si>
    <t>Household #</t>
  </si>
  <si>
    <t>Visit</t>
  </si>
  <si>
    <t>Isolate ID</t>
  </si>
  <si>
    <t>E Test</t>
  </si>
  <si>
    <t>MALDI</t>
  </si>
  <si>
    <t>Sensititre</t>
  </si>
  <si>
    <t>KB</t>
  </si>
  <si>
    <t>Plate</t>
  </si>
  <si>
    <t>Position</t>
  </si>
  <si>
    <t>Notes</t>
  </si>
  <si>
    <t>100H</t>
  </si>
  <si>
    <t>Petnape 3A C1</t>
  </si>
  <si>
    <t>yes</t>
  </si>
  <si>
    <t>Klebsiella pneumoniae</t>
  </si>
  <si>
    <t>C7</t>
  </si>
  <si>
    <t>Bath 1 C1</t>
  </si>
  <si>
    <t>Enterococcus faecalis</t>
  </si>
  <si>
    <t>D1</t>
  </si>
  <si>
    <t>Stool 2A C1</t>
  </si>
  <si>
    <t>Escherichia coli</t>
  </si>
  <si>
    <t>D7</t>
  </si>
  <si>
    <t>Stool 1A C1</t>
  </si>
  <si>
    <t>D8</t>
  </si>
  <si>
    <t>E11</t>
  </si>
  <si>
    <t>E5</t>
  </si>
  <si>
    <t>also located on P1 G6</t>
  </si>
  <si>
    <t>Kitchen C1</t>
  </si>
  <si>
    <t>Serratia liquefaciens</t>
  </si>
  <si>
    <t>F11</t>
  </si>
  <si>
    <t>D5</t>
  </si>
  <si>
    <t>G5</t>
  </si>
  <si>
    <t>MALDI-ed 3x but no ID</t>
  </si>
  <si>
    <t>109H</t>
  </si>
  <si>
    <t>A3</t>
  </si>
  <si>
    <t>B8</t>
  </si>
  <si>
    <t>also loacted on P2 C8 and P3 G2</t>
  </si>
  <si>
    <t>Bath 2 C1</t>
  </si>
  <si>
    <t>Staphylococcus epidermidis</t>
  </si>
  <si>
    <t>F12</t>
  </si>
  <si>
    <t>H3</t>
  </si>
  <si>
    <t>113H</t>
  </si>
  <si>
    <t>Petnape 1A C1</t>
  </si>
  <si>
    <t>no</t>
  </si>
  <si>
    <t>A2</t>
  </si>
  <si>
    <t>also located on P3 F3</t>
  </si>
  <si>
    <t>Pet Stool 1A C1</t>
  </si>
  <si>
    <t>F5</t>
  </si>
  <si>
    <t xml:space="preserve">E1 </t>
  </si>
  <si>
    <t>Washing Machine</t>
  </si>
  <si>
    <t>Staphylococcus haemolyticus</t>
  </si>
  <si>
    <t>G12</t>
  </si>
  <si>
    <t>H10</t>
  </si>
  <si>
    <t>118H</t>
  </si>
  <si>
    <t>Bath 1 C2</t>
  </si>
  <si>
    <t>IMPALA 2</t>
  </si>
  <si>
    <t>B7</t>
  </si>
  <si>
    <t>A4</t>
  </si>
  <si>
    <t>also located on P3 H10</t>
  </si>
  <si>
    <t>D4</t>
  </si>
  <si>
    <t>E8</t>
  </si>
  <si>
    <t>Stool 1A C2</t>
  </si>
  <si>
    <t>F4</t>
  </si>
  <si>
    <t xml:space="preserve">G1 </t>
  </si>
  <si>
    <t>126H</t>
  </si>
  <si>
    <t xml:space="preserve">Escherichia coli </t>
  </si>
  <si>
    <t>A1</t>
  </si>
  <si>
    <t>Pet Stool 2A C1</t>
  </si>
  <si>
    <t>Pseudomonas fluorescens</t>
  </si>
  <si>
    <t>A7</t>
  </si>
  <si>
    <t>same as isolate ID as line 33; but different LV barcodes (S-220606-00837)</t>
  </si>
  <si>
    <t>A8</t>
  </si>
  <si>
    <t xml:space="preserve">same as isolate ID as line 35; different LV barcodes </t>
  </si>
  <si>
    <t>B11</t>
  </si>
  <si>
    <t>C11</t>
  </si>
  <si>
    <t>E6</t>
  </si>
  <si>
    <t>MALDI (9/27): Pseudomonas fluorescens</t>
  </si>
  <si>
    <t>130H</t>
  </si>
  <si>
    <t>A11</t>
  </si>
  <si>
    <t xml:space="preserve">Bacillus cereus group </t>
  </si>
  <si>
    <t>F10</t>
  </si>
  <si>
    <t>Stenotrophomonas maltophilia</t>
  </si>
  <si>
    <t>G3</t>
  </si>
  <si>
    <t>H5</t>
  </si>
  <si>
    <t>131H</t>
  </si>
  <si>
    <t>A9</t>
  </si>
  <si>
    <t>A6</t>
  </si>
  <si>
    <t xml:space="preserve">Bath 1 C1 </t>
  </si>
  <si>
    <t>C10</t>
  </si>
  <si>
    <t>Pseudomonas putida</t>
  </si>
  <si>
    <t>C8</t>
  </si>
  <si>
    <t>Bacillus cereus group</t>
  </si>
  <si>
    <t>H8</t>
  </si>
  <si>
    <t xml:space="preserve">Petnape 1A C1 </t>
  </si>
  <si>
    <t>Acinetobacter nosocomialis</t>
  </si>
  <si>
    <t>need to sub (box 2 G9); S-220425-01713; need to MALDI</t>
  </si>
  <si>
    <t>151H</t>
  </si>
  <si>
    <t>Washing Machine C1</t>
  </si>
  <si>
    <t>A5</t>
  </si>
  <si>
    <t>B3</t>
  </si>
  <si>
    <t xml:space="preserve">Stool 1A C1  </t>
  </si>
  <si>
    <t>B4</t>
  </si>
  <si>
    <t>B5</t>
  </si>
  <si>
    <t>also located on P2 A12</t>
  </si>
  <si>
    <t>C2</t>
  </si>
  <si>
    <t>Kitchen C2</t>
  </si>
  <si>
    <t>Acinetobacter pittii</t>
  </si>
  <si>
    <t>C6</t>
  </si>
  <si>
    <t>Living Room C1</t>
  </si>
  <si>
    <t>D11</t>
  </si>
  <si>
    <t>G7</t>
  </si>
  <si>
    <t>160H</t>
  </si>
  <si>
    <t>Bath 1</t>
  </si>
  <si>
    <t>Staphlococcus haemolyticus</t>
  </si>
  <si>
    <t>B2</t>
  </si>
  <si>
    <t>C1</t>
  </si>
  <si>
    <t>166H</t>
  </si>
  <si>
    <t>also located on P5 B6</t>
  </si>
  <si>
    <t>A10</t>
  </si>
  <si>
    <t>Stool 3A C1</t>
  </si>
  <si>
    <t>E9</t>
  </si>
  <si>
    <t xml:space="preserve">H1 </t>
  </si>
  <si>
    <t>H2</t>
  </si>
  <si>
    <t>H9</t>
  </si>
  <si>
    <t>168H</t>
  </si>
  <si>
    <t>D2</t>
  </si>
  <si>
    <t>F7</t>
  </si>
  <si>
    <t>E3</t>
  </si>
  <si>
    <t>H7</t>
  </si>
  <si>
    <t>169H</t>
  </si>
  <si>
    <t>Pseudomonas alcaligenes</t>
  </si>
  <si>
    <t>Bacillus megaterium</t>
  </si>
  <si>
    <t>F9</t>
  </si>
  <si>
    <t>G2</t>
  </si>
  <si>
    <t>Bacillus altitudinis/pumilus</t>
  </si>
  <si>
    <t>G9</t>
  </si>
  <si>
    <t>182H</t>
  </si>
  <si>
    <t>Stool 1A C1 (01238)</t>
  </si>
  <si>
    <t>Citrobacter braakii</t>
  </si>
  <si>
    <t>C5</t>
  </si>
  <si>
    <t>Achromobacter spp.</t>
  </si>
  <si>
    <t>E7</t>
  </si>
  <si>
    <t>Stool 1A C1 (00794)</t>
  </si>
  <si>
    <t>Citrobacter freundii</t>
  </si>
  <si>
    <t>same isolate ID as 82 but different LV Barcodes</t>
  </si>
  <si>
    <t>197H</t>
  </si>
  <si>
    <t>Living Room</t>
  </si>
  <si>
    <t>B10</t>
  </si>
  <si>
    <t>Petnape 2A C2</t>
  </si>
  <si>
    <t>Enterococcus casseliflavus</t>
  </si>
  <si>
    <t>Enterococcus gallinarum</t>
  </si>
  <si>
    <t xml:space="preserve">D1 </t>
  </si>
  <si>
    <t>Petnape 2A C1</t>
  </si>
  <si>
    <t>H6</t>
  </si>
  <si>
    <t>198H</t>
  </si>
  <si>
    <t>B9</t>
  </si>
  <si>
    <t>S-220611-00001; MALDI-ed 3x but no ID</t>
  </si>
  <si>
    <t>F2</t>
  </si>
  <si>
    <t>F3</t>
  </si>
  <si>
    <t>Leclercia adecarboxylata</t>
  </si>
  <si>
    <t>F6</t>
  </si>
  <si>
    <t>Pet Nape 1A C1</t>
  </si>
  <si>
    <t>1H</t>
  </si>
  <si>
    <t>also located on P2 F8</t>
  </si>
  <si>
    <t>C3</t>
  </si>
  <si>
    <t>same as line 105; different MALDI; also located on P5 C7</t>
  </si>
  <si>
    <t>F8</t>
  </si>
  <si>
    <t>G6</t>
  </si>
  <si>
    <t>Petstool 2A C1</t>
  </si>
  <si>
    <t>Proteus mirabilis</t>
  </si>
  <si>
    <t>H11</t>
  </si>
  <si>
    <t>231H</t>
  </si>
  <si>
    <t>C4</t>
  </si>
  <si>
    <t xml:space="preserve">231H </t>
  </si>
  <si>
    <t>D10</t>
  </si>
  <si>
    <t>F1</t>
  </si>
  <si>
    <t>238H</t>
  </si>
  <si>
    <t>Stool 1A C1 (00792)</t>
  </si>
  <si>
    <t>Enterobacter hormaechei</t>
  </si>
  <si>
    <t>D3</t>
  </si>
  <si>
    <t>Kitchen C1 (01240)</t>
  </si>
  <si>
    <t>Enterobacter ludwigii</t>
  </si>
  <si>
    <t>D6</t>
  </si>
  <si>
    <t xml:space="preserve">Citrobacter freundii </t>
  </si>
  <si>
    <t>E2</t>
  </si>
  <si>
    <t>239H</t>
  </si>
  <si>
    <t>H1</t>
  </si>
  <si>
    <t>259H</t>
  </si>
  <si>
    <t>Delftia acidovorans</t>
  </si>
  <si>
    <t xml:space="preserve">259H </t>
  </si>
  <si>
    <t>H12</t>
  </si>
  <si>
    <t>293H</t>
  </si>
  <si>
    <t>Stool 2A C2</t>
  </si>
  <si>
    <t>E10</t>
  </si>
  <si>
    <t>G10</t>
  </si>
  <si>
    <t xml:space="preserve">293H </t>
  </si>
  <si>
    <t xml:space="preserve">A1 </t>
  </si>
  <si>
    <t>Pseudomonas aeruginosa</t>
  </si>
  <si>
    <t>A12</t>
  </si>
  <si>
    <t>also located on P2 D10</t>
  </si>
  <si>
    <t xml:space="preserve">Bath 1 C2 </t>
  </si>
  <si>
    <t>E12</t>
  </si>
  <si>
    <t>also located on P3 D12</t>
  </si>
  <si>
    <t>320H</t>
  </si>
  <si>
    <t>Bath 1 C2 (pink)</t>
  </si>
  <si>
    <t>MALDI (9/27): Acinetobacter pittii</t>
  </si>
  <si>
    <t>Pet Nape 2A C2</t>
  </si>
  <si>
    <t>also located on P1 C1</t>
  </si>
  <si>
    <t xml:space="preserve">320H </t>
  </si>
  <si>
    <t>Acinetobacter baumannii</t>
  </si>
  <si>
    <t>Pet Nape 2A C1</t>
  </si>
  <si>
    <t>H4</t>
  </si>
  <si>
    <t>345H</t>
  </si>
  <si>
    <t>D12</t>
  </si>
  <si>
    <t>also located on P5 C9</t>
  </si>
  <si>
    <t>370H</t>
  </si>
  <si>
    <t>also located on P5 G3</t>
  </si>
  <si>
    <t>Petnape 1A C2</t>
  </si>
  <si>
    <t xml:space="preserve">Enterococcus gallinarum </t>
  </si>
  <si>
    <t>Pet Nape 1A C3</t>
  </si>
  <si>
    <t>S-221019-01338</t>
  </si>
  <si>
    <t>Enterobacter cloacae complex</t>
  </si>
  <si>
    <t>Pet Nape 1A C2</t>
  </si>
  <si>
    <t>S-221019-01337</t>
  </si>
  <si>
    <t>387H</t>
  </si>
  <si>
    <t>Pseudomonas luteola</t>
  </si>
  <si>
    <t>394H</t>
  </si>
  <si>
    <t>Acinetobacter junii</t>
  </si>
  <si>
    <t>395H</t>
  </si>
  <si>
    <t>Acinetobacter gyllenbergii</t>
  </si>
  <si>
    <t>Bath 2 C2</t>
  </si>
  <si>
    <t>B12</t>
  </si>
  <si>
    <t>C12</t>
  </si>
  <si>
    <t>Kitchen C3</t>
  </si>
  <si>
    <t>G11</t>
  </si>
  <si>
    <t>399H</t>
  </si>
  <si>
    <t>409H</t>
  </si>
  <si>
    <t xml:space="preserve">Kitchen C1  </t>
  </si>
  <si>
    <t>E4</t>
  </si>
  <si>
    <t>G4</t>
  </si>
  <si>
    <t>need to confirm ESBL color</t>
  </si>
  <si>
    <t>445H</t>
  </si>
  <si>
    <t>449H</t>
  </si>
  <si>
    <t>460H</t>
  </si>
  <si>
    <t xml:space="preserve">F1 </t>
  </si>
  <si>
    <t xml:space="preserve">Kitchen C1 </t>
  </si>
  <si>
    <t>49H</t>
  </si>
  <si>
    <t>49h</t>
  </si>
  <si>
    <t>Staphylococcus hominis</t>
  </si>
  <si>
    <t>4H</t>
  </si>
  <si>
    <t>B1</t>
  </si>
  <si>
    <t>also located on P5 E8</t>
  </si>
  <si>
    <t>64H</t>
  </si>
  <si>
    <t>72H</t>
  </si>
  <si>
    <t>Pantoea agglomerans</t>
  </si>
  <si>
    <t>G8</t>
  </si>
  <si>
    <t>91H</t>
  </si>
  <si>
    <t>also located on P2 C4 (diff barcode)</t>
  </si>
  <si>
    <t>Pet Stool 2A C2</t>
  </si>
  <si>
    <t>MER_103</t>
  </si>
  <si>
    <t>MER_138</t>
  </si>
  <si>
    <t>MER_170</t>
  </si>
  <si>
    <t>MER_182</t>
  </si>
  <si>
    <t>MER_188</t>
  </si>
  <si>
    <t>MER_189</t>
  </si>
  <si>
    <t>MER_190</t>
  </si>
  <si>
    <t>MER_191</t>
  </si>
  <si>
    <t>MER_192</t>
  </si>
  <si>
    <t>Citrobacter freundii complex</t>
  </si>
  <si>
    <t>MER_193</t>
  </si>
  <si>
    <t>MER_194</t>
  </si>
  <si>
    <t>MER_195</t>
  </si>
  <si>
    <t>also located on P2 C8</t>
  </si>
  <si>
    <t>MER_196</t>
  </si>
  <si>
    <t>MER_202</t>
  </si>
  <si>
    <t>Klebsiella oxytoca</t>
  </si>
  <si>
    <t>MER_207</t>
  </si>
  <si>
    <t>C9</t>
  </si>
  <si>
    <t>MER_209</t>
  </si>
  <si>
    <t>MER_21</t>
  </si>
  <si>
    <t>also located on P4 H3</t>
  </si>
  <si>
    <t>MER_210</t>
  </si>
  <si>
    <t>MER_216</t>
  </si>
  <si>
    <t>Klebsiella pneumoniae, Escherichia coli, Enterobacter cloacae complex</t>
  </si>
  <si>
    <t>MER_217</t>
  </si>
  <si>
    <t>MER_218</t>
  </si>
  <si>
    <t>MER_219</t>
  </si>
  <si>
    <t>MER_220</t>
  </si>
  <si>
    <t>MER_221</t>
  </si>
  <si>
    <t>MER_222</t>
  </si>
  <si>
    <t>431H</t>
  </si>
  <si>
    <t>MER_228</t>
  </si>
  <si>
    <t>MER_229</t>
  </si>
  <si>
    <t>D9</t>
  </si>
  <si>
    <t>MER_72</t>
  </si>
  <si>
    <t xml:space="preserve">B1 </t>
  </si>
  <si>
    <t>MER_9</t>
  </si>
  <si>
    <t>also located on P4 A3</t>
  </si>
  <si>
    <t>MER_91</t>
  </si>
  <si>
    <t>MER_78</t>
  </si>
  <si>
    <t>55H</t>
  </si>
  <si>
    <t>Location or Participant</t>
  </si>
  <si>
    <t>Type of Specimen</t>
  </si>
  <si>
    <t>MEV</t>
  </si>
  <si>
    <t>OMC</t>
  </si>
  <si>
    <t>COL</t>
  </si>
  <si>
    <t>PLZ</t>
  </si>
  <si>
    <t>IMI</t>
  </si>
  <si>
    <t>FOS+</t>
  </si>
  <si>
    <t>C/T</t>
  </si>
  <si>
    <t>DLX</t>
  </si>
  <si>
    <t>CZA</t>
  </si>
  <si>
    <t>MERO</t>
  </si>
  <si>
    <t>ERV</t>
  </si>
  <si>
    <t>IMR</t>
  </si>
  <si>
    <t>FDC KB ZOI</t>
  </si>
  <si>
    <t>FDC KB Interp</t>
  </si>
  <si>
    <t xml:space="preserve">Sponge/Homogenate </t>
  </si>
  <si>
    <t>&lt;0.12</t>
  </si>
  <si>
    <t>&gt;4</t>
  </si>
  <si>
    <t>&lt;2</t>
  </si>
  <si>
    <t>&lt;64</t>
  </si>
  <si>
    <t>&gt;8/4</t>
  </si>
  <si>
    <t>&gt;32/4</t>
  </si>
  <si>
    <t>&gt;8</t>
  </si>
  <si>
    <t>&gt;16/4</t>
  </si>
  <si>
    <t>R</t>
  </si>
  <si>
    <t>NA</t>
  </si>
  <si>
    <t>&gt;2</t>
  </si>
  <si>
    <t xml:space="preserve">R </t>
  </si>
  <si>
    <t>I</t>
  </si>
  <si>
    <t>S</t>
  </si>
  <si>
    <t>Kitchen</t>
  </si>
  <si>
    <t>&lt;0.03</t>
  </si>
  <si>
    <t>&lt;0.25</t>
  </si>
  <si>
    <t>100hpc3</t>
  </si>
  <si>
    <t>Cat Nape</t>
  </si>
  <si>
    <t>100hi</t>
  </si>
  <si>
    <t>Human Stool/Eswab</t>
  </si>
  <si>
    <t>100hs</t>
  </si>
  <si>
    <t>0.015/8</t>
  </si>
  <si>
    <t>Bath 2</t>
  </si>
  <si>
    <t>0.03/8</t>
  </si>
  <si>
    <t xml:space="preserve"> 1/4</t>
  </si>
  <si>
    <t>&lt;0.0075</t>
  </si>
  <si>
    <t xml:space="preserve">S </t>
  </si>
  <si>
    <t>109hi</t>
  </si>
  <si>
    <t>113hpd1</t>
  </si>
  <si>
    <t>Dog Stool/Eswab</t>
  </si>
  <si>
    <t>Dog Nape</t>
  </si>
  <si>
    <t>plate 3 3F</t>
  </si>
  <si>
    <t xml:space="preserve">Washing Machine </t>
  </si>
  <si>
    <t>&gt;0.03/4</t>
  </si>
  <si>
    <t xml:space="preserve">Bath 1 </t>
  </si>
  <si>
    <t>118hi</t>
  </si>
  <si>
    <t>126hpd1</t>
  </si>
  <si>
    <t>126hpd2</t>
  </si>
  <si>
    <t>&gt;128</t>
  </si>
  <si>
    <t>126hi</t>
  </si>
  <si>
    <t>0.25/4</t>
  </si>
  <si>
    <t>130hi</t>
  </si>
  <si>
    <t>&lt;0.015</t>
  </si>
  <si>
    <t>&gt;1</t>
  </si>
  <si>
    <t>151hi</t>
  </si>
  <si>
    <t xml:space="preserve"> 1/8</t>
  </si>
  <si>
    <t>REDO</t>
  </si>
  <si>
    <t>160hi</t>
  </si>
  <si>
    <t>166hi</t>
  </si>
  <si>
    <t>166hf1</t>
  </si>
  <si>
    <t>166hf2</t>
  </si>
  <si>
    <t>168hi</t>
  </si>
  <si>
    <t>168hm1</t>
  </si>
  <si>
    <t>169hi</t>
  </si>
  <si>
    <t>182hi</t>
  </si>
  <si>
    <t>197hpd1</t>
  </si>
  <si>
    <t>0.5/8</t>
  </si>
  <si>
    <t>197hpc1</t>
  </si>
  <si>
    <t>198hpd1</t>
  </si>
  <si>
    <t>198hi</t>
  </si>
  <si>
    <t>198hf1</t>
  </si>
  <si>
    <t>1hpc1</t>
  </si>
  <si>
    <t>1hpd1</t>
  </si>
  <si>
    <t>1hi</t>
  </si>
  <si>
    <t>1hs</t>
  </si>
  <si>
    <t>231hi</t>
  </si>
  <si>
    <t>231hf1</t>
  </si>
  <si>
    <t>239hpd1</t>
  </si>
  <si>
    <t>0.12/8</t>
  </si>
  <si>
    <t>259hi</t>
  </si>
  <si>
    <t>293hi</t>
  </si>
  <si>
    <t>293hm1</t>
  </si>
  <si>
    <t>320hpc1</t>
  </si>
  <si>
    <t>320hpd1</t>
  </si>
  <si>
    <t>320hi</t>
  </si>
  <si>
    <t>320hm1</t>
  </si>
  <si>
    <t>345hi</t>
  </si>
  <si>
    <t>370hpc1</t>
  </si>
  <si>
    <t>387hi</t>
  </si>
  <si>
    <t>387hm1</t>
  </si>
  <si>
    <t>394hi</t>
  </si>
  <si>
    <t>395hi</t>
  </si>
  <si>
    <t>395hm1</t>
  </si>
  <si>
    <t>399hi</t>
  </si>
  <si>
    <t>409hi</t>
  </si>
  <si>
    <t>445hpc1</t>
  </si>
  <si>
    <t>0.5/4</t>
  </si>
  <si>
    <t>445hpc2</t>
  </si>
  <si>
    <t>,2</t>
  </si>
  <si>
    <t>445hi</t>
  </si>
  <si>
    <t>445hm1</t>
  </si>
  <si>
    <t>460hpd1</t>
  </si>
  <si>
    <t>0.25/8</t>
  </si>
  <si>
    <t>49hi</t>
  </si>
  <si>
    <t>4hi</t>
  </si>
  <si>
    <t>64hi</t>
  </si>
  <si>
    <t>72hpc1</t>
  </si>
  <si>
    <t>72hpd1</t>
  </si>
  <si>
    <t>72hi</t>
  </si>
  <si>
    <t>91hpd1</t>
  </si>
  <si>
    <t>91hi</t>
  </si>
  <si>
    <t>Urine</t>
  </si>
  <si>
    <t>Pelvic Fluid</t>
  </si>
  <si>
    <t>Wound</t>
  </si>
  <si>
    <t>Sinus</t>
  </si>
  <si>
    <t>Petstool 1A C1</t>
  </si>
  <si>
    <t>CTX value</t>
  </si>
  <si>
    <t>CTL value</t>
  </si>
  <si>
    <t>CTX/CTL value</t>
  </si>
  <si>
    <t>CTX/CTL result</t>
  </si>
  <si>
    <t>CAZ value</t>
  </si>
  <si>
    <t>CAL value</t>
  </si>
  <si>
    <t>CAZ/CAL ratio</t>
  </si>
  <si>
    <t>CAZ/CAL result</t>
  </si>
  <si>
    <t>FEP value</t>
  </si>
  <si>
    <t>FEL value</t>
  </si>
  <si>
    <t>FEP/FEL ratio</t>
  </si>
  <si>
    <t>FEP/FEL result</t>
  </si>
  <si>
    <t>Phantom zone present</t>
  </si>
  <si>
    <t>Deformation of CTX, CAZ or FEB ellipse</t>
  </si>
  <si>
    <t>Growth</t>
  </si>
  <si>
    <t xml:space="preserve">White </t>
  </si>
  <si>
    <t>&gt;16</t>
  </si>
  <si>
    <t>na</t>
  </si>
  <si>
    <t>ND</t>
  </si>
  <si>
    <t>&gt;32</t>
  </si>
  <si>
    <t>S-230830-00701</t>
  </si>
  <si>
    <t xml:space="preserve">Blue  </t>
  </si>
  <si>
    <t>POS</t>
  </si>
  <si>
    <t>CTL</t>
  </si>
  <si>
    <t>CAZ, FEP</t>
  </si>
  <si>
    <t>POSITIVE</t>
  </si>
  <si>
    <t>S-220817-00536</t>
  </si>
  <si>
    <t>Pink</t>
  </si>
  <si>
    <t>CTX, CAZ, FEP</t>
  </si>
  <si>
    <t>S-220817-01052</t>
  </si>
  <si>
    <t xml:space="preserve">Transluscent </t>
  </si>
  <si>
    <t>S-220425-01714    S-220819-00595</t>
  </si>
  <si>
    <t>did not grow, biobanked</t>
  </si>
  <si>
    <t>S-220425-01715</t>
  </si>
  <si>
    <t>&lt;0.5</t>
  </si>
  <si>
    <t>&lt;0.064</t>
  </si>
  <si>
    <t>NEG</t>
  </si>
  <si>
    <t>&lt;.064</t>
  </si>
  <si>
    <t xml:space="preserve">CTX </t>
  </si>
  <si>
    <t>S-220324-01916</t>
  </si>
  <si>
    <t xml:space="preserve">Pink </t>
  </si>
  <si>
    <t>S-220819-00608</t>
  </si>
  <si>
    <t>S-220606-00840</t>
  </si>
  <si>
    <t>S-220606-00839</t>
  </si>
  <si>
    <t>S-220722-01088</t>
  </si>
  <si>
    <t>Cream</t>
  </si>
  <si>
    <t>&gt;1.0</t>
  </si>
  <si>
    <t>S-220826-00644</t>
  </si>
  <si>
    <t>S-220324-01917</t>
  </si>
  <si>
    <t>S-220425-01711</t>
  </si>
  <si>
    <t xml:space="preserve">Growth </t>
  </si>
  <si>
    <t>Translucent</t>
  </si>
  <si>
    <t>S-220819-00601</t>
  </si>
  <si>
    <t>&lt;=0.25</t>
  </si>
  <si>
    <t>&lt;=0.016</t>
  </si>
  <si>
    <t>S-220705-01464</t>
  </si>
  <si>
    <t>Blue</t>
  </si>
  <si>
    <t>S-220817-00897</t>
  </si>
  <si>
    <t>S-220826-00643</t>
  </si>
  <si>
    <t>S-220603-01855</t>
  </si>
  <si>
    <t>S-221019-01312</t>
  </si>
  <si>
    <t>S-220721-00316</t>
  </si>
  <si>
    <t>S-220721-00317</t>
  </si>
  <si>
    <t>S-220425-01708</t>
  </si>
  <si>
    <t>S-220425-01709</t>
  </si>
  <si>
    <t>S-220425-01710</t>
  </si>
  <si>
    <t>FEP</t>
  </si>
  <si>
    <t>S-220721-00354</t>
  </si>
  <si>
    <t>S-220705-01462</t>
  </si>
  <si>
    <t>S-220705-01461</t>
  </si>
  <si>
    <t>S-220606-00841</t>
  </si>
  <si>
    <t>S-220606-00836</t>
  </si>
  <si>
    <t>S-220606-00837</t>
  </si>
  <si>
    <t>FEL</t>
  </si>
  <si>
    <t>S-220603-01857</t>
  </si>
  <si>
    <t>S-220322-03189</t>
  </si>
  <si>
    <t xml:space="preserve">Growth  </t>
  </si>
  <si>
    <t>White</t>
  </si>
  <si>
    <t>S-221005-00354</t>
  </si>
  <si>
    <t>S-221005-00355</t>
  </si>
  <si>
    <t>S-220913-00477</t>
  </si>
  <si>
    <t>S-220705-01463</t>
  </si>
  <si>
    <t>CAZ</t>
  </si>
  <si>
    <t>S-220603-01856</t>
  </si>
  <si>
    <t xml:space="preserve">Translucent </t>
  </si>
  <si>
    <t>&lt;0.050</t>
  </si>
  <si>
    <t>S-220809-00797</t>
  </si>
  <si>
    <t>S-220826-00645</t>
  </si>
  <si>
    <t>CTX</t>
  </si>
  <si>
    <t>S-220923-00479</t>
  </si>
  <si>
    <t>131hpd1</t>
  </si>
  <si>
    <t>S-220425-01713</t>
  </si>
  <si>
    <t>S-220610-01269</t>
  </si>
  <si>
    <t>S-220610-01270</t>
  </si>
  <si>
    <t>S-220610-01271</t>
  </si>
  <si>
    <t>S-220322-03233</t>
  </si>
  <si>
    <t>S-220817-01047</t>
  </si>
  <si>
    <t>S-220512-00804</t>
  </si>
  <si>
    <t>S-220512-00805</t>
  </si>
  <si>
    <t>S-220817-00552</t>
  </si>
  <si>
    <t>S-220817-00553</t>
  </si>
  <si>
    <t>CTX, FEL</t>
  </si>
  <si>
    <t>S-220607-01198</t>
  </si>
  <si>
    <t>S-220602-01276</t>
  </si>
  <si>
    <t>S-220817-00591</t>
  </si>
  <si>
    <t>S-220819-00537</t>
  </si>
  <si>
    <t>&gt;6</t>
  </si>
  <si>
    <t>S-220322-03170</t>
  </si>
  <si>
    <t>&lt;0.016</t>
  </si>
  <si>
    <t>S-220322-03207</t>
  </si>
  <si>
    <t>S-220322-03206</t>
  </si>
  <si>
    <t>S-220429-01131</t>
  </si>
  <si>
    <t>S-220429-01130</t>
  </si>
  <si>
    <t>CTX, FEP</t>
  </si>
  <si>
    <t>S-220623-00404</t>
  </si>
  <si>
    <t>S-220623-00405</t>
  </si>
  <si>
    <t>S-220623-00403</t>
  </si>
  <si>
    <t>S-220324-01915</t>
  </si>
  <si>
    <t>S-220322-03341</t>
  </si>
  <si>
    <t>CTX, CAZ</t>
  </si>
  <si>
    <t>S-220429-01132</t>
  </si>
  <si>
    <t>S-220524-01814</t>
  </si>
  <si>
    <t>S-220429-01133</t>
  </si>
  <si>
    <t>S-220607-01199</t>
  </si>
  <si>
    <t>S-220607-01200</t>
  </si>
  <si>
    <t>S-230830-00781</t>
  </si>
  <si>
    <t>S-220512-00797</t>
  </si>
  <si>
    <t>S-220512-00798</t>
  </si>
  <si>
    <t>S-220524-01816</t>
  </si>
  <si>
    <t>S-220623-00401</t>
  </si>
  <si>
    <t>S-220623-00402</t>
  </si>
  <si>
    <t>S-220819-00534</t>
  </si>
  <si>
    <t>S-220602-01239</t>
  </si>
  <si>
    <t>S-220602-01238</t>
  </si>
  <si>
    <t>Purple</t>
  </si>
  <si>
    <t>S-220512-00794</t>
  </si>
  <si>
    <t>S-220610-01254</t>
  </si>
  <si>
    <t>S-220624-00417</t>
  </si>
  <si>
    <t>S-220712-00311</t>
  </si>
  <si>
    <t>S-220712-00310</t>
  </si>
  <si>
    <t>S-220712-00312</t>
  </si>
  <si>
    <t>S-220512-00801</t>
  </si>
  <si>
    <t>&lt;=0.064</t>
  </si>
  <si>
    <t>S-220512-00796</t>
  </si>
  <si>
    <t>S-220512-00793</t>
  </si>
  <si>
    <t>S-220611-00001</t>
  </si>
  <si>
    <t>FEP, CTX</t>
  </si>
  <si>
    <t>S-220603-01858</t>
  </si>
  <si>
    <t>S-220607-01201</t>
  </si>
  <si>
    <t>S-220720-00985</t>
  </si>
  <si>
    <t>S-220712-00313</t>
  </si>
  <si>
    <t>S-220712-00314</t>
  </si>
  <si>
    <t>Yes
CTX
FEP</t>
  </si>
  <si>
    <t>S-211123-02564</t>
  </si>
  <si>
    <t>S-220817-00663</t>
  </si>
  <si>
    <t>Pink - B</t>
  </si>
  <si>
    <t>S-211123-02602</t>
  </si>
  <si>
    <t>Blue - A</t>
  </si>
  <si>
    <t>S-211123-02601</t>
  </si>
  <si>
    <t>S-211123-02603</t>
  </si>
  <si>
    <t>S-220817-00966</t>
  </si>
  <si>
    <t>S-211123-02562</t>
  </si>
  <si>
    <t>S-211123-02563</t>
  </si>
  <si>
    <t>S-220126-01014</t>
  </si>
  <si>
    <t>S-220817-00547</t>
  </si>
  <si>
    <t>S-220524-01815</t>
  </si>
  <si>
    <t>S-220624-00434</t>
  </si>
  <si>
    <t>&lt;0.025</t>
  </si>
  <si>
    <t>S-220715-00505</t>
  </si>
  <si>
    <t>S-220606-00842</t>
  </si>
  <si>
    <t>S-220602-01240</t>
  </si>
  <si>
    <t>238hi</t>
  </si>
  <si>
    <t>S-220512-00791</t>
  </si>
  <si>
    <t>S-220512-00792</t>
  </si>
  <si>
    <t>S-220610-01230</t>
  </si>
  <si>
    <t>S-220610-01229</t>
  </si>
  <si>
    <t>&gt;4.0</t>
  </si>
  <si>
    <t>S-220817-00967</t>
  </si>
  <si>
    <t>S-220610-01231</t>
  </si>
  <si>
    <t>S-220819-00602</t>
  </si>
  <si>
    <t>S-220609-01748</t>
  </si>
  <si>
    <t>&lt;0.50</t>
  </si>
  <si>
    <t>S-220713-00526</t>
  </si>
  <si>
    <t>S-220624-00431</t>
  </si>
  <si>
    <t>S-220624-00430</t>
  </si>
  <si>
    <t>S-220624-00432</t>
  </si>
  <si>
    <t>S-220624-00433</t>
  </si>
  <si>
    <t>S-220708-00100</t>
  </si>
  <si>
    <t>S-220809-00795</t>
  </si>
  <si>
    <t>S-220804-02228</t>
  </si>
  <si>
    <t>S-220914-00166</t>
  </si>
  <si>
    <t xml:space="preserve">na </t>
  </si>
  <si>
    <t>S-221005-00368</t>
  </si>
  <si>
    <t>S-220914-00168</t>
  </si>
  <si>
    <t>S-220914-00167</t>
  </si>
  <si>
    <t xml:space="preserve">&gt;4 </t>
  </si>
  <si>
    <t>S-220720-00974</t>
  </si>
  <si>
    <t>S-220715-00498</t>
  </si>
  <si>
    <t>S-220708-00101</t>
  </si>
  <si>
    <t xml:space="preserve">CAZ </t>
  </si>
  <si>
    <t>S-220809-00815</t>
  </si>
  <si>
    <t>S-220809-00794</t>
  </si>
  <si>
    <t>S-220809-00793</t>
  </si>
  <si>
    <t>S-220804-03647</t>
  </si>
  <si>
    <t>S-220914-00174</t>
  </si>
  <si>
    <t>S-220715-00504</t>
  </si>
  <si>
    <t>S-220809-00798</t>
  </si>
  <si>
    <t>S-220812-00196</t>
  </si>
  <si>
    <t>S-220914-00169</t>
  </si>
  <si>
    <t>S-220914-00170</t>
  </si>
  <si>
    <t>S-220914-00171</t>
  </si>
  <si>
    <t>S-220712-00316</t>
  </si>
  <si>
    <t>S-220712-00315</t>
  </si>
  <si>
    <t>S-220826-00675</t>
  </si>
  <si>
    <t>S-220921-00722</t>
  </si>
  <si>
    <t>S-220914-00165</t>
  </si>
  <si>
    <t>S-220819-00532</t>
  </si>
  <si>
    <t>S-220819-00533</t>
  </si>
  <si>
    <t>S-221005-00370</t>
  </si>
  <si>
    <t>Enterobacter gallinarum</t>
  </si>
  <si>
    <t>S-221005-00369</t>
  </si>
  <si>
    <t>Cream- Morph A</t>
  </si>
  <si>
    <t>Cream- Morph B</t>
  </si>
  <si>
    <t>S-221019-01336</t>
  </si>
  <si>
    <t>S-220826-00676</t>
  </si>
  <si>
    <t>S-221021-01061</t>
  </si>
  <si>
    <t>S-221014-01030</t>
  </si>
  <si>
    <t>Cream-B</t>
  </si>
  <si>
    <t>S-221221-00466</t>
  </si>
  <si>
    <t>S-221027-00589</t>
  </si>
  <si>
    <t>S-221027-00590</t>
  </si>
  <si>
    <t>Trans. Morph A</t>
  </si>
  <si>
    <t>S-221005-00374</t>
  </si>
  <si>
    <t>Trans. Morph B</t>
  </si>
  <si>
    <t>S-221005-00375</t>
  </si>
  <si>
    <t>S-220921-00689</t>
  </si>
  <si>
    <t>S-220817-00537</t>
  </si>
  <si>
    <t>S-220817-00538</t>
  </si>
  <si>
    <t>S-220921-00612</t>
  </si>
  <si>
    <t xml:space="preserve">Cream  </t>
  </si>
  <si>
    <t>S-220921-00613</t>
  </si>
  <si>
    <t>S-220928-00844</t>
  </si>
  <si>
    <t>S-220928-00845</t>
  </si>
  <si>
    <t>Blue- Morph A</t>
  </si>
  <si>
    <t>S-220921-00606</t>
  </si>
  <si>
    <t>Blue- Morph B</t>
  </si>
  <si>
    <t>S-220921-00607</t>
  </si>
  <si>
    <t>S-220921-00608</t>
  </si>
  <si>
    <t>S-220928-00846</t>
  </si>
  <si>
    <t xml:space="preserve">Blue </t>
  </si>
  <si>
    <t>S-221021-01041</t>
  </si>
  <si>
    <t>S-221021-01042</t>
  </si>
  <si>
    <t>S-221021-01016</t>
  </si>
  <si>
    <t>S-220826-00674</t>
  </si>
  <si>
    <t>S-221014-01031</t>
  </si>
  <si>
    <t>S-221221-00469</t>
  </si>
  <si>
    <t>S-220826-00673</t>
  </si>
  <si>
    <t xml:space="preserve">Cream </t>
  </si>
  <si>
    <t>S-220826-00672</t>
  </si>
  <si>
    <t>S-220928-00344</t>
  </si>
  <si>
    <t>S-220928-00593</t>
  </si>
  <si>
    <t>S-220928-00642</t>
  </si>
  <si>
    <t>S-221027-00714</t>
  </si>
  <si>
    <t>S-221027-00591</t>
  </si>
  <si>
    <t>S-221221-00470</t>
  </si>
  <si>
    <t>S-220928-00747</t>
  </si>
  <si>
    <t>S-220928-00745</t>
  </si>
  <si>
    <t>S-220928-00746</t>
  </si>
  <si>
    <t>S-220928-00668</t>
  </si>
  <si>
    <t>S-221005-00377</t>
  </si>
  <si>
    <t>S-221221-00496</t>
  </si>
  <si>
    <t>S-221221-00497</t>
  </si>
  <si>
    <t>S-221021-00997</t>
  </si>
  <si>
    <t>S-221222-00146</t>
  </si>
  <si>
    <t>S-221222-00147</t>
  </si>
  <si>
    <t>S-221221-00489</t>
  </si>
  <si>
    <t>S-221221-00516</t>
  </si>
  <si>
    <t>S-221221-00517</t>
  </si>
  <si>
    <t>Blue-A</t>
  </si>
  <si>
    <t>S-221221-00520</t>
  </si>
  <si>
    <t>S-221221-00524</t>
  </si>
  <si>
    <t>S-221005-00378</t>
  </si>
  <si>
    <t>S-221222-00144</t>
  </si>
  <si>
    <t>S-221222-00145</t>
  </si>
  <si>
    <t>Enterobacter spp.</t>
  </si>
  <si>
    <t>S-221221-00536</t>
  </si>
  <si>
    <t>S-220819-00535</t>
  </si>
  <si>
    <t>S-220721-00343</t>
  </si>
  <si>
    <t>S-220804-02906</t>
  </si>
  <si>
    <t>One morphology</t>
  </si>
  <si>
    <t>S-211123-02559</t>
  </si>
  <si>
    <t>S-220819-00536</t>
  </si>
  <si>
    <t>S-220826-00606</t>
  </si>
  <si>
    <t>S-220804-01250</t>
  </si>
  <si>
    <t>S-220721-00321</t>
  </si>
  <si>
    <t>S-220720-00973</t>
  </si>
  <si>
    <t>S-220812-00648</t>
  </si>
  <si>
    <t>S-220425-01716</t>
  </si>
  <si>
    <t>S-220812-00208</t>
  </si>
  <si>
    <t>S-220322-03187</t>
  </si>
  <si>
    <t xml:space="preserve">Purple </t>
  </si>
  <si>
    <t>S-220804-01491</t>
  </si>
  <si>
    <t>S-220804-01492</t>
  </si>
  <si>
    <t>S-220722-01074</t>
  </si>
  <si>
    <t>S-220322-03184</t>
  </si>
  <si>
    <t>S-220713-00522</t>
  </si>
  <si>
    <t>S-220322-03183</t>
  </si>
  <si>
    <t>S-220524-01817</t>
  </si>
  <si>
    <t>S-220512-00795</t>
  </si>
  <si>
    <t>S-220324-01918</t>
  </si>
  <si>
    <t>S-220407-06090</t>
  </si>
  <si>
    <t>Etest_ESBL Plate Results</t>
  </si>
  <si>
    <t>Etest_Colony morphology</t>
  </si>
  <si>
    <t>Etest_ESBL Result
Positive or Negative or ND</t>
  </si>
  <si>
    <t>Etest_Labvantage Barcode
if Positive ESBL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</si>
</sst>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4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0" fillId="0" borderId="0" xfId="0" applyAlignment="1">
      <alignment horizontal="left" vertical="top"/>
    </xf>
    <xf numFmtId="0" fontId="1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top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4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5" fillId="0" borderId="0" xfId="0" applyFont="1"/>
    <xf numFmtId="2" fontId="1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9" fillId="0" borderId="0" xfId="0" quotePrefix="1" applyFont="1" applyAlignment="1">
      <alignment horizontal="center" vertical="center" indent="1"/>
    </xf>
    <xf numFmtId="0" fontId="25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 wrapText="1"/>
    </xf>
    <xf numFmtId="0" fontId="21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749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2" style="1" bestFit="1" customWidth="1"/>
    <col min="2" max="2" width="9.140625" style="1"/>
    <col min="3" max="3" width="19.42578125" style="1" bestFit="1" customWidth="1"/>
    <col min="5" max="5" width="41.7109375" style="2" customWidth="1"/>
    <col min="8" max="8" width="9.28515625" bestFit="1" customWidth="1"/>
    <col min="9" max="9" width="8.28515625" bestFit="1" customWidth="1"/>
    <col min="10" max="10" width="65.85546875" bestFit="1" customWidth="1"/>
    <col min="11" max="11" width="21" customWidth="1"/>
    <col min="12" max="12" width="20.5703125" customWidth="1"/>
    <col min="13" max="37" width="9.140625" customWidth="1"/>
    <col min="38" max="38" width="17.42578125" customWidth="1"/>
    <col min="39" max="59" width="16.140625" customWidth="1"/>
  </cols>
  <sheetData>
    <row r="1" spans="1:56" s="23" customFormat="1" ht="29.2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300</v>
      </c>
      <c r="L1" s="23" t="s">
        <v>301</v>
      </c>
      <c r="M1" s="23" t="s">
        <v>302</v>
      </c>
      <c r="N1" s="23" t="s">
        <v>303</v>
      </c>
      <c r="O1" s="23" t="s">
        <v>304</v>
      </c>
      <c r="P1" s="23" t="s">
        <v>305</v>
      </c>
      <c r="Q1" s="23" t="s">
        <v>306</v>
      </c>
      <c r="R1" s="23" t="s">
        <v>307</v>
      </c>
      <c r="S1" s="23" t="s">
        <v>308</v>
      </c>
      <c r="T1" s="23" t="s">
        <v>309</v>
      </c>
      <c r="U1" s="23" t="s">
        <v>310</v>
      </c>
      <c r="V1" s="23" t="s">
        <v>311</v>
      </c>
      <c r="W1" s="23" t="s">
        <v>312</v>
      </c>
      <c r="X1" s="23" t="s">
        <v>313</v>
      </c>
      <c r="Y1" s="23" t="s">
        <v>314</v>
      </c>
      <c r="Z1" s="23" t="s">
        <v>302</v>
      </c>
      <c r="AA1" s="23" t="s">
        <v>303</v>
      </c>
      <c r="AB1" s="23" t="s">
        <v>304</v>
      </c>
      <c r="AC1" s="23" t="s">
        <v>305</v>
      </c>
      <c r="AD1" s="23" t="s">
        <v>306</v>
      </c>
      <c r="AE1" s="23" t="s">
        <v>307</v>
      </c>
      <c r="AF1" s="23" t="s">
        <v>308</v>
      </c>
      <c r="AG1" s="23" t="s">
        <v>309</v>
      </c>
      <c r="AH1" s="23" t="s">
        <v>310</v>
      </c>
      <c r="AI1" s="23" t="s">
        <v>311</v>
      </c>
      <c r="AJ1" s="23" t="s">
        <v>312</v>
      </c>
      <c r="AK1" s="23" t="s">
        <v>313</v>
      </c>
      <c r="AL1" s="23" t="s">
        <v>315</v>
      </c>
      <c r="AM1" s="32" t="s">
        <v>735</v>
      </c>
      <c r="AN1" s="32" t="s">
        <v>736</v>
      </c>
      <c r="AO1" s="23" t="s">
        <v>424</v>
      </c>
      <c r="AP1" s="17" t="s">
        <v>425</v>
      </c>
      <c r="AQ1" s="17" t="s">
        <v>426</v>
      </c>
      <c r="AR1" s="17" t="s">
        <v>427</v>
      </c>
      <c r="AS1" s="23" t="s">
        <v>428</v>
      </c>
      <c r="AT1" s="17" t="s">
        <v>429</v>
      </c>
      <c r="AU1" s="17" t="s">
        <v>430</v>
      </c>
      <c r="AV1" s="17" t="s">
        <v>431</v>
      </c>
      <c r="AW1" s="23" t="s">
        <v>432</v>
      </c>
      <c r="AX1" s="23" t="s">
        <v>433</v>
      </c>
      <c r="AY1" s="17" t="s">
        <v>434</v>
      </c>
      <c r="AZ1" s="17" t="s">
        <v>435</v>
      </c>
      <c r="BA1" s="17" t="s">
        <v>436</v>
      </c>
      <c r="BB1" s="17" t="s">
        <v>437</v>
      </c>
      <c r="BC1" s="17" t="s">
        <v>737</v>
      </c>
      <c r="BD1" s="17" t="s">
        <v>738</v>
      </c>
    </row>
    <row r="2" spans="1:56" x14ac:dyDescent="0.25">
      <c r="A2" t="s">
        <v>10</v>
      </c>
      <c r="B2">
        <v>1</v>
      </c>
      <c r="C2" t="s">
        <v>15</v>
      </c>
      <c r="D2" t="s">
        <v>12</v>
      </c>
      <c r="F2" t="s">
        <v>12</v>
      </c>
      <c r="G2" t="s">
        <v>12</v>
      </c>
      <c r="H2">
        <v>5</v>
      </c>
      <c r="I2" t="s">
        <v>30</v>
      </c>
      <c r="J2" t="s">
        <v>31</v>
      </c>
      <c r="K2" t="s">
        <v>111</v>
      </c>
      <c r="L2" t="s">
        <v>316</v>
      </c>
      <c r="M2">
        <v>2</v>
      </c>
      <c r="N2" t="s">
        <v>317</v>
      </c>
      <c r="O2" t="s">
        <v>318</v>
      </c>
      <c r="P2" t="s">
        <v>317</v>
      </c>
      <c r="Q2" t="s">
        <v>319</v>
      </c>
      <c r="R2" t="s">
        <v>320</v>
      </c>
      <c r="S2" t="s">
        <v>321</v>
      </c>
      <c r="T2" t="s">
        <v>317</v>
      </c>
      <c r="U2" t="s">
        <v>322</v>
      </c>
      <c r="V2" t="s">
        <v>323</v>
      </c>
      <c r="W2">
        <v>0.25</v>
      </c>
      <c r="X2" t="s">
        <v>324</v>
      </c>
      <c r="Y2" t="s">
        <v>325</v>
      </c>
      <c r="AA2" t="s">
        <v>326</v>
      </c>
      <c r="AM2" t="s">
        <v>438</v>
      </c>
      <c r="AN2" t="s">
        <v>439</v>
      </c>
      <c r="AO2" s="3" t="s">
        <v>440</v>
      </c>
      <c r="AP2" s="3" t="s">
        <v>361</v>
      </c>
      <c r="AQ2" s="3" t="s">
        <v>441</v>
      </c>
      <c r="AR2" s="3" t="s">
        <v>442</v>
      </c>
      <c r="AS2" s="3" t="s">
        <v>443</v>
      </c>
      <c r="AT2" s="3" t="s">
        <v>318</v>
      </c>
      <c r="AU2" s="3" t="s">
        <v>441</v>
      </c>
      <c r="AV2" s="3" t="s">
        <v>442</v>
      </c>
      <c r="AW2" s="3" t="s">
        <v>440</v>
      </c>
      <c r="AX2" s="3" t="s">
        <v>318</v>
      </c>
      <c r="AY2" s="3" t="s">
        <v>441</v>
      </c>
      <c r="AZ2" s="3" t="s">
        <v>442</v>
      </c>
      <c r="BA2" s="3" t="s">
        <v>441</v>
      </c>
      <c r="BB2" s="3" t="s">
        <v>441</v>
      </c>
      <c r="BC2" s="3" t="s">
        <v>442</v>
      </c>
      <c r="BD2" s="3" t="s">
        <v>444</v>
      </c>
    </row>
    <row r="3" spans="1:56" x14ac:dyDescent="0.25">
      <c r="A3" t="s">
        <v>10</v>
      </c>
      <c r="B3">
        <v>1</v>
      </c>
      <c r="C3" t="s">
        <v>26</v>
      </c>
      <c r="D3" t="s">
        <v>12</v>
      </c>
      <c r="E3" s="2" t="s">
        <v>27</v>
      </c>
      <c r="F3" t="s">
        <v>12</v>
      </c>
      <c r="G3" t="s">
        <v>12</v>
      </c>
      <c r="H3">
        <v>2</v>
      </c>
      <c r="I3" t="s">
        <v>28</v>
      </c>
      <c r="K3" t="s">
        <v>331</v>
      </c>
      <c r="L3" t="s">
        <v>316</v>
      </c>
      <c r="M3">
        <v>7.4999999999999997E-3</v>
      </c>
      <c r="N3">
        <v>1</v>
      </c>
      <c r="O3">
        <v>4</v>
      </c>
      <c r="P3">
        <v>0.25</v>
      </c>
      <c r="Q3">
        <v>2</v>
      </c>
      <c r="R3" t="s">
        <v>320</v>
      </c>
      <c r="S3">
        <v>0.125</v>
      </c>
      <c r="T3" t="s">
        <v>317</v>
      </c>
      <c r="U3" t="s">
        <v>332</v>
      </c>
      <c r="V3" t="s">
        <v>333</v>
      </c>
      <c r="W3">
        <v>0.25</v>
      </c>
      <c r="X3">
        <v>0.125</v>
      </c>
      <c r="Y3">
        <v>29.01</v>
      </c>
      <c r="AA3" t="s">
        <v>326</v>
      </c>
      <c r="AM3" t="s">
        <v>438</v>
      </c>
      <c r="AN3" t="s">
        <v>445</v>
      </c>
      <c r="AO3" s="3" t="s">
        <v>441</v>
      </c>
      <c r="AP3" s="3" t="s">
        <v>441</v>
      </c>
      <c r="AQ3" s="3" t="s">
        <v>441</v>
      </c>
      <c r="AR3" s="3" t="s">
        <v>446</v>
      </c>
      <c r="AS3" s="3" t="s">
        <v>441</v>
      </c>
      <c r="AT3" s="3" t="s">
        <v>441</v>
      </c>
      <c r="AU3" s="3" t="s">
        <v>441</v>
      </c>
      <c r="AV3" s="3" t="s">
        <v>446</v>
      </c>
      <c r="AW3" s="3" t="s">
        <v>441</v>
      </c>
      <c r="AX3" s="3" t="s">
        <v>441</v>
      </c>
      <c r="AY3" s="3" t="s">
        <v>441</v>
      </c>
      <c r="AZ3" s="3" t="s">
        <v>446</v>
      </c>
      <c r="BA3" s="3" t="s">
        <v>447</v>
      </c>
      <c r="BB3" s="3" t="s">
        <v>448</v>
      </c>
      <c r="BC3" s="3" t="s">
        <v>449</v>
      </c>
      <c r="BD3" s="4" t="s">
        <v>450</v>
      </c>
    </row>
    <row r="4" spans="1:56" x14ac:dyDescent="0.25">
      <c r="A4" t="s">
        <v>10</v>
      </c>
      <c r="B4">
        <v>1</v>
      </c>
      <c r="C4" t="s">
        <v>18</v>
      </c>
      <c r="D4" t="s">
        <v>12</v>
      </c>
      <c r="E4" s="2" t="s">
        <v>16</v>
      </c>
      <c r="F4" t="s">
        <v>12</v>
      </c>
      <c r="G4" t="s">
        <v>12</v>
      </c>
      <c r="H4">
        <v>2</v>
      </c>
      <c r="I4" t="s">
        <v>23</v>
      </c>
      <c r="K4" t="s">
        <v>338</v>
      </c>
      <c r="L4" t="s">
        <v>337</v>
      </c>
      <c r="M4" t="s">
        <v>339</v>
      </c>
      <c r="N4">
        <v>1</v>
      </c>
      <c r="O4" t="s">
        <v>333</v>
      </c>
      <c r="P4">
        <v>0.5</v>
      </c>
      <c r="Q4">
        <v>2</v>
      </c>
      <c r="R4" t="s">
        <v>320</v>
      </c>
      <c r="S4">
        <v>0.03</v>
      </c>
      <c r="T4" t="s">
        <v>317</v>
      </c>
      <c r="U4" t="s">
        <v>332</v>
      </c>
      <c r="V4" t="s">
        <v>333</v>
      </c>
      <c r="W4">
        <v>0.25</v>
      </c>
      <c r="X4">
        <v>1.4999999999999999E-2</v>
      </c>
      <c r="Y4">
        <v>28.26</v>
      </c>
      <c r="Z4" t="s">
        <v>326</v>
      </c>
      <c r="AA4" t="s">
        <v>326</v>
      </c>
      <c r="AB4" t="s">
        <v>330</v>
      </c>
      <c r="AC4" t="s">
        <v>330</v>
      </c>
      <c r="AD4" t="s">
        <v>330</v>
      </c>
      <c r="AE4" t="s">
        <v>330</v>
      </c>
      <c r="AF4" t="s">
        <v>326</v>
      </c>
      <c r="AG4" t="s">
        <v>330</v>
      </c>
      <c r="AH4" t="s">
        <v>330</v>
      </c>
      <c r="AI4" t="s">
        <v>326</v>
      </c>
      <c r="AJ4" t="s">
        <v>325</v>
      </c>
      <c r="AK4" t="s">
        <v>326</v>
      </c>
      <c r="AL4" t="s">
        <v>326</v>
      </c>
      <c r="AM4" t="s">
        <v>438</v>
      </c>
      <c r="AN4" t="s">
        <v>451</v>
      </c>
      <c r="AO4" s="3" t="s">
        <v>441</v>
      </c>
      <c r="AP4" s="3" t="s">
        <v>441</v>
      </c>
      <c r="AQ4" s="3" t="s">
        <v>441</v>
      </c>
      <c r="AR4" s="3" t="s">
        <v>446</v>
      </c>
      <c r="AS4" s="3" t="s">
        <v>441</v>
      </c>
      <c r="AT4" s="3" t="s">
        <v>441</v>
      </c>
      <c r="AU4" s="3" t="s">
        <v>441</v>
      </c>
      <c r="AV4" s="3" t="s">
        <v>446</v>
      </c>
      <c r="AW4" s="3" t="s">
        <v>441</v>
      </c>
      <c r="AX4" s="3" t="s">
        <v>441</v>
      </c>
      <c r="AY4" s="3" t="s">
        <v>441</v>
      </c>
      <c r="AZ4" s="3" t="s">
        <v>446</v>
      </c>
      <c r="BA4" s="3" t="s">
        <v>441</v>
      </c>
      <c r="BB4" s="3" t="s">
        <v>452</v>
      </c>
      <c r="BC4" s="3" t="s">
        <v>449</v>
      </c>
      <c r="BD4" s="4" t="s">
        <v>453</v>
      </c>
    </row>
    <row r="5" spans="1:56" ht="21" customHeight="1" x14ac:dyDescent="0.25">
      <c r="A5" t="s">
        <v>10</v>
      </c>
      <c r="B5">
        <v>2</v>
      </c>
      <c r="C5" t="s">
        <v>15</v>
      </c>
      <c r="D5" t="s">
        <v>12</v>
      </c>
      <c r="E5" s="2" t="s">
        <v>16</v>
      </c>
      <c r="F5" t="s">
        <v>12</v>
      </c>
      <c r="G5" t="s">
        <v>12</v>
      </c>
      <c r="H5">
        <v>2</v>
      </c>
      <c r="I5" t="s">
        <v>17</v>
      </c>
      <c r="K5" t="s">
        <v>111</v>
      </c>
      <c r="L5" t="s">
        <v>316</v>
      </c>
      <c r="M5">
        <v>0.25</v>
      </c>
      <c r="N5">
        <v>0.25</v>
      </c>
      <c r="O5">
        <v>4</v>
      </c>
      <c r="P5">
        <v>4</v>
      </c>
      <c r="Q5">
        <v>2</v>
      </c>
      <c r="R5" t="s">
        <v>320</v>
      </c>
      <c r="S5" t="s">
        <v>327</v>
      </c>
      <c r="T5" t="s">
        <v>317</v>
      </c>
      <c r="U5" t="s">
        <v>323</v>
      </c>
      <c r="V5">
        <v>4</v>
      </c>
      <c r="W5">
        <v>0.06</v>
      </c>
      <c r="X5">
        <v>0.25</v>
      </c>
      <c r="Y5" t="s">
        <v>328</v>
      </c>
      <c r="Z5" t="s">
        <v>326</v>
      </c>
      <c r="AA5" t="s">
        <v>326</v>
      </c>
      <c r="AB5" t="s">
        <v>325</v>
      </c>
      <c r="AC5" t="s">
        <v>329</v>
      </c>
      <c r="AD5" t="s">
        <v>330</v>
      </c>
      <c r="AE5" t="s">
        <v>330</v>
      </c>
      <c r="AF5" t="s">
        <v>325</v>
      </c>
      <c r="AG5" t="s">
        <v>330</v>
      </c>
      <c r="AH5" t="s">
        <v>325</v>
      </c>
      <c r="AI5" t="s">
        <v>326</v>
      </c>
      <c r="AJ5" t="s">
        <v>330</v>
      </c>
      <c r="AK5" t="s">
        <v>326</v>
      </c>
      <c r="AL5" t="s">
        <v>325</v>
      </c>
      <c r="AM5" t="s">
        <v>438</v>
      </c>
      <c r="AN5" t="s">
        <v>454</v>
      </c>
      <c r="AO5" s="3" t="s">
        <v>440</v>
      </c>
      <c r="AP5" s="3" t="s">
        <v>361</v>
      </c>
      <c r="AQ5" s="3" t="s">
        <v>441</v>
      </c>
      <c r="AR5" s="3" t="s">
        <v>442</v>
      </c>
      <c r="AS5" s="3" t="s">
        <v>443</v>
      </c>
      <c r="AT5" s="3" t="s">
        <v>318</v>
      </c>
      <c r="AU5" s="3" t="s">
        <v>441</v>
      </c>
      <c r="AV5" s="3" t="s">
        <v>442</v>
      </c>
      <c r="AW5" s="3" t="s">
        <v>440</v>
      </c>
      <c r="AX5" s="3" t="s">
        <v>318</v>
      </c>
      <c r="AY5" s="3" t="s">
        <v>441</v>
      </c>
      <c r="AZ5" s="3" t="s">
        <v>442</v>
      </c>
      <c r="BA5" s="3" t="s">
        <v>441</v>
      </c>
      <c r="BB5" s="3" t="s">
        <v>441</v>
      </c>
      <c r="BC5" s="3" t="s">
        <v>442</v>
      </c>
      <c r="BD5" s="7" t="s">
        <v>455</v>
      </c>
    </row>
    <row r="6" spans="1:56" x14ac:dyDescent="0.25">
      <c r="A6" t="s">
        <v>10</v>
      </c>
      <c r="B6">
        <v>2</v>
      </c>
      <c r="C6" t="s">
        <v>26</v>
      </c>
      <c r="D6" t="s">
        <v>12</v>
      </c>
      <c r="E6" s="2" t="s">
        <v>27</v>
      </c>
      <c r="F6" t="s">
        <v>12</v>
      </c>
      <c r="G6" t="s">
        <v>12</v>
      </c>
      <c r="H6">
        <v>5</v>
      </c>
      <c r="I6" t="s">
        <v>29</v>
      </c>
      <c r="K6" t="s">
        <v>331</v>
      </c>
      <c r="L6" t="s">
        <v>316</v>
      </c>
      <c r="M6">
        <v>3.7499999999999999E-3</v>
      </c>
      <c r="N6">
        <v>0.5</v>
      </c>
      <c r="O6" t="s">
        <v>333</v>
      </c>
      <c r="P6">
        <v>0.25</v>
      </c>
      <c r="Q6" t="s">
        <v>319</v>
      </c>
      <c r="R6" t="s">
        <v>320</v>
      </c>
      <c r="S6">
        <v>6.25E-2</v>
      </c>
      <c r="T6" t="s">
        <v>317</v>
      </c>
      <c r="U6" t="s">
        <v>332</v>
      </c>
      <c r="V6" t="s">
        <v>333</v>
      </c>
      <c r="W6">
        <v>0.12</v>
      </c>
      <c r="X6">
        <v>6.25E-2</v>
      </c>
      <c r="Y6" t="s">
        <v>328</v>
      </c>
      <c r="AA6" t="s">
        <v>326</v>
      </c>
      <c r="AM6" t="s">
        <v>438</v>
      </c>
      <c r="AN6" t="s">
        <v>454</v>
      </c>
      <c r="AO6" s="3" t="s">
        <v>441</v>
      </c>
      <c r="AP6" s="3" t="s">
        <v>441</v>
      </c>
      <c r="AQ6" s="3" t="s">
        <v>441</v>
      </c>
      <c r="AR6" s="3" t="s">
        <v>441</v>
      </c>
      <c r="AS6" s="3" t="s">
        <v>441</v>
      </c>
      <c r="AT6" s="3" t="s">
        <v>441</v>
      </c>
      <c r="AU6" s="3" t="s">
        <v>441</v>
      </c>
      <c r="AV6" s="3" t="s">
        <v>441</v>
      </c>
      <c r="AW6" s="3" t="s">
        <v>441</v>
      </c>
      <c r="AX6" s="3" t="s">
        <v>441</v>
      </c>
      <c r="AY6" s="3" t="s">
        <v>441</v>
      </c>
      <c r="AZ6" s="3" t="s">
        <v>441</v>
      </c>
      <c r="BA6" s="3" t="s">
        <v>441</v>
      </c>
      <c r="BB6" s="3" t="s">
        <v>441</v>
      </c>
      <c r="BC6" t="s">
        <v>456</v>
      </c>
      <c r="BD6" s="7" t="s">
        <v>457</v>
      </c>
    </row>
    <row r="7" spans="1:56" x14ac:dyDescent="0.25">
      <c r="A7" t="s">
        <v>10</v>
      </c>
      <c r="B7">
        <v>2</v>
      </c>
      <c r="C7" t="s">
        <v>21</v>
      </c>
      <c r="D7" t="s">
        <v>12</v>
      </c>
      <c r="E7" s="2" t="s">
        <v>19</v>
      </c>
      <c r="F7" t="s">
        <v>12</v>
      </c>
      <c r="G7" t="s">
        <v>12</v>
      </c>
      <c r="H7">
        <v>2</v>
      </c>
      <c r="I7" t="s">
        <v>22</v>
      </c>
      <c r="K7" t="s">
        <v>336</v>
      </c>
      <c r="L7" t="s">
        <v>337</v>
      </c>
      <c r="M7">
        <v>1.8749999999999999E-3</v>
      </c>
      <c r="N7">
        <v>2</v>
      </c>
      <c r="O7" t="s">
        <v>333</v>
      </c>
      <c r="P7">
        <v>1</v>
      </c>
      <c r="Q7">
        <v>2</v>
      </c>
      <c r="R7" t="s">
        <v>320</v>
      </c>
      <c r="S7">
        <v>0.03</v>
      </c>
      <c r="T7">
        <v>1</v>
      </c>
      <c r="U7" t="s">
        <v>332</v>
      </c>
      <c r="V7" t="s">
        <v>333</v>
      </c>
      <c r="W7">
        <v>0.25</v>
      </c>
      <c r="X7">
        <v>0.03</v>
      </c>
      <c r="Y7">
        <v>28.78</v>
      </c>
      <c r="Z7" t="s">
        <v>330</v>
      </c>
      <c r="AA7" t="s">
        <v>326</v>
      </c>
      <c r="AB7" t="s">
        <v>330</v>
      </c>
      <c r="AC7" t="s">
        <v>330</v>
      </c>
      <c r="AD7" t="s">
        <v>330</v>
      </c>
      <c r="AE7" t="s">
        <v>330</v>
      </c>
      <c r="AF7" t="s">
        <v>330</v>
      </c>
      <c r="AG7" t="s">
        <v>325</v>
      </c>
      <c r="AH7" t="s">
        <v>330</v>
      </c>
      <c r="AI7" t="s">
        <v>330</v>
      </c>
      <c r="AJ7" t="s">
        <v>329</v>
      </c>
      <c r="AK7" t="s">
        <v>330</v>
      </c>
      <c r="AL7" t="s">
        <v>330</v>
      </c>
      <c r="AM7" t="s">
        <v>438</v>
      </c>
      <c r="AN7" t="s">
        <v>451</v>
      </c>
      <c r="AO7" s="3" t="s">
        <v>441</v>
      </c>
      <c r="AP7" s="3" t="s">
        <v>441</v>
      </c>
      <c r="AQ7" s="3" t="s">
        <v>441</v>
      </c>
      <c r="AR7" s="3" t="s">
        <v>446</v>
      </c>
      <c r="AS7" s="3" t="s">
        <v>458</v>
      </c>
      <c r="AT7" s="5" t="s">
        <v>459</v>
      </c>
      <c r="AU7" s="3">
        <v>7.81</v>
      </c>
      <c r="AV7" s="3" t="s">
        <v>460</v>
      </c>
      <c r="AW7" s="3">
        <v>1.5</v>
      </c>
      <c r="AX7" s="5" t="s">
        <v>461</v>
      </c>
      <c r="AY7" s="3">
        <v>23.4</v>
      </c>
      <c r="AZ7" s="3" t="s">
        <v>446</v>
      </c>
      <c r="BA7" s="3" t="s">
        <v>462</v>
      </c>
      <c r="BB7" s="3" t="s">
        <v>441</v>
      </c>
      <c r="BC7" s="5" t="s">
        <v>449</v>
      </c>
      <c r="BD7" s="3" t="s">
        <v>463</v>
      </c>
    </row>
    <row r="8" spans="1:56" x14ac:dyDescent="0.25">
      <c r="A8" t="s">
        <v>10</v>
      </c>
      <c r="B8">
        <v>2</v>
      </c>
      <c r="C8" t="s">
        <v>18</v>
      </c>
      <c r="D8" t="s">
        <v>12</v>
      </c>
      <c r="E8" s="2" t="s">
        <v>19</v>
      </c>
      <c r="F8" t="s">
        <v>12</v>
      </c>
      <c r="G8" t="s">
        <v>12</v>
      </c>
      <c r="H8">
        <v>2</v>
      </c>
      <c r="I8" t="s">
        <v>20</v>
      </c>
      <c r="K8" t="s">
        <v>338</v>
      </c>
      <c r="L8" t="s">
        <v>337</v>
      </c>
      <c r="M8">
        <v>0.5</v>
      </c>
      <c r="N8">
        <v>0.25</v>
      </c>
      <c r="O8">
        <v>4</v>
      </c>
      <c r="P8">
        <v>4</v>
      </c>
      <c r="Q8">
        <v>2</v>
      </c>
      <c r="R8" t="s">
        <v>320</v>
      </c>
      <c r="S8" t="s">
        <v>327</v>
      </c>
      <c r="T8" t="s">
        <v>317</v>
      </c>
      <c r="U8" t="s">
        <v>323</v>
      </c>
      <c r="V8">
        <v>2</v>
      </c>
      <c r="W8">
        <v>0.12</v>
      </c>
      <c r="X8">
        <v>0.25</v>
      </c>
      <c r="Y8" t="s">
        <v>325</v>
      </c>
      <c r="Z8" t="s">
        <v>330</v>
      </c>
      <c r="AA8" t="s">
        <v>326</v>
      </c>
      <c r="AB8" t="s">
        <v>325</v>
      </c>
      <c r="AC8" t="s">
        <v>330</v>
      </c>
      <c r="AD8" t="s">
        <v>330</v>
      </c>
      <c r="AE8" t="s">
        <v>330</v>
      </c>
      <c r="AF8" t="s">
        <v>325</v>
      </c>
      <c r="AG8" t="s">
        <v>330</v>
      </c>
      <c r="AH8" t="s">
        <v>325</v>
      </c>
      <c r="AI8" t="s">
        <v>329</v>
      </c>
      <c r="AJ8" t="s">
        <v>329</v>
      </c>
      <c r="AK8" t="s">
        <v>330</v>
      </c>
      <c r="AL8" t="s">
        <v>325</v>
      </c>
      <c r="AM8" t="s">
        <v>438</v>
      </c>
      <c r="AN8" t="s">
        <v>464</v>
      </c>
      <c r="AO8" s="3" t="s">
        <v>440</v>
      </c>
      <c r="AP8" s="3" t="s">
        <v>361</v>
      </c>
      <c r="AQ8" s="3" t="s">
        <v>441</v>
      </c>
      <c r="AR8" s="3" t="s">
        <v>442</v>
      </c>
      <c r="AS8" s="3" t="s">
        <v>443</v>
      </c>
      <c r="AT8" s="3" t="s">
        <v>318</v>
      </c>
      <c r="AU8" s="3" t="s">
        <v>441</v>
      </c>
      <c r="AV8" s="3" t="s">
        <v>442</v>
      </c>
      <c r="AW8" s="3" t="s">
        <v>440</v>
      </c>
      <c r="AX8" s="3" t="s">
        <v>318</v>
      </c>
      <c r="AY8" s="3" t="s">
        <v>441</v>
      </c>
      <c r="AZ8" s="3" t="s">
        <v>442</v>
      </c>
      <c r="BA8" s="3" t="s">
        <v>441</v>
      </c>
      <c r="BB8" s="3" t="s">
        <v>441</v>
      </c>
      <c r="BC8" s="3" t="s">
        <v>442</v>
      </c>
      <c r="BD8" s="4" t="s">
        <v>465</v>
      </c>
    </row>
    <row r="9" spans="1:56" x14ac:dyDescent="0.25">
      <c r="A9" t="s">
        <v>10</v>
      </c>
      <c r="B9">
        <v>3</v>
      </c>
      <c r="C9" t="s">
        <v>11</v>
      </c>
      <c r="D9" t="s">
        <v>12</v>
      </c>
      <c r="E9" s="2" t="s">
        <v>13</v>
      </c>
      <c r="F9" t="s">
        <v>12</v>
      </c>
      <c r="G9" t="s">
        <v>12</v>
      </c>
      <c r="H9">
        <v>1</v>
      </c>
      <c r="I9" t="s">
        <v>14</v>
      </c>
      <c r="K9" t="s">
        <v>334</v>
      </c>
      <c r="L9" t="s">
        <v>335</v>
      </c>
      <c r="M9">
        <v>3.7499999999999999E-3</v>
      </c>
      <c r="N9">
        <v>2</v>
      </c>
      <c r="O9" t="s">
        <v>333</v>
      </c>
      <c r="P9">
        <v>0.25</v>
      </c>
      <c r="Q9">
        <v>2</v>
      </c>
      <c r="R9" t="s">
        <v>320</v>
      </c>
      <c r="S9">
        <v>6.25E-2</v>
      </c>
      <c r="T9" t="s">
        <v>317</v>
      </c>
      <c r="U9">
        <v>6.25E-2</v>
      </c>
      <c r="V9" t="s">
        <v>333</v>
      </c>
      <c r="W9">
        <v>0.25</v>
      </c>
      <c r="X9">
        <v>6.25E-2</v>
      </c>
      <c r="Y9">
        <v>27.83</v>
      </c>
      <c r="Z9" t="s">
        <v>330</v>
      </c>
      <c r="AA9" t="s">
        <v>326</v>
      </c>
      <c r="AB9" t="s">
        <v>330</v>
      </c>
      <c r="AC9" t="s">
        <v>330</v>
      </c>
      <c r="AD9" t="s">
        <v>330</v>
      </c>
      <c r="AE9" t="s">
        <v>330</v>
      </c>
      <c r="AF9" t="s">
        <v>330</v>
      </c>
      <c r="AG9" t="s">
        <v>330</v>
      </c>
      <c r="AH9" t="s">
        <v>330</v>
      </c>
      <c r="AI9" t="s">
        <v>330</v>
      </c>
      <c r="AJ9" t="s">
        <v>329</v>
      </c>
      <c r="AK9" t="s">
        <v>330</v>
      </c>
      <c r="AL9" t="s">
        <v>330</v>
      </c>
      <c r="AM9" t="s">
        <v>438</v>
      </c>
      <c r="AN9" t="s">
        <v>445</v>
      </c>
      <c r="AO9" s="3" t="s">
        <v>440</v>
      </c>
      <c r="AP9" s="3" t="s">
        <v>361</v>
      </c>
      <c r="AQ9" s="3" t="s">
        <v>441</v>
      </c>
      <c r="AR9" s="3" t="s">
        <v>442</v>
      </c>
      <c r="AS9" s="3">
        <v>6</v>
      </c>
      <c r="AT9" s="3" t="s">
        <v>318</v>
      </c>
      <c r="AU9" s="3" t="s">
        <v>441</v>
      </c>
      <c r="AV9" s="3" t="s">
        <v>442</v>
      </c>
      <c r="AW9" s="3">
        <v>3</v>
      </c>
      <c r="AX9" s="3">
        <v>6.4000000000000001E-2</v>
      </c>
      <c r="AY9" s="3">
        <f>AW9/AX9</f>
        <v>46.875</v>
      </c>
      <c r="AZ9" s="3" t="s">
        <v>446</v>
      </c>
      <c r="BA9" s="3" t="s">
        <v>441</v>
      </c>
      <c r="BB9" s="3" t="s">
        <v>441</v>
      </c>
      <c r="BC9" s="3" t="s">
        <v>449</v>
      </c>
      <c r="BD9" s="7" t="s">
        <v>466</v>
      </c>
    </row>
    <row r="10" spans="1:56" x14ac:dyDescent="0.25">
      <c r="A10" t="s">
        <v>10</v>
      </c>
      <c r="B10">
        <v>3</v>
      </c>
      <c r="C10" t="s">
        <v>21</v>
      </c>
      <c r="D10" t="s">
        <v>12</v>
      </c>
      <c r="E10" s="2" t="s">
        <v>19</v>
      </c>
      <c r="F10" t="s">
        <v>12</v>
      </c>
      <c r="G10" t="s">
        <v>12</v>
      </c>
      <c r="H10">
        <v>2</v>
      </c>
      <c r="I10" t="s">
        <v>24</v>
      </c>
      <c r="J10" t="s">
        <v>25</v>
      </c>
      <c r="K10" t="s">
        <v>336</v>
      </c>
      <c r="L10" t="s">
        <v>337</v>
      </c>
      <c r="M10">
        <v>1.8749999999999999E-3</v>
      </c>
      <c r="N10">
        <v>2</v>
      </c>
      <c r="O10" t="s">
        <v>333</v>
      </c>
      <c r="P10">
        <v>2</v>
      </c>
      <c r="Q10">
        <v>2</v>
      </c>
      <c r="R10" t="s">
        <v>320</v>
      </c>
      <c r="S10">
        <v>0.03</v>
      </c>
      <c r="T10">
        <v>1</v>
      </c>
      <c r="U10" t="s">
        <v>332</v>
      </c>
      <c r="V10" t="s">
        <v>333</v>
      </c>
      <c r="W10">
        <v>0.25</v>
      </c>
      <c r="X10">
        <v>6.25E-2</v>
      </c>
      <c r="Y10">
        <v>26.28</v>
      </c>
      <c r="Z10" t="s">
        <v>330</v>
      </c>
      <c r="AA10" t="s">
        <v>326</v>
      </c>
      <c r="AB10" t="s">
        <v>330</v>
      </c>
      <c r="AC10" t="s">
        <v>330</v>
      </c>
      <c r="AD10" t="s">
        <v>330</v>
      </c>
      <c r="AE10" t="s">
        <v>330</v>
      </c>
      <c r="AF10" t="s">
        <v>330</v>
      </c>
      <c r="AG10" t="s">
        <v>325</v>
      </c>
      <c r="AH10" t="s">
        <v>330</v>
      </c>
      <c r="AI10" t="s">
        <v>330</v>
      </c>
      <c r="AJ10" t="s">
        <v>329</v>
      </c>
      <c r="AK10" t="s">
        <v>330</v>
      </c>
      <c r="AL10" t="s">
        <v>330</v>
      </c>
      <c r="AM10" t="s">
        <v>438</v>
      </c>
      <c r="AN10" t="s">
        <v>464</v>
      </c>
      <c r="AO10" s="3" t="s">
        <v>441</v>
      </c>
      <c r="AP10" s="3" t="s">
        <v>441</v>
      </c>
      <c r="AQ10" s="3" t="s">
        <v>441</v>
      </c>
      <c r="AR10" s="3" t="s">
        <v>446</v>
      </c>
      <c r="AS10" s="3" t="s">
        <v>441</v>
      </c>
      <c r="AT10" s="3" t="s">
        <v>441</v>
      </c>
      <c r="AU10" s="3" t="s">
        <v>441</v>
      </c>
      <c r="AV10" s="3" t="s">
        <v>446</v>
      </c>
      <c r="AW10" s="3" t="s">
        <v>441</v>
      </c>
      <c r="AX10" s="3" t="s">
        <v>441</v>
      </c>
      <c r="AY10" s="3" t="s">
        <v>441</v>
      </c>
      <c r="AZ10" s="3" t="s">
        <v>446</v>
      </c>
      <c r="BA10" s="3" t="s">
        <v>462</v>
      </c>
      <c r="BB10" s="3" t="s">
        <v>448</v>
      </c>
      <c r="BC10" s="3" t="s">
        <v>449</v>
      </c>
      <c r="BD10" s="7" t="s">
        <v>467</v>
      </c>
    </row>
    <row r="11" spans="1:56" x14ac:dyDescent="0.25">
      <c r="A11" t="s">
        <v>32</v>
      </c>
      <c r="B11">
        <v>1</v>
      </c>
      <c r="C11" t="s">
        <v>21</v>
      </c>
      <c r="D11" t="s">
        <v>12</v>
      </c>
      <c r="E11" s="2" t="s">
        <v>19</v>
      </c>
      <c r="F11" t="s">
        <v>12</v>
      </c>
      <c r="G11" t="s">
        <v>12</v>
      </c>
      <c r="H11">
        <v>2</v>
      </c>
      <c r="I11" t="s">
        <v>39</v>
      </c>
      <c r="K11" t="s">
        <v>345</v>
      </c>
      <c r="L11" t="s">
        <v>337</v>
      </c>
      <c r="M11">
        <v>1.8749999999999999E-3</v>
      </c>
      <c r="N11">
        <v>0.5</v>
      </c>
      <c r="O11" t="s">
        <v>333</v>
      </c>
      <c r="P11">
        <v>0.5</v>
      </c>
      <c r="Q11">
        <v>2</v>
      </c>
      <c r="R11" t="s">
        <v>320</v>
      </c>
      <c r="S11">
        <v>0.03</v>
      </c>
      <c r="T11">
        <v>1</v>
      </c>
      <c r="U11" t="s">
        <v>332</v>
      </c>
      <c r="V11" t="s">
        <v>333</v>
      </c>
      <c r="W11">
        <v>0.12</v>
      </c>
      <c r="X11">
        <v>0.03</v>
      </c>
      <c r="Y11">
        <v>27.53</v>
      </c>
      <c r="Z11" t="s">
        <v>330</v>
      </c>
      <c r="AA11" t="s">
        <v>326</v>
      </c>
      <c r="AB11" t="s">
        <v>330</v>
      </c>
      <c r="AC11" t="s">
        <v>330</v>
      </c>
      <c r="AD11" t="s">
        <v>330</v>
      </c>
      <c r="AE11" t="s">
        <v>330</v>
      </c>
      <c r="AF11" t="s">
        <v>330</v>
      </c>
      <c r="AG11" t="s">
        <v>325</v>
      </c>
      <c r="AH11" t="s">
        <v>330</v>
      </c>
      <c r="AI11" t="s">
        <v>330</v>
      </c>
      <c r="AJ11" t="s">
        <v>329</v>
      </c>
      <c r="AK11" t="s">
        <v>330</v>
      </c>
      <c r="AL11" t="s">
        <v>330</v>
      </c>
      <c r="AM11" t="s">
        <v>438</v>
      </c>
      <c r="AN11" t="s">
        <v>451</v>
      </c>
      <c r="AO11" s="3" t="s">
        <v>441</v>
      </c>
      <c r="AP11" s="3" t="s">
        <v>441</v>
      </c>
      <c r="AQ11" s="3" t="s">
        <v>441</v>
      </c>
      <c r="AR11" s="3" t="s">
        <v>446</v>
      </c>
      <c r="AS11" s="3" t="s">
        <v>441</v>
      </c>
      <c r="AT11" s="3" t="s">
        <v>441</v>
      </c>
      <c r="AU11" s="3" t="s">
        <v>441</v>
      </c>
      <c r="AV11" s="3" t="s">
        <v>446</v>
      </c>
      <c r="AW11" s="3" t="s">
        <v>441</v>
      </c>
      <c r="AX11" s="3" t="s">
        <v>441</v>
      </c>
      <c r="AY11" s="3" t="s">
        <v>441</v>
      </c>
      <c r="AZ11" s="3" t="s">
        <v>446</v>
      </c>
      <c r="BA11" s="3" t="s">
        <v>462</v>
      </c>
      <c r="BB11" s="3" t="s">
        <v>448</v>
      </c>
      <c r="BC11" s="3" t="s">
        <v>449</v>
      </c>
      <c r="BD11" s="3" t="s">
        <v>468</v>
      </c>
    </row>
    <row r="12" spans="1:56" x14ac:dyDescent="0.25">
      <c r="A12" t="s">
        <v>32</v>
      </c>
      <c r="B12">
        <v>2</v>
      </c>
      <c r="C12" t="s">
        <v>36</v>
      </c>
      <c r="D12" t="s">
        <v>12</v>
      </c>
      <c r="E12" s="2" t="s">
        <v>37</v>
      </c>
      <c r="F12" t="s">
        <v>12</v>
      </c>
      <c r="G12" t="s">
        <v>12</v>
      </c>
      <c r="H12">
        <v>2</v>
      </c>
      <c r="I12" t="s">
        <v>38</v>
      </c>
      <c r="K12" t="s">
        <v>340</v>
      </c>
      <c r="L12" t="s">
        <v>316</v>
      </c>
      <c r="M12" t="s">
        <v>341</v>
      </c>
      <c r="N12">
        <v>1</v>
      </c>
      <c r="O12">
        <v>4</v>
      </c>
      <c r="P12">
        <v>0.12</v>
      </c>
      <c r="Q12">
        <v>2</v>
      </c>
      <c r="R12" t="s">
        <v>320</v>
      </c>
      <c r="S12" t="s">
        <v>342</v>
      </c>
      <c r="T12">
        <v>1</v>
      </c>
      <c r="U12">
        <v>1</v>
      </c>
      <c r="V12" t="s">
        <v>333</v>
      </c>
      <c r="W12">
        <v>0.5</v>
      </c>
      <c r="X12" t="s">
        <v>343</v>
      </c>
      <c r="Y12">
        <v>10.91</v>
      </c>
      <c r="Z12" t="s">
        <v>326</v>
      </c>
      <c r="AA12" t="s">
        <v>326</v>
      </c>
      <c r="AB12" t="s">
        <v>325</v>
      </c>
      <c r="AC12" t="s">
        <v>326</v>
      </c>
      <c r="AD12" t="s">
        <v>330</v>
      </c>
      <c r="AE12" t="s">
        <v>330</v>
      </c>
      <c r="AF12" t="s">
        <v>326</v>
      </c>
      <c r="AG12" t="s">
        <v>326</v>
      </c>
      <c r="AH12" t="s">
        <v>326</v>
      </c>
      <c r="AI12" t="s">
        <v>344</v>
      </c>
      <c r="AJ12" t="s">
        <v>326</v>
      </c>
      <c r="AK12" t="s">
        <v>330</v>
      </c>
      <c r="AL12" t="s">
        <v>326</v>
      </c>
      <c r="AM12" t="s">
        <v>438</v>
      </c>
      <c r="AN12" t="s">
        <v>469</v>
      </c>
      <c r="AO12" s="3" t="s">
        <v>440</v>
      </c>
      <c r="AP12" s="3" t="s">
        <v>470</v>
      </c>
      <c r="AQ12" s="3" t="s">
        <v>441</v>
      </c>
      <c r="AR12" s="3" t="s">
        <v>442</v>
      </c>
      <c r="AS12" s="3">
        <v>1.5</v>
      </c>
      <c r="AT12" s="3" t="s">
        <v>459</v>
      </c>
      <c r="AU12" s="3" t="s">
        <v>441</v>
      </c>
      <c r="AV12" s="3" t="s">
        <v>442</v>
      </c>
      <c r="AW12" s="3">
        <v>0.38</v>
      </c>
      <c r="AX12" s="3">
        <v>0.25</v>
      </c>
      <c r="AY12" s="3">
        <f>0.38/0.25</f>
        <v>1.52</v>
      </c>
      <c r="AZ12" s="3" t="s">
        <v>460</v>
      </c>
      <c r="BA12" s="3" t="s">
        <v>441</v>
      </c>
      <c r="BB12" s="3" t="s">
        <v>441</v>
      </c>
      <c r="BC12" s="3" t="s">
        <v>442</v>
      </c>
      <c r="BD12" s="4" t="s">
        <v>471</v>
      </c>
    </row>
    <row r="13" spans="1:56" x14ac:dyDescent="0.25">
      <c r="A13" t="s">
        <v>32</v>
      </c>
      <c r="B13">
        <v>2</v>
      </c>
      <c r="C13" t="s">
        <v>21</v>
      </c>
      <c r="D13" t="s">
        <v>12</v>
      </c>
      <c r="E13" s="2" t="s">
        <v>19</v>
      </c>
      <c r="F13" t="s">
        <v>12</v>
      </c>
      <c r="G13" t="s">
        <v>12</v>
      </c>
      <c r="H13">
        <v>2</v>
      </c>
      <c r="I13" t="s">
        <v>34</v>
      </c>
      <c r="J13" t="s">
        <v>35</v>
      </c>
      <c r="K13" t="s">
        <v>345</v>
      </c>
      <c r="L13" t="s">
        <v>337</v>
      </c>
      <c r="M13">
        <v>1.8749999999999999E-3</v>
      </c>
      <c r="N13">
        <v>0.5</v>
      </c>
      <c r="O13" t="s">
        <v>333</v>
      </c>
      <c r="P13">
        <v>0.5</v>
      </c>
      <c r="Q13">
        <v>2</v>
      </c>
      <c r="R13" t="s">
        <v>320</v>
      </c>
      <c r="S13">
        <v>0.03</v>
      </c>
      <c r="T13">
        <v>1</v>
      </c>
      <c r="U13" t="s">
        <v>332</v>
      </c>
      <c r="V13" t="s">
        <v>333</v>
      </c>
      <c r="W13">
        <v>0.12</v>
      </c>
      <c r="X13">
        <v>0.03</v>
      </c>
      <c r="Y13">
        <v>27.53</v>
      </c>
      <c r="Z13" t="s">
        <v>330</v>
      </c>
      <c r="AA13" t="s">
        <v>326</v>
      </c>
      <c r="AB13" t="s">
        <v>330</v>
      </c>
      <c r="AC13" t="s">
        <v>330</v>
      </c>
      <c r="AD13" t="s">
        <v>330</v>
      </c>
      <c r="AE13" t="s">
        <v>330</v>
      </c>
      <c r="AF13" t="s">
        <v>330</v>
      </c>
      <c r="AG13" t="s">
        <v>325</v>
      </c>
      <c r="AH13" t="s">
        <v>330</v>
      </c>
      <c r="AI13" t="s">
        <v>330</v>
      </c>
      <c r="AJ13" t="s">
        <v>329</v>
      </c>
      <c r="AK13" t="s">
        <v>330</v>
      </c>
      <c r="AL13" t="s">
        <v>330</v>
      </c>
      <c r="AM13" t="s">
        <v>438</v>
      </c>
      <c r="AN13" s="2" t="s">
        <v>451</v>
      </c>
      <c r="AO13" s="3" t="s">
        <v>441</v>
      </c>
      <c r="AP13" s="3" t="s">
        <v>441</v>
      </c>
      <c r="AQ13" s="3" t="s">
        <v>441</v>
      </c>
      <c r="AR13" s="3" t="s">
        <v>446</v>
      </c>
      <c r="AS13" s="3">
        <v>6</v>
      </c>
      <c r="AT13" s="5" t="s">
        <v>459</v>
      </c>
      <c r="AU13" s="3">
        <v>93.75</v>
      </c>
      <c r="AV13" s="3" t="s">
        <v>446</v>
      </c>
      <c r="AW13" s="3">
        <v>3</v>
      </c>
      <c r="AX13" s="5" t="s">
        <v>461</v>
      </c>
      <c r="AY13" s="3">
        <v>46.8</v>
      </c>
      <c r="AZ13" s="3" t="s">
        <v>446</v>
      </c>
      <c r="BA13" s="3" t="s">
        <v>462</v>
      </c>
      <c r="BB13" s="3" t="s">
        <v>441</v>
      </c>
      <c r="BC13" s="5" t="s">
        <v>449</v>
      </c>
      <c r="BD13" s="3" t="s">
        <v>472</v>
      </c>
    </row>
    <row r="14" spans="1:56" x14ac:dyDescent="0.25">
      <c r="A14" t="s">
        <v>32</v>
      </c>
      <c r="B14">
        <v>3</v>
      </c>
      <c r="C14" t="s">
        <v>21</v>
      </c>
      <c r="D14" t="s">
        <v>12</v>
      </c>
      <c r="E14" s="2" t="s">
        <v>19</v>
      </c>
      <c r="F14" t="s">
        <v>12</v>
      </c>
      <c r="G14" t="s">
        <v>12</v>
      </c>
      <c r="H14">
        <v>3</v>
      </c>
      <c r="I14" t="s">
        <v>33</v>
      </c>
      <c r="K14" t="s">
        <v>345</v>
      </c>
      <c r="L14" t="s">
        <v>337</v>
      </c>
      <c r="M14">
        <v>1.8749999999999999E-3</v>
      </c>
      <c r="N14">
        <v>1</v>
      </c>
      <c r="O14" t="s">
        <v>333</v>
      </c>
      <c r="P14">
        <v>0.5</v>
      </c>
      <c r="Q14">
        <v>2</v>
      </c>
      <c r="R14" t="s">
        <v>320</v>
      </c>
      <c r="S14">
        <v>0.03</v>
      </c>
      <c r="T14">
        <v>0.5</v>
      </c>
      <c r="U14" t="s">
        <v>332</v>
      </c>
      <c r="V14" t="s">
        <v>333</v>
      </c>
      <c r="W14">
        <v>0.25</v>
      </c>
      <c r="X14">
        <v>0.03</v>
      </c>
      <c r="Y14">
        <v>28.09</v>
      </c>
      <c r="Z14" t="s">
        <v>330</v>
      </c>
      <c r="AA14" t="s">
        <v>326</v>
      </c>
      <c r="AB14" t="s">
        <v>330</v>
      </c>
      <c r="AC14" t="s">
        <v>330</v>
      </c>
      <c r="AD14" t="s">
        <v>330</v>
      </c>
      <c r="AE14" t="s">
        <v>330</v>
      </c>
      <c r="AF14" t="s">
        <v>330</v>
      </c>
      <c r="AG14" t="s">
        <v>325</v>
      </c>
      <c r="AH14" t="s">
        <v>330</v>
      </c>
      <c r="AI14" t="s">
        <v>344</v>
      </c>
      <c r="AJ14" t="s">
        <v>329</v>
      </c>
      <c r="AK14" t="s">
        <v>330</v>
      </c>
      <c r="AL14" t="s">
        <v>330</v>
      </c>
      <c r="AM14" t="s">
        <v>438</v>
      </c>
      <c r="AN14" t="s">
        <v>451</v>
      </c>
      <c r="AO14" s="3" t="s">
        <v>441</v>
      </c>
      <c r="AP14" s="3" t="s">
        <v>441</v>
      </c>
      <c r="AQ14" s="3" t="s">
        <v>441</v>
      </c>
      <c r="AR14" s="3" t="s">
        <v>446</v>
      </c>
      <c r="AS14" s="3" t="s">
        <v>441</v>
      </c>
      <c r="AT14" s="3" t="s">
        <v>441</v>
      </c>
      <c r="AU14" s="3" t="s">
        <v>441</v>
      </c>
      <c r="AV14" s="3" t="s">
        <v>446</v>
      </c>
      <c r="AW14" s="3" t="s">
        <v>441</v>
      </c>
      <c r="AX14" s="3" t="s">
        <v>441</v>
      </c>
      <c r="AY14" s="3" t="s">
        <v>441</v>
      </c>
      <c r="AZ14" s="3" t="s">
        <v>446</v>
      </c>
      <c r="BA14" s="3" t="s">
        <v>462</v>
      </c>
      <c r="BB14" s="3" t="s">
        <v>448</v>
      </c>
      <c r="BC14" s="3" t="s">
        <v>449</v>
      </c>
      <c r="BD14" s="3" t="s">
        <v>473</v>
      </c>
    </row>
    <row r="15" spans="1:56" x14ac:dyDescent="0.25">
      <c r="A15" t="s">
        <v>40</v>
      </c>
      <c r="B15">
        <v>2</v>
      </c>
      <c r="C15" t="s">
        <v>26</v>
      </c>
      <c r="D15" t="s">
        <v>12</v>
      </c>
      <c r="E15" s="2" t="s">
        <v>27</v>
      </c>
      <c r="F15" t="s">
        <v>12</v>
      </c>
      <c r="G15" t="s">
        <v>12</v>
      </c>
      <c r="H15">
        <v>2</v>
      </c>
      <c r="I15" t="s">
        <v>47</v>
      </c>
      <c r="K15" t="s">
        <v>331</v>
      </c>
      <c r="L15" t="s">
        <v>316</v>
      </c>
      <c r="M15">
        <v>3.7499999999999999E-3</v>
      </c>
      <c r="N15">
        <v>0.5</v>
      </c>
      <c r="O15" t="s">
        <v>333</v>
      </c>
      <c r="P15">
        <v>0.12</v>
      </c>
      <c r="Q15">
        <v>2</v>
      </c>
      <c r="R15" t="s">
        <v>320</v>
      </c>
      <c r="S15">
        <v>6.25E-2</v>
      </c>
      <c r="T15" t="s">
        <v>317</v>
      </c>
      <c r="U15" t="s">
        <v>332</v>
      </c>
      <c r="V15" t="s">
        <v>333</v>
      </c>
      <c r="W15">
        <v>0.12</v>
      </c>
      <c r="X15">
        <v>0.125</v>
      </c>
      <c r="Y15">
        <v>31</v>
      </c>
      <c r="Z15" t="s">
        <v>326</v>
      </c>
      <c r="AA15" t="s">
        <v>326</v>
      </c>
      <c r="AB15" t="s">
        <v>326</v>
      </c>
      <c r="AC15" t="s">
        <v>326</v>
      </c>
      <c r="AD15" t="s">
        <v>326</v>
      </c>
      <c r="AE15" t="s">
        <v>326</v>
      </c>
      <c r="AF15" t="s">
        <v>326</v>
      </c>
      <c r="AG15" t="s">
        <v>326</v>
      </c>
      <c r="AH15" t="s">
        <v>326</v>
      </c>
      <c r="AI15" t="s">
        <v>326</v>
      </c>
      <c r="AJ15" t="s">
        <v>326</v>
      </c>
      <c r="AK15" t="s">
        <v>326</v>
      </c>
      <c r="AL15" t="s">
        <v>326</v>
      </c>
      <c r="AM15" t="s">
        <v>474</v>
      </c>
      <c r="AN15" t="s">
        <v>475</v>
      </c>
      <c r="AO15" s="3">
        <v>0.25</v>
      </c>
      <c r="AP15" s="3">
        <v>4.7E-2</v>
      </c>
      <c r="AQ15" s="3">
        <f>AO15/AP15</f>
        <v>5.3191489361702127</v>
      </c>
      <c r="AR15" s="3" t="s">
        <v>460</v>
      </c>
      <c r="AS15" s="3" t="s">
        <v>441</v>
      </c>
      <c r="AT15" s="3" t="s">
        <v>441</v>
      </c>
      <c r="AU15" s="3" t="s">
        <v>441</v>
      </c>
      <c r="AV15" s="3" t="s">
        <v>446</v>
      </c>
      <c r="AW15" s="3" t="s">
        <v>441</v>
      </c>
      <c r="AX15" s="3" t="s">
        <v>441</v>
      </c>
      <c r="AY15" s="3" t="s">
        <v>441</v>
      </c>
      <c r="AZ15" s="3" t="s">
        <v>446</v>
      </c>
      <c r="BA15" s="3" t="s">
        <v>441</v>
      </c>
      <c r="BB15" s="3" t="s">
        <v>448</v>
      </c>
      <c r="BC15" s="3" t="s">
        <v>449</v>
      </c>
      <c r="BD15" s="4" t="s">
        <v>476</v>
      </c>
    </row>
    <row r="16" spans="1:56" x14ac:dyDescent="0.25">
      <c r="A16" t="s">
        <v>40</v>
      </c>
      <c r="B16">
        <v>2</v>
      </c>
      <c r="C16" t="s">
        <v>45</v>
      </c>
      <c r="D16" t="s">
        <v>12</v>
      </c>
      <c r="E16" s="2" t="s">
        <v>19</v>
      </c>
      <c r="F16" t="s">
        <v>12</v>
      </c>
      <c r="G16" t="s">
        <v>12</v>
      </c>
      <c r="H16">
        <v>1</v>
      </c>
      <c r="I16" t="s">
        <v>51</v>
      </c>
      <c r="K16" t="s">
        <v>346</v>
      </c>
      <c r="L16" t="s">
        <v>347</v>
      </c>
      <c r="M16">
        <v>1.8749999999999999E-3</v>
      </c>
      <c r="N16">
        <v>1</v>
      </c>
      <c r="O16" t="s">
        <v>333</v>
      </c>
      <c r="P16">
        <v>0.5</v>
      </c>
      <c r="Q16">
        <v>2</v>
      </c>
      <c r="R16" t="s">
        <v>320</v>
      </c>
      <c r="S16">
        <v>0.125</v>
      </c>
      <c r="T16" t="s">
        <v>317</v>
      </c>
      <c r="U16">
        <v>6.25E-2</v>
      </c>
      <c r="V16" t="s">
        <v>333</v>
      </c>
      <c r="W16">
        <v>0.12</v>
      </c>
      <c r="X16">
        <v>0.03</v>
      </c>
      <c r="Y16">
        <v>28.22</v>
      </c>
      <c r="Z16" t="s">
        <v>330</v>
      </c>
      <c r="AA16" t="s">
        <v>326</v>
      </c>
      <c r="AB16" t="s">
        <v>330</v>
      </c>
      <c r="AC16" t="s">
        <v>325</v>
      </c>
      <c r="AD16" t="s">
        <v>330</v>
      </c>
      <c r="AE16" t="s">
        <v>330</v>
      </c>
      <c r="AF16" t="s">
        <v>330</v>
      </c>
      <c r="AG16" t="s">
        <v>330</v>
      </c>
      <c r="AH16" t="s">
        <v>330</v>
      </c>
      <c r="AI16" t="s">
        <v>330</v>
      </c>
      <c r="AJ16" t="s">
        <v>329</v>
      </c>
      <c r="AK16" t="s">
        <v>330</v>
      </c>
      <c r="AL16" t="s">
        <v>330</v>
      </c>
      <c r="AM16" t="s">
        <v>438</v>
      </c>
      <c r="AN16" t="s">
        <v>451</v>
      </c>
      <c r="AO16" s="3" t="s">
        <v>477</v>
      </c>
      <c r="AP16" s="3" t="s">
        <v>478</v>
      </c>
      <c r="AQ16" s="3">
        <v>15.62</v>
      </c>
      <c r="AR16" s="3" t="s">
        <v>460</v>
      </c>
      <c r="AS16" s="3">
        <v>12</v>
      </c>
      <c r="AT16" s="3">
        <v>0.19</v>
      </c>
      <c r="AU16" s="3">
        <v>63</v>
      </c>
      <c r="AV16" s="3" t="s">
        <v>446</v>
      </c>
      <c r="AW16" s="3" t="s">
        <v>440</v>
      </c>
      <c r="AX16" s="3" t="s">
        <v>318</v>
      </c>
      <c r="AY16" s="3" t="s">
        <v>441</v>
      </c>
      <c r="AZ16" s="3" t="s">
        <v>442</v>
      </c>
      <c r="BA16" s="3" t="s">
        <v>441</v>
      </c>
      <c r="BB16" s="3" t="s">
        <v>441</v>
      </c>
      <c r="BC16" s="3" t="s">
        <v>449</v>
      </c>
      <c r="BD16" s="3" t="s">
        <v>479</v>
      </c>
    </row>
    <row r="17" spans="1:56" x14ac:dyDescent="0.25">
      <c r="A17" t="s">
        <v>40</v>
      </c>
      <c r="B17">
        <v>2</v>
      </c>
      <c r="C17" t="s">
        <v>41</v>
      </c>
      <c r="D17" t="s">
        <v>12</v>
      </c>
      <c r="E17" s="8" t="s">
        <v>16</v>
      </c>
      <c r="F17" t="s">
        <v>42</v>
      </c>
      <c r="G17" t="s">
        <v>12</v>
      </c>
      <c r="H17">
        <v>2</v>
      </c>
      <c r="I17" t="s">
        <v>43</v>
      </c>
      <c r="J17" t="s">
        <v>44</v>
      </c>
      <c r="K17" t="s">
        <v>346</v>
      </c>
      <c r="L17" t="s">
        <v>348</v>
      </c>
      <c r="M17" t="s">
        <v>349</v>
      </c>
      <c r="Y17" t="s">
        <v>325</v>
      </c>
      <c r="Z17" t="s">
        <v>326</v>
      </c>
      <c r="AA17" t="s">
        <v>326</v>
      </c>
      <c r="AC17" t="s">
        <v>330</v>
      </c>
      <c r="AD17" t="s">
        <v>330</v>
      </c>
      <c r="AE17" t="s">
        <v>330</v>
      </c>
      <c r="AI17" t="s">
        <v>326</v>
      </c>
      <c r="AJ17" t="s">
        <v>330</v>
      </c>
      <c r="AK17" t="s">
        <v>326</v>
      </c>
      <c r="AM17" t="s">
        <v>474</v>
      </c>
      <c r="AN17" t="s">
        <v>480</v>
      </c>
      <c r="AO17" s="3" t="s">
        <v>440</v>
      </c>
      <c r="AP17" s="3" t="s">
        <v>361</v>
      </c>
      <c r="AQ17" s="3" t="s">
        <v>441</v>
      </c>
      <c r="AR17" s="3" t="s">
        <v>442</v>
      </c>
      <c r="AS17" s="3" t="s">
        <v>443</v>
      </c>
      <c r="AT17" s="3" t="s">
        <v>318</v>
      </c>
      <c r="AU17" s="3" t="s">
        <v>441</v>
      </c>
      <c r="AV17" s="3" t="s">
        <v>442</v>
      </c>
      <c r="AW17" s="3" t="s">
        <v>440</v>
      </c>
      <c r="AX17" s="3" t="s">
        <v>318</v>
      </c>
      <c r="AY17" s="3" t="s">
        <v>441</v>
      </c>
      <c r="AZ17" s="3" t="s">
        <v>442</v>
      </c>
      <c r="BA17" s="3" t="s">
        <v>441</v>
      </c>
      <c r="BB17" s="3" t="s">
        <v>441</v>
      </c>
      <c r="BC17" s="3" t="s">
        <v>442</v>
      </c>
      <c r="BD17" s="4" t="s">
        <v>481</v>
      </c>
    </row>
    <row r="18" spans="1:56" x14ac:dyDescent="0.25">
      <c r="A18" t="s">
        <v>40</v>
      </c>
      <c r="B18">
        <v>2</v>
      </c>
      <c r="C18" t="s">
        <v>48</v>
      </c>
      <c r="D18" t="s">
        <v>12</v>
      </c>
      <c r="E18" s="2" t="s">
        <v>49</v>
      </c>
      <c r="F18" t="s">
        <v>12</v>
      </c>
      <c r="G18" t="s">
        <v>12</v>
      </c>
      <c r="H18">
        <v>2</v>
      </c>
      <c r="I18" t="s">
        <v>50</v>
      </c>
      <c r="K18" t="s">
        <v>350</v>
      </c>
      <c r="L18" t="s">
        <v>316</v>
      </c>
      <c r="M18">
        <v>3.125E-2</v>
      </c>
      <c r="N18">
        <v>1</v>
      </c>
      <c r="O18" t="s">
        <v>318</v>
      </c>
      <c r="P18" t="s">
        <v>317</v>
      </c>
      <c r="Q18" t="s">
        <v>319</v>
      </c>
      <c r="R18" t="s">
        <v>320</v>
      </c>
      <c r="S18" t="s">
        <v>321</v>
      </c>
      <c r="T18">
        <v>0.25</v>
      </c>
      <c r="U18">
        <v>4</v>
      </c>
      <c r="V18">
        <v>0.5</v>
      </c>
      <c r="W18">
        <v>0.25</v>
      </c>
      <c r="X18" t="s">
        <v>351</v>
      </c>
      <c r="Y18">
        <v>7.48</v>
      </c>
      <c r="Z18" t="s">
        <v>326</v>
      </c>
      <c r="AA18" t="s">
        <v>326</v>
      </c>
      <c r="AB18" t="s">
        <v>326</v>
      </c>
      <c r="AC18" t="s">
        <v>326</v>
      </c>
      <c r="AD18" t="s">
        <v>326</v>
      </c>
      <c r="AE18" t="s">
        <v>326</v>
      </c>
      <c r="AF18" t="s">
        <v>326</v>
      </c>
      <c r="AG18" t="s">
        <v>326</v>
      </c>
      <c r="AH18" t="s">
        <v>326</v>
      </c>
      <c r="AI18" t="s">
        <v>326</v>
      </c>
      <c r="AJ18" t="s">
        <v>326</v>
      </c>
      <c r="AK18" t="s">
        <v>326</v>
      </c>
      <c r="AL18" t="s">
        <v>326</v>
      </c>
      <c r="AM18" t="s">
        <v>474</v>
      </c>
      <c r="AN18" t="s">
        <v>469</v>
      </c>
      <c r="AO18" s="3">
        <v>4</v>
      </c>
      <c r="AP18" s="3" t="s">
        <v>470</v>
      </c>
      <c r="AQ18" s="3" t="s">
        <v>441</v>
      </c>
      <c r="AR18" s="3" t="s">
        <v>442</v>
      </c>
      <c r="AS18" s="3">
        <v>1.5</v>
      </c>
      <c r="AT18" s="3">
        <v>0.5</v>
      </c>
      <c r="AU18" s="3">
        <f>1.5/0.5</f>
        <v>3</v>
      </c>
      <c r="AV18" s="3" t="s">
        <v>460</v>
      </c>
      <c r="AW18" s="3">
        <v>1</v>
      </c>
      <c r="AX18" s="3">
        <v>0.38</v>
      </c>
      <c r="AY18" s="3">
        <f>1/0.38</f>
        <v>2.6315789473684212</v>
      </c>
      <c r="AZ18" s="3" t="s">
        <v>460</v>
      </c>
      <c r="BA18" s="3" t="s">
        <v>441</v>
      </c>
      <c r="BB18" s="3" t="s">
        <v>441</v>
      </c>
      <c r="BC18" s="3" t="s">
        <v>442</v>
      </c>
      <c r="BD18" s="4" t="s">
        <v>482</v>
      </c>
    </row>
    <row r="19" spans="1:56" x14ac:dyDescent="0.25">
      <c r="A19" t="s">
        <v>40</v>
      </c>
      <c r="B19">
        <v>3</v>
      </c>
      <c r="C19" t="s">
        <v>45</v>
      </c>
      <c r="D19" t="s">
        <v>12</v>
      </c>
      <c r="E19" s="2" t="s">
        <v>19</v>
      </c>
      <c r="F19" t="s">
        <v>12</v>
      </c>
      <c r="G19" t="s">
        <v>12</v>
      </c>
      <c r="H19">
        <v>1</v>
      </c>
      <c r="I19" t="s">
        <v>46</v>
      </c>
      <c r="K19" t="s">
        <v>346</v>
      </c>
      <c r="L19" t="s">
        <v>347</v>
      </c>
      <c r="M19">
        <v>1.8749999999999999E-3</v>
      </c>
      <c r="N19">
        <v>1</v>
      </c>
      <c r="O19" t="s">
        <v>333</v>
      </c>
      <c r="P19">
        <v>0.5</v>
      </c>
      <c r="Q19">
        <v>2</v>
      </c>
      <c r="R19" t="s">
        <v>320</v>
      </c>
      <c r="S19">
        <v>0.125</v>
      </c>
      <c r="T19" t="s">
        <v>317</v>
      </c>
      <c r="U19">
        <v>6.25E-2</v>
      </c>
      <c r="V19" t="s">
        <v>333</v>
      </c>
      <c r="W19">
        <v>0.12</v>
      </c>
      <c r="X19">
        <v>0.03</v>
      </c>
      <c r="Y19">
        <v>26.59</v>
      </c>
      <c r="Z19" t="s">
        <v>330</v>
      </c>
      <c r="AA19" t="s">
        <v>326</v>
      </c>
      <c r="AB19" t="s">
        <v>330</v>
      </c>
      <c r="AC19" t="s">
        <v>330</v>
      </c>
      <c r="AD19" t="s">
        <v>330</v>
      </c>
      <c r="AE19" t="s">
        <v>330</v>
      </c>
      <c r="AF19" t="s">
        <v>330</v>
      </c>
      <c r="AG19" t="s">
        <v>330</v>
      </c>
      <c r="AH19" t="s">
        <v>330</v>
      </c>
      <c r="AI19" t="s">
        <v>330</v>
      </c>
      <c r="AJ19" t="s">
        <v>329</v>
      </c>
      <c r="AK19" t="s">
        <v>330</v>
      </c>
      <c r="AL19" t="s">
        <v>330</v>
      </c>
      <c r="AM19" t="s">
        <v>474</v>
      </c>
      <c r="AN19" t="s">
        <v>451</v>
      </c>
      <c r="AO19" s="3" t="s">
        <v>440</v>
      </c>
      <c r="AP19" s="3" t="s">
        <v>361</v>
      </c>
      <c r="AQ19" s="3" t="s">
        <v>441</v>
      </c>
      <c r="AR19" s="3" t="s">
        <v>442</v>
      </c>
      <c r="AS19" s="3">
        <v>12</v>
      </c>
      <c r="AT19" s="3">
        <v>0.125</v>
      </c>
      <c r="AU19" s="3">
        <f>AS19/AT19</f>
        <v>96</v>
      </c>
      <c r="AV19" s="3" t="s">
        <v>446</v>
      </c>
      <c r="AW19" s="3" t="s">
        <v>440</v>
      </c>
      <c r="AX19" s="3">
        <v>9.4E-2</v>
      </c>
      <c r="AY19" s="3">
        <f>16/AX19</f>
        <v>170.21276595744681</v>
      </c>
      <c r="AZ19" s="3" t="s">
        <v>446</v>
      </c>
      <c r="BA19" s="3" t="s">
        <v>441</v>
      </c>
      <c r="BB19" s="3" t="s">
        <v>441</v>
      </c>
      <c r="BC19" s="3" t="s">
        <v>449</v>
      </c>
      <c r="BD19" s="3" t="s">
        <v>483</v>
      </c>
    </row>
    <row r="20" spans="1:56" x14ac:dyDescent="0.25">
      <c r="A20" t="s">
        <v>52</v>
      </c>
      <c r="B20">
        <v>1</v>
      </c>
      <c r="C20" t="s">
        <v>15</v>
      </c>
      <c r="D20" t="s">
        <v>12</v>
      </c>
      <c r="E20" s="2" t="s">
        <v>19</v>
      </c>
      <c r="F20" t="s">
        <v>12</v>
      </c>
      <c r="G20" t="s">
        <v>12</v>
      </c>
      <c r="H20">
        <v>3</v>
      </c>
      <c r="I20" t="s">
        <v>56</v>
      </c>
      <c r="J20" t="s">
        <v>57</v>
      </c>
      <c r="K20" t="s">
        <v>352</v>
      </c>
      <c r="L20" t="s">
        <v>316</v>
      </c>
      <c r="M20">
        <v>3.7499999999999999E-3</v>
      </c>
      <c r="N20">
        <v>1</v>
      </c>
      <c r="O20" t="s">
        <v>333</v>
      </c>
      <c r="P20">
        <v>0.25</v>
      </c>
      <c r="Q20">
        <v>2</v>
      </c>
      <c r="R20" t="s">
        <v>320</v>
      </c>
      <c r="S20" t="s">
        <v>327</v>
      </c>
      <c r="T20">
        <v>1</v>
      </c>
      <c r="U20">
        <v>0.5</v>
      </c>
      <c r="V20">
        <v>2</v>
      </c>
      <c r="W20">
        <v>0.25</v>
      </c>
      <c r="X20">
        <v>0.03</v>
      </c>
      <c r="Y20">
        <v>27.44</v>
      </c>
      <c r="Z20" t="s">
        <v>330</v>
      </c>
      <c r="AA20" t="s">
        <v>326</v>
      </c>
      <c r="AB20" t="s">
        <v>330</v>
      </c>
      <c r="AC20" t="s">
        <v>330</v>
      </c>
      <c r="AD20" t="s">
        <v>330</v>
      </c>
      <c r="AE20" t="s">
        <v>330</v>
      </c>
      <c r="AF20" t="s">
        <v>325</v>
      </c>
      <c r="AG20" t="s">
        <v>325</v>
      </c>
      <c r="AH20" t="s">
        <v>330</v>
      </c>
      <c r="AI20" t="s">
        <v>329</v>
      </c>
      <c r="AJ20" t="s">
        <v>329</v>
      </c>
      <c r="AK20" t="s">
        <v>330</v>
      </c>
      <c r="AL20" t="s">
        <v>330</v>
      </c>
      <c r="AM20" t="s">
        <v>438</v>
      </c>
      <c r="AN20" t="s">
        <v>451</v>
      </c>
      <c r="AO20" s="3">
        <v>4</v>
      </c>
      <c r="AP20" s="3" t="s">
        <v>470</v>
      </c>
      <c r="AQ20" s="3" t="s">
        <v>441</v>
      </c>
      <c r="AR20" s="3" t="s">
        <v>442</v>
      </c>
      <c r="AS20" s="3">
        <v>6</v>
      </c>
      <c r="AT20" s="3">
        <v>0.75</v>
      </c>
      <c r="AU20" s="3">
        <f>6/0.75</f>
        <v>8</v>
      </c>
      <c r="AV20" s="3" t="s">
        <v>446</v>
      </c>
      <c r="AW20" s="3">
        <v>2</v>
      </c>
      <c r="AX20" s="3">
        <v>0.75</v>
      </c>
      <c r="AY20" s="3">
        <f>2/0.75</f>
        <v>2.6666666666666665</v>
      </c>
      <c r="AZ20" s="3" t="s">
        <v>460</v>
      </c>
      <c r="BA20" s="3" t="s">
        <v>441</v>
      </c>
      <c r="BB20" s="3" t="s">
        <v>441</v>
      </c>
      <c r="BC20" s="3" t="s">
        <v>449</v>
      </c>
      <c r="BD20" s="4" t="s">
        <v>484</v>
      </c>
    </row>
    <row r="21" spans="1:56" x14ac:dyDescent="0.25">
      <c r="A21" t="s">
        <v>52</v>
      </c>
      <c r="B21">
        <v>1</v>
      </c>
      <c r="C21" t="s">
        <v>21</v>
      </c>
      <c r="D21" t="s">
        <v>12</v>
      </c>
      <c r="E21" s="2" t="s">
        <v>13</v>
      </c>
      <c r="F21" t="s">
        <v>12</v>
      </c>
      <c r="G21" t="s">
        <v>12</v>
      </c>
      <c r="H21">
        <v>2</v>
      </c>
      <c r="I21" t="s">
        <v>58</v>
      </c>
      <c r="K21" t="s">
        <v>353</v>
      </c>
      <c r="L21" t="s">
        <v>337</v>
      </c>
      <c r="M21">
        <v>1.8749999999999999E-3</v>
      </c>
      <c r="N21">
        <v>2</v>
      </c>
      <c r="O21">
        <v>0.5</v>
      </c>
      <c r="P21">
        <v>0.25</v>
      </c>
      <c r="Q21">
        <v>2</v>
      </c>
      <c r="R21" t="s">
        <v>320</v>
      </c>
      <c r="S21" t="s">
        <v>327</v>
      </c>
      <c r="T21">
        <v>1</v>
      </c>
      <c r="U21">
        <v>0.125</v>
      </c>
      <c r="V21" t="s">
        <v>333</v>
      </c>
      <c r="W21">
        <v>0.25</v>
      </c>
      <c r="X21">
        <v>0.03</v>
      </c>
      <c r="Y21">
        <v>25.24</v>
      </c>
      <c r="Z21" t="s">
        <v>330</v>
      </c>
      <c r="AA21" t="s">
        <v>326</v>
      </c>
      <c r="AB21" t="s">
        <v>329</v>
      </c>
      <c r="AC21" t="s">
        <v>330</v>
      </c>
      <c r="AD21" t="s">
        <v>330</v>
      </c>
      <c r="AE21" t="s">
        <v>330</v>
      </c>
      <c r="AF21" t="s">
        <v>325</v>
      </c>
      <c r="AG21" t="s">
        <v>325</v>
      </c>
      <c r="AH21" t="s">
        <v>330</v>
      </c>
      <c r="AI21" t="s">
        <v>330</v>
      </c>
      <c r="AJ21" t="s">
        <v>329</v>
      </c>
      <c r="AK21" t="s">
        <v>330</v>
      </c>
      <c r="AL21" t="s">
        <v>330</v>
      </c>
      <c r="AM21" t="s">
        <v>438</v>
      </c>
      <c r="AN21" t="s">
        <v>480</v>
      </c>
      <c r="AO21" s="3">
        <v>2</v>
      </c>
      <c r="AP21" s="3">
        <v>4.7E-2</v>
      </c>
      <c r="AQ21" s="3">
        <f>AO21/AP21</f>
        <v>42.553191489361701</v>
      </c>
      <c r="AR21" s="3" t="s">
        <v>446</v>
      </c>
      <c r="AS21" s="3">
        <v>6</v>
      </c>
      <c r="AT21" s="3">
        <v>0.19</v>
      </c>
      <c r="AU21" s="3">
        <f>AS21/AT21</f>
        <v>31.578947368421051</v>
      </c>
      <c r="AV21" s="3" t="s">
        <v>446</v>
      </c>
      <c r="AW21" s="3">
        <v>1.5</v>
      </c>
      <c r="AX21" s="3">
        <v>0.25</v>
      </c>
      <c r="AY21" s="3">
        <f>AW21/AX21</f>
        <v>6</v>
      </c>
      <c r="AZ21" s="3" t="s">
        <v>460</v>
      </c>
      <c r="BA21" s="3" t="s">
        <v>441</v>
      </c>
      <c r="BB21" s="3" t="s">
        <v>441</v>
      </c>
      <c r="BC21" s="3" t="s">
        <v>449</v>
      </c>
      <c r="BD21" s="4" t="s">
        <v>485</v>
      </c>
    </row>
    <row r="22" spans="1:56" x14ac:dyDescent="0.25">
      <c r="A22" t="s">
        <v>52</v>
      </c>
      <c r="B22">
        <v>1</v>
      </c>
      <c r="C22" t="s">
        <v>60</v>
      </c>
      <c r="D22" t="s">
        <v>12</v>
      </c>
      <c r="E22" s="2" t="s">
        <v>19</v>
      </c>
      <c r="F22" t="s">
        <v>12</v>
      </c>
      <c r="G22" t="s">
        <v>12</v>
      </c>
      <c r="H22">
        <v>2</v>
      </c>
      <c r="I22" t="s">
        <v>61</v>
      </c>
      <c r="K22" t="s">
        <v>353</v>
      </c>
      <c r="L22" t="s">
        <v>337</v>
      </c>
      <c r="M22">
        <v>1.8749999999999999E-3</v>
      </c>
      <c r="N22">
        <v>1</v>
      </c>
      <c r="O22" t="s">
        <v>333</v>
      </c>
      <c r="P22">
        <v>1</v>
      </c>
      <c r="Q22">
        <v>2</v>
      </c>
      <c r="R22" t="s">
        <v>320</v>
      </c>
      <c r="S22" t="s">
        <v>327</v>
      </c>
      <c r="T22">
        <v>1</v>
      </c>
      <c r="U22" t="s">
        <v>332</v>
      </c>
      <c r="V22" t="s">
        <v>333</v>
      </c>
      <c r="W22">
        <v>0.12</v>
      </c>
      <c r="X22">
        <v>1.4999999999999999E-2</v>
      </c>
      <c r="Y22">
        <v>25.3</v>
      </c>
      <c r="Z22" t="s">
        <v>330</v>
      </c>
      <c r="AA22" t="s">
        <v>326</v>
      </c>
      <c r="AB22" t="s">
        <v>330</v>
      </c>
      <c r="AC22" t="s">
        <v>330</v>
      </c>
      <c r="AD22" t="s">
        <v>330</v>
      </c>
      <c r="AE22" t="s">
        <v>330</v>
      </c>
      <c r="AF22" t="s">
        <v>325</v>
      </c>
      <c r="AG22" t="s">
        <v>325</v>
      </c>
      <c r="AH22" t="s">
        <v>330</v>
      </c>
      <c r="AI22" t="s">
        <v>330</v>
      </c>
      <c r="AJ22" t="s">
        <v>329</v>
      </c>
      <c r="AK22" t="s">
        <v>330</v>
      </c>
      <c r="AL22" t="s">
        <v>330</v>
      </c>
      <c r="AM22" t="s">
        <v>438</v>
      </c>
      <c r="AN22" t="s">
        <v>451</v>
      </c>
      <c r="AO22" s="3">
        <v>1.5</v>
      </c>
      <c r="AP22" s="3">
        <v>4.7E-2</v>
      </c>
      <c r="AQ22" s="3">
        <f>AO22/AP22</f>
        <v>31.914893617021278</v>
      </c>
      <c r="AR22" s="3" t="s">
        <v>446</v>
      </c>
      <c r="AS22" s="3">
        <v>3</v>
      </c>
      <c r="AT22" s="3">
        <v>9.4E-2</v>
      </c>
      <c r="AU22" s="3">
        <f>AS22/AT22</f>
        <v>31.914893617021278</v>
      </c>
      <c r="AV22" s="3" t="s">
        <v>446</v>
      </c>
      <c r="AW22" s="3">
        <v>1</v>
      </c>
      <c r="AX22" s="3">
        <v>0.25</v>
      </c>
      <c r="AY22" s="3">
        <f>AW22/AX22</f>
        <v>4</v>
      </c>
      <c r="AZ22" s="3" t="s">
        <v>460</v>
      </c>
      <c r="BA22" s="3" t="s">
        <v>441</v>
      </c>
      <c r="BB22" s="3" t="s">
        <v>441</v>
      </c>
      <c r="BC22" s="3" t="s">
        <v>449</v>
      </c>
      <c r="BD22" s="4" t="s">
        <v>486</v>
      </c>
    </row>
    <row r="23" spans="1:56" x14ac:dyDescent="0.25">
      <c r="A23" t="s">
        <v>52</v>
      </c>
      <c r="B23">
        <v>2</v>
      </c>
      <c r="C23" t="s">
        <v>15</v>
      </c>
      <c r="D23" t="s">
        <v>12</v>
      </c>
      <c r="E23" s="2" t="s">
        <v>19</v>
      </c>
      <c r="F23" t="s">
        <v>12</v>
      </c>
      <c r="G23" t="s">
        <v>12</v>
      </c>
      <c r="H23">
        <v>2</v>
      </c>
      <c r="I23" t="s">
        <v>59</v>
      </c>
      <c r="K23" t="s">
        <v>352</v>
      </c>
      <c r="L23" t="s">
        <v>316</v>
      </c>
      <c r="M23">
        <v>1.8749999999999999E-3</v>
      </c>
      <c r="N23">
        <v>0.5</v>
      </c>
      <c r="O23" t="s">
        <v>333</v>
      </c>
      <c r="P23">
        <v>1</v>
      </c>
      <c r="Q23">
        <v>2</v>
      </c>
      <c r="R23" t="s">
        <v>320</v>
      </c>
      <c r="S23">
        <v>0.25</v>
      </c>
      <c r="T23">
        <v>0.5</v>
      </c>
      <c r="U23" t="s">
        <v>332</v>
      </c>
      <c r="V23" t="s">
        <v>333</v>
      </c>
      <c r="W23">
        <v>0.12</v>
      </c>
      <c r="X23">
        <v>0.03</v>
      </c>
      <c r="Y23">
        <v>28.86</v>
      </c>
      <c r="Z23" t="s">
        <v>330</v>
      </c>
      <c r="AA23" t="s">
        <v>326</v>
      </c>
      <c r="AB23" t="s">
        <v>330</v>
      </c>
      <c r="AC23" t="s">
        <v>330</v>
      </c>
      <c r="AD23" t="s">
        <v>330</v>
      </c>
      <c r="AE23" t="s">
        <v>330</v>
      </c>
      <c r="AF23" t="s">
        <v>330</v>
      </c>
      <c r="AG23" t="s">
        <v>325</v>
      </c>
      <c r="AH23" t="s">
        <v>330</v>
      </c>
      <c r="AI23" t="s">
        <v>330</v>
      </c>
      <c r="AJ23" t="s">
        <v>329</v>
      </c>
      <c r="AK23" t="s">
        <v>330</v>
      </c>
      <c r="AL23" t="s">
        <v>330</v>
      </c>
      <c r="AM23" t="s">
        <v>438</v>
      </c>
      <c r="AN23" t="s">
        <v>451</v>
      </c>
      <c r="AO23" s="3">
        <v>1.5</v>
      </c>
      <c r="AP23" s="3">
        <v>3.2000000000000001E-2</v>
      </c>
      <c r="AQ23" s="3">
        <f>AO23/AP23</f>
        <v>46.875</v>
      </c>
      <c r="AR23" s="3" t="s">
        <v>446</v>
      </c>
      <c r="AS23" s="3">
        <v>6</v>
      </c>
      <c r="AT23" s="3">
        <v>9.4E-2</v>
      </c>
      <c r="AU23" s="3">
        <v>63.8</v>
      </c>
      <c r="AV23" s="3" t="s">
        <v>446</v>
      </c>
      <c r="AW23" s="3">
        <v>2</v>
      </c>
      <c r="AX23" s="3">
        <v>0.19</v>
      </c>
      <c r="AY23" s="3">
        <v>10.52</v>
      </c>
      <c r="AZ23" s="3" t="s">
        <v>446</v>
      </c>
      <c r="BA23" s="3" t="s">
        <v>441</v>
      </c>
      <c r="BB23" s="3" t="s">
        <v>441</v>
      </c>
      <c r="BC23" s="5" t="s">
        <v>449</v>
      </c>
      <c r="BD23" s="3" t="s">
        <v>733</v>
      </c>
    </row>
    <row r="24" spans="1:56" x14ac:dyDescent="0.25">
      <c r="A24" t="s">
        <v>52</v>
      </c>
      <c r="B24">
        <v>2</v>
      </c>
      <c r="C24" t="s">
        <v>53</v>
      </c>
      <c r="D24" t="s">
        <v>12</v>
      </c>
      <c r="E24" s="2" t="s">
        <v>19</v>
      </c>
      <c r="F24" t="s">
        <v>12</v>
      </c>
      <c r="G24" t="s">
        <v>12</v>
      </c>
      <c r="H24" t="s">
        <v>54</v>
      </c>
      <c r="I24" t="s">
        <v>55</v>
      </c>
      <c r="K24" t="s">
        <v>352</v>
      </c>
      <c r="L24" t="s">
        <v>316</v>
      </c>
      <c r="M24" s="5">
        <f>0.015/8</f>
        <v>1.8749999999999999E-3</v>
      </c>
      <c r="N24" s="5">
        <v>0.5</v>
      </c>
      <c r="O24" s="9" t="s">
        <v>333</v>
      </c>
      <c r="P24" s="5">
        <v>1</v>
      </c>
      <c r="Q24" s="5" t="s">
        <v>319</v>
      </c>
      <c r="R24" s="10" t="s">
        <v>320</v>
      </c>
      <c r="S24" s="11">
        <f>0.25</f>
        <v>0.25</v>
      </c>
      <c r="T24" s="5">
        <v>0.5</v>
      </c>
      <c r="U24" s="10" t="s">
        <v>330</v>
      </c>
      <c r="V24" s="5" t="s">
        <v>333</v>
      </c>
      <c r="W24" s="5">
        <v>0.12</v>
      </c>
      <c r="X24" s="5">
        <f>0.12/4</f>
        <v>0.03</v>
      </c>
      <c r="Y24">
        <v>28.86</v>
      </c>
      <c r="Z24" s="12" t="s">
        <v>330</v>
      </c>
      <c r="AA24" s="12" t="s">
        <v>326</v>
      </c>
      <c r="AB24" s="9" t="s">
        <v>330</v>
      </c>
      <c r="AC24" s="12" t="s">
        <v>330</v>
      </c>
      <c r="AD24" s="9" t="s">
        <v>330</v>
      </c>
      <c r="AE24" s="9" t="s">
        <v>330</v>
      </c>
      <c r="AF24" s="12" t="s">
        <v>330</v>
      </c>
      <c r="AG24" s="12" t="s">
        <v>325</v>
      </c>
      <c r="AH24" s="12" t="s">
        <v>330</v>
      </c>
      <c r="AI24" s="9" t="s">
        <v>330</v>
      </c>
      <c r="AJ24" s="12" t="s">
        <v>329</v>
      </c>
      <c r="AK24" s="12" t="s">
        <v>330</v>
      </c>
      <c r="AL24" s="13" t="s">
        <v>330</v>
      </c>
      <c r="AM24" t="s">
        <v>438</v>
      </c>
      <c r="AN24" t="s">
        <v>480</v>
      </c>
      <c r="AO24" s="3">
        <v>4</v>
      </c>
      <c r="AP24" s="3">
        <v>0.75</v>
      </c>
      <c r="AQ24" s="3">
        <v>5.33</v>
      </c>
      <c r="AR24" s="3" t="s">
        <v>460</v>
      </c>
      <c r="AS24" s="3">
        <v>16</v>
      </c>
      <c r="AT24" s="3">
        <v>0.25</v>
      </c>
      <c r="AU24" s="3">
        <v>64</v>
      </c>
      <c r="AV24" s="3" t="s">
        <v>446</v>
      </c>
      <c r="AW24" s="3">
        <v>0.5</v>
      </c>
      <c r="AX24" s="3">
        <v>0.125</v>
      </c>
      <c r="AY24" s="3">
        <v>4</v>
      </c>
      <c r="AZ24" s="3" t="s">
        <v>460</v>
      </c>
      <c r="BA24" s="3" t="s">
        <v>441</v>
      </c>
      <c r="BB24" s="3" t="s">
        <v>441</v>
      </c>
      <c r="BC24" s="5" t="s">
        <v>449</v>
      </c>
      <c r="BD24" s="3" t="s">
        <v>734</v>
      </c>
    </row>
    <row r="25" spans="1:56" x14ac:dyDescent="0.25">
      <c r="A25" t="s">
        <v>52</v>
      </c>
      <c r="B25">
        <v>3</v>
      </c>
      <c r="C25" t="s">
        <v>15</v>
      </c>
      <c r="D25" t="s">
        <v>12</v>
      </c>
      <c r="E25" s="2" t="s">
        <v>19</v>
      </c>
      <c r="F25" t="s">
        <v>12</v>
      </c>
      <c r="G25" t="s">
        <v>12</v>
      </c>
      <c r="H25">
        <v>3</v>
      </c>
      <c r="I25" t="s">
        <v>62</v>
      </c>
      <c r="K25" t="s">
        <v>352</v>
      </c>
      <c r="L25" t="s">
        <v>316</v>
      </c>
      <c r="M25">
        <v>1.8749999999999999E-3</v>
      </c>
      <c r="N25">
        <v>1</v>
      </c>
      <c r="O25" t="s">
        <v>333</v>
      </c>
      <c r="P25">
        <v>1</v>
      </c>
      <c r="Q25">
        <v>2</v>
      </c>
      <c r="R25" t="s">
        <v>320</v>
      </c>
      <c r="S25">
        <v>0.25</v>
      </c>
      <c r="T25">
        <v>0.25</v>
      </c>
      <c r="U25" t="s">
        <v>332</v>
      </c>
      <c r="V25" t="s">
        <v>333</v>
      </c>
      <c r="W25">
        <v>0.12</v>
      </c>
      <c r="X25">
        <v>0.03</v>
      </c>
      <c r="Y25">
        <v>28.01</v>
      </c>
      <c r="Z25" t="s">
        <v>330</v>
      </c>
      <c r="AA25" t="s">
        <v>326</v>
      </c>
      <c r="AB25" t="s">
        <v>330</v>
      </c>
      <c r="AC25" t="s">
        <v>330</v>
      </c>
      <c r="AD25" t="s">
        <v>330</v>
      </c>
      <c r="AE25" t="s">
        <v>330</v>
      </c>
      <c r="AF25" t="s">
        <v>330</v>
      </c>
      <c r="AG25" t="s">
        <v>325</v>
      </c>
      <c r="AH25" t="s">
        <v>330</v>
      </c>
      <c r="AI25" t="s">
        <v>344</v>
      </c>
      <c r="AJ25" t="s">
        <v>329</v>
      </c>
      <c r="AK25" t="s">
        <v>330</v>
      </c>
      <c r="AL25" t="s">
        <v>330</v>
      </c>
      <c r="AM25" t="s">
        <v>438</v>
      </c>
      <c r="AN25" t="s">
        <v>451</v>
      </c>
      <c r="AO25" s="3">
        <v>4</v>
      </c>
      <c r="AP25" s="3">
        <v>1.6E-2</v>
      </c>
      <c r="AQ25" s="3">
        <f>AO25/AP25</f>
        <v>250</v>
      </c>
      <c r="AR25" s="3" t="s">
        <v>446</v>
      </c>
      <c r="AS25" s="3">
        <v>1</v>
      </c>
      <c r="AT25" s="3">
        <v>9.4E-2</v>
      </c>
      <c r="AU25" s="3">
        <f>AS25/AT25</f>
        <v>10.638297872340425</v>
      </c>
      <c r="AV25" s="3" t="s">
        <v>446</v>
      </c>
      <c r="AW25" s="3">
        <v>0.5</v>
      </c>
      <c r="AX25" s="3">
        <v>0.94</v>
      </c>
      <c r="AY25" s="3">
        <f>AW25/AX25</f>
        <v>0.53191489361702127</v>
      </c>
      <c r="AZ25" s="3" t="s">
        <v>460</v>
      </c>
      <c r="BA25" s="3" t="s">
        <v>441</v>
      </c>
      <c r="BB25" s="3" t="s">
        <v>441</v>
      </c>
      <c r="BC25" s="3" t="s">
        <v>449</v>
      </c>
      <c r="BD25" s="3" t="s">
        <v>487</v>
      </c>
    </row>
    <row r="26" spans="1:56" x14ac:dyDescent="0.25">
      <c r="A26" t="s">
        <v>52</v>
      </c>
      <c r="B26">
        <v>3</v>
      </c>
      <c r="C26" t="s">
        <v>26</v>
      </c>
      <c r="D26" t="s">
        <v>12</v>
      </c>
      <c r="E26" s="2" t="s">
        <v>19</v>
      </c>
      <c r="F26" t="s">
        <v>12</v>
      </c>
      <c r="G26" t="s">
        <v>12</v>
      </c>
      <c r="H26">
        <v>3</v>
      </c>
      <c r="I26" t="s">
        <v>43</v>
      </c>
      <c r="K26" t="s">
        <v>331</v>
      </c>
      <c r="L26" t="s">
        <v>316</v>
      </c>
      <c r="M26">
        <v>0.5</v>
      </c>
      <c r="N26">
        <v>1</v>
      </c>
      <c r="O26" t="s">
        <v>333</v>
      </c>
      <c r="P26">
        <v>0.5</v>
      </c>
      <c r="Q26">
        <v>2</v>
      </c>
      <c r="R26" t="s">
        <v>320</v>
      </c>
      <c r="S26">
        <v>0.125</v>
      </c>
      <c r="T26" t="s">
        <v>317</v>
      </c>
      <c r="U26" t="s">
        <v>332</v>
      </c>
      <c r="V26" t="s">
        <v>333</v>
      </c>
      <c r="W26">
        <v>0.12</v>
      </c>
      <c r="X26">
        <v>1.4999999999999999E-2</v>
      </c>
      <c r="Y26">
        <v>28.1</v>
      </c>
      <c r="Z26" t="s">
        <v>330</v>
      </c>
      <c r="AA26" t="s">
        <v>326</v>
      </c>
      <c r="AB26" t="s">
        <v>330</v>
      </c>
      <c r="AC26" t="s">
        <v>330</v>
      </c>
      <c r="AD26" t="s">
        <v>330</v>
      </c>
      <c r="AE26" t="s">
        <v>330</v>
      </c>
      <c r="AF26" t="s">
        <v>330</v>
      </c>
      <c r="AG26" t="s">
        <v>325</v>
      </c>
      <c r="AH26" t="s">
        <v>330</v>
      </c>
      <c r="AI26" t="s">
        <v>344</v>
      </c>
      <c r="AJ26" t="s">
        <v>329</v>
      </c>
      <c r="AK26" t="s">
        <v>330</v>
      </c>
      <c r="AL26" t="s">
        <v>330</v>
      </c>
      <c r="AM26" t="s">
        <v>438</v>
      </c>
      <c r="AN26" t="s">
        <v>451</v>
      </c>
      <c r="AO26" s="3">
        <v>1.5</v>
      </c>
      <c r="AP26" s="3">
        <v>2.3E-2</v>
      </c>
      <c r="AQ26" s="3">
        <f>AO26/AP26</f>
        <v>65.217391304347828</v>
      </c>
      <c r="AR26" s="3" t="s">
        <v>446</v>
      </c>
      <c r="AS26" s="3">
        <v>2</v>
      </c>
      <c r="AT26" s="3">
        <v>6.4000000000000001E-2</v>
      </c>
      <c r="AU26" s="3">
        <f>AS26/AT26</f>
        <v>31.25</v>
      </c>
      <c r="AV26" s="3" t="s">
        <v>446</v>
      </c>
      <c r="AW26" s="3">
        <v>0.75</v>
      </c>
      <c r="AX26" s="3">
        <v>0.19</v>
      </c>
      <c r="AY26" s="3">
        <f>AW26/AX26</f>
        <v>3.9473684210526314</v>
      </c>
      <c r="AZ26" s="3" t="s">
        <v>460</v>
      </c>
      <c r="BA26" s="3" t="s">
        <v>441</v>
      </c>
      <c r="BB26" s="3" t="s">
        <v>441</v>
      </c>
      <c r="BC26" s="3" t="s">
        <v>449</v>
      </c>
      <c r="BD26" s="3" t="s">
        <v>488</v>
      </c>
    </row>
    <row r="27" spans="1:56" x14ac:dyDescent="0.25">
      <c r="A27" t="s">
        <v>52</v>
      </c>
      <c r="B27">
        <v>3</v>
      </c>
      <c r="C27" t="s">
        <v>21</v>
      </c>
      <c r="D27" t="s">
        <v>12</v>
      </c>
      <c r="E27" s="2" t="s">
        <v>19</v>
      </c>
      <c r="F27" t="s">
        <v>12</v>
      </c>
      <c r="G27" t="s">
        <v>12</v>
      </c>
      <c r="H27">
        <v>3</v>
      </c>
      <c r="I27" t="s">
        <v>39</v>
      </c>
      <c r="K27" t="s">
        <v>353</v>
      </c>
      <c r="L27" t="s">
        <v>337</v>
      </c>
      <c r="M27">
        <v>1.8749999999999999E-3</v>
      </c>
      <c r="N27">
        <v>1</v>
      </c>
      <c r="O27" t="s">
        <v>333</v>
      </c>
      <c r="P27">
        <v>0.5</v>
      </c>
      <c r="Q27">
        <v>2</v>
      </c>
      <c r="R27" t="s">
        <v>320</v>
      </c>
      <c r="S27">
        <v>0.5</v>
      </c>
      <c r="T27">
        <v>0.5</v>
      </c>
      <c r="U27" t="s">
        <v>332</v>
      </c>
      <c r="V27" t="s">
        <v>333</v>
      </c>
      <c r="W27">
        <v>0.12</v>
      </c>
      <c r="X27">
        <v>6.25E-2</v>
      </c>
      <c r="Y27">
        <v>24.85</v>
      </c>
      <c r="Z27" t="s">
        <v>330</v>
      </c>
      <c r="AA27" t="s">
        <v>326</v>
      </c>
      <c r="AB27" t="s">
        <v>330</v>
      </c>
      <c r="AC27" t="s">
        <v>330</v>
      </c>
      <c r="AD27" t="s">
        <v>330</v>
      </c>
      <c r="AE27" t="s">
        <v>330</v>
      </c>
      <c r="AF27" t="s">
        <v>330</v>
      </c>
      <c r="AG27" t="s">
        <v>325</v>
      </c>
      <c r="AH27" t="s">
        <v>330</v>
      </c>
      <c r="AI27" t="s">
        <v>344</v>
      </c>
      <c r="AJ27" t="s">
        <v>329</v>
      </c>
      <c r="AK27" t="s">
        <v>330</v>
      </c>
      <c r="AL27" t="s">
        <v>330</v>
      </c>
      <c r="AM27" t="s">
        <v>438</v>
      </c>
      <c r="AN27" t="s">
        <v>451</v>
      </c>
      <c r="AO27" s="3">
        <v>1</v>
      </c>
      <c r="AP27" s="3">
        <v>1.6E-2</v>
      </c>
      <c r="AQ27" s="3">
        <f>AO27/AP27</f>
        <v>62.5</v>
      </c>
      <c r="AR27" s="3" t="s">
        <v>446</v>
      </c>
      <c r="AS27" s="3" t="s">
        <v>441</v>
      </c>
      <c r="AT27" s="3" t="s">
        <v>441</v>
      </c>
      <c r="AU27" s="3" t="s">
        <v>441</v>
      </c>
      <c r="AV27" s="3" t="s">
        <v>446</v>
      </c>
      <c r="AW27" s="3">
        <v>0.25</v>
      </c>
      <c r="AX27" s="3">
        <v>6.4000000000000001E-2</v>
      </c>
      <c r="AY27" s="3">
        <f>AW27/AX27</f>
        <v>3.90625</v>
      </c>
      <c r="AZ27" s="3" t="s">
        <v>460</v>
      </c>
      <c r="BA27" s="3" t="s">
        <v>462</v>
      </c>
      <c r="BB27" s="3" t="s">
        <v>441</v>
      </c>
      <c r="BC27" s="3" t="s">
        <v>449</v>
      </c>
      <c r="BD27" s="3" t="s">
        <v>489</v>
      </c>
    </row>
    <row r="28" spans="1:56" x14ac:dyDescent="0.25">
      <c r="A28" t="s">
        <v>63</v>
      </c>
      <c r="B28">
        <v>1</v>
      </c>
      <c r="C28" t="s">
        <v>21</v>
      </c>
      <c r="D28" t="s">
        <v>12</v>
      </c>
      <c r="E28" s="2" t="s">
        <v>64</v>
      </c>
      <c r="F28" t="s">
        <v>12</v>
      </c>
      <c r="G28" t="s">
        <v>12</v>
      </c>
      <c r="H28">
        <v>1</v>
      </c>
      <c r="I28" t="s">
        <v>65</v>
      </c>
      <c r="K28" t="s">
        <v>357</v>
      </c>
      <c r="L28" t="s">
        <v>337</v>
      </c>
      <c r="M28">
        <v>3.7499999999999999E-3</v>
      </c>
      <c r="N28">
        <v>1</v>
      </c>
      <c r="O28" t="s">
        <v>333</v>
      </c>
      <c r="P28">
        <v>0.5</v>
      </c>
      <c r="Q28">
        <v>2</v>
      </c>
      <c r="R28" t="s">
        <v>320</v>
      </c>
      <c r="S28">
        <v>6.25E-2</v>
      </c>
      <c r="T28" t="s">
        <v>317</v>
      </c>
      <c r="U28" t="s">
        <v>332</v>
      </c>
      <c r="V28" t="s">
        <v>333</v>
      </c>
      <c r="W28">
        <v>0.12</v>
      </c>
      <c r="X28">
        <v>6.25E-2</v>
      </c>
      <c r="Y28">
        <v>26.34</v>
      </c>
      <c r="Z28" t="s">
        <v>330</v>
      </c>
      <c r="AA28" t="s">
        <v>326</v>
      </c>
      <c r="AB28" t="s">
        <v>330</v>
      </c>
      <c r="AC28" t="s">
        <v>330</v>
      </c>
      <c r="AD28" t="s">
        <v>330</v>
      </c>
      <c r="AE28" t="s">
        <v>330</v>
      </c>
      <c r="AF28" t="s">
        <v>330</v>
      </c>
      <c r="AG28" t="s">
        <v>325</v>
      </c>
      <c r="AH28" t="s">
        <v>330</v>
      </c>
      <c r="AI28" t="s">
        <v>330</v>
      </c>
      <c r="AJ28" t="s">
        <v>329</v>
      </c>
      <c r="AK28" t="s">
        <v>330</v>
      </c>
      <c r="AL28" t="s">
        <v>330</v>
      </c>
      <c r="AM28" t="s">
        <v>438</v>
      </c>
      <c r="AN28" t="s">
        <v>464</v>
      </c>
      <c r="AO28" s="3">
        <v>4</v>
      </c>
      <c r="AP28" s="3" t="s">
        <v>361</v>
      </c>
      <c r="AQ28" s="3" t="s">
        <v>441</v>
      </c>
      <c r="AR28" s="3" t="s">
        <v>442</v>
      </c>
      <c r="AS28" s="3">
        <v>3</v>
      </c>
      <c r="AT28" s="3">
        <v>1</v>
      </c>
      <c r="AU28" s="3">
        <v>3</v>
      </c>
      <c r="AV28" s="3" t="s">
        <v>460</v>
      </c>
      <c r="AW28" s="3" t="s">
        <v>441</v>
      </c>
      <c r="AX28" s="3" t="s">
        <v>441</v>
      </c>
      <c r="AY28" s="3" t="s">
        <v>441</v>
      </c>
      <c r="AZ28" s="3" t="s">
        <v>446</v>
      </c>
      <c r="BA28" s="3" t="s">
        <v>441</v>
      </c>
      <c r="BB28" s="3" t="s">
        <v>490</v>
      </c>
      <c r="BC28" s="3" t="s">
        <v>449</v>
      </c>
      <c r="BD28" s="3" t="s">
        <v>491</v>
      </c>
    </row>
    <row r="29" spans="1:56" x14ac:dyDescent="0.25">
      <c r="A29" t="s">
        <v>63</v>
      </c>
      <c r="B29">
        <v>2</v>
      </c>
      <c r="C29" t="s">
        <v>45</v>
      </c>
      <c r="D29" t="s">
        <v>12</v>
      </c>
      <c r="E29" s="2" t="s">
        <v>64</v>
      </c>
      <c r="F29" t="s">
        <v>12</v>
      </c>
      <c r="G29" t="s">
        <v>12</v>
      </c>
      <c r="H29">
        <v>1</v>
      </c>
      <c r="I29" t="s">
        <v>73</v>
      </c>
      <c r="K29" t="s">
        <v>354</v>
      </c>
      <c r="L29" t="s">
        <v>347</v>
      </c>
      <c r="M29">
        <v>3.7499999999999999E-3</v>
      </c>
      <c r="N29">
        <v>1</v>
      </c>
      <c r="O29" t="s">
        <v>333</v>
      </c>
      <c r="P29">
        <v>0.25</v>
      </c>
      <c r="Q29">
        <v>2</v>
      </c>
      <c r="R29" t="s">
        <v>320</v>
      </c>
      <c r="S29">
        <v>0.25</v>
      </c>
      <c r="T29" t="s">
        <v>317</v>
      </c>
      <c r="U29">
        <v>6.25E-2</v>
      </c>
      <c r="V29" t="s">
        <v>333</v>
      </c>
      <c r="W29">
        <v>0.12</v>
      </c>
      <c r="X29">
        <v>6.25E-2</v>
      </c>
      <c r="Y29">
        <v>28.18</v>
      </c>
      <c r="Z29" t="s">
        <v>330</v>
      </c>
      <c r="AA29" t="s">
        <v>326</v>
      </c>
      <c r="AB29" t="s">
        <v>330</v>
      </c>
      <c r="AC29" t="s">
        <v>330</v>
      </c>
      <c r="AD29" t="s">
        <v>330</v>
      </c>
      <c r="AE29" t="s">
        <v>330</v>
      </c>
      <c r="AF29" t="s">
        <v>330</v>
      </c>
      <c r="AG29" t="s">
        <v>330</v>
      </c>
      <c r="AH29" t="s">
        <v>330</v>
      </c>
      <c r="AI29" t="s">
        <v>330</v>
      </c>
      <c r="AJ29" t="s">
        <v>329</v>
      </c>
      <c r="AK29" t="s">
        <v>330</v>
      </c>
      <c r="AL29" t="s">
        <v>330</v>
      </c>
      <c r="AM29" s="2" t="s">
        <v>438</v>
      </c>
      <c r="AN29" t="s">
        <v>451</v>
      </c>
      <c r="AO29" s="3" t="s">
        <v>440</v>
      </c>
      <c r="AP29" s="3" t="s">
        <v>361</v>
      </c>
      <c r="AQ29" s="3" t="s">
        <v>441</v>
      </c>
      <c r="AR29" s="3" t="s">
        <v>442</v>
      </c>
      <c r="AS29" s="3">
        <v>12</v>
      </c>
      <c r="AT29" s="3" t="s">
        <v>318</v>
      </c>
      <c r="AU29" s="3">
        <v>3</v>
      </c>
      <c r="AV29" s="3" t="s">
        <v>460</v>
      </c>
      <c r="AW29" s="3" t="s">
        <v>440</v>
      </c>
      <c r="AX29" s="3">
        <v>0.19</v>
      </c>
      <c r="AY29" s="3">
        <v>8</v>
      </c>
      <c r="AZ29" s="3" t="s">
        <v>446</v>
      </c>
      <c r="BA29" s="3" t="s">
        <v>441</v>
      </c>
      <c r="BB29" s="3" t="s">
        <v>441</v>
      </c>
      <c r="BC29" s="3" t="s">
        <v>449</v>
      </c>
      <c r="BD29" s="3" t="s">
        <v>492</v>
      </c>
    </row>
    <row r="30" spans="1:56" x14ac:dyDescent="0.25">
      <c r="A30" t="s">
        <v>63</v>
      </c>
      <c r="B30">
        <v>2</v>
      </c>
      <c r="C30" t="s">
        <v>21</v>
      </c>
      <c r="D30" t="s">
        <v>12</v>
      </c>
      <c r="E30" s="2" t="s">
        <v>64</v>
      </c>
      <c r="F30" t="s">
        <v>12</v>
      </c>
      <c r="G30" t="s">
        <v>12</v>
      </c>
      <c r="H30">
        <v>1</v>
      </c>
      <c r="I30" t="s">
        <v>72</v>
      </c>
      <c r="K30" t="s">
        <v>357</v>
      </c>
      <c r="L30" t="s">
        <v>337</v>
      </c>
      <c r="M30">
        <v>1.8749999999999999E-3</v>
      </c>
      <c r="N30">
        <v>1</v>
      </c>
      <c r="O30" t="s">
        <v>333</v>
      </c>
      <c r="P30">
        <v>1</v>
      </c>
      <c r="Q30">
        <v>2</v>
      </c>
      <c r="R30" t="s">
        <v>320</v>
      </c>
      <c r="S30">
        <v>6.25E-2</v>
      </c>
      <c r="T30" t="s">
        <v>317</v>
      </c>
      <c r="U30" t="s">
        <v>332</v>
      </c>
      <c r="V30" t="s">
        <v>333</v>
      </c>
      <c r="W30">
        <v>0.12</v>
      </c>
      <c r="X30">
        <v>6.25E-2</v>
      </c>
      <c r="Y30">
        <v>29.81</v>
      </c>
      <c r="Z30" t="s">
        <v>330</v>
      </c>
      <c r="AA30" t="s">
        <v>326</v>
      </c>
      <c r="AB30" t="s">
        <v>330</v>
      </c>
      <c r="AC30" t="s">
        <v>330</v>
      </c>
      <c r="AD30" t="s">
        <v>330</v>
      </c>
      <c r="AE30" t="s">
        <v>330</v>
      </c>
      <c r="AF30" t="s">
        <v>330</v>
      </c>
      <c r="AG30" t="s">
        <v>330</v>
      </c>
      <c r="AH30" t="s">
        <v>330</v>
      </c>
      <c r="AI30" t="s">
        <v>330</v>
      </c>
      <c r="AJ30" t="s">
        <v>329</v>
      </c>
      <c r="AK30" t="s">
        <v>330</v>
      </c>
      <c r="AL30" t="s">
        <v>330</v>
      </c>
      <c r="AM30" s="2" t="s">
        <v>438</v>
      </c>
      <c r="AN30" t="s">
        <v>451</v>
      </c>
      <c r="AO30" s="3">
        <v>4</v>
      </c>
      <c r="AP30" s="3" t="s">
        <v>361</v>
      </c>
      <c r="AQ30" s="3">
        <v>4</v>
      </c>
      <c r="AR30" s="3" t="s">
        <v>460</v>
      </c>
      <c r="AS30" s="3">
        <v>2</v>
      </c>
      <c r="AT30" s="3">
        <v>0.25</v>
      </c>
      <c r="AU30" s="3">
        <v>8</v>
      </c>
      <c r="AV30" s="3" t="s">
        <v>446</v>
      </c>
      <c r="AW30" s="3" t="s">
        <v>440</v>
      </c>
      <c r="AX30" s="3" t="s">
        <v>318</v>
      </c>
      <c r="AY30" s="3" t="s">
        <v>441</v>
      </c>
      <c r="AZ30" s="3" t="s">
        <v>442</v>
      </c>
      <c r="BA30" s="3" t="s">
        <v>441</v>
      </c>
      <c r="BB30" s="3" t="s">
        <v>441</v>
      </c>
      <c r="BC30" s="3" t="s">
        <v>449</v>
      </c>
      <c r="BD30" s="3" t="s">
        <v>493</v>
      </c>
    </row>
    <row r="31" spans="1:56" x14ac:dyDescent="0.25">
      <c r="A31" t="s">
        <v>63</v>
      </c>
      <c r="B31">
        <v>3</v>
      </c>
      <c r="C31" t="s">
        <v>45</v>
      </c>
      <c r="D31" t="s">
        <v>12</v>
      </c>
      <c r="E31" s="2" t="s">
        <v>64</v>
      </c>
      <c r="F31" t="s">
        <v>12</v>
      </c>
      <c r="G31" t="s">
        <v>12</v>
      </c>
      <c r="H31">
        <v>1</v>
      </c>
      <c r="I31" t="s">
        <v>70</v>
      </c>
      <c r="J31" t="s">
        <v>71</v>
      </c>
      <c r="K31" t="s">
        <v>354</v>
      </c>
      <c r="L31" t="s">
        <v>347</v>
      </c>
      <c r="M31">
        <v>3.7499999999999999E-3</v>
      </c>
      <c r="N31">
        <v>1</v>
      </c>
      <c r="O31" t="s">
        <v>333</v>
      </c>
      <c r="P31">
        <v>0.5</v>
      </c>
      <c r="Q31">
        <v>2</v>
      </c>
      <c r="R31" t="s">
        <v>320</v>
      </c>
      <c r="S31">
        <v>0.25</v>
      </c>
      <c r="T31" t="s">
        <v>317</v>
      </c>
      <c r="U31" t="s">
        <v>332</v>
      </c>
      <c r="V31" t="s">
        <v>333</v>
      </c>
      <c r="W31">
        <v>0.12</v>
      </c>
      <c r="X31">
        <v>6.25E-2</v>
      </c>
      <c r="Y31">
        <v>26.85</v>
      </c>
      <c r="Z31" t="s">
        <v>330</v>
      </c>
      <c r="AA31" t="s">
        <v>326</v>
      </c>
      <c r="AB31" t="s">
        <v>330</v>
      </c>
      <c r="AC31" t="s">
        <v>330</v>
      </c>
      <c r="AD31" t="s">
        <v>330</v>
      </c>
      <c r="AE31" t="s">
        <v>330</v>
      </c>
      <c r="AF31" t="s">
        <v>330</v>
      </c>
      <c r="AG31" t="s">
        <v>330</v>
      </c>
      <c r="AH31" t="s">
        <v>330</v>
      </c>
      <c r="AI31" t="s">
        <v>330</v>
      </c>
      <c r="AJ31" t="s">
        <v>329</v>
      </c>
      <c r="AK31" t="s">
        <v>330</v>
      </c>
      <c r="AL31" t="s">
        <v>330</v>
      </c>
      <c r="AM31" t="s">
        <v>438</v>
      </c>
      <c r="AN31" t="s">
        <v>451</v>
      </c>
      <c r="AO31" s="3" t="s">
        <v>440</v>
      </c>
      <c r="AP31" s="3" t="s">
        <v>361</v>
      </c>
      <c r="AQ31" s="3" t="s">
        <v>441</v>
      </c>
      <c r="AR31" s="3" t="s">
        <v>442</v>
      </c>
      <c r="AS31" s="3">
        <v>8</v>
      </c>
      <c r="AT31" s="3" t="s">
        <v>318</v>
      </c>
      <c r="AU31" s="3" t="s">
        <v>441</v>
      </c>
      <c r="AV31" s="3" t="s">
        <v>442</v>
      </c>
      <c r="AW31" s="3" t="s">
        <v>440</v>
      </c>
      <c r="AX31" s="3" t="s">
        <v>318</v>
      </c>
      <c r="AY31" s="3" t="s">
        <v>441</v>
      </c>
      <c r="AZ31" s="3" t="s">
        <v>442</v>
      </c>
      <c r="BA31" s="3" t="s">
        <v>441</v>
      </c>
      <c r="BB31" s="3" t="s">
        <v>441</v>
      </c>
      <c r="BC31" s="3" t="s">
        <v>442</v>
      </c>
      <c r="BD31" s="7" t="s">
        <v>494</v>
      </c>
    </row>
    <row r="32" spans="1:56" x14ac:dyDescent="0.25">
      <c r="A32" t="s">
        <v>63</v>
      </c>
      <c r="B32">
        <v>3</v>
      </c>
      <c r="C32" t="s">
        <v>66</v>
      </c>
      <c r="D32" t="s">
        <v>12</v>
      </c>
      <c r="E32" s="2" t="s">
        <v>64</v>
      </c>
      <c r="F32" t="s">
        <v>12</v>
      </c>
      <c r="G32" t="s">
        <v>12</v>
      </c>
      <c r="H32">
        <v>1</v>
      </c>
      <c r="I32" t="s">
        <v>74</v>
      </c>
      <c r="J32" t="s">
        <v>75</v>
      </c>
      <c r="K32" t="s">
        <v>355</v>
      </c>
      <c r="L32" t="s">
        <v>347</v>
      </c>
      <c r="M32">
        <v>1.8749999999999999E-3</v>
      </c>
      <c r="N32">
        <v>1</v>
      </c>
      <c r="O32" t="s">
        <v>333</v>
      </c>
      <c r="P32">
        <v>0.5</v>
      </c>
      <c r="Q32">
        <v>2</v>
      </c>
      <c r="R32" t="s">
        <v>320</v>
      </c>
      <c r="S32">
        <v>1</v>
      </c>
      <c r="T32" t="s">
        <v>317</v>
      </c>
      <c r="U32">
        <v>0.125</v>
      </c>
      <c r="V32" t="s">
        <v>333</v>
      </c>
      <c r="W32">
        <v>0.12</v>
      </c>
      <c r="X32">
        <v>0.03</v>
      </c>
      <c r="Y32">
        <v>27.9</v>
      </c>
      <c r="Z32" t="s">
        <v>330</v>
      </c>
      <c r="AA32" t="s">
        <v>326</v>
      </c>
      <c r="AB32" t="s">
        <v>330</v>
      </c>
      <c r="AC32" t="s">
        <v>330</v>
      </c>
      <c r="AD32" t="s">
        <v>330</v>
      </c>
      <c r="AE32" t="s">
        <v>330</v>
      </c>
      <c r="AF32" t="s">
        <v>329</v>
      </c>
      <c r="AG32" t="s">
        <v>330</v>
      </c>
      <c r="AH32" t="s">
        <v>330</v>
      </c>
      <c r="AI32" t="s">
        <v>330</v>
      </c>
      <c r="AJ32" t="s">
        <v>329</v>
      </c>
      <c r="AK32" t="s">
        <v>330</v>
      </c>
      <c r="AL32" t="s">
        <v>330</v>
      </c>
      <c r="AM32" t="s">
        <v>438</v>
      </c>
      <c r="AN32" t="s">
        <v>451</v>
      </c>
      <c r="AO32" s="3" t="s">
        <v>440</v>
      </c>
      <c r="AP32" s="3" t="s">
        <v>361</v>
      </c>
      <c r="AQ32" s="3" t="s">
        <v>441</v>
      </c>
      <c r="AR32" s="3" t="s">
        <v>442</v>
      </c>
      <c r="AS32" s="3" t="s">
        <v>443</v>
      </c>
      <c r="AT32" s="3" t="s">
        <v>318</v>
      </c>
      <c r="AU32" s="3" t="s">
        <v>441</v>
      </c>
      <c r="AV32" s="3" t="s">
        <v>442</v>
      </c>
      <c r="AW32" s="3">
        <v>0.25</v>
      </c>
      <c r="AX32" s="3">
        <v>0.19</v>
      </c>
      <c r="AY32" s="3">
        <f>AW32/AX32</f>
        <v>1.3157894736842106</v>
      </c>
      <c r="AZ32" s="3" t="s">
        <v>460</v>
      </c>
      <c r="BA32" s="3" t="s">
        <v>441</v>
      </c>
      <c r="BB32" s="3" t="s">
        <v>441</v>
      </c>
      <c r="BC32" s="5" t="s">
        <v>442</v>
      </c>
      <c r="BD32" s="7" t="s">
        <v>495</v>
      </c>
    </row>
    <row r="33" spans="1:56" x14ac:dyDescent="0.25">
      <c r="A33" t="s">
        <v>63</v>
      </c>
      <c r="B33">
        <v>3</v>
      </c>
      <c r="C33" t="s">
        <v>66</v>
      </c>
      <c r="D33" t="s">
        <v>12</v>
      </c>
      <c r="E33" s="2" t="s">
        <v>67</v>
      </c>
      <c r="F33" t="s">
        <v>12</v>
      </c>
      <c r="G33" t="s">
        <v>12</v>
      </c>
      <c r="H33" t="s">
        <v>54</v>
      </c>
      <c r="I33" t="s">
        <v>68</v>
      </c>
      <c r="J33" t="s">
        <v>69</v>
      </c>
      <c r="K33" t="s">
        <v>355</v>
      </c>
      <c r="L33" t="s">
        <v>347</v>
      </c>
      <c r="M33">
        <v>3.7499999999999999E-3</v>
      </c>
      <c r="N33">
        <v>1</v>
      </c>
      <c r="O33" t="s">
        <v>333</v>
      </c>
      <c r="P33">
        <v>0.12</v>
      </c>
      <c r="Q33">
        <v>2</v>
      </c>
      <c r="R33" t="s">
        <v>356</v>
      </c>
      <c r="S33">
        <v>0.5</v>
      </c>
      <c r="T33" t="s">
        <v>317</v>
      </c>
      <c r="U33">
        <v>0.125</v>
      </c>
      <c r="V33">
        <v>0.5</v>
      </c>
      <c r="W33">
        <v>0.12</v>
      </c>
      <c r="X33">
        <v>6.25E-2</v>
      </c>
      <c r="Y33">
        <v>23.64</v>
      </c>
      <c r="Z33" t="s">
        <v>326</v>
      </c>
      <c r="AA33" t="s">
        <v>326</v>
      </c>
      <c r="AB33" t="s">
        <v>330</v>
      </c>
      <c r="AC33" t="s">
        <v>326</v>
      </c>
      <c r="AD33" t="s">
        <v>326</v>
      </c>
      <c r="AE33" t="s">
        <v>326</v>
      </c>
      <c r="AF33" t="s">
        <v>326</v>
      </c>
      <c r="AG33" t="s">
        <v>326</v>
      </c>
      <c r="AH33" t="s">
        <v>326</v>
      </c>
      <c r="AI33" t="s">
        <v>330</v>
      </c>
      <c r="AJ33" t="s">
        <v>326</v>
      </c>
      <c r="AK33" t="s">
        <v>326</v>
      </c>
      <c r="AM33" t="s">
        <v>438</v>
      </c>
      <c r="AN33" t="s">
        <v>469</v>
      </c>
      <c r="AO33" s="3" t="s">
        <v>440</v>
      </c>
      <c r="AP33" s="3" t="s">
        <v>361</v>
      </c>
      <c r="AQ33" s="3" t="s">
        <v>441</v>
      </c>
      <c r="AR33" s="3" t="s">
        <v>442</v>
      </c>
      <c r="AS33" s="3">
        <v>1.5</v>
      </c>
      <c r="AT33" s="3" t="s">
        <v>318</v>
      </c>
      <c r="AU33" s="3" t="s">
        <v>441</v>
      </c>
      <c r="AV33" s="3" t="s">
        <v>442</v>
      </c>
      <c r="AW33" s="3">
        <v>0.5</v>
      </c>
      <c r="AX33" s="3">
        <v>0.25</v>
      </c>
      <c r="AY33" s="3">
        <f>AW33/AX33</f>
        <v>2</v>
      </c>
      <c r="AZ33" s="3" t="s">
        <v>460</v>
      </c>
      <c r="BA33" s="3" t="s">
        <v>441</v>
      </c>
      <c r="BB33" s="3" t="s">
        <v>441</v>
      </c>
      <c r="BC33" s="3" t="s">
        <v>442</v>
      </c>
      <c r="BD33" s="7" t="s">
        <v>496</v>
      </c>
    </row>
    <row r="34" spans="1:56" x14ac:dyDescent="0.25">
      <c r="A34" t="s">
        <v>63</v>
      </c>
      <c r="B34">
        <v>3</v>
      </c>
      <c r="C34" t="s">
        <v>21</v>
      </c>
      <c r="D34" t="s">
        <v>12</v>
      </c>
      <c r="E34" s="2" t="s">
        <v>64</v>
      </c>
      <c r="F34" t="s">
        <v>12</v>
      </c>
      <c r="G34" t="s">
        <v>12</v>
      </c>
      <c r="H34">
        <v>1</v>
      </c>
      <c r="I34" t="s">
        <v>30</v>
      </c>
      <c r="K34" t="s">
        <v>357</v>
      </c>
      <c r="L34" t="s">
        <v>337</v>
      </c>
      <c r="M34">
        <v>3.7499999999999999E-3</v>
      </c>
      <c r="N34">
        <v>1</v>
      </c>
      <c r="O34" t="s">
        <v>333</v>
      </c>
      <c r="P34">
        <v>0.5</v>
      </c>
      <c r="Q34">
        <v>2</v>
      </c>
      <c r="R34" t="s">
        <v>320</v>
      </c>
      <c r="S34">
        <v>0.125</v>
      </c>
      <c r="T34" t="s">
        <v>317</v>
      </c>
      <c r="U34" t="s">
        <v>332</v>
      </c>
      <c r="V34" t="s">
        <v>333</v>
      </c>
      <c r="W34">
        <v>0.12</v>
      </c>
      <c r="X34">
        <v>6.25E-2</v>
      </c>
      <c r="Y34">
        <v>23.72</v>
      </c>
      <c r="Z34" t="s">
        <v>330</v>
      </c>
      <c r="AA34" t="s">
        <v>326</v>
      </c>
      <c r="AB34" t="s">
        <v>330</v>
      </c>
      <c r="AC34" t="s">
        <v>330</v>
      </c>
      <c r="AD34" t="s">
        <v>330</v>
      </c>
      <c r="AE34" t="s">
        <v>330</v>
      </c>
      <c r="AF34" t="s">
        <v>330</v>
      </c>
      <c r="AG34" t="s">
        <v>330</v>
      </c>
      <c r="AH34" t="s">
        <v>330</v>
      </c>
      <c r="AI34" t="s">
        <v>330</v>
      </c>
      <c r="AJ34" t="s">
        <v>329</v>
      </c>
      <c r="AK34" t="s">
        <v>330</v>
      </c>
      <c r="AL34" t="s">
        <v>330</v>
      </c>
      <c r="AM34" t="s">
        <v>438</v>
      </c>
      <c r="AN34" t="s">
        <v>451</v>
      </c>
      <c r="AO34" s="3">
        <v>4</v>
      </c>
      <c r="AP34" s="3" t="s">
        <v>361</v>
      </c>
      <c r="AQ34" s="3" t="s">
        <v>441</v>
      </c>
      <c r="AR34" s="3" t="s">
        <v>442</v>
      </c>
      <c r="AS34" s="3">
        <v>2</v>
      </c>
      <c r="AT34" s="3">
        <v>0.38</v>
      </c>
      <c r="AU34" s="3">
        <f>AS34/AT34</f>
        <v>5.2631578947368425</v>
      </c>
      <c r="AV34" s="3" t="s">
        <v>460</v>
      </c>
      <c r="AW34" s="3" t="s">
        <v>441</v>
      </c>
      <c r="AX34" s="3" t="s">
        <v>441</v>
      </c>
      <c r="AY34" s="3" t="s">
        <v>441</v>
      </c>
      <c r="AZ34" s="3" t="s">
        <v>446</v>
      </c>
      <c r="BA34" s="3" t="s">
        <v>497</v>
      </c>
      <c r="BB34" s="3" t="s">
        <v>441</v>
      </c>
      <c r="BC34" s="3" t="s">
        <v>449</v>
      </c>
      <c r="BD34" s="3" t="s">
        <v>498</v>
      </c>
    </row>
    <row r="35" spans="1:56" x14ac:dyDescent="0.25">
      <c r="A35" t="s">
        <v>76</v>
      </c>
      <c r="B35">
        <v>1</v>
      </c>
      <c r="C35" t="s">
        <v>21</v>
      </c>
      <c r="D35" t="s">
        <v>12</v>
      </c>
      <c r="E35" s="2" t="s">
        <v>19</v>
      </c>
      <c r="F35" t="s">
        <v>12</v>
      </c>
      <c r="G35" t="s">
        <v>12</v>
      </c>
      <c r="H35">
        <v>3</v>
      </c>
      <c r="I35" t="s">
        <v>81</v>
      </c>
      <c r="K35" t="s">
        <v>359</v>
      </c>
      <c r="L35" t="s">
        <v>337</v>
      </c>
      <c r="M35">
        <v>1.8749999999999999E-3</v>
      </c>
      <c r="N35">
        <v>1</v>
      </c>
      <c r="O35" t="s">
        <v>333</v>
      </c>
      <c r="P35">
        <v>0.5</v>
      </c>
      <c r="Q35">
        <v>2</v>
      </c>
      <c r="R35" t="s">
        <v>320</v>
      </c>
      <c r="S35">
        <v>6.25E-2</v>
      </c>
      <c r="T35">
        <v>0.25</v>
      </c>
      <c r="U35" t="s">
        <v>332</v>
      </c>
      <c r="V35" t="s">
        <v>333</v>
      </c>
      <c r="W35">
        <v>0.12</v>
      </c>
      <c r="X35">
        <v>0.03</v>
      </c>
      <c r="Y35">
        <v>29.26</v>
      </c>
      <c r="Z35" t="s">
        <v>330</v>
      </c>
      <c r="AA35" t="s">
        <v>326</v>
      </c>
      <c r="AB35" t="s">
        <v>330</v>
      </c>
      <c r="AC35" t="s">
        <v>330</v>
      </c>
      <c r="AD35" t="s">
        <v>330</v>
      </c>
      <c r="AE35" t="s">
        <v>330</v>
      </c>
      <c r="AF35" t="s">
        <v>330</v>
      </c>
      <c r="AG35" t="s">
        <v>325</v>
      </c>
      <c r="AH35" t="s">
        <v>330</v>
      </c>
      <c r="AI35" t="s">
        <v>344</v>
      </c>
      <c r="AJ35" t="s">
        <v>329</v>
      </c>
      <c r="AK35" t="s">
        <v>330</v>
      </c>
      <c r="AL35" t="s">
        <v>330</v>
      </c>
      <c r="AM35" t="s">
        <v>438</v>
      </c>
      <c r="AN35" t="s">
        <v>451</v>
      </c>
      <c r="AO35" s="3" t="s">
        <v>440</v>
      </c>
      <c r="AP35" s="3">
        <v>0.38</v>
      </c>
      <c r="AQ35" s="3">
        <v>42.1</v>
      </c>
      <c r="AR35" s="3" t="s">
        <v>446</v>
      </c>
      <c r="AS35" s="3">
        <v>0.5</v>
      </c>
      <c r="AT35" s="3">
        <v>0.125</v>
      </c>
      <c r="AU35" s="3">
        <v>4</v>
      </c>
      <c r="AV35" s="3" t="s">
        <v>460</v>
      </c>
      <c r="AW35" s="3" t="s">
        <v>440</v>
      </c>
      <c r="AX35" s="5" t="s">
        <v>461</v>
      </c>
      <c r="AY35" s="3">
        <v>250</v>
      </c>
      <c r="AZ35" s="3" t="s">
        <v>446</v>
      </c>
      <c r="BA35" s="3" t="s">
        <v>441</v>
      </c>
      <c r="BB35" s="3" t="s">
        <v>441</v>
      </c>
      <c r="BC35" s="5" t="s">
        <v>449</v>
      </c>
      <c r="BD35" s="3" t="s">
        <v>499</v>
      </c>
    </row>
    <row r="36" spans="1:56" x14ac:dyDescent="0.25">
      <c r="A36" t="s">
        <v>76</v>
      </c>
      <c r="B36">
        <v>2</v>
      </c>
      <c r="C36" t="s">
        <v>15</v>
      </c>
      <c r="D36" t="s">
        <v>12</v>
      </c>
      <c r="E36" s="14" t="s">
        <v>78</v>
      </c>
      <c r="F36" t="s">
        <v>12</v>
      </c>
      <c r="G36" t="s">
        <v>12</v>
      </c>
      <c r="H36">
        <v>3</v>
      </c>
      <c r="I36" t="s">
        <v>38</v>
      </c>
      <c r="K36" t="s">
        <v>352</v>
      </c>
      <c r="L36" t="s">
        <v>316</v>
      </c>
      <c r="M36">
        <v>0.125</v>
      </c>
      <c r="N36" t="s">
        <v>317</v>
      </c>
      <c r="O36">
        <v>4</v>
      </c>
      <c r="P36">
        <v>0.12</v>
      </c>
      <c r="Q36">
        <v>0.5</v>
      </c>
      <c r="R36" t="s">
        <v>320</v>
      </c>
      <c r="S36" t="s">
        <v>327</v>
      </c>
      <c r="T36" t="s">
        <v>317</v>
      </c>
      <c r="U36" t="s">
        <v>323</v>
      </c>
      <c r="V36">
        <v>2</v>
      </c>
      <c r="W36" t="s">
        <v>332</v>
      </c>
      <c r="X36">
        <v>0.25</v>
      </c>
      <c r="Y36" t="s">
        <v>325</v>
      </c>
      <c r="Z36" t="s">
        <v>326</v>
      </c>
      <c r="AA36" t="s">
        <v>326</v>
      </c>
      <c r="AB36" t="s">
        <v>325</v>
      </c>
      <c r="AC36" t="s">
        <v>330</v>
      </c>
      <c r="AD36" t="s">
        <v>330</v>
      </c>
      <c r="AE36" t="s">
        <v>330</v>
      </c>
      <c r="AF36" t="s">
        <v>325</v>
      </c>
      <c r="AG36" t="s">
        <v>330</v>
      </c>
      <c r="AH36" t="s">
        <v>325</v>
      </c>
      <c r="AI36" t="s">
        <v>325</v>
      </c>
      <c r="AJ36" t="s">
        <v>330</v>
      </c>
      <c r="AK36" t="s">
        <v>326</v>
      </c>
      <c r="AL36" t="s">
        <v>325</v>
      </c>
      <c r="AM36" s="13" t="s">
        <v>500</v>
      </c>
      <c r="AN36" s="13" t="s">
        <v>501</v>
      </c>
      <c r="AO36" s="12" t="s">
        <v>440</v>
      </c>
      <c r="AP36" s="12" t="s">
        <v>361</v>
      </c>
      <c r="AQ36" s="12" t="s">
        <v>441</v>
      </c>
      <c r="AR36" s="12" t="s">
        <v>442</v>
      </c>
      <c r="AS36" s="12" t="s">
        <v>443</v>
      </c>
      <c r="AT36" s="12" t="s">
        <v>318</v>
      </c>
      <c r="AU36" s="12" t="s">
        <v>441</v>
      </c>
      <c r="AV36" s="12" t="s">
        <v>442</v>
      </c>
      <c r="AW36" s="12" t="s">
        <v>440</v>
      </c>
      <c r="AX36" s="12" t="s">
        <v>318</v>
      </c>
      <c r="AY36" s="12" t="s">
        <v>441</v>
      </c>
      <c r="AZ36" s="12" t="s">
        <v>442</v>
      </c>
      <c r="BA36" s="12" t="s">
        <v>441</v>
      </c>
      <c r="BB36" s="12" t="s">
        <v>441</v>
      </c>
      <c r="BC36" s="12" t="s">
        <v>442</v>
      </c>
      <c r="BD36" s="4" t="s">
        <v>502</v>
      </c>
    </row>
    <row r="37" spans="1:56" x14ac:dyDescent="0.25">
      <c r="A37" t="s">
        <v>76</v>
      </c>
      <c r="B37">
        <v>2</v>
      </c>
      <c r="C37" t="s">
        <v>36</v>
      </c>
      <c r="D37" t="s">
        <v>12</v>
      </c>
      <c r="E37" s="15" t="s">
        <v>80</v>
      </c>
      <c r="F37" t="s">
        <v>12</v>
      </c>
      <c r="G37" t="s">
        <v>12</v>
      </c>
      <c r="H37">
        <v>5</v>
      </c>
      <c r="I37" t="s">
        <v>46</v>
      </c>
      <c r="K37" t="s">
        <v>340</v>
      </c>
      <c r="L37" t="s">
        <v>316</v>
      </c>
      <c r="M37">
        <v>1</v>
      </c>
      <c r="N37">
        <v>0.5</v>
      </c>
      <c r="O37" t="s">
        <v>333</v>
      </c>
      <c r="P37">
        <v>0.5</v>
      </c>
      <c r="Q37">
        <v>16</v>
      </c>
      <c r="R37" t="s">
        <v>320</v>
      </c>
      <c r="S37" t="s">
        <v>358</v>
      </c>
      <c r="T37" t="s">
        <v>317</v>
      </c>
      <c r="U37" t="s">
        <v>342</v>
      </c>
      <c r="V37" t="s">
        <v>323</v>
      </c>
      <c r="W37">
        <v>0.25</v>
      </c>
      <c r="X37" t="s">
        <v>318</v>
      </c>
      <c r="Y37">
        <v>33.14</v>
      </c>
      <c r="Z37" t="s">
        <v>326</v>
      </c>
      <c r="AA37" t="s">
        <v>326</v>
      </c>
      <c r="AB37" t="s">
        <v>330</v>
      </c>
      <c r="AC37" t="s">
        <v>326</v>
      </c>
      <c r="AD37" t="s">
        <v>325</v>
      </c>
      <c r="AE37" t="s">
        <v>330</v>
      </c>
      <c r="AF37" t="s">
        <v>326</v>
      </c>
      <c r="AG37" t="s">
        <v>326</v>
      </c>
      <c r="AH37" t="s">
        <v>326</v>
      </c>
      <c r="AI37" t="s">
        <v>325</v>
      </c>
      <c r="AJ37" t="s">
        <v>326</v>
      </c>
      <c r="AK37" t="s">
        <v>325</v>
      </c>
      <c r="AL37" t="s">
        <v>330</v>
      </c>
      <c r="AM37" t="s">
        <v>438</v>
      </c>
      <c r="AN37" t="s">
        <v>480</v>
      </c>
      <c r="AO37" s="3" t="s">
        <v>440</v>
      </c>
      <c r="AP37" s="3" t="s">
        <v>361</v>
      </c>
      <c r="AQ37" s="3" t="s">
        <v>441</v>
      </c>
      <c r="AR37" s="3" t="s">
        <v>442</v>
      </c>
      <c r="AS37" s="3">
        <v>0.5</v>
      </c>
      <c r="AT37" s="3">
        <v>1.5</v>
      </c>
      <c r="AU37" s="3">
        <f>AS37/AT37</f>
        <v>0.33333333333333331</v>
      </c>
      <c r="AV37" s="3" t="s">
        <v>460</v>
      </c>
      <c r="AW37" s="3">
        <v>2</v>
      </c>
      <c r="AX37" s="3">
        <v>1</v>
      </c>
      <c r="AY37" s="3">
        <f>AW37/AX37</f>
        <v>2</v>
      </c>
      <c r="AZ37" s="3" t="s">
        <v>460</v>
      </c>
      <c r="BA37" s="3" t="s">
        <v>441</v>
      </c>
      <c r="BB37" s="3" t="s">
        <v>441</v>
      </c>
      <c r="BC37" s="3" t="s">
        <v>442</v>
      </c>
      <c r="BD37" s="4" t="s">
        <v>503</v>
      </c>
    </row>
    <row r="38" spans="1:56" x14ac:dyDescent="0.25">
      <c r="A38" t="s">
        <v>76</v>
      </c>
      <c r="B38">
        <v>2</v>
      </c>
      <c r="C38" t="s">
        <v>26</v>
      </c>
      <c r="D38" t="s">
        <v>12</v>
      </c>
      <c r="E38" s="2" t="s">
        <v>78</v>
      </c>
      <c r="F38" t="s">
        <v>12</v>
      </c>
      <c r="G38" t="s">
        <v>12</v>
      </c>
      <c r="H38">
        <v>2</v>
      </c>
      <c r="I38" t="s">
        <v>79</v>
      </c>
      <c r="K38" t="s">
        <v>331</v>
      </c>
      <c r="L38" t="s">
        <v>316</v>
      </c>
      <c r="M38">
        <v>3.7499999999999999E-3</v>
      </c>
      <c r="N38" t="s">
        <v>317</v>
      </c>
      <c r="O38">
        <v>4</v>
      </c>
      <c r="P38">
        <v>0.5</v>
      </c>
      <c r="Q38">
        <v>0.5</v>
      </c>
      <c r="R38" t="s">
        <v>320</v>
      </c>
      <c r="S38" t="s">
        <v>327</v>
      </c>
      <c r="T38" t="s">
        <v>317</v>
      </c>
      <c r="U38">
        <v>8</v>
      </c>
      <c r="V38" t="s">
        <v>333</v>
      </c>
      <c r="W38" t="s">
        <v>332</v>
      </c>
      <c r="X38" t="s">
        <v>330</v>
      </c>
      <c r="Y38" t="s">
        <v>328</v>
      </c>
      <c r="Z38" t="s">
        <v>326</v>
      </c>
      <c r="AA38" t="s">
        <v>326</v>
      </c>
      <c r="AB38" t="s">
        <v>325</v>
      </c>
      <c r="AC38" t="s">
        <v>326</v>
      </c>
      <c r="AD38" t="s">
        <v>330</v>
      </c>
      <c r="AE38" t="s">
        <v>330</v>
      </c>
      <c r="AF38" t="s">
        <v>325</v>
      </c>
      <c r="AG38" t="s">
        <v>330</v>
      </c>
      <c r="AH38" t="s">
        <v>326</v>
      </c>
      <c r="AI38" t="s">
        <v>325</v>
      </c>
      <c r="AJ38" t="s">
        <v>330</v>
      </c>
      <c r="AK38" t="s">
        <v>330</v>
      </c>
      <c r="AL38" t="s">
        <v>325</v>
      </c>
      <c r="AM38" t="s">
        <v>438</v>
      </c>
      <c r="AN38" t="s">
        <v>501</v>
      </c>
      <c r="AO38" s="3">
        <v>6</v>
      </c>
      <c r="AP38" s="3" t="s">
        <v>361</v>
      </c>
      <c r="AQ38" s="3">
        <v>6</v>
      </c>
      <c r="AR38" s="3" t="s">
        <v>460</v>
      </c>
      <c r="AS38" s="3" t="s">
        <v>441</v>
      </c>
      <c r="AT38" s="3" t="s">
        <v>441</v>
      </c>
      <c r="AU38" s="3" t="s">
        <v>441</v>
      </c>
      <c r="AV38" s="3" t="s">
        <v>446</v>
      </c>
      <c r="AW38" s="3" t="s">
        <v>441</v>
      </c>
      <c r="AX38" s="3" t="s">
        <v>441</v>
      </c>
      <c r="AY38" s="3" t="s">
        <v>441</v>
      </c>
      <c r="AZ38" s="3" t="s">
        <v>446</v>
      </c>
      <c r="BA38" s="3" t="s">
        <v>441</v>
      </c>
      <c r="BB38" s="3" t="s">
        <v>448</v>
      </c>
      <c r="BC38" s="3" t="s">
        <v>449</v>
      </c>
      <c r="BD38" s="4" t="s">
        <v>504</v>
      </c>
    </row>
    <row r="39" spans="1:56" x14ac:dyDescent="0.25">
      <c r="A39" t="s">
        <v>76</v>
      </c>
      <c r="B39">
        <v>2</v>
      </c>
      <c r="C39" t="s">
        <v>21</v>
      </c>
      <c r="D39" t="s">
        <v>12</v>
      </c>
      <c r="E39" s="2" t="s">
        <v>19</v>
      </c>
      <c r="F39" t="s">
        <v>12</v>
      </c>
      <c r="G39" t="s">
        <v>12</v>
      </c>
      <c r="H39">
        <v>1</v>
      </c>
      <c r="I39" t="s">
        <v>77</v>
      </c>
      <c r="K39" t="s">
        <v>359</v>
      </c>
      <c r="L39" t="s">
        <v>337</v>
      </c>
      <c r="M39">
        <v>1.8749999999999999E-3</v>
      </c>
      <c r="N39">
        <v>1</v>
      </c>
      <c r="O39" t="s">
        <v>333</v>
      </c>
      <c r="P39">
        <v>0.5</v>
      </c>
      <c r="Q39">
        <v>2</v>
      </c>
      <c r="R39" t="s">
        <v>320</v>
      </c>
      <c r="S39">
        <v>6.25E-2</v>
      </c>
      <c r="T39" t="s">
        <v>317</v>
      </c>
      <c r="U39" t="s">
        <v>332</v>
      </c>
      <c r="V39" t="s">
        <v>333</v>
      </c>
      <c r="W39">
        <v>0.12</v>
      </c>
      <c r="X39">
        <v>6.25E-2</v>
      </c>
      <c r="Y39">
        <v>28.5</v>
      </c>
      <c r="Z39" t="s">
        <v>330</v>
      </c>
      <c r="AA39" t="s">
        <v>326</v>
      </c>
      <c r="AB39" t="s">
        <v>330</v>
      </c>
      <c r="AC39" t="s">
        <v>325</v>
      </c>
      <c r="AD39" t="s">
        <v>330</v>
      </c>
      <c r="AE39" t="s">
        <v>330</v>
      </c>
      <c r="AF39" t="s">
        <v>330</v>
      </c>
      <c r="AG39" t="s">
        <v>330</v>
      </c>
      <c r="AH39" t="s">
        <v>330</v>
      </c>
      <c r="AI39" t="s">
        <v>330</v>
      </c>
      <c r="AJ39" t="s">
        <v>329</v>
      </c>
      <c r="AK39" t="s">
        <v>330</v>
      </c>
      <c r="AL39" t="s">
        <v>330</v>
      </c>
      <c r="AM39" t="s">
        <v>438</v>
      </c>
      <c r="AN39" t="s">
        <v>451</v>
      </c>
      <c r="AO39" s="3" t="s">
        <v>440</v>
      </c>
      <c r="AP39" s="3">
        <v>0.125</v>
      </c>
      <c r="AQ39" s="3">
        <v>128</v>
      </c>
      <c r="AR39" s="3" t="s">
        <v>446</v>
      </c>
      <c r="AS39" s="3" t="s">
        <v>441</v>
      </c>
      <c r="AT39" s="3" t="s">
        <v>441</v>
      </c>
      <c r="AU39" s="3" t="s">
        <v>441</v>
      </c>
      <c r="AV39" s="3" t="s">
        <v>446</v>
      </c>
      <c r="AW39" s="3" t="s">
        <v>441</v>
      </c>
      <c r="AX39" s="3" t="s">
        <v>441</v>
      </c>
      <c r="AY39" s="3" t="s">
        <v>441</v>
      </c>
      <c r="AZ39" s="3" t="s">
        <v>446</v>
      </c>
      <c r="BA39" s="3" t="s">
        <v>441</v>
      </c>
      <c r="BB39" s="3" t="s">
        <v>448</v>
      </c>
      <c r="BC39" s="3" t="s">
        <v>449</v>
      </c>
      <c r="BD39" s="3" t="s">
        <v>505</v>
      </c>
    </row>
    <row r="40" spans="1:56" x14ac:dyDescent="0.25">
      <c r="A40" t="s">
        <v>76</v>
      </c>
      <c r="B40">
        <v>3</v>
      </c>
      <c r="C40" t="s">
        <v>21</v>
      </c>
      <c r="D40" t="s">
        <v>12</v>
      </c>
      <c r="E40" s="2" t="s">
        <v>19</v>
      </c>
      <c r="F40" t="s">
        <v>12</v>
      </c>
      <c r="G40" t="s">
        <v>12</v>
      </c>
      <c r="H40">
        <v>1</v>
      </c>
      <c r="I40" t="s">
        <v>82</v>
      </c>
      <c r="K40" t="s">
        <v>359</v>
      </c>
      <c r="L40" t="s">
        <v>337</v>
      </c>
      <c r="M40">
        <v>3.7499999999999999E-3</v>
      </c>
      <c r="N40">
        <v>2</v>
      </c>
      <c r="O40" t="s">
        <v>333</v>
      </c>
      <c r="P40">
        <v>0.5</v>
      </c>
      <c r="Q40">
        <v>2</v>
      </c>
      <c r="R40" t="s">
        <v>320</v>
      </c>
      <c r="S40">
        <v>6.25E-2</v>
      </c>
      <c r="T40" t="s">
        <v>317</v>
      </c>
      <c r="U40" t="s">
        <v>332</v>
      </c>
      <c r="V40" t="s">
        <v>333</v>
      </c>
      <c r="W40">
        <v>0.25</v>
      </c>
      <c r="X40">
        <v>6.25E-2</v>
      </c>
      <c r="Y40">
        <v>28.55</v>
      </c>
      <c r="Z40" t="s">
        <v>330</v>
      </c>
      <c r="AA40" t="s">
        <v>326</v>
      </c>
      <c r="AB40" t="s">
        <v>330</v>
      </c>
      <c r="AC40" t="s">
        <v>330</v>
      </c>
      <c r="AD40" t="s">
        <v>330</v>
      </c>
      <c r="AE40" t="s">
        <v>330</v>
      </c>
      <c r="AF40" t="s">
        <v>330</v>
      </c>
      <c r="AG40" t="s">
        <v>330</v>
      </c>
      <c r="AH40" t="s">
        <v>330</v>
      </c>
      <c r="AI40" t="s">
        <v>330</v>
      </c>
      <c r="AJ40" t="s">
        <v>329</v>
      </c>
      <c r="AK40" t="s">
        <v>330</v>
      </c>
      <c r="AL40" t="s">
        <v>330</v>
      </c>
      <c r="AM40" t="s">
        <v>500</v>
      </c>
      <c r="AN40" t="s">
        <v>451</v>
      </c>
      <c r="AO40" s="3" t="s">
        <v>440</v>
      </c>
      <c r="AP40" s="3">
        <v>4.7E-2</v>
      </c>
      <c r="AQ40" s="3">
        <f>16/AP40</f>
        <v>340.42553191489361</v>
      </c>
      <c r="AR40" s="3" t="s">
        <v>446</v>
      </c>
      <c r="AS40" s="3" t="s">
        <v>441</v>
      </c>
      <c r="AT40" s="3" t="s">
        <v>441</v>
      </c>
      <c r="AU40" s="3" t="s">
        <v>441</v>
      </c>
      <c r="AV40" s="3" t="s">
        <v>446</v>
      </c>
      <c r="AW40" s="3" t="s">
        <v>441</v>
      </c>
      <c r="AX40" s="3" t="s">
        <v>441</v>
      </c>
      <c r="AY40" s="3" t="s">
        <v>441</v>
      </c>
      <c r="AZ40" s="3" t="s">
        <v>446</v>
      </c>
      <c r="BA40" s="3" t="s">
        <v>490</v>
      </c>
      <c r="BB40" s="3" t="s">
        <v>506</v>
      </c>
      <c r="BC40" s="3" t="s">
        <v>449</v>
      </c>
      <c r="BD40" s="3" t="s">
        <v>507</v>
      </c>
    </row>
    <row r="41" spans="1:56" x14ac:dyDescent="0.25">
      <c r="A41" t="s">
        <v>83</v>
      </c>
      <c r="B41">
        <v>1</v>
      </c>
      <c r="C41" t="s">
        <v>86</v>
      </c>
      <c r="D41" t="s">
        <v>12</v>
      </c>
      <c r="E41" s="2" t="s">
        <v>88</v>
      </c>
      <c r="F41" t="s">
        <v>12</v>
      </c>
      <c r="G41" t="s">
        <v>12</v>
      </c>
      <c r="H41">
        <v>5</v>
      </c>
      <c r="I41" t="s">
        <v>89</v>
      </c>
      <c r="K41" t="s">
        <v>352</v>
      </c>
      <c r="L41" t="s">
        <v>316</v>
      </c>
      <c r="M41">
        <v>0.5</v>
      </c>
      <c r="N41" t="s">
        <v>323</v>
      </c>
      <c r="O41">
        <v>1</v>
      </c>
      <c r="P41">
        <v>0.5</v>
      </c>
      <c r="Q41">
        <v>2</v>
      </c>
      <c r="R41">
        <v>128</v>
      </c>
      <c r="S41">
        <v>0.25</v>
      </c>
      <c r="T41">
        <v>0.5</v>
      </c>
      <c r="U41">
        <v>0.5</v>
      </c>
      <c r="V41">
        <v>2</v>
      </c>
      <c r="W41">
        <v>1</v>
      </c>
      <c r="X41">
        <v>0.25</v>
      </c>
      <c r="Y41">
        <v>35.6</v>
      </c>
      <c r="Z41" t="s">
        <v>326</v>
      </c>
      <c r="AA41" t="s">
        <v>326</v>
      </c>
      <c r="AB41" t="s">
        <v>330</v>
      </c>
      <c r="AC41" t="s">
        <v>326</v>
      </c>
      <c r="AD41" t="s">
        <v>326</v>
      </c>
      <c r="AE41" t="s">
        <v>326</v>
      </c>
      <c r="AF41" t="s">
        <v>326</v>
      </c>
      <c r="AG41" t="s">
        <v>326</v>
      </c>
      <c r="AH41" t="s">
        <v>326</v>
      </c>
      <c r="AI41" t="s">
        <v>330</v>
      </c>
      <c r="AJ41" t="s">
        <v>326</v>
      </c>
      <c r="AK41" t="s">
        <v>326</v>
      </c>
      <c r="AM41" t="s">
        <v>438</v>
      </c>
      <c r="AN41" t="s">
        <v>508</v>
      </c>
      <c r="AO41" s="3" t="s">
        <v>440</v>
      </c>
      <c r="AP41" s="3" t="s">
        <v>470</v>
      </c>
      <c r="AQ41" s="3" t="s">
        <v>441</v>
      </c>
      <c r="AR41" s="3" t="s">
        <v>442</v>
      </c>
      <c r="AS41" s="3" t="s">
        <v>509</v>
      </c>
      <c r="AT41" s="3">
        <v>0.125</v>
      </c>
      <c r="AU41" s="3" t="s">
        <v>441</v>
      </c>
      <c r="AV41" s="3" t="s">
        <v>442</v>
      </c>
      <c r="AW41" s="3">
        <v>0.38</v>
      </c>
      <c r="AX41" s="3">
        <v>0.25</v>
      </c>
      <c r="AY41" s="3">
        <f>AW41/AX41</f>
        <v>1.52</v>
      </c>
      <c r="AZ41" s="3" t="s">
        <v>460</v>
      </c>
      <c r="BA41" s="3" t="s">
        <v>441</v>
      </c>
      <c r="BB41" s="3" t="s">
        <v>441</v>
      </c>
      <c r="BC41" s="3" t="s">
        <v>442</v>
      </c>
      <c r="BD41" s="4" t="s">
        <v>510</v>
      </c>
    </row>
    <row r="42" spans="1:56" x14ac:dyDescent="0.25">
      <c r="A42" t="s">
        <v>83</v>
      </c>
      <c r="B42">
        <v>1</v>
      </c>
      <c r="C42" t="s">
        <v>26</v>
      </c>
      <c r="D42" t="s">
        <v>12</v>
      </c>
      <c r="E42" s="8" t="s">
        <v>90</v>
      </c>
      <c r="F42" t="s">
        <v>12</v>
      </c>
      <c r="G42" t="s">
        <v>12</v>
      </c>
      <c r="H42">
        <v>2</v>
      </c>
      <c r="I42" t="s">
        <v>91</v>
      </c>
      <c r="K42" t="s">
        <v>331</v>
      </c>
      <c r="L42" t="s">
        <v>316</v>
      </c>
      <c r="M42">
        <v>3.7499999999999999E-3</v>
      </c>
      <c r="N42" t="s">
        <v>317</v>
      </c>
      <c r="O42">
        <v>4</v>
      </c>
      <c r="P42" t="s">
        <v>330</v>
      </c>
      <c r="Q42">
        <v>0.5</v>
      </c>
      <c r="R42" t="s">
        <v>320</v>
      </c>
      <c r="S42" t="s">
        <v>327</v>
      </c>
      <c r="T42" t="s">
        <v>317</v>
      </c>
      <c r="U42" t="s">
        <v>323</v>
      </c>
      <c r="V42" t="s">
        <v>333</v>
      </c>
      <c r="W42" t="s">
        <v>332</v>
      </c>
      <c r="X42">
        <v>1.4999999999999999E-2</v>
      </c>
      <c r="Y42" t="s">
        <v>325</v>
      </c>
      <c r="Z42" t="s">
        <v>326</v>
      </c>
      <c r="AA42" t="s">
        <v>326</v>
      </c>
      <c r="AB42" t="s">
        <v>325</v>
      </c>
      <c r="AC42" t="s">
        <v>330</v>
      </c>
      <c r="AD42" t="s">
        <v>330</v>
      </c>
      <c r="AE42" t="s">
        <v>330</v>
      </c>
      <c r="AF42" t="s">
        <v>325</v>
      </c>
      <c r="AG42" t="s">
        <v>330</v>
      </c>
      <c r="AH42" t="s">
        <v>325</v>
      </c>
      <c r="AI42" t="s">
        <v>325</v>
      </c>
      <c r="AJ42" t="s">
        <v>330</v>
      </c>
      <c r="AK42" t="s">
        <v>326</v>
      </c>
      <c r="AL42" t="s">
        <v>325</v>
      </c>
      <c r="AM42" t="s">
        <v>474</v>
      </c>
      <c r="AN42" t="s">
        <v>469</v>
      </c>
      <c r="AO42" s="3" t="s">
        <v>440</v>
      </c>
      <c r="AP42" s="3" t="s">
        <v>470</v>
      </c>
      <c r="AQ42" s="3" t="s">
        <v>441</v>
      </c>
      <c r="AR42" s="3" t="s">
        <v>442</v>
      </c>
      <c r="AS42" s="3" t="s">
        <v>443</v>
      </c>
      <c r="AT42" s="3" t="s">
        <v>318</v>
      </c>
      <c r="AU42" s="3" t="s">
        <v>441</v>
      </c>
      <c r="AV42" s="3" t="s">
        <v>442</v>
      </c>
      <c r="AW42" s="3" t="s">
        <v>440</v>
      </c>
      <c r="AX42" s="3" t="s">
        <v>318</v>
      </c>
      <c r="AY42" s="3" t="s">
        <v>441</v>
      </c>
      <c r="AZ42" s="3" t="s">
        <v>442</v>
      </c>
      <c r="BA42" s="3" t="s">
        <v>441</v>
      </c>
      <c r="BB42" s="3" t="s">
        <v>441</v>
      </c>
      <c r="BC42" s="3" t="s">
        <v>442</v>
      </c>
      <c r="BD42" s="4" t="s">
        <v>511</v>
      </c>
    </row>
    <row r="43" spans="1:56" x14ac:dyDescent="0.25">
      <c r="A43" t="s">
        <v>83</v>
      </c>
      <c r="B43">
        <v>2</v>
      </c>
      <c r="C43" t="s">
        <v>26</v>
      </c>
      <c r="D43" t="s">
        <v>12</v>
      </c>
      <c r="E43" s="2" t="s">
        <v>90</v>
      </c>
      <c r="F43" t="s">
        <v>12</v>
      </c>
      <c r="G43" t="s">
        <v>42</v>
      </c>
      <c r="H43">
        <v>5</v>
      </c>
      <c r="I43" t="s">
        <v>82</v>
      </c>
      <c r="K43" t="s">
        <v>331</v>
      </c>
      <c r="L43" t="s">
        <v>316</v>
      </c>
      <c r="M43">
        <v>3.7499999999999999E-3</v>
      </c>
      <c r="N43" t="s">
        <v>317</v>
      </c>
      <c r="O43" t="s">
        <v>318</v>
      </c>
      <c r="P43" t="s">
        <v>317</v>
      </c>
      <c r="Q43" t="s">
        <v>319</v>
      </c>
      <c r="R43" t="s">
        <v>320</v>
      </c>
      <c r="S43" t="s">
        <v>327</v>
      </c>
      <c r="T43" t="s">
        <v>317</v>
      </c>
      <c r="U43" t="s">
        <v>323</v>
      </c>
      <c r="V43" t="s">
        <v>333</v>
      </c>
      <c r="W43" t="s">
        <v>332</v>
      </c>
      <c r="X43" t="s">
        <v>343</v>
      </c>
      <c r="Z43" t="s">
        <v>326</v>
      </c>
      <c r="AA43" t="s">
        <v>326</v>
      </c>
      <c r="AD43" t="s">
        <v>325</v>
      </c>
      <c r="AI43" t="s">
        <v>325</v>
      </c>
      <c r="AK43" t="s">
        <v>326</v>
      </c>
      <c r="AL43" t="s">
        <v>326</v>
      </c>
      <c r="AM43" s="2" t="s">
        <v>438</v>
      </c>
      <c r="AN43" t="s">
        <v>469</v>
      </c>
      <c r="AO43" s="3" t="s">
        <v>441</v>
      </c>
      <c r="AP43" s="3" t="s">
        <v>441</v>
      </c>
      <c r="AQ43" s="3" t="s">
        <v>441</v>
      </c>
      <c r="AR43" s="3" t="s">
        <v>446</v>
      </c>
      <c r="AS43" s="3" t="s">
        <v>441</v>
      </c>
      <c r="AT43" s="3" t="s">
        <v>441</v>
      </c>
      <c r="AU43" s="3" t="s">
        <v>441</v>
      </c>
      <c r="AV43" s="3" t="s">
        <v>446</v>
      </c>
      <c r="AW43" s="3" t="s">
        <v>441</v>
      </c>
      <c r="AX43" s="3" t="s">
        <v>441</v>
      </c>
      <c r="AY43" s="3" t="s">
        <v>441</v>
      </c>
      <c r="AZ43" s="3" t="s">
        <v>446</v>
      </c>
      <c r="BA43" s="3" t="s">
        <v>512</v>
      </c>
      <c r="BB43" s="3" t="s">
        <v>448</v>
      </c>
      <c r="BC43" s="3" t="s">
        <v>449</v>
      </c>
      <c r="BD43" s="4" t="s">
        <v>513</v>
      </c>
    </row>
    <row r="44" spans="1:56" x14ac:dyDescent="0.25">
      <c r="A44" t="s">
        <v>83</v>
      </c>
      <c r="B44">
        <v>2</v>
      </c>
      <c r="C44" t="s">
        <v>92</v>
      </c>
      <c r="D44" t="s">
        <v>12</v>
      </c>
      <c r="E44" s="2" t="s">
        <v>93</v>
      </c>
      <c r="F44" t="s">
        <v>12</v>
      </c>
      <c r="G44" t="s">
        <v>42</v>
      </c>
      <c r="H44">
        <v>5</v>
      </c>
      <c r="I44" t="s">
        <v>91</v>
      </c>
      <c r="J44" t="s">
        <v>94</v>
      </c>
      <c r="K44" t="s">
        <v>514</v>
      </c>
      <c r="L44" t="s">
        <v>348</v>
      </c>
      <c r="M44">
        <v>1.4999999999999999E-2</v>
      </c>
      <c r="N44" t="s">
        <v>317</v>
      </c>
      <c r="O44" t="s">
        <v>333</v>
      </c>
      <c r="P44">
        <v>0.25</v>
      </c>
      <c r="Q44" t="s">
        <v>319</v>
      </c>
      <c r="R44" t="s">
        <v>320</v>
      </c>
      <c r="S44" t="s">
        <v>360</v>
      </c>
      <c r="T44" t="s">
        <v>317</v>
      </c>
      <c r="U44">
        <v>1</v>
      </c>
      <c r="V44" t="s">
        <v>333</v>
      </c>
      <c r="W44" t="s">
        <v>332</v>
      </c>
      <c r="X44">
        <v>1.4999999999999999E-2</v>
      </c>
      <c r="AA44" t="s">
        <v>326</v>
      </c>
      <c r="AM44" t="s">
        <v>438</v>
      </c>
      <c r="AN44" t="s">
        <v>469</v>
      </c>
      <c r="AO44" s="3">
        <v>4</v>
      </c>
      <c r="AP44" s="3">
        <v>1.6E-2</v>
      </c>
      <c r="AQ44" s="3">
        <f>AO44/AP44</f>
        <v>250</v>
      </c>
      <c r="AR44" s="3" t="s">
        <v>446</v>
      </c>
      <c r="AS44" s="3" t="s">
        <v>441</v>
      </c>
      <c r="AT44" s="3" t="s">
        <v>441</v>
      </c>
      <c r="AU44" s="3" t="s">
        <v>441</v>
      </c>
      <c r="AV44" s="3" t="s">
        <v>446</v>
      </c>
      <c r="AW44" s="3">
        <v>0.75</v>
      </c>
      <c r="AX44" s="3">
        <v>0.125</v>
      </c>
      <c r="AY44" s="3">
        <f>AW44/AX44</f>
        <v>6</v>
      </c>
      <c r="AZ44" s="3" t="s">
        <v>460</v>
      </c>
      <c r="BA44" s="3" t="s">
        <v>506</v>
      </c>
      <c r="BB44" s="3" t="s">
        <v>441</v>
      </c>
      <c r="BC44" s="3" t="s">
        <v>449</v>
      </c>
      <c r="BD44" s="3" t="s">
        <v>515</v>
      </c>
    </row>
    <row r="45" spans="1:56" x14ac:dyDescent="0.25">
      <c r="A45" t="s">
        <v>83</v>
      </c>
      <c r="B45">
        <v>3</v>
      </c>
      <c r="C45" t="s">
        <v>86</v>
      </c>
      <c r="D45" t="s">
        <v>12</v>
      </c>
      <c r="E45" s="2" t="s">
        <v>67</v>
      </c>
      <c r="F45" t="s">
        <v>12</v>
      </c>
      <c r="G45" t="s">
        <v>12</v>
      </c>
      <c r="H45">
        <v>2</v>
      </c>
      <c r="I45" t="s">
        <v>87</v>
      </c>
      <c r="K45" t="s">
        <v>352</v>
      </c>
      <c r="L45" t="s">
        <v>316</v>
      </c>
      <c r="M45">
        <v>7.4999999999999997E-3</v>
      </c>
      <c r="N45">
        <v>1</v>
      </c>
      <c r="O45" t="s">
        <v>333</v>
      </c>
      <c r="P45">
        <v>0.5</v>
      </c>
      <c r="Q45">
        <v>2</v>
      </c>
      <c r="R45" t="s">
        <v>320</v>
      </c>
      <c r="S45">
        <v>0.25</v>
      </c>
      <c r="T45" t="s">
        <v>317</v>
      </c>
      <c r="U45">
        <v>0.5</v>
      </c>
      <c r="V45" t="s">
        <v>333</v>
      </c>
      <c r="W45">
        <v>0.12</v>
      </c>
      <c r="X45">
        <v>0.125</v>
      </c>
      <c r="Y45" t="s">
        <v>325</v>
      </c>
      <c r="Z45" t="s">
        <v>326</v>
      </c>
      <c r="AA45" t="s">
        <v>326</v>
      </c>
      <c r="AB45" t="s">
        <v>330</v>
      </c>
      <c r="AC45" t="s">
        <v>326</v>
      </c>
      <c r="AD45" t="s">
        <v>326</v>
      </c>
      <c r="AE45" t="s">
        <v>326</v>
      </c>
      <c r="AF45" t="s">
        <v>326</v>
      </c>
      <c r="AG45" t="s">
        <v>326</v>
      </c>
      <c r="AH45" t="s">
        <v>326</v>
      </c>
      <c r="AI45" t="s">
        <v>325</v>
      </c>
      <c r="AJ45" t="s">
        <v>326</v>
      </c>
      <c r="AK45" t="s">
        <v>326</v>
      </c>
      <c r="AM45" t="s">
        <v>438</v>
      </c>
      <c r="AN45" t="s">
        <v>469</v>
      </c>
      <c r="AO45" s="3" t="s">
        <v>441</v>
      </c>
      <c r="AP45" s="3" t="s">
        <v>441</v>
      </c>
      <c r="AQ45" s="3" t="s">
        <v>441</v>
      </c>
      <c r="AR45" s="3" t="s">
        <v>442</v>
      </c>
      <c r="AS45" s="3">
        <v>0.75</v>
      </c>
      <c r="AT45" s="3">
        <v>0.75</v>
      </c>
      <c r="AU45" s="3">
        <v>1</v>
      </c>
      <c r="AV45" s="3" t="s">
        <v>460</v>
      </c>
      <c r="AW45" s="3" t="s">
        <v>441</v>
      </c>
      <c r="AX45" s="3">
        <v>0.19</v>
      </c>
      <c r="AY45" s="3" t="s">
        <v>441</v>
      </c>
      <c r="AZ45" s="3" t="s">
        <v>442</v>
      </c>
      <c r="BA45" s="3" t="s">
        <v>441</v>
      </c>
      <c r="BB45" s="3" t="s">
        <v>441</v>
      </c>
      <c r="BC45" s="3" t="s">
        <v>442</v>
      </c>
      <c r="BD45" s="3" t="s">
        <v>516</v>
      </c>
    </row>
    <row r="46" spans="1:56" x14ac:dyDescent="0.25">
      <c r="A46" t="s">
        <v>83</v>
      </c>
      <c r="B46">
        <v>3</v>
      </c>
      <c r="C46" t="s">
        <v>36</v>
      </c>
      <c r="D46" t="s">
        <v>12</v>
      </c>
      <c r="E46" s="2" t="s">
        <v>67</v>
      </c>
      <c r="F46" t="s">
        <v>12</v>
      </c>
      <c r="G46" t="s">
        <v>12</v>
      </c>
      <c r="H46">
        <v>1</v>
      </c>
      <c r="I46" t="s">
        <v>84</v>
      </c>
      <c r="K46" t="s">
        <v>340</v>
      </c>
      <c r="L46" t="s">
        <v>316</v>
      </c>
      <c r="M46">
        <v>6.25E-2</v>
      </c>
      <c r="N46">
        <v>2</v>
      </c>
      <c r="O46">
        <v>0.5</v>
      </c>
      <c r="P46">
        <v>0.12</v>
      </c>
      <c r="Q46">
        <v>2</v>
      </c>
      <c r="R46" t="s">
        <v>320</v>
      </c>
      <c r="S46">
        <v>6.25E-2</v>
      </c>
      <c r="T46" t="s">
        <v>317</v>
      </c>
      <c r="U46">
        <v>0.25</v>
      </c>
      <c r="V46">
        <v>0.5</v>
      </c>
      <c r="W46">
        <v>0.12</v>
      </c>
      <c r="X46">
        <v>0.125</v>
      </c>
      <c r="Y46">
        <v>45.29</v>
      </c>
      <c r="Z46" t="s">
        <v>326</v>
      </c>
      <c r="AA46" t="s">
        <v>326</v>
      </c>
      <c r="AB46" t="s">
        <v>330</v>
      </c>
      <c r="AC46" t="s">
        <v>326</v>
      </c>
      <c r="AD46" t="s">
        <v>326</v>
      </c>
      <c r="AE46" t="s">
        <v>326</v>
      </c>
      <c r="AF46" t="s">
        <v>326</v>
      </c>
      <c r="AG46" t="s">
        <v>326</v>
      </c>
      <c r="AH46" t="s">
        <v>326</v>
      </c>
      <c r="AI46" t="s">
        <v>330</v>
      </c>
      <c r="AJ46" t="s">
        <v>326</v>
      </c>
      <c r="AK46" t="s">
        <v>326</v>
      </c>
      <c r="AM46" t="s">
        <v>438</v>
      </c>
      <c r="AN46" t="s">
        <v>475</v>
      </c>
      <c r="AO46" s="3" t="s">
        <v>441</v>
      </c>
      <c r="AP46" s="3" t="s">
        <v>441</v>
      </c>
      <c r="AQ46" s="3" t="s">
        <v>441</v>
      </c>
      <c r="AR46" s="3" t="s">
        <v>442</v>
      </c>
      <c r="AS46" s="3">
        <v>0.5</v>
      </c>
      <c r="AT46" s="3">
        <v>0.38</v>
      </c>
      <c r="AU46" s="3">
        <f>AS46/AT46</f>
        <v>1.3157894736842106</v>
      </c>
      <c r="AV46" s="3" t="s">
        <v>460</v>
      </c>
      <c r="AW46" s="3">
        <v>1.5</v>
      </c>
      <c r="AX46" s="3">
        <v>0.75</v>
      </c>
      <c r="AY46" s="3">
        <f>AW46/AX46</f>
        <v>2</v>
      </c>
      <c r="AZ46" s="3" t="s">
        <v>460</v>
      </c>
      <c r="BA46" s="3" t="s">
        <v>441</v>
      </c>
      <c r="BB46" s="3" t="s">
        <v>441</v>
      </c>
      <c r="BC46" s="3" t="s">
        <v>442</v>
      </c>
      <c r="BD46" s="4" t="s">
        <v>517</v>
      </c>
    </row>
    <row r="47" spans="1:56" x14ac:dyDescent="0.25">
      <c r="A47" t="s">
        <v>83</v>
      </c>
      <c r="B47">
        <v>3</v>
      </c>
      <c r="C47" t="s">
        <v>26</v>
      </c>
      <c r="D47" t="s">
        <v>12</v>
      </c>
      <c r="E47" s="2" t="s">
        <v>67</v>
      </c>
      <c r="F47" t="s">
        <v>12</v>
      </c>
      <c r="G47" t="s">
        <v>12</v>
      </c>
      <c r="H47">
        <v>5</v>
      </c>
      <c r="I47" t="s">
        <v>85</v>
      </c>
      <c r="K47" t="s">
        <v>331</v>
      </c>
      <c r="L47" t="s">
        <v>316</v>
      </c>
      <c r="M47">
        <v>1.4999999999999999E-2</v>
      </c>
      <c r="N47">
        <v>0.25</v>
      </c>
      <c r="O47" t="s">
        <v>333</v>
      </c>
      <c r="P47">
        <v>1</v>
      </c>
      <c r="Q47">
        <v>2</v>
      </c>
      <c r="R47" t="s">
        <v>320</v>
      </c>
      <c r="S47">
        <v>0.03</v>
      </c>
      <c r="T47" t="s">
        <v>317</v>
      </c>
      <c r="U47">
        <v>1</v>
      </c>
      <c r="V47" t="s">
        <v>333</v>
      </c>
      <c r="W47">
        <v>0.06</v>
      </c>
      <c r="X47">
        <v>0.03</v>
      </c>
      <c r="Y47">
        <v>26.51</v>
      </c>
      <c r="Z47" t="s">
        <v>326</v>
      </c>
      <c r="AA47" t="s">
        <v>326</v>
      </c>
      <c r="AB47" t="s">
        <v>330</v>
      </c>
      <c r="AC47" t="s">
        <v>326</v>
      </c>
      <c r="AD47" t="s">
        <v>326</v>
      </c>
      <c r="AE47" t="s">
        <v>326</v>
      </c>
      <c r="AF47" t="s">
        <v>326</v>
      </c>
      <c r="AG47" t="s">
        <v>326</v>
      </c>
      <c r="AH47" t="s">
        <v>326</v>
      </c>
      <c r="AI47" t="s">
        <v>325</v>
      </c>
      <c r="AJ47" t="s">
        <v>326</v>
      </c>
      <c r="AK47" t="s">
        <v>326</v>
      </c>
      <c r="AM47" t="s">
        <v>438</v>
      </c>
      <c r="AN47" t="s">
        <v>469</v>
      </c>
      <c r="AO47" s="3" t="s">
        <v>441</v>
      </c>
      <c r="AP47" s="3" t="s">
        <v>441</v>
      </c>
      <c r="AQ47" s="3" t="s">
        <v>441</v>
      </c>
      <c r="AR47" s="3" t="s">
        <v>442</v>
      </c>
      <c r="AS47" s="3">
        <v>0.5</v>
      </c>
      <c r="AT47" s="3">
        <v>1.5</v>
      </c>
      <c r="AU47" s="3">
        <f>AS47/AT47</f>
        <v>0.33333333333333331</v>
      </c>
      <c r="AV47" s="3" t="s">
        <v>460</v>
      </c>
      <c r="AW47" s="3" t="s">
        <v>440</v>
      </c>
      <c r="AX47" s="3">
        <v>0.125</v>
      </c>
      <c r="AY47" s="3" t="s">
        <v>441</v>
      </c>
      <c r="AZ47" s="3" t="s">
        <v>442</v>
      </c>
      <c r="BA47" s="3" t="s">
        <v>441</v>
      </c>
      <c r="BB47" s="3" t="s">
        <v>441</v>
      </c>
      <c r="BC47" s="3" t="s">
        <v>442</v>
      </c>
      <c r="BD47" s="4" t="s">
        <v>518</v>
      </c>
    </row>
    <row r="48" spans="1:56" x14ac:dyDescent="0.25">
      <c r="A48" t="s">
        <v>95</v>
      </c>
      <c r="B48">
        <v>1</v>
      </c>
      <c r="C48" t="s">
        <v>99</v>
      </c>
      <c r="D48" t="s">
        <v>12</v>
      </c>
      <c r="E48" s="2" t="s">
        <v>13</v>
      </c>
      <c r="F48" t="s">
        <v>12</v>
      </c>
      <c r="G48" t="s">
        <v>12</v>
      </c>
      <c r="H48">
        <v>3</v>
      </c>
      <c r="I48" t="s">
        <v>100</v>
      </c>
      <c r="K48" t="s">
        <v>362</v>
      </c>
      <c r="L48" t="s">
        <v>337</v>
      </c>
      <c r="M48">
        <v>3.7499999999999999E-3</v>
      </c>
      <c r="N48">
        <v>4</v>
      </c>
      <c r="O48" t="s">
        <v>333</v>
      </c>
      <c r="P48">
        <v>0.25</v>
      </c>
      <c r="Q48">
        <v>2</v>
      </c>
      <c r="R48" t="s">
        <v>320</v>
      </c>
      <c r="S48" t="s">
        <v>327</v>
      </c>
      <c r="T48" t="s">
        <v>361</v>
      </c>
      <c r="U48">
        <v>0.125</v>
      </c>
      <c r="V48" t="s">
        <v>333</v>
      </c>
      <c r="W48">
        <v>0.5</v>
      </c>
      <c r="X48">
        <v>6.25E-2</v>
      </c>
      <c r="Y48">
        <v>25.86</v>
      </c>
      <c r="Z48" t="s">
        <v>330</v>
      </c>
      <c r="AA48" t="s">
        <v>326</v>
      </c>
      <c r="AB48" t="s">
        <v>330</v>
      </c>
      <c r="AC48" t="s">
        <v>330</v>
      </c>
      <c r="AD48" t="s">
        <v>330</v>
      </c>
      <c r="AE48" t="s">
        <v>330</v>
      </c>
      <c r="AF48" t="s">
        <v>325</v>
      </c>
      <c r="AG48" t="s">
        <v>325</v>
      </c>
      <c r="AH48" t="s">
        <v>330</v>
      </c>
      <c r="AI48" t="s">
        <v>344</v>
      </c>
      <c r="AJ48" t="s">
        <v>329</v>
      </c>
      <c r="AK48" t="s">
        <v>330</v>
      </c>
      <c r="AL48" t="s">
        <v>330</v>
      </c>
      <c r="AM48" t="s">
        <v>438</v>
      </c>
      <c r="AN48" t="s">
        <v>480</v>
      </c>
      <c r="AO48" s="3" t="s">
        <v>440</v>
      </c>
      <c r="AP48" s="3">
        <v>9.4E-2</v>
      </c>
      <c r="AQ48" s="3">
        <v>170.2</v>
      </c>
      <c r="AR48" s="3" t="s">
        <v>446</v>
      </c>
      <c r="AS48" s="3">
        <v>12</v>
      </c>
      <c r="AT48" s="3">
        <v>9.4E-2</v>
      </c>
      <c r="AU48" s="3">
        <v>127.6</v>
      </c>
      <c r="AV48" s="3" t="s">
        <v>446</v>
      </c>
      <c r="AW48" s="3" t="s">
        <v>440</v>
      </c>
      <c r="AX48" s="3">
        <v>6.4000000000000001E-2</v>
      </c>
      <c r="AY48" s="3">
        <v>250</v>
      </c>
      <c r="AZ48" s="3" t="s">
        <v>446</v>
      </c>
      <c r="BA48" s="3" t="s">
        <v>441</v>
      </c>
      <c r="BB48" s="3" t="s">
        <v>441</v>
      </c>
      <c r="BC48" s="5" t="s">
        <v>449</v>
      </c>
      <c r="BD48" s="3" t="s">
        <v>519</v>
      </c>
    </row>
    <row r="49" spans="1:56" x14ac:dyDescent="0.25">
      <c r="A49" t="s">
        <v>95</v>
      </c>
      <c r="B49">
        <v>2</v>
      </c>
      <c r="C49" t="s">
        <v>107</v>
      </c>
      <c r="D49" t="s">
        <v>12</v>
      </c>
      <c r="E49" s="2" t="s">
        <v>78</v>
      </c>
      <c r="F49" t="s">
        <v>12</v>
      </c>
      <c r="G49" t="s">
        <v>42</v>
      </c>
      <c r="H49">
        <v>2</v>
      </c>
      <c r="I49" t="s">
        <v>108</v>
      </c>
      <c r="K49" t="s">
        <v>145</v>
      </c>
      <c r="L49" t="s">
        <v>316</v>
      </c>
      <c r="M49">
        <v>0.125</v>
      </c>
      <c r="N49" t="s">
        <v>317</v>
      </c>
      <c r="O49" t="s">
        <v>318</v>
      </c>
      <c r="P49">
        <v>0.25</v>
      </c>
      <c r="Q49" t="s">
        <v>319</v>
      </c>
      <c r="R49" t="s">
        <v>320</v>
      </c>
      <c r="S49" t="s">
        <v>327</v>
      </c>
      <c r="T49" t="s">
        <v>317</v>
      </c>
      <c r="U49" t="s">
        <v>323</v>
      </c>
      <c r="V49">
        <v>0.5</v>
      </c>
      <c r="W49" t="s">
        <v>332</v>
      </c>
      <c r="X49">
        <v>0.5</v>
      </c>
      <c r="Z49" t="s">
        <v>326</v>
      </c>
      <c r="AA49" t="s">
        <v>326</v>
      </c>
      <c r="AD49" t="s">
        <v>325</v>
      </c>
      <c r="AI49" t="s">
        <v>325</v>
      </c>
      <c r="AM49" t="s">
        <v>438</v>
      </c>
      <c r="AN49" t="s">
        <v>469</v>
      </c>
      <c r="AO49" s="3" t="s">
        <v>440</v>
      </c>
      <c r="AP49" s="3" t="s">
        <v>361</v>
      </c>
      <c r="AQ49" s="3" t="s">
        <v>441</v>
      </c>
      <c r="AR49" s="3" t="s">
        <v>442</v>
      </c>
      <c r="AS49" s="3" t="s">
        <v>443</v>
      </c>
      <c r="AT49" s="3" t="s">
        <v>318</v>
      </c>
      <c r="AU49" s="3" t="s">
        <v>441</v>
      </c>
      <c r="AV49" s="3" t="s">
        <v>442</v>
      </c>
      <c r="AW49" s="3" t="s">
        <v>440</v>
      </c>
      <c r="AX49" s="3" t="s">
        <v>318</v>
      </c>
      <c r="AY49" s="3" t="s">
        <v>441</v>
      </c>
      <c r="AZ49" s="3" t="s">
        <v>442</v>
      </c>
      <c r="BA49" s="3" t="s">
        <v>441</v>
      </c>
      <c r="BB49" s="3" t="s">
        <v>441</v>
      </c>
      <c r="BC49" s="3" t="s">
        <v>442</v>
      </c>
      <c r="BD49" s="4" t="s">
        <v>520</v>
      </c>
    </row>
    <row r="50" spans="1:56" x14ac:dyDescent="0.25">
      <c r="A50" t="s">
        <v>95</v>
      </c>
      <c r="B50">
        <v>3</v>
      </c>
      <c r="C50" t="s">
        <v>15</v>
      </c>
      <c r="D50" t="s">
        <v>12</v>
      </c>
      <c r="E50" s="2" t="s">
        <v>93</v>
      </c>
      <c r="F50" t="s">
        <v>12</v>
      </c>
      <c r="G50" t="s">
        <v>12</v>
      </c>
      <c r="H50">
        <v>1</v>
      </c>
      <c r="I50" t="s">
        <v>103</v>
      </c>
      <c r="K50" t="s">
        <v>352</v>
      </c>
      <c r="L50" t="s">
        <v>316</v>
      </c>
      <c r="M50">
        <v>3.125E-2</v>
      </c>
      <c r="N50" t="s">
        <v>317</v>
      </c>
      <c r="O50">
        <v>0.5</v>
      </c>
      <c r="P50">
        <v>0.5</v>
      </c>
      <c r="Q50">
        <v>2</v>
      </c>
      <c r="R50" t="s">
        <v>320</v>
      </c>
      <c r="S50" t="s">
        <v>360</v>
      </c>
      <c r="T50" t="s">
        <v>317</v>
      </c>
      <c r="U50">
        <v>1</v>
      </c>
      <c r="V50" t="s">
        <v>333</v>
      </c>
      <c r="W50" t="s">
        <v>332</v>
      </c>
      <c r="X50">
        <v>1.4999999999999999E-2</v>
      </c>
      <c r="Y50">
        <v>26.63</v>
      </c>
      <c r="Z50" t="s">
        <v>326</v>
      </c>
      <c r="AA50" t="s">
        <v>326</v>
      </c>
      <c r="AB50" t="s">
        <v>329</v>
      </c>
      <c r="AC50" t="s">
        <v>326</v>
      </c>
      <c r="AD50" t="s">
        <v>330</v>
      </c>
      <c r="AE50" t="s">
        <v>330</v>
      </c>
      <c r="AF50" t="s">
        <v>330</v>
      </c>
      <c r="AG50" t="s">
        <v>330</v>
      </c>
      <c r="AH50" t="s">
        <v>326</v>
      </c>
      <c r="AI50" t="s">
        <v>330</v>
      </c>
      <c r="AJ50" t="s">
        <v>330</v>
      </c>
      <c r="AK50" t="s">
        <v>329</v>
      </c>
      <c r="AL50" t="s">
        <v>330</v>
      </c>
      <c r="AM50" t="s">
        <v>438</v>
      </c>
      <c r="AN50" t="s">
        <v>469</v>
      </c>
      <c r="AO50" s="3" t="s">
        <v>440</v>
      </c>
      <c r="AP50" s="3">
        <v>1.6E-2</v>
      </c>
      <c r="AQ50" s="3">
        <f>16/0.016</f>
        <v>1000</v>
      </c>
      <c r="AR50" s="3" t="s">
        <v>446</v>
      </c>
      <c r="AS50" s="3">
        <v>1</v>
      </c>
      <c r="AT50" s="3">
        <v>6.4000000000000001E-2</v>
      </c>
      <c r="AU50" s="3">
        <f>AS50/AT50</f>
        <v>15.625</v>
      </c>
      <c r="AV50" s="3" t="s">
        <v>446</v>
      </c>
      <c r="AW50" s="3">
        <v>4</v>
      </c>
      <c r="AX50" s="3">
        <v>0.5</v>
      </c>
      <c r="AY50" s="3">
        <f>AW50/AX50</f>
        <v>8</v>
      </c>
      <c r="AZ50" s="3" t="s">
        <v>446</v>
      </c>
      <c r="BA50" s="3" t="s">
        <v>441</v>
      </c>
      <c r="BB50" s="3" t="s">
        <v>441</v>
      </c>
      <c r="BC50" s="3" t="s">
        <v>449</v>
      </c>
      <c r="BD50" s="3" t="s">
        <v>521</v>
      </c>
    </row>
    <row r="51" spans="1:56" x14ac:dyDescent="0.25">
      <c r="A51" t="s">
        <v>95</v>
      </c>
      <c r="B51">
        <v>3</v>
      </c>
      <c r="C51" t="s">
        <v>36</v>
      </c>
      <c r="D51" t="s">
        <v>12</v>
      </c>
      <c r="E51" s="2" t="s">
        <v>93</v>
      </c>
      <c r="F51" t="s">
        <v>12</v>
      </c>
      <c r="G51" t="s">
        <v>12</v>
      </c>
      <c r="H51">
        <v>1</v>
      </c>
      <c r="I51" t="s">
        <v>98</v>
      </c>
      <c r="K51" t="s">
        <v>340</v>
      </c>
      <c r="L51" t="s">
        <v>316</v>
      </c>
      <c r="M51">
        <v>1.4999999999999999E-2</v>
      </c>
      <c r="N51" t="s">
        <v>317</v>
      </c>
      <c r="O51">
        <v>0.5</v>
      </c>
      <c r="P51">
        <v>1</v>
      </c>
      <c r="Q51">
        <v>2</v>
      </c>
      <c r="R51" t="s">
        <v>320</v>
      </c>
      <c r="S51">
        <v>0.125</v>
      </c>
      <c r="T51" t="s">
        <v>317</v>
      </c>
      <c r="U51">
        <v>0.5</v>
      </c>
      <c r="V51" t="s">
        <v>333</v>
      </c>
      <c r="W51" t="s">
        <v>332</v>
      </c>
      <c r="X51">
        <v>0.03</v>
      </c>
      <c r="Y51">
        <v>30.21</v>
      </c>
      <c r="Z51" t="s">
        <v>326</v>
      </c>
      <c r="AA51" t="s">
        <v>326</v>
      </c>
      <c r="AB51" t="s">
        <v>329</v>
      </c>
      <c r="AC51" t="s">
        <v>326</v>
      </c>
      <c r="AD51" t="s">
        <v>330</v>
      </c>
      <c r="AE51" t="s">
        <v>330</v>
      </c>
      <c r="AF51" t="s">
        <v>326</v>
      </c>
      <c r="AG51" t="s">
        <v>330</v>
      </c>
      <c r="AH51" t="s">
        <v>326</v>
      </c>
      <c r="AI51" t="s">
        <v>330</v>
      </c>
      <c r="AJ51" t="s">
        <v>330</v>
      </c>
      <c r="AK51" t="s">
        <v>329</v>
      </c>
      <c r="AL51" t="s">
        <v>330</v>
      </c>
      <c r="AM51" t="s">
        <v>438</v>
      </c>
      <c r="AN51" t="s">
        <v>469</v>
      </c>
      <c r="AO51" s="3" t="s">
        <v>440</v>
      </c>
      <c r="AP51" s="3">
        <v>1.6E-2</v>
      </c>
      <c r="AQ51" s="3">
        <v>1000</v>
      </c>
      <c r="AR51" s="3" t="s">
        <v>446</v>
      </c>
      <c r="AS51" s="3">
        <v>1</v>
      </c>
      <c r="AT51" s="3">
        <v>6.4000000000000001E-2</v>
      </c>
      <c r="AU51" s="3">
        <f>AS51/AT51</f>
        <v>15.625</v>
      </c>
      <c r="AV51" s="3" t="s">
        <v>446</v>
      </c>
      <c r="AW51" s="3">
        <v>3</v>
      </c>
      <c r="AX51" s="3">
        <v>0.38</v>
      </c>
      <c r="AY51" s="3">
        <f>AW51/AX51</f>
        <v>7.8947368421052628</v>
      </c>
      <c r="AZ51" s="3" t="s">
        <v>460</v>
      </c>
      <c r="BA51" s="3" t="s">
        <v>441</v>
      </c>
      <c r="BB51" s="3" t="s">
        <v>441</v>
      </c>
      <c r="BC51" s="3" t="s">
        <v>449</v>
      </c>
      <c r="BD51" s="3" t="s">
        <v>522</v>
      </c>
    </row>
    <row r="52" spans="1:56" x14ac:dyDescent="0.25">
      <c r="A52" t="s">
        <v>95</v>
      </c>
      <c r="B52">
        <v>3</v>
      </c>
      <c r="C52" t="s">
        <v>26</v>
      </c>
      <c r="D52" t="s">
        <v>12</v>
      </c>
      <c r="E52" s="2" t="s">
        <v>13</v>
      </c>
      <c r="F52" t="s">
        <v>12</v>
      </c>
      <c r="G52" t="s">
        <v>12</v>
      </c>
      <c r="H52">
        <v>1</v>
      </c>
      <c r="I52" t="s">
        <v>101</v>
      </c>
      <c r="J52" t="s">
        <v>102</v>
      </c>
      <c r="K52" t="s">
        <v>331</v>
      </c>
      <c r="L52" t="s">
        <v>316</v>
      </c>
      <c r="M52">
        <v>2</v>
      </c>
      <c r="N52">
        <v>2</v>
      </c>
      <c r="O52">
        <v>4</v>
      </c>
      <c r="P52">
        <v>4</v>
      </c>
      <c r="Q52">
        <v>16</v>
      </c>
      <c r="R52" t="s">
        <v>320</v>
      </c>
      <c r="S52" t="s">
        <v>327</v>
      </c>
      <c r="T52">
        <v>0.5</v>
      </c>
      <c r="U52" t="s">
        <v>323</v>
      </c>
      <c r="V52" t="s">
        <v>323</v>
      </c>
      <c r="W52">
        <v>0.5</v>
      </c>
      <c r="X52" t="s">
        <v>318</v>
      </c>
      <c r="Y52">
        <v>30.21</v>
      </c>
      <c r="Z52" t="s">
        <v>325</v>
      </c>
      <c r="AA52" t="s">
        <v>326</v>
      </c>
      <c r="AB52" t="s">
        <v>325</v>
      </c>
      <c r="AC52" t="s">
        <v>329</v>
      </c>
      <c r="AD52" t="s">
        <v>325</v>
      </c>
      <c r="AE52" t="s">
        <v>330</v>
      </c>
      <c r="AF52" t="s">
        <v>325</v>
      </c>
      <c r="AG52" t="s">
        <v>325</v>
      </c>
      <c r="AH52" t="s">
        <v>325</v>
      </c>
      <c r="AI52" t="s">
        <v>325</v>
      </c>
      <c r="AJ52" t="s">
        <v>329</v>
      </c>
      <c r="AK52" t="s">
        <v>325</v>
      </c>
      <c r="AL52" t="s">
        <v>330</v>
      </c>
      <c r="AM52" t="s">
        <v>438</v>
      </c>
      <c r="AN52" t="s">
        <v>480</v>
      </c>
      <c r="AO52" s="5" t="s">
        <v>440</v>
      </c>
      <c r="AP52" s="5" t="s">
        <v>361</v>
      </c>
      <c r="AQ52" s="5" t="s">
        <v>441</v>
      </c>
      <c r="AR52" s="5" t="s">
        <v>442</v>
      </c>
      <c r="AS52" s="5" t="s">
        <v>443</v>
      </c>
      <c r="AT52" s="5" t="s">
        <v>318</v>
      </c>
      <c r="AU52" s="5" t="s">
        <v>441</v>
      </c>
      <c r="AV52" s="5" t="s">
        <v>442</v>
      </c>
      <c r="AW52" s="5" t="s">
        <v>440</v>
      </c>
      <c r="AX52" s="5" t="s">
        <v>318</v>
      </c>
      <c r="AY52" s="5" t="s">
        <v>441</v>
      </c>
      <c r="AZ52" s="5" t="s">
        <v>442</v>
      </c>
      <c r="BA52" s="5" t="s">
        <v>441</v>
      </c>
      <c r="BB52" s="5" t="s">
        <v>441</v>
      </c>
      <c r="BC52" s="5" t="s">
        <v>442</v>
      </c>
      <c r="BD52" s="4" t="s">
        <v>523</v>
      </c>
    </row>
    <row r="53" spans="1:56" x14ac:dyDescent="0.25">
      <c r="A53" t="s">
        <v>95</v>
      </c>
      <c r="B53">
        <v>3</v>
      </c>
      <c r="C53" t="s">
        <v>104</v>
      </c>
      <c r="D53" t="s">
        <v>12</v>
      </c>
      <c r="E53" s="2" t="s">
        <v>105</v>
      </c>
      <c r="F53" t="s">
        <v>12</v>
      </c>
      <c r="G53" t="s">
        <v>12</v>
      </c>
      <c r="H53">
        <v>2</v>
      </c>
      <c r="I53" t="s">
        <v>106</v>
      </c>
      <c r="K53" t="s">
        <v>331</v>
      </c>
      <c r="L53" t="s">
        <v>316</v>
      </c>
      <c r="M53">
        <v>1.4999999999999999E-2</v>
      </c>
      <c r="N53">
        <v>0.5</v>
      </c>
      <c r="O53">
        <v>0.5</v>
      </c>
      <c r="P53">
        <v>2</v>
      </c>
      <c r="Q53">
        <v>2</v>
      </c>
      <c r="R53">
        <v>128</v>
      </c>
      <c r="S53">
        <v>0.125</v>
      </c>
      <c r="T53" t="s">
        <v>317</v>
      </c>
      <c r="U53">
        <v>0.5</v>
      </c>
      <c r="V53" t="s">
        <v>333</v>
      </c>
      <c r="W53">
        <v>0.12</v>
      </c>
      <c r="X53">
        <v>6.25E-2</v>
      </c>
      <c r="Y53" t="s">
        <v>328</v>
      </c>
      <c r="Z53" t="s">
        <v>326</v>
      </c>
      <c r="AA53" t="s">
        <v>326</v>
      </c>
      <c r="AB53" t="s">
        <v>329</v>
      </c>
      <c r="AC53" t="s">
        <v>326</v>
      </c>
      <c r="AD53" t="s">
        <v>330</v>
      </c>
      <c r="AE53" t="s">
        <v>326</v>
      </c>
      <c r="AF53" t="s">
        <v>326</v>
      </c>
      <c r="AG53" t="s">
        <v>330</v>
      </c>
      <c r="AH53" t="s">
        <v>326</v>
      </c>
      <c r="AI53" t="s">
        <v>330</v>
      </c>
      <c r="AJ53" t="s">
        <v>326</v>
      </c>
      <c r="AK53" t="s">
        <v>329</v>
      </c>
      <c r="AL53" t="s">
        <v>325</v>
      </c>
      <c r="AM53" t="s">
        <v>438</v>
      </c>
      <c r="AN53" t="s">
        <v>469</v>
      </c>
      <c r="AO53" s="3" t="s">
        <v>440</v>
      </c>
      <c r="AP53" s="3" t="s">
        <v>361</v>
      </c>
      <c r="AQ53" s="3" t="s">
        <v>441</v>
      </c>
      <c r="AR53" s="3" t="s">
        <v>442</v>
      </c>
      <c r="AS53" s="3">
        <v>0.5</v>
      </c>
      <c r="AT53" s="3">
        <v>0.5</v>
      </c>
      <c r="AU53" s="3">
        <v>1</v>
      </c>
      <c r="AV53" s="3" t="s">
        <v>460</v>
      </c>
      <c r="AW53" s="3">
        <v>0.75</v>
      </c>
      <c r="AX53" s="3">
        <v>1</v>
      </c>
      <c r="AY53" s="3">
        <f>AW53/AX53</f>
        <v>0.75</v>
      </c>
      <c r="AZ53" s="3" t="s">
        <v>460</v>
      </c>
      <c r="BA53" s="3" t="s">
        <v>441</v>
      </c>
      <c r="BB53" s="3" t="s">
        <v>441</v>
      </c>
      <c r="BC53" s="3" t="s">
        <v>442</v>
      </c>
      <c r="BD53" s="4" t="s">
        <v>524</v>
      </c>
    </row>
    <row r="54" spans="1:56" x14ac:dyDescent="0.25">
      <c r="A54" t="s">
        <v>95</v>
      </c>
      <c r="B54">
        <v>3</v>
      </c>
      <c r="C54" t="s">
        <v>107</v>
      </c>
      <c r="D54" t="s">
        <v>12</v>
      </c>
      <c r="E54" s="2" t="s">
        <v>13</v>
      </c>
      <c r="F54" t="s">
        <v>12</v>
      </c>
      <c r="G54" t="s">
        <v>12</v>
      </c>
      <c r="H54">
        <v>1</v>
      </c>
      <c r="I54" t="s">
        <v>109</v>
      </c>
      <c r="K54" t="s">
        <v>145</v>
      </c>
      <c r="L54" t="s">
        <v>316</v>
      </c>
      <c r="M54">
        <v>3.7499999999999999E-3</v>
      </c>
      <c r="N54">
        <v>4</v>
      </c>
      <c r="O54" t="s">
        <v>333</v>
      </c>
      <c r="P54">
        <v>0.25</v>
      </c>
      <c r="Q54">
        <v>2</v>
      </c>
      <c r="R54" t="s">
        <v>320</v>
      </c>
      <c r="S54">
        <v>0.125</v>
      </c>
      <c r="T54" t="s">
        <v>361</v>
      </c>
      <c r="U54">
        <v>0.125</v>
      </c>
      <c r="V54" t="s">
        <v>333</v>
      </c>
      <c r="W54">
        <v>0.5</v>
      </c>
      <c r="X54">
        <v>0.03</v>
      </c>
      <c r="Y54">
        <v>27.38</v>
      </c>
      <c r="Z54" t="s">
        <v>330</v>
      </c>
      <c r="AA54" t="s">
        <v>326</v>
      </c>
      <c r="AB54" t="s">
        <v>330</v>
      </c>
      <c r="AC54" t="s">
        <v>330</v>
      </c>
      <c r="AD54" t="s">
        <v>330</v>
      </c>
      <c r="AE54" t="s">
        <v>330</v>
      </c>
      <c r="AF54" t="s">
        <v>330</v>
      </c>
      <c r="AG54" t="s">
        <v>325</v>
      </c>
      <c r="AH54" t="s">
        <v>330</v>
      </c>
      <c r="AI54" t="s">
        <v>330</v>
      </c>
      <c r="AJ54" t="s">
        <v>329</v>
      </c>
      <c r="AK54" t="s">
        <v>330</v>
      </c>
      <c r="AL54" t="s">
        <v>330</v>
      </c>
      <c r="AM54" t="s">
        <v>438</v>
      </c>
      <c r="AN54" t="s">
        <v>480</v>
      </c>
      <c r="AO54" s="3" t="s">
        <v>441</v>
      </c>
      <c r="AP54" s="3" t="s">
        <v>441</v>
      </c>
      <c r="AQ54" s="3" t="s">
        <v>441</v>
      </c>
      <c r="AR54" s="3" t="s">
        <v>446</v>
      </c>
      <c r="AS54" s="3" t="s">
        <v>441</v>
      </c>
      <c r="AT54" s="3" t="s">
        <v>441</v>
      </c>
      <c r="AU54" s="3" t="s">
        <v>441</v>
      </c>
      <c r="AV54" s="3" t="s">
        <v>446</v>
      </c>
      <c r="AW54" s="3" t="s">
        <v>441</v>
      </c>
      <c r="AX54" s="3" t="s">
        <v>441</v>
      </c>
      <c r="AY54" s="3" t="s">
        <v>441</v>
      </c>
      <c r="AZ54" s="3" t="s">
        <v>446</v>
      </c>
      <c r="BA54" s="3" t="s">
        <v>525</v>
      </c>
      <c r="BB54" s="3" t="s">
        <v>506</v>
      </c>
      <c r="BC54" s="3" t="s">
        <v>449</v>
      </c>
      <c r="BD54" s="7" t="s">
        <v>526</v>
      </c>
    </row>
    <row r="55" spans="1:56" x14ac:dyDescent="0.25">
      <c r="A55" t="s">
        <v>95</v>
      </c>
      <c r="B55">
        <v>3</v>
      </c>
      <c r="C55" t="s">
        <v>96</v>
      </c>
      <c r="D55" t="s">
        <v>12</v>
      </c>
      <c r="E55" s="2" t="s">
        <v>13</v>
      </c>
      <c r="F55" t="s">
        <v>12</v>
      </c>
      <c r="G55" t="s">
        <v>12</v>
      </c>
      <c r="H55">
        <v>1</v>
      </c>
      <c r="I55" t="s">
        <v>97</v>
      </c>
      <c r="K55" t="s">
        <v>350</v>
      </c>
      <c r="L55" t="s">
        <v>316</v>
      </c>
      <c r="M55">
        <v>3.7499999999999999E-3</v>
      </c>
      <c r="N55">
        <v>2</v>
      </c>
      <c r="O55" t="s">
        <v>333</v>
      </c>
      <c r="P55">
        <v>0.25</v>
      </c>
      <c r="Q55">
        <v>2</v>
      </c>
      <c r="R55" t="s">
        <v>320</v>
      </c>
      <c r="S55">
        <v>0.125</v>
      </c>
      <c r="T55" t="s">
        <v>361</v>
      </c>
      <c r="U55">
        <v>0.125</v>
      </c>
      <c r="V55" t="s">
        <v>333</v>
      </c>
      <c r="W55">
        <v>0.5</v>
      </c>
      <c r="X55">
        <v>6.25E-2</v>
      </c>
      <c r="Y55">
        <v>27.92</v>
      </c>
      <c r="Z55" t="s">
        <v>330</v>
      </c>
      <c r="AA55" t="s">
        <v>326</v>
      </c>
      <c r="AB55" t="s">
        <v>330</v>
      </c>
      <c r="AC55" t="s">
        <v>330</v>
      </c>
      <c r="AD55" t="s">
        <v>330</v>
      </c>
      <c r="AE55" t="s">
        <v>330</v>
      </c>
      <c r="AF55" t="s">
        <v>330</v>
      </c>
      <c r="AG55" t="s">
        <v>325</v>
      </c>
      <c r="AH55" t="s">
        <v>330</v>
      </c>
      <c r="AI55" t="s">
        <v>330</v>
      </c>
      <c r="AJ55" t="s">
        <v>329</v>
      </c>
      <c r="AK55" t="s">
        <v>330</v>
      </c>
      <c r="AL55" t="s">
        <v>330</v>
      </c>
      <c r="AM55" t="s">
        <v>438</v>
      </c>
      <c r="AN55" t="s">
        <v>480</v>
      </c>
      <c r="AO55" s="5" t="s">
        <v>441</v>
      </c>
      <c r="AP55" s="5" t="s">
        <v>441</v>
      </c>
      <c r="AQ55" s="5" t="s">
        <v>441</v>
      </c>
      <c r="AR55" s="5" t="s">
        <v>446</v>
      </c>
      <c r="AS55" s="5" t="s">
        <v>441</v>
      </c>
      <c r="AT55" s="5" t="s">
        <v>441</v>
      </c>
      <c r="AU55" s="5" t="s">
        <v>441</v>
      </c>
      <c r="AV55" s="5" t="s">
        <v>446</v>
      </c>
      <c r="AW55" s="5">
        <v>3</v>
      </c>
      <c r="AX55" s="5">
        <v>6.4000000000000001E-2</v>
      </c>
      <c r="AY55" s="5">
        <f>AW55/AX55</f>
        <v>46.875</v>
      </c>
      <c r="AZ55" s="5" t="s">
        <v>446</v>
      </c>
      <c r="BA55" s="5" t="s">
        <v>512</v>
      </c>
      <c r="BB55" s="5" t="s">
        <v>506</v>
      </c>
      <c r="BC55" s="5" t="s">
        <v>449</v>
      </c>
      <c r="BD55" s="16" t="s">
        <v>527</v>
      </c>
    </row>
    <row r="56" spans="1:56" x14ac:dyDescent="0.25">
      <c r="A56" t="s">
        <v>110</v>
      </c>
      <c r="B56">
        <v>1</v>
      </c>
      <c r="C56" t="s">
        <v>111</v>
      </c>
      <c r="D56" t="s">
        <v>12</v>
      </c>
      <c r="E56" s="2" t="s">
        <v>112</v>
      </c>
      <c r="F56" t="s">
        <v>12</v>
      </c>
      <c r="G56" t="s">
        <v>42</v>
      </c>
      <c r="H56">
        <v>2</v>
      </c>
      <c r="I56" t="s">
        <v>113</v>
      </c>
      <c r="K56" t="s">
        <v>352</v>
      </c>
      <c r="L56" t="s">
        <v>316</v>
      </c>
      <c r="M56" t="s">
        <v>363</v>
      </c>
      <c r="N56" t="s">
        <v>317</v>
      </c>
      <c r="O56">
        <v>4</v>
      </c>
      <c r="P56">
        <v>0.12</v>
      </c>
      <c r="Q56">
        <v>2</v>
      </c>
      <c r="R56" t="s">
        <v>320</v>
      </c>
      <c r="S56" t="s">
        <v>327</v>
      </c>
      <c r="T56">
        <v>1</v>
      </c>
      <c r="U56">
        <v>8</v>
      </c>
      <c r="V56">
        <v>1</v>
      </c>
      <c r="W56">
        <v>0.06</v>
      </c>
      <c r="X56" t="s">
        <v>343</v>
      </c>
      <c r="Y56" t="s">
        <v>364</v>
      </c>
      <c r="Z56" t="s">
        <v>326</v>
      </c>
      <c r="AA56" t="s">
        <v>326</v>
      </c>
      <c r="AB56" t="s">
        <v>325</v>
      </c>
      <c r="AC56" t="s">
        <v>326</v>
      </c>
      <c r="AD56" t="s">
        <v>330</v>
      </c>
      <c r="AE56" t="s">
        <v>330</v>
      </c>
      <c r="AF56" t="s">
        <v>326</v>
      </c>
      <c r="AG56" t="s">
        <v>326</v>
      </c>
      <c r="AH56" t="s">
        <v>326</v>
      </c>
      <c r="AI56" t="s">
        <v>326</v>
      </c>
      <c r="AJ56" t="s">
        <v>326</v>
      </c>
      <c r="AK56" t="s">
        <v>330</v>
      </c>
      <c r="AL56" t="s">
        <v>326</v>
      </c>
      <c r="AM56" t="s">
        <v>438</v>
      </c>
      <c r="AN56" t="s">
        <v>469</v>
      </c>
      <c r="AO56" s="3" t="s">
        <v>440</v>
      </c>
      <c r="AP56" s="3" t="s">
        <v>361</v>
      </c>
      <c r="AQ56" s="3" t="s">
        <v>441</v>
      </c>
      <c r="AR56" s="3" t="s">
        <v>442</v>
      </c>
      <c r="AS56" s="3" t="s">
        <v>443</v>
      </c>
      <c r="AT56" s="3" t="s">
        <v>318</v>
      </c>
      <c r="AU56" s="3" t="s">
        <v>441</v>
      </c>
      <c r="AV56" s="3" t="s">
        <v>442</v>
      </c>
      <c r="AW56" s="3" t="s">
        <v>440</v>
      </c>
      <c r="AX56" s="3" t="s">
        <v>318</v>
      </c>
      <c r="AY56" s="3" t="s">
        <v>441</v>
      </c>
      <c r="AZ56" s="3" t="s">
        <v>442</v>
      </c>
      <c r="BA56" s="3" t="s">
        <v>441</v>
      </c>
      <c r="BB56" s="3" t="s">
        <v>441</v>
      </c>
      <c r="BC56" s="3" t="s">
        <v>442</v>
      </c>
      <c r="BD56" s="4" t="s">
        <v>528</v>
      </c>
    </row>
    <row r="57" spans="1:56" x14ac:dyDescent="0.25">
      <c r="A57" t="s">
        <v>110</v>
      </c>
      <c r="B57">
        <v>1</v>
      </c>
      <c r="C57" t="s">
        <v>107</v>
      </c>
      <c r="D57" t="s">
        <v>12</v>
      </c>
      <c r="E57" s="2" t="s">
        <v>90</v>
      </c>
      <c r="F57" t="s">
        <v>12</v>
      </c>
      <c r="G57" t="s">
        <v>12</v>
      </c>
      <c r="H57">
        <v>2</v>
      </c>
      <c r="I57" t="s">
        <v>114</v>
      </c>
      <c r="K57" t="s">
        <v>145</v>
      </c>
      <c r="L57" t="s">
        <v>316</v>
      </c>
      <c r="M57">
        <v>7.4999999999999997E-3</v>
      </c>
      <c r="N57" t="s">
        <v>317</v>
      </c>
      <c r="O57">
        <v>4</v>
      </c>
      <c r="P57">
        <v>0.25</v>
      </c>
      <c r="Q57">
        <v>0.5</v>
      </c>
      <c r="R57" t="s">
        <v>320</v>
      </c>
      <c r="S57" t="s">
        <v>327</v>
      </c>
      <c r="T57" t="s">
        <v>317</v>
      </c>
      <c r="U57" t="s">
        <v>323</v>
      </c>
      <c r="V57" t="s">
        <v>333</v>
      </c>
      <c r="W57" t="s">
        <v>332</v>
      </c>
      <c r="X57">
        <v>0.5</v>
      </c>
      <c r="Y57" t="s">
        <v>325</v>
      </c>
      <c r="Z57" t="s">
        <v>326</v>
      </c>
      <c r="AA57" t="s">
        <v>326</v>
      </c>
      <c r="AB57" t="s">
        <v>325</v>
      </c>
      <c r="AC57" t="s">
        <v>326</v>
      </c>
      <c r="AD57" t="s">
        <v>330</v>
      </c>
      <c r="AE57" t="s">
        <v>330</v>
      </c>
      <c r="AF57" t="s">
        <v>325</v>
      </c>
      <c r="AG57" t="s">
        <v>330</v>
      </c>
      <c r="AH57" t="s">
        <v>325</v>
      </c>
      <c r="AI57" t="s">
        <v>325</v>
      </c>
      <c r="AJ57" t="s">
        <v>330</v>
      </c>
      <c r="AK57" t="s">
        <v>326</v>
      </c>
      <c r="AL57" t="s">
        <v>325</v>
      </c>
      <c r="AM57" t="s">
        <v>438</v>
      </c>
      <c r="AN57" t="s">
        <v>469</v>
      </c>
      <c r="AO57" s="3" t="s">
        <v>440</v>
      </c>
      <c r="AP57" s="3" t="s">
        <v>361</v>
      </c>
      <c r="AQ57" s="3" t="s">
        <v>441</v>
      </c>
      <c r="AR57" s="3" t="s">
        <v>442</v>
      </c>
      <c r="AS57" s="3" t="s">
        <v>443</v>
      </c>
      <c r="AT57" s="3" t="s">
        <v>318</v>
      </c>
      <c r="AU57" s="3" t="s">
        <v>441</v>
      </c>
      <c r="AV57" s="3" t="s">
        <v>442</v>
      </c>
      <c r="AW57" s="3" t="s">
        <v>440</v>
      </c>
      <c r="AX57" s="3" t="s">
        <v>318</v>
      </c>
      <c r="AY57" s="3" t="s">
        <v>441</v>
      </c>
      <c r="AZ57" s="3" t="s">
        <v>442</v>
      </c>
      <c r="BA57" s="3" t="s">
        <v>441</v>
      </c>
      <c r="BB57" s="3" t="s">
        <v>441</v>
      </c>
      <c r="BC57" s="3" t="s">
        <v>442</v>
      </c>
      <c r="BD57" s="4" t="s">
        <v>529</v>
      </c>
    </row>
    <row r="58" spans="1:56" x14ac:dyDescent="0.25">
      <c r="A58" t="s">
        <v>110</v>
      </c>
      <c r="B58">
        <v>1</v>
      </c>
      <c r="C58" t="s">
        <v>21</v>
      </c>
      <c r="D58" t="s">
        <v>12</v>
      </c>
      <c r="E58" s="2" t="s">
        <v>19</v>
      </c>
      <c r="F58" t="s">
        <v>12</v>
      </c>
      <c r="G58" t="s">
        <v>12</v>
      </c>
      <c r="H58">
        <v>3</v>
      </c>
      <c r="I58" t="s">
        <v>114</v>
      </c>
      <c r="K58" t="s">
        <v>365</v>
      </c>
      <c r="L58" t="s">
        <v>337</v>
      </c>
      <c r="M58">
        <v>3.7499999999999999E-3</v>
      </c>
      <c r="N58">
        <v>2</v>
      </c>
      <c r="O58" t="s">
        <v>333</v>
      </c>
      <c r="P58">
        <v>1</v>
      </c>
      <c r="Q58">
        <v>2</v>
      </c>
      <c r="R58" t="s">
        <v>320</v>
      </c>
      <c r="S58">
        <v>0.25</v>
      </c>
      <c r="T58" t="s">
        <v>317</v>
      </c>
      <c r="U58">
        <v>6.25E-2</v>
      </c>
      <c r="V58" t="s">
        <v>333</v>
      </c>
      <c r="W58">
        <v>0.25</v>
      </c>
      <c r="X58">
        <v>0.03</v>
      </c>
      <c r="Y58">
        <v>24.32</v>
      </c>
      <c r="Z58" t="s">
        <v>330</v>
      </c>
      <c r="AA58" t="s">
        <v>326</v>
      </c>
      <c r="AB58" t="s">
        <v>330</v>
      </c>
      <c r="AC58" t="s">
        <v>330</v>
      </c>
      <c r="AD58" t="s">
        <v>330</v>
      </c>
      <c r="AE58" t="s">
        <v>330</v>
      </c>
      <c r="AF58" t="s">
        <v>330</v>
      </c>
      <c r="AG58" t="s">
        <v>330</v>
      </c>
      <c r="AH58" t="s">
        <v>330</v>
      </c>
      <c r="AI58" t="s">
        <v>344</v>
      </c>
      <c r="AJ58" t="s">
        <v>329</v>
      </c>
      <c r="AK58" t="s">
        <v>330</v>
      </c>
      <c r="AL58" t="s">
        <v>330</v>
      </c>
      <c r="AM58" t="s">
        <v>438</v>
      </c>
      <c r="AN58" t="s">
        <v>451</v>
      </c>
      <c r="AO58" s="3" t="s">
        <v>530</v>
      </c>
      <c r="AP58" s="3" t="s">
        <v>361</v>
      </c>
      <c r="AQ58" s="3">
        <v>6</v>
      </c>
      <c r="AR58" s="3" t="s">
        <v>460</v>
      </c>
      <c r="AS58" s="3">
        <v>12</v>
      </c>
      <c r="AT58" s="3" t="s">
        <v>318</v>
      </c>
      <c r="AU58" s="3" t="s">
        <v>441</v>
      </c>
      <c r="AV58" s="3" t="s">
        <v>442</v>
      </c>
      <c r="AW58" s="3">
        <v>8</v>
      </c>
      <c r="AX58" s="3">
        <v>0.125</v>
      </c>
      <c r="AY58" s="3">
        <v>64</v>
      </c>
      <c r="AZ58" s="3" t="s">
        <v>446</v>
      </c>
      <c r="BA58" s="3" t="s">
        <v>441</v>
      </c>
      <c r="BB58" s="3" t="s">
        <v>441</v>
      </c>
      <c r="BC58" s="5" t="s">
        <v>449</v>
      </c>
      <c r="BD58" s="3" t="s">
        <v>531</v>
      </c>
    </row>
    <row r="59" spans="1:56" x14ac:dyDescent="0.25">
      <c r="A59" t="s">
        <v>115</v>
      </c>
      <c r="B59">
        <v>1</v>
      </c>
      <c r="C59" t="s">
        <v>21</v>
      </c>
      <c r="D59" t="s">
        <v>12</v>
      </c>
      <c r="E59" s="2" t="s">
        <v>19</v>
      </c>
      <c r="F59" t="s">
        <v>12</v>
      </c>
      <c r="G59" t="s">
        <v>12</v>
      </c>
      <c r="H59">
        <v>3</v>
      </c>
      <c r="I59" t="s">
        <v>121</v>
      </c>
      <c r="K59" t="s">
        <v>366</v>
      </c>
      <c r="L59" t="s">
        <v>337</v>
      </c>
      <c r="M59">
        <v>1.8749999999999999E-3</v>
      </c>
      <c r="N59">
        <v>1</v>
      </c>
      <c r="O59" t="s">
        <v>333</v>
      </c>
      <c r="P59">
        <v>0.5</v>
      </c>
      <c r="Q59">
        <v>2</v>
      </c>
      <c r="R59" t="s">
        <v>320</v>
      </c>
      <c r="S59">
        <v>0.03</v>
      </c>
      <c r="T59" t="s">
        <v>361</v>
      </c>
      <c r="U59" t="s">
        <v>332</v>
      </c>
      <c r="V59" t="s">
        <v>333</v>
      </c>
      <c r="W59">
        <v>0.25</v>
      </c>
      <c r="X59">
        <v>0.03</v>
      </c>
      <c r="Y59">
        <v>27.09</v>
      </c>
      <c r="Z59" t="s">
        <v>330</v>
      </c>
      <c r="AA59" t="s">
        <v>326</v>
      </c>
      <c r="AB59" t="s">
        <v>330</v>
      </c>
      <c r="AC59" t="s">
        <v>330</v>
      </c>
      <c r="AD59" t="s">
        <v>330</v>
      </c>
      <c r="AE59" t="s">
        <v>330</v>
      </c>
      <c r="AF59" t="s">
        <v>330</v>
      </c>
      <c r="AG59" t="s">
        <v>325</v>
      </c>
      <c r="AH59" t="s">
        <v>330</v>
      </c>
      <c r="AI59" t="s">
        <v>344</v>
      </c>
      <c r="AJ59" t="s">
        <v>329</v>
      </c>
      <c r="AK59" t="s">
        <v>330</v>
      </c>
      <c r="AL59" t="s">
        <v>330</v>
      </c>
      <c r="AM59" t="s">
        <v>438</v>
      </c>
      <c r="AN59" t="s">
        <v>451</v>
      </c>
      <c r="AO59" s="3">
        <v>1.5</v>
      </c>
      <c r="AP59" s="3" t="s">
        <v>532</v>
      </c>
      <c r="AQ59" s="3">
        <v>93.75</v>
      </c>
      <c r="AR59" s="3" t="s">
        <v>446</v>
      </c>
      <c r="AS59" s="3" t="s">
        <v>441</v>
      </c>
      <c r="AT59" s="5" t="s">
        <v>441</v>
      </c>
      <c r="AU59" s="3" t="s">
        <v>441</v>
      </c>
      <c r="AV59" s="3" t="s">
        <v>446</v>
      </c>
      <c r="AW59" s="3">
        <v>16</v>
      </c>
      <c r="AX59" s="5" t="s">
        <v>461</v>
      </c>
      <c r="AY59" s="3">
        <v>250</v>
      </c>
      <c r="AZ59" s="3" t="s">
        <v>446</v>
      </c>
      <c r="BA59" s="3" t="s">
        <v>462</v>
      </c>
      <c r="BB59" s="3" t="s">
        <v>441</v>
      </c>
      <c r="BC59" s="5" t="s">
        <v>449</v>
      </c>
      <c r="BD59" s="3" t="s">
        <v>533</v>
      </c>
    </row>
    <row r="60" spans="1:56" x14ac:dyDescent="0.25">
      <c r="A60" t="s">
        <v>115</v>
      </c>
      <c r="B60">
        <v>1</v>
      </c>
      <c r="C60" t="s">
        <v>18</v>
      </c>
      <c r="D60" t="s">
        <v>12</v>
      </c>
      <c r="E60" s="2" t="s">
        <v>19</v>
      </c>
      <c r="F60" t="s">
        <v>12</v>
      </c>
      <c r="G60" t="s">
        <v>12</v>
      </c>
      <c r="H60">
        <v>3</v>
      </c>
      <c r="I60" t="s">
        <v>65</v>
      </c>
      <c r="J60" t="s">
        <v>116</v>
      </c>
      <c r="K60" t="s">
        <v>367</v>
      </c>
      <c r="L60" t="s">
        <v>337</v>
      </c>
      <c r="M60">
        <v>0.25</v>
      </c>
      <c r="N60">
        <v>1</v>
      </c>
      <c r="O60" t="s">
        <v>333</v>
      </c>
      <c r="P60">
        <v>0.5</v>
      </c>
      <c r="Q60">
        <v>4</v>
      </c>
      <c r="R60" t="s">
        <v>320</v>
      </c>
      <c r="S60" t="s">
        <v>327</v>
      </c>
      <c r="T60" t="s">
        <v>361</v>
      </c>
      <c r="U60" t="s">
        <v>323</v>
      </c>
      <c r="V60">
        <v>4</v>
      </c>
      <c r="W60">
        <v>0.12</v>
      </c>
      <c r="X60">
        <v>0.5</v>
      </c>
      <c r="Y60">
        <v>21.41</v>
      </c>
      <c r="Z60" t="s">
        <v>330</v>
      </c>
      <c r="AA60" t="s">
        <v>326</v>
      </c>
      <c r="AB60" t="s">
        <v>330</v>
      </c>
      <c r="AC60" t="s">
        <v>330</v>
      </c>
      <c r="AD60" t="s">
        <v>325</v>
      </c>
      <c r="AE60" t="s">
        <v>330</v>
      </c>
      <c r="AF60" t="s">
        <v>325</v>
      </c>
      <c r="AG60" t="s">
        <v>325</v>
      </c>
      <c r="AH60" t="s">
        <v>325</v>
      </c>
      <c r="AI60" t="s">
        <v>325</v>
      </c>
      <c r="AJ60" t="s">
        <v>329</v>
      </c>
      <c r="AK60" t="s">
        <v>329</v>
      </c>
      <c r="AL60" t="s">
        <v>330</v>
      </c>
      <c r="AM60" t="s">
        <v>438</v>
      </c>
      <c r="AN60" t="s">
        <v>451</v>
      </c>
      <c r="AO60" s="3" t="s">
        <v>440</v>
      </c>
      <c r="AP60" s="3" t="s">
        <v>361</v>
      </c>
      <c r="AQ60" s="3" t="s">
        <v>441</v>
      </c>
      <c r="AR60" s="3" t="s">
        <v>442</v>
      </c>
      <c r="AS60" s="3" t="s">
        <v>443</v>
      </c>
      <c r="AT60" s="3" t="s">
        <v>318</v>
      </c>
      <c r="AU60" s="3">
        <v>8</v>
      </c>
      <c r="AV60" s="3" t="s">
        <v>446</v>
      </c>
      <c r="AW60" s="3" t="s">
        <v>440</v>
      </c>
      <c r="AX60" s="3" t="s">
        <v>318</v>
      </c>
      <c r="AY60" s="3" t="s">
        <v>441</v>
      </c>
      <c r="AZ60" s="3" t="s">
        <v>442</v>
      </c>
      <c r="BA60" s="3" t="s">
        <v>441</v>
      </c>
      <c r="BB60" s="3" t="s">
        <v>441</v>
      </c>
      <c r="BC60" s="5" t="s">
        <v>449</v>
      </c>
      <c r="BD60" s="3" t="s">
        <v>534</v>
      </c>
    </row>
    <row r="61" spans="1:56" x14ac:dyDescent="0.25">
      <c r="A61" t="s">
        <v>115</v>
      </c>
      <c r="B61">
        <v>2</v>
      </c>
      <c r="C61" t="s">
        <v>21</v>
      </c>
      <c r="D61" t="s">
        <v>12</v>
      </c>
      <c r="E61" s="2" t="s">
        <v>19</v>
      </c>
      <c r="F61" t="s">
        <v>12</v>
      </c>
      <c r="G61" t="s">
        <v>12</v>
      </c>
      <c r="H61">
        <v>3</v>
      </c>
      <c r="I61" t="s">
        <v>120</v>
      </c>
      <c r="K61" t="s">
        <v>366</v>
      </c>
      <c r="L61" t="s">
        <v>337</v>
      </c>
      <c r="M61">
        <v>1.8749999999999999E-3</v>
      </c>
      <c r="N61">
        <v>1</v>
      </c>
      <c r="O61" t="s">
        <v>333</v>
      </c>
      <c r="P61">
        <v>0.5</v>
      </c>
      <c r="Q61">
        <v>2</v>
      </c>
      <c r="R61" t="s">
        <v>320</v>
      </c>
      <c r="S61">
        <v>0.03</v>
      </c>
      <c r="T61" t="s">
        <v>361</v>
      </c>
      <c r="U61" t="s">
        <v>332</v>
      </c>
      <c r="V61" t="s">
        <v>333</v>
      </c>
      <c r="W61">
        <v>0.12</v>
      </c>
      <c r="X61">
        <v>0.03</v>
      </c>
      <c r="Y61">
        <v>27.54</v>
      </c>
      <c r="Z61" t="s">
        <v>330</v>
      </c>
      <c r="AA61" t="s">
        <v>326</v>
      </c>
      <c r="AB61" t="s">
        <v>330</v>
      </c>
      <c r="AC61" t="s">
        <v>330</v>
      </c>
      <c r="AD61" t="s">
        <v>330</v>
      </c>
      <c r="AE61" t="s">
        <v>330</v>
      </c>
      <c r="AF61" t="s">
        <v>330</v>
      </c>
      <c r="AG61" t="s">
        <v>325</v>
      </c>
      <c r="AH61" t="s">
        <v>330</v>
      </c>
      <c r="AI61" t="s">
        <v>344</v>
      </c>
      <c r="AJ61" t="s">
        <v>329</v>
      </c>
      <c r="AK61" t="s">
        <v>330</v>
      </c>
      <c r="AL61" t="s">
        <v>330</v>
      </c>
      <c r="AM61" t="s">
        <v>438</v>
      </c>
      <c r="AN61" t="s">
        <v>451</v>
      </c>
      <c r="AO61" s="3" t="s">
        <v>441</v>
      </c>
      <c r="AP61" s="3" t="s">
        <v>441</v>
      </c>
      <c r="AQ61" s="3" t="s">
        <v>441</v>
      </c>
      <c r="AR61" s="3" t="s">
        <v>446</v>
      </c>
      <c r="AS61" s="3" t="s">
        <v>441</v>
      </c>
      <c r="AT61" s="3" t="s">
        <v>441</v>
      </c>
      <c r="AU61" s="3" t="s">
        <v>441</v>
      </c>
      <c r="AV61" s="3" t="s">
        <v>446</v>
      </c>
      <c r="AW61" s="3" t="s">
        <v>441</v>
      </c>
      <c r="AX61" s="3" t="s">
        <v>441</v>
      </c>
      <c r="AY61" s="3" t="s">
        <v>441</v>
      </c>
      <c r="AZ61" s="3" t="s">
        <v>446</v>
      </c>
      <c r="BA61" s="3" t="s">
        <v>441</v>
      </c>
      <c r="BB61" s="3" t="s">
        <v>452</v>
      </c>
      <c r="BC61" s="3" t="s">
        <v>449</v>
      </c>
      <c r="BD61" s="3" t="s">
        <v>535</v>
      </c>
    </row>
    <row r="62" spans="1:56" x14ac:dyDescent="0.25">
      <c r="A62" t="s">
        <v>115</v>
      </c>
      <c r="B62">
        <v>2</v>
      </c>
      <c r="C62" t="s">
        <v>18</v>
      </c>
      <c r="D62" t="s">
        <v>12</v>
      </c>
      <c r="E62" s="2" t="s">
        <v>19</v>
      </c>
      <c r="F62" t="s">
        <v>12</v>
      </c>
      <c r="G62" t="s">
        <v>12</v>
      </c>
      <c r="H62">
        <v>3</v>
      </c>
      <c r="I62" t="s">
        <v>47</v>
      </c>
      <c r="K62" t="s">
        <v>367</v>
      </c>
      <c r="L62" t="s">
        <v>337</v>
      </c>
      <c r="M62">
        <v>0.5</v>
      </c>
      <c r="N62">
        <v>1</v>
      </c>
      <c r="O62" t="s">
        <v>333</v>
      </c>
      <c r="P62">
        <v>0.5</v>
      </c>
      <c r="Q62">
        <v>2</v>
      </c>
      <c r="R62" t="s">
        <v>320</v>
      </c>
      <c r="S62" t="s">
        <v>327</v>
      </c>
      <c r="T62" t="s">
        <v>361</v>
      </c>
      <c r="U62" t="s">
        <v>323</v>
      </c>
      <c r="V62">
        <v>4</v>
      </c>
      <c r="W62">
        <v>0.12</v>
      </c>
      <c r="X62">
        <v>1</v>
      </c>
      <c r="Y62">
        <v>22.78</v>
      </c>
      <c r="Z62" t="s">
        <v>330</v>
      </c>
      <c r="AA62" t="s">
        <v>326</v>
      </c>
      <c r="AB62" t="s">
        <v>330</v>
      </c>
      <c r="AC62" t="s">
        <v>330</v>
      </c>
      <c r="AD62" t="s">
        <v>330</v>
      </c>
      <c r="AE62" t="s">
        <v>330</v>
      </c>
      <c r="AF62" t="s">
        <v>325</v>
      </c>
      <c r="AG62" t="s">
        <v>325</v>
      </c>
      <c r="AH62" t="s">
        <v>325</v>
      </c>
      <c r="AI62" t="s">
        <v>325</v>
      </c>
      <c r="AJ62" t="s">
        <v>329</v>
      </c>
      <c r="AK62" t="s">
        <v>325</v>
      </c>
      <c r="AL62" t="s">
        <v>330</v>
      </c>
      <c r="AM62" t="s">
        <v>438</v>
      </c>
      <c r="AN62" t="s">
        <v>451</v>
      </c>
      <c r="AO62" s="3" t="s">
        <v>440</v>
      </c>
      <c r="AP62" s="3" t="s">
        <v>361</v>
      </c>
      <c r="AQ62" s="3" t="s">
        <v>441</v>
      </c>
      <c r="AR62" s="3" t="s">
        <v>442</v>
      </c>
      <c r="AS62" s="3" t="s">
        <v>443</v>
      </c>
      <c r="AT62" s="3" t="s">
        <v>318</v>
      </c>
      <c r="AU62" s="3" t="s">
        <v>441</v>
      </c>
      <c r="AV62" s="3" t="s">
        <v>442</v>
      </c>
      <c r="AW62" s="3" t="s">
        <v>440</v>
      </c>
      <c r="AX62" s="3" t="s">
        <v>318</v>
      </c>
      <c r="AY62" s="3" t="s">
        <v>441</v>
      </c>
      <c r="AZ62" s="3" t="s">
        <v>442</v>
      </c>
      <c r="BA62" s="3" t="s">
        <v>441</v>
      </c>
      <c r="BB62" s="3" t="s">
        <v>441</v>
      </c>
      <c r="BC62" s="3" t="s">
        <v>442</v>
      </c>
      <c r="BD62" s="3" t="s">
        <v>536</v>
      </c>
    </row>
    <row r="63" spans="1:56" x14ac:dyDescent="0.25">
      <c r="A63" t="s">
        <v>115</v>
      </c>
      <c r="B63">
        <v>3</v>
      </c>
      <c r="C63" t="s">
        <v>21</v>
      </c>
      <c r="D63" t="s">
        <v>12</v>
      </c>
      <c r="E63" s="2" t="s">
        <v>19</v>
      </c>
      <c r="F63" t="s">
        <v>12</v>
      </c>
      <c r="G63" t="s">
        <v>12</v>
      </c>
      <c r="H63">
        <v>1</v>
      </c>
      <c r="I63" t="s">
        <v>117</v>
      </c>
      <c r="K63" t="s">
        <v>366</v>
      </c>
      <c r="L63" t="s">
        <v>337</v>
      </c>
      <c r="M63">
        <v>1.8749999999999999E-3</v>
      </c>
      <c r="N63">
        <v>2</v>
      </c>
      <c r="O63" t="s">
        <v>333</v>
      </c>
      <c r="P63">
        <v>1</v>
      </c>
      <c r="Q63">
        <v>2</v>
      </c>
      <c r="R63" t="s">
        <v>320</v>
      </c>
      <c r="S63">
        <v>0.125</v>
      </c>
      <c r="T63" t="s">
        <v>361</v>
      </c>
      <c r="U63" t="s">
        <v>332</v>
      </c>
      <c r="V63" t="s">
        <v>333</v>
      </c>
      <c r="W63">
        <v>0.25</v>
      </c>
      <c r="X63">
        <v>1.4999999999999999E-2</v>
      </c>
      <c r="Y63">
        <v>26.29</v>
      </c>
      <c r="Z63" t="s">
        <v>330</v>
      </c>
      <c r="AA63" t="s">
        <v>326</v>
      </c>
      <c r="AB63" t="s">
        <v>330</v>
      </c>
      <c r="AC63" t="s">
        <v>330</v>
      </c>
      <c r="AD63" t="s">
        <v>330</v>
      </c>
      <c r="AE63" t="s">
        <v>330</v>
      </c>
      <c r="AF63" t="s">
        <v>330</v>
      </c>
      <c r="AG63" t="s">
        <v>325</v>
      </c>
      <c r="AH63" t="s">
        <v>330</v>
      </c>
      <c r="AI63" t="s">
        <v>330</v>
      </c>
      <c r="AJ63" t="s">
        <v>329</v>
      </c>
      <c r="AK63" t="s">
        <v>330</v>
      </c>
      <c r="AL63" t="s">
        <v>330</v>
      </c>
      <c r="AM63" t="s">
        <v>438</v>
      </c>
      <c r="AN63" t="s">
        <v>451</v>
      </c>
      <c r="AO63" s="3" t="s">
        <v>441</v>
      </c>
      <c r="AP63" s="3" t="s">
        <v>441</v>
      </c>
      <c r="AQ63" s="3" t="s">
        <v>441</v>
      </c>
      <c r="AR63" s="3" t="s">
        <v>446</v>
      </c>
      <c r="AS63" s="3" t="s">
        <v>441</v>
      </c>
      <c r="AT63" s="3" t="s">
        <v>441</v>
      </c>
      <c r="AU63" s="3" t="s">
        <v>441</v>
      </c>
      <c r="AV63" s="3" t="s">
        <v>446</v>
      </c>
      <c r="AW63" s="3" t="s">
        <v>441</v>
      </c>
      <c r="AX63" s="3" t="s">
        <v>441</v>
      </c>
      <c r="AY63" s="3" t="s">
        <v>441</v>
      </c>
      <c r="AZ63" s="3" t="s">
        <v>446</v>
      </c>
      <c r="BA63" s="3" t="s">
        <v>537</v>
      </c>
      <c r="BB63" s="3" t="s">
        <v>506</v>
      </c>
      <c r="BC63" s="3" t="s">
        <v>449</v>
      </c>
      <c r="BD63" s="3" t="s">
        <v>538</v>
      </c>
    </row>
    <row r="64" spans="1:56" x14ac:dyDescent="0.25">
      <c r="A64" t="s">
        <v>115</v>
      </c>
      <c r="B64">
        <v>3</v>
      </c>
      <c r="C64" t="s">
        <v>18</v>
      </c>
      <c r="D64" t="s">
        <v>12</v>
      </c>
      <c r="E64" s="2" t="s">
        <v>19</v>
      </c>
      <c r="F64" t="s">
        <v>12</v>
      </c>
      <c r="G64" t="s">
        <v>12</v>
      </c>
      <c r="H64">
        <v>1</v>
      </c>
      <c r="I64" t="s">
        <v>122</v>
      </c>
      <c r="K64" t="s">
        <v>367</v>
      </c>
      <c r="L64" t="s">
        <v>337</v>
      </c>
      <c r="M64">
        <v>0.25</v>
      </c>
      <c r="N64">
        <v>1</v>
      </c>
      <c r="O64" t="s">
        <v>333</v>
      </c>
      <c r="P64">
        <v>1</v>
      </c>
      <c r="Q64">
        <v>2</v>
      </c>
      <c r="R64" t="s">
        <v>320</v>
      </c>
      <c r="S64" t="s">
        <v>327</v>
      </c>
      <c r="T64" t="s">
        <v>361</v>
      </c>
      <c r="U64" t="s">
        <v>323</v>
      </c>
      <c r="V64">
        <v>4</v>
      </c>
      <c r="W64">
        <v>0.12</v>
      </c>
      <c r="X64">
        <v>0.5</v>
      </c>
      <c r="Y64">
        <v>24.1</v>
      </c>
      <c r="Z64" t="s">
        <v>330</v>
      </c>
      <c r="AA64" t="s">
        <v>326</v>
      </c>
      <c r="AB64" t="s">
        <v>330</v>
      </c>
      <c r="AC64" t="s">
        <v>330</v>
      </c>
      <c r="AD64" t="s">
        <v>330</v>
      </c>
      <c r="AE64" t="s">
        <v>330</v>
      </c>
      <c r="AF64" t="s">
        <v>325</v>
      </c>
      <c r="AG64" t="s">
        <v>325</v>
      </c>
      <c r="AH64" t="s">
        <v>325</v>
      </c>
      <c r="AI64" t="s">
        <v>325</v>
      </c>
      <c r="AJ64" t="s">
        <v>329</v>
      </c>
      <c r="AK64" t="s">
        <v>329</v>
      </c>
      <c r="AL64" t="s">
        <v>330</v>
      </c>
      <c r="AM64" t="s">
        <v>438</v>
      </c>
      <c r="AN64" t="s">
        <v>451</v>
      </c>
      <c r="AO64" s="3" t="s">
        <v>440</v>
      </c>
      <c r="AP64" s="3" t="s">
        <v>361</v>
      </c>
      <c r="AQ64" s="3" t="s">
        <v>441</v>
      </c>
      <c r="AR64" s="3" t="s">
        <v>442</v>
      </c>
      <c r="AS64" s="3" t="s">
        <v>443</v>
      </c>
      <c r="AT64" s="3" t="s">
        <v>318</v>
      </c>
      <c r="AU64" s="3" t="s">
        <v>441</v>
      </c>
      <c r="AV64" s="3" t="s">
        <v>442</v>
      </c>
      <c r="AW64" s="3" t="s">
        <v>440</v>
      </c>
      <c r="AX64" s="3" t="s">
        <v>318</v>
      </c>
      <c r="AY64" s="3" t="s">
        <v>441</v>
      </c>
      <c r="AZ64" s="3" t="s">
        <v>442</v>
      </c>
      <c r="BA64" s="3" t="s">
        <v>441</v>
      </c>
      <c r="BB64" s="3" t="s">
        <v>441</v>
      </c>
      <c r="BC64" s="3" t="s">
        <v>442</v>
      </c>
      <c r="BD64" s="3" t="s">
        <v>539</v>
      </c>
    </row>
    <row r="65" spans="1:56" x14ac:dyDescent="0.25">
      <c r="A65" t="s">
        <v>115</v>
      </c>
      <c r="B65">
        <v>3</v>
      </c>
      <c r="C65" t="s">
        <v>118</v>
      </c>
      <c r="D65" t="s">
        <v>12</v>
      </c>
      <c r="E65" s="2" t="s">
        <v>19</v>
      </c>
      <c r="F65" t="s">
        <v>12</v>
      </c>
      <c r="G65" t="s">
        <v>12</v>
      </c>
      <c r="H65">
        <v>1</v>
      </c>
      <c r="I65" t="s">
        <v>119</v>
      </c>
      <c r="K65" t="s">
        <v>368</v>
      </c>
      <c r="L65" t="s">
        <v>337</v>
      </c>
      <c r="M65">
        <v>1.8749999999999999E-3</v>
      </c>
      <c r="N65">
        <v>1</v>
      </c>
      <c r="O65" t="s">
        <v>333</v>
      </c>
      <c r="P65">
        <v>0.5</v>
      </c>
      <c r="Q65">
        <v>2</v>
      </c>
      <c r="R65" t="s">
        <v>320</v>
      </c>
      <c r="S65">
        <v>6.25E-2</v>
      </c>
      <c r="T65" t="s">
        <v>361</v>
      </c>
      <c r="U65" t="s">
        <v>332</v>
      </c>
      <c r="V65" t="s">
        <v>333</v>
      </c>
      <c r="W65">
        <v>0.12</v>
      </c>
      <c r="X65">
        <v>0.03</v>
      </c>
      <c r="Y65">
        <v>26.41</v>
      </c>
      <c r="Z65" t="s">
        <v>330</v>
      </c>
      <c r="AA65" t="s">
        <v>326</v>
      </c>
      <c r="AB65" t="s">
        <v>330</v>
      </c>
      <c r="AC65" t="s">
        <v>330</v>
      </c>
      <c r="AD65" t="s">
        <v>330</v>
      </c>
      <c r="AE65" t="s">
        <v>330</v>
      </c>
      <c r="AF65" t="s">
        <v>330</v>
      </c>
      <c r="AG65" t="s">
        <v>325</v>
      </c>
      <c r="AH65" t="s">
        <v>330</v>
      </c>
      <c r="AI65" t="s">
        <v>330</v>
      </c>
      <c r="AJ65" t="s">
        <v>329</v>
      </c>
      <c r="AK65" t="s">
        <v>330</v>
      </c>
      <c r="AL65" t="s">
        <v>330</v>
      </c>
      <c r="AM65" t="s">
        <v>438</v>
      </c>
      <c r="AN65" t="s">
        <v>451</v>
      </c>
      <c r="AO65" s="3" t="s">
        <v>441</v>
      </c>
      <c r="AP65" s="3" t="s">
        <v>441</v>
      </c>
      <c r="AQ65" s="3" t="s">
        <v>441</v>
      </c>
      <c r="AR65" s="3" t="s">
        <v>446</v>
      </c>
      <c r="AS65" s="3" t="s">
        <v>441</v>
      </c>
      <c r="AT65" s="3" t="s">
        <v>441</v>
      </c>
      <c r="AU65" s="3" t="s">
        <v>441</v>
      </c>
      <c r="AV65" s="3" t="s">
        <v>446</v>
      </c>
      <c r="AW65" s="3" t="s">
        <v>441</v>
      </c>
      <c r="AX65" s="3" t="s">
        <v>441</v>
      </c>
      <c r="AY65" s="3" t="s">
        <v>441</v>
      </c>
      <c r="AZ65" s="3" t="s">
        <v>446</v>
      </c>
      <c r="BA65" s="3" t="s">
        <v>537</v>
      </c>
      <c r="BB65" s="3" t="s">
        <v>506</v>
      </c>
      <c r="BC65" s="3" t="s">
        <v>449</v>
      </c>
      <c r="BD65" s="3" t="s">
        <v>540</v>
      </c>
    </row>
    <row r="66" spans="1:56" x14ac:dyDescent="0.25">
      <c r="A66" t="s">
        <v>123</v>
      </c>
      <c r="B66">
        <v>1</v>
      </c>
      <c r="C66" t="s">
        <v>21</v>
      </c>
      <c r="D66" t="s">
        <v>12</v>
      </c>
      <c r="E66" s="2" t="s">
        <v>19</v>
      </c>
      <c r="F66" t="s">
        <v>12</v>
      </c>
      <c r="G66" t="s">
        <v>12</v>
      </c>
      <c r="H66">
        <v>1</v>
      </c>
      <c r="I66" t="s">
        <v>62</v>
      </c>
      <c r="K66" t="s">
        <v>369</v>
      </c>
      <c r="L66" t="s">
        <v>337</v>
      </c>
      <c r="M66">
        <v>3.7499999999999999E-3</v>
      </c>
      <c r="N66">
        <v>1</v>
      </c>
      <c r="O66">
        <v>0.5</v>
      </c>
      <c r="P66">
        <v>0.5</v>
      </c>
      <c r="Q66">
        <v>2</v>
      </c>
      <c r="R66" t="s">
        <v>320</v>
      </c>
      <c r="S66">
        <v>6.25E-2</v>
      </c>
      <c r="T66" t="s">
        <v>317</v>
      </c>
      <c r="U66" t="s">
        <v>332</v>
      </c>
      <c r="V66" t="s">
        <v>333</v>
      </c>
      <c r="W66">
        <v>0.12</v>
      </c>
      <c r="X66">
        <v>6.25E-2</v>
      </c>
      <c r="Y66">
        <v>26.31</v>
      </c>
      <c r="Z66" t="s">
        <v>330</v>
      </c>
      <c r="AA66" t="s">
        <v>326</v>
      </c>
      <c r="AB66" t="s">
        <v>329</v>
      </c>
      <c r="AC66" t="s">
        <v>330</v>
      </c>
      <c r="AD66" t="s">
        <v>330</v>
      </c>
      <c r="AE66" t="s">
        <v>330</v>
      </c>
      <c r="AF66" t="s">
        <v>330</v>
      </c>
      <c r="AG66" t="s">
        <v>325</v>
      </c>
      <c r="AH66" t="s">
        <v>330</v>
      </c>
      <c r="AI66" t="s">
        <v>330</v>
      </c>
      <c r="AJ66" t="s">
        <v>329</v>
      </c>
      <c r="AK66" t="s">
        <v>330</v>
      </c>
      <c r="AL66" t="s">
        <v>330</v>
      </c>
      <c r="AM66" t="s">
        <v>438</v>
      </c>
      <c r="AN66" t="s">
        <v>451</v>
      </c>
      <c r="AO66" s="3" t="s">
        <v>440</v>
      </c>
      <c r="AP66" s="3">
        <v>1.6E-2</v>
      </c>
      <c r="AQ66" s="3">
        <v>1000</v>
      </c>
      <c r="AR66" s="3" t="s">
        <v>446</v>
      </c>
      <c r="AS66" s="3" t="s">
        <v>458</v>
      </c>
      <c r="AT66" s="5" t="s">
        <v>459</v>
      </c>
      <c r="AU66" s="3">
        <v>7.81</v>
      </c>
      <c r="AV66" s="3" t="s">
        <v>460</v>
      </c>
      <c r="AW66" s="3">
        <v>1.5</v>
      </c>
      <c r="AX66" s="5" t="s">
        <v>461</v>
      </c>
      <c r="AY66" s="3">
        <v>23.4</v>
      </c>
      <c r="AZ66" s="3" t="s">
        <v>446</v>
      </c>
      <c r="BA66" s="3" t="s">
        <v>441</v>
      </c>
      <c r="BB66" s="3" t="s">
        <v>441</v>
      </c>
      <c r="BC66" s="5" t="s">
        <v>449</v>
      </c>
      <c r="BD66" s="3" t="s">
        <v>541</v>
      </c>
    </row>
    <row r="67" spans="1:56" x14ac:dyDescent="0.25">
      <c r="A67" t="s">
        <v>123</v>
      </c>
      <c r="B67">
        <v>1</v>
      </c>
      <c r="C67" t="s">
        <v>18</v>
      </c>
      <c r="D67" t="s">
        <v>12</v>
      </c>
      <c r="E67" s="2" t="s">
        <v>19</v>
      </c>
      <c r="F67" t="s">
        <v>12</v>
      </c>
      <c r="G67" t="s">
        <v>12</v>
      </c>
      <c r="H67">
        <v>2</v>
      </c>
      <c r="I67" t="s">
        <v>70</v>
      </c>
      <c r="K67" t="s">
        <v>370</v>
      </c>
      <c r="L67" t="s">
        <v>337</v>
      </c>
      <c r="M67">
        <v>3.7499999999999999E-3</v>
      </c>
      <c r="N67">
        <v>1</v>
      </c>
      <c r="O67" t="s">
        <v>333</v>
      </c>
      <c r="P67">
        <v>0.5</v>
      </c>
      <c r="Q67">
        <v>2</v>
      </c>
      <c r="R67" t="s">
        <v>320</v>
      </c>
      <c r="S67">
        <v>6.25E-2</v>
      </c>
      <c r="T67">
        <v>0.25</v>
      </c>
      <c r="U67" t="s">
        <v>332</v>
      </c>
      <c r="V67" t="s">
        <v>333</v>
      </c>
      <c r="W67">
        <v>0.25</v>
      </c>
      <c r="X67">
        <v>0.03</v>
      </c>
      <c r="Y67">
        <v>29.16</v>
      </c>
      <c r="Z67" t="s">
        <v>330</v>
      </c>
      <c r="AA67" t="s">
        <v>326</v>
      </c>
      <c r="AB67" t="s">
        <v>330</v>
      </c>
      <c r="AC67" t="s">
        <v>330</v>
      </c>
      <c r="AD67" t="s">
        <v>330</v>
      </c>
      <c r="AE67" t="s">
        <v>330</v>
      </c>
      <c r="AF67" t="s">
        <v>330</v>
      </c>
      <c r="AG67" t="s">
        <v>325</v>
      </c>
      <c r="AH67" t="s">
        <v>330</v>
      </c>
      <c r="AI67" t="s">
        <v>330</v>
      </c>
      <c r="AJ67" t="s">
        <v>329</v>
      </c>
      <c r="AK67" t="s">
        <v>330</v>
      </c>
      <c r="AL67" t="s">
        <v>330</v>
      </c>
      <c r="AM67" t="s">
        <v>438</v>
      </c>
      <c r="AN67" t="s">
        <v>451</v>
      </c>
      <c r="AO67" s="3">
        <v>1</v>
      </c>
      <c r="AP67" s="3">
        <v>0.47</v>
      </c>
      <c r="AQ67" s="3">
        <f>AO67/AP67</f>
        <v>2.1276595744680851</v>
      </c>
      <c r="AR67" s="3" t="s">
        <v>460</v>
      </c>
      <c r="AS67" s="3" t="s">
        <v>441</v>
      </c>
      <c r="AT67" s="5" t="s">
        <v>441</v>
      </c>
      <c r="AU67" s="3" t="s">
        <v>441</v>
      </c>
      <c r="AV67" s="3" t="s">
        <v>446</v>
      </c>
      <c r="AW67" s="3" t="s">
        <v>441</v>
      </c>
      <c r="AX67" s="3" t="s">
        <v>441</v>
      </c>
      <c r="AY67" s="3" t="s">
        <v>441</v>
      </c>
      <c r="AZ67" s="3" t="s">
        <v>446</v>
      </c>
      <c r="BA67" s="3" t="s">
        <v>462</v>
      </c>
      <c r="BB67" s="3" t="s">
        <v>490</v>
      </c>
      <c r="BC67" s="3" t="s">
        <v>449</v>
      </c>
      <c r="BD67" s="3" t="s">
        <v>542</v>
      </c>
    </row>
    <row r="68" spans="1:56" x14ac:dyDescent="0.25">
      <c r="A68" t="s">
        <v>123</v>
      </c>
      <c r="B68">
        <v>2</v>
      </c>
      <c r="C68" t="s">
        <v>15</v>
      </c>
      <c r="D68" t="s">
        <v>12</v>
      </c>
      <c r="E68" s="2" t="s">
        <v>19</v>
      </c>
      <c r="F68" t="s">
        <v>12</v>
      </c>
      <c r="G68" t="s">
        <v>12</v>
      </c>
      <c r="H68">
        <v>1</v>
      </c>
      <c r="I68" t="s">
        <v>124</v>
      </c>
      <c r="K68" t="s">
        <v>352</v>
      </c>
      <c r="L68" t="s">
        <v>316</v>
      </c>
      <c r="M68">
        <v>1.8749999999999999E-3</v>
      </c>
      <c r="N68">
        <v>1</v>
      </c>
      <c r="O68" t="s">
        <v>333</v>
      </c>
      <c r="P68">
        <v>0.5</v>
      </c>
      <c r="Q68">
        <v>2</v>
      </c>
      <c r="R68" t="s">
        <v>320</v>
      </c>
      <c r="S68">
        <v>6.25E-2</v>
      </c>
      <c r="T68" t="s">
        <v>317</v>
      </c>
      <c r="U68" t="s">
        <v>332</v>
      </c>
      <c r="V68" t="s">
        <v>333</v>
      </c>
      <c r="W68">
        <v>0.12</v>
      </c>
      <c r="X68">
        <v>0.03</v>
      </c>
      <c r="Y68">
        <v>27.79</v>
      </c>
      <c r="Z68" t="s">
        <v>330</v>
      </c>
      <c r="AA68" t="s">
        <v>326</v>
      </c>
      <c r="AB68" t="s">
        <v>330</v>
      </c>
      <c r="AC68" t="s">
        <v>330</v>
      </c>
      <c r="AD68" t="s">
        <v>330</v>
      </c>
      <c r="AE68" t="s">
        <v>330</v>
      </c>
      <c r="AF68" t="s">
        <v>330</v>
      </c>
      <c r="AG68" t="s">
        <v>330</v>
      </c>
      <c r="AH68" t="s">
        <v>330</v>
      </c>
      <c r="AI68" t="s">
        <v>330</v>
      </c>
      <c r="AJ68" t="s">
        <v>329</v>
      </c>
      <c r="AK68" t="s">
        <v>330</v>
      </c>
      <c r="AL68" t="s">
        <v>330</v>
      </c>
      <c r="AM68" t="s">
        <v>438</v>
      </c>
      <c r="AN68" t="s">
        <v>451</v>
      </c>
      <c r="AO68" s="3" t="s">
        <v>441</v>
      </c>
      <c r="AP68" s="3" t="s">
        <v>441</v>
      </c>
      <c r="AQ68" s="3" t="s">
        <v>441</v>
      </c>
      <c r="AR68" s="3" t="s">
        <v>446</v>
      </c>
      <c r="AS68" s="3" t="s">
        <v>441</v>
      </c>
      <c r="AT68" s="3" t="s">
        <v>441</v>
      </c>
      <c r="AU68" s="3" t="s">
        <v>441</v>
      </c>
      <c r="AV68" s="3" t="s">
        <v>446</v>
      </c>
      <c r="AW68" s="3" t="s">
        <v>441</v>
      </c>
      <c r="AX68" s="3" t="s">
        <v>441</v>
      </c>
      <c r="AY68" s="3" t="s">
        <v>441</v>
      </c>
      <c r="AZ68" s="3" t="s">
        <v>446</v>
      </c>
      <c r="BA68" s="3" t="s">
        <v>543</v>
      </c>
      <c r="BB68" s="3" t="s">
        <v>490</v>
      </c>
      <c r="BC68" s="3" t="s">
        <v>449</v>
      </c>
      <c r="BD68" s="3" t="s">
        <v>544</v>
      </c>
    </row>
    <row r="69" spans="1:56" x14ac:dyDescent="0.25">
      <c r="A69" t="s">
        <v>123</v>
      </c>
      <c r="B69">
        <v>2</v>
      </c>
      <c r="C69" t="s">
        <v>21</v>
      </c>
      <c r="D69" t="s">
        <v>12</v>
      </c>
      <c r="E69" s="2" t="s">
        <v>19</v>
      </c>
      <c r="F69" t="s">
        <v>12</v>
      </c>
      <c r="G69" t="s">
        <v>12</v>
      </c>
      <c r="H69">
        <v>1</v>
      </c>
      <c r="I69" t="s">
        <v>100</v>
      </c>
      <c r="K69" t="s">
        <v>369</v>
      </c>
      <c r="L69" t="s">
        <v>337</v>
      </c>
      <c r="M69">
        <v>1.8749999999999999E-3</v>
      </c>
      <c r="N69">
        <v>1</v>
      </c>
      <c r="O69" t="s">
        <v>333</v>
      </c>
      <c r="P69">
        <v>0.5</v>
      </c>
      <c r="Q69">
        <v>2</v>
      </c>
      <c r="R69" t="s">
        <v>320</v>
      </c>
      <c r="S69">
        <v>6.25E-2</v>
      </c>
      <c r="T69" t="s">
        <v>317</v>
      </c>
      <c r="U69" t="s">
        <v>332</v>
      </c>
      <c r="V69" t="s">
        <v>333</v>
      </c>
      <c r="W69">
        <v>0.12</v>
      </c>
      <c r="X69">
        <v>0.03</v>
      </c>
      <c r="Y69">
        <v>28.72</v>
      </c>
      <c r="Z69" t="s">
        <v>330</v>
      </c>
      <c r="AA69" t="s">
        <v>326</v>
      </c>
      <c r="AB69" t="s">
        <v>330</v>
      </c>
      <c r="AC69" t="s">
        <v>330</v>
      </c>
      <c r="AD69" t="s">
        <v>330</v>
      </c>
      <c r="AE69" t="s">
        <v>330</v>
      </c>
      <c r="AF69" t="s">
        <v>330</v>
      </c>
      <c r="AG69" t="s">
        <v>330</v>
      </c>
      <c r="AH69" t="s">
        <v>330</v>
      </c>
      <c r="AI69" t="s">
        <v>330</v>
      </c>
      <c r="AJ69" t="s">
        <v>329</v>
      </c>
      <c r="AK69" t="s">
        <v>330</v>
      </c>
      <c r="AL69" t="s">
        <v>330</v>
      </c>
      <c r="AM69" t="s">
        <v>438</v>
      </c>
      <c r="AN69" t="s">
        <v>451</v>
      </c>
      <c r="AO69" s="3" t="s">
        <v>441</v>
      </c>
      <c r="AP69" s="3" t="s">
        <v>441</v>
      </c>
      <c r="AQ69" s="3" t="s">
        <v>441</v>
      </c>
      <c r="AR69" s="3" t="s">
        <v>446</v>
      </c>
      <c r="AS69" s="3" t="s">
        <v>441</v>
      </c>
      <c r="AT69" s="3" t="s">
        <v>441</v>
      </c>
      <c r="AU69" s="3" t="s">
        <v>441</v>
      </c>
      <c r="AV69" s="3" t="s">
        <v>446</v>
      </c>
      <c r="AW69" s="3" t="s">
        <v>441</v>
      </c>
      <c r="AX69" s="3" t="s">
        <v>441</v>
      </c>
      <c r="AY69" s="3" t="s">
        <v>441</v>
      </c>
      <c r="AZ69" s="3" t="s">
        <v>446</v>
      </c>
      <c r="BA69" s="3" t="s">
        <v>512</v>
      </c>
      <c r="BB69" s="3" t="s">
        <v>448</v>
      </c>
      <c r="BC69" s="3" t="s">
        <v>449</v>
      </c>
      <c r="BD69" s="7" t="s">
        <v>545</v>
      </c>
    </row>
    <row r="70" spans="1:56" x14ac:dyDescent="0.25">
      <c r="A70" t="s">
        <v>123</v>
      </c>
      <c r="B70">
        <v>2</v>
      </c>
      <c r="C70" t="s">
        <v>18</v>
      </c>
      <c r="D70" t="s">
        <v>12</v>
      </c>
      <c r="E70" s="2" t="s">
        <v>19</v>
      </c>
      <c r="F70" t="s">
        <v>12</v>
      </c>
      <c r="G70" t="s">
        <v>12</v>
      </c>
      <c r="H70">
        <v>3</v>
      </c>
      <c r="I70" t="s">
        <v>126</v>
      </c>
      <c r="K70" t="s">
        <v>370</v>
      </c>
      <c r="L70" t="s">
        <v>337</v>
      </c>
      <c r="M70">
        <v>3.7499999999999999E-3</v>
      </c>
      <c r="N70">
        <v>1</v>
      </c>
      <c r="O70">
        <v>0.5</v>
      </c>
      <c r="P70">
        <v>0.5</v>
      </c>
      <c r="Q70">
        <v>2</v>
      </c>
      <c r="R70" t="s">
        <v>320</v>
      </c>
      <c r="S70">
        <v>6.25E-2</v>
      </c>
      <c r="T70" t="s">
        <v>317</v>
      </c>
      <c r="U70" t="s">
        <v>332</v>
      </c>
      <c r="V70" t="s">
        <v>333</v>
      </c>
      <c r="W70">
        <v>0.12</v>
      </c>
      <c r="X70">
        <v>6.25E-2</v>
      </c>
      <c r="Y70">
        <v>27.8</v>
      </c>
      <c r="Z70" t="s">
        <v>330</v>
      </c>
      <c r="AA70" t="s">
        <v>326</v>
      </c>
      <c r="AB70" t="s">
        <v>329</v>
      </c>
      <c r="AC70" t="s">
        <v>330</v>
      </c>
      <c r="AD70" t="s">
        <v>330</v>
      </c>
      <c r="AE70" t="s">
        <v>330</v>
      </c>
      <c r="AF70" t="s">
        <v>330</v>
      </c>
      <c r="AG70" t="s">
        <v>330</v>
      </c>
      <c r="AH70" t="s">
        <v>330</v>
      </c>
      <c r="AI70" t="s">
        <v>330</v>
      </c>
      <c r="AJ70" t="s">
        <v>329</v>
      </c>
      <c r="AK70" t="s">
        <v>330</v>
      </c>
      <c r="AL70" t="s">
        <v>330</v>
      </c>
      <c r="AM70" t="s">
        <v>438</v>
      </c>
      <c r="AN70" t="s">
        <v>451</v>
      </c>
      <c r="AO70" s="3" t="s">
        <v>441</v>
      </c>
      <c r="AP70" s="3" t="s">
        <v>441</v>
      </c>
      <c r="AQ70" s="3" t="s">
        <v>441</v>
      </c>
      <c r="AR70" s="3" t="s">
        <v>446</v>
      </c>
      <c r="AS70" s="3" t="s">
        <v>441</v>
      </c>
      <c r="AT70" s="3" t="s">
        <v>441</v>
      </c>
      <c r="AU70" s="3" t="s">
        <v>441</v>
      </c>
      <c r="AV70" s="3" t="s">
        <v>446</v>
      </c>
      <c r="AW70" s="3" t="s">
        <v>441</v>
      </c>
      <c r="AX70" s="3" t="s">
        <v>441</v>
      </c>
      <c r="AY70" s="3" t="s">
        <v>441</v>
      </c>
      <c r="AZ70" s="3" t="s">
        <v>446</v>
      </c>
      <c r="BA70" s="3" t="s">
        <v>441</v>
      </c>
      <c r="BB70" s="3" t="s">
        <v>452</v>
      </c>
      <c r="BC70" s="3" t="s">
        <v>449</v>
      </c>
      <c r="BD70" s="3" t="s">
        <v>546</v>
      </c>
    </row>
    <row r="71" spans="1:56" x14ac:dyDescent="0.25">
      <c r="A71" t="s">
        <v>123</v>
      </c>
      <c r="B71">
        <v>3</v>
      </c>
      <c r="C71" t="s">
        <v>21</v>
      </c>
      <c r="D71" t="s">
        <v>12</v>
      </c>
      <c r="E71" s="2" t="s">
        <v>19</v>
      </c>
      <c r="F71" t="s">
        <v>12</v>
      </c>
      <c r="G71" t="s">
        <v>12</v>
      </c>
      <c r="H71">
        <v>1</v>
      </c>
      <c r="I71" t="s">
        <v>125</v>
      </c>
      <c r="K71" t="s">
        <v>369</v>
      </c>
      <c r="L71" t="s">
        <v>337</v>
      </c>
      <c r="M71">
        <v>3.7499999999999999E-3</v>
      </c>
      <c r="N71">
        <v>1</v>
      </c>
      <c r="O71" t="s">
        <v>333</v>
      </c>
      <c r="P71">
        <v>0.5</v>
      </c>
      <c r="Q71">
        <v>2</v>
      </c>
      <c r="R71" t="s">
        <v>320</v>
      </c>
      <c r="S71">
        <v>6.25E-2</v>
      </c>
      <c r="T71" t="s">
        <v>317</v>
      </c>
      <c r="U71" t="s">
        <v>332</v>
      </c>
      <c r="V71" t="s">
        <v>333</v>
      </c>
      <c r="W71">
        <v>0.12</v>
      </c>
      <c r="X71">
        <v>6.25E-2</v>
      </c>
      <c r="Y71">
        <v>28.43</v>
      </c>
      <c r="Z71" t="s">
        <v>330</v>
      </c>
      <c r="AA71" t="s">
        <v>326</v>
      </c>
      <c r="AB71" t="s">
        <v>330</v>
      </c>
      <c r="AC71" t="s">
        <v>330</v>
      </c>
      <c r="AD71" t="s">
        <v>330</v>
      </c>
      <c r="AE71" t="s">
        <v>330</v>
      </c>
      <c r="AF71" t="s">
        <v>330</v>
      </c>
      <c r="AG71" t="s">
        <v>330</v>
      </c>
      <c r="AH71" t="s">
        <v>330</v>
      </c>
      <c r="AI71" t="s">
        <v>330</v>
      </c>
      <c r="AJ71" t="s">
        <v>329</v>
      </c>
      <c r="AK71" t="s">
        <v>330</v>
      </c>
      <c r="AL71" t="s">
        <v>330</v>
      </c>
      <c r="AM71" t="s">
        <v>438</v>
      </c>
      <c r="AN71" t="s">
        <v>451</v>
      </c>
      <c r="AO71" s="3" t="s">
        <v>441</v>
      </c>
      <c r="AP71" s="3" t="s">
        <v>441</v>
      </c>
      <c r="AQ71" s="3" t="s">
        <v>441</v>
      </c>
      <c r="AR71" s="3" t="s">
        <v>446</v>
      </c>
      <c r="AS71" s="3" t="s">
        <v>441</v>
      </c>
      <c r="AT71" s="3" t="s">
        <v>441</v>
      </c>
      <c r="AU71" s="3" t="s">
        <v>441</v>
      </c>
      <c r="AV71" s="3" t="s">
        <v>446</v>
      </c>
      <c r="AW71" s="3" t="s">
        <v>441</v>
      </c>
      <c r="AX71" s="3" t="s">
        <v>441</v>
      </c>
      <c r="AY71" s="3" t="s">
        <v>441</v>
      </c>
      <c r="AZ71" s="3" t="s">
        <v>446</v>
      </c>
      <c r="BA71" s="3" t="s">
        <v>512</v>
      </c>
      <c r="BB71" s="3" t="s">
        <v>448</v>
      </c>
      <c r="BC71" s="3" t="s">
        <v>449</v>
      </c>
      <c r="BD71" s="3" t="s">
        <v>547</v>
      </c>
    </row>
    <row r="72" spans="1:56" x14ac:dyDescent="0.25">
      <c r="A72" t="s">
        <v>123</v>
      </c>
      <c r="B72">
        <v>3</v>
      </c>
      <c r="C72" t="s">
        <v>18</v>
      </c>
      <c r="D72" t="s">
        <v>12</v>
      </c>
      <c r="E72" s="2" t="s">
        <v>19</v>
      </c>
      <c r="F72" t="s">
        <v>12</v>
      </c>
      <c r="G72" t="s">
        <v>12</v>
      </c>
      <c r="H72">
        <v>1</v>
      </c>
      <c r="I72" t="s">
        <v>127</v>
      </c>
      <c r="K72" t="s">
        <v>370</v>
      </c>
      <c r="L72" t="s">
        <v>337</v>
      </c>
      <c r="M72">
        <v>1.8749999999999999E-3</v>
      </c>
      <c r="N72">
        <v>1</v>
      </c>
      <c r="O72" t="s">
        <v>333</v>
      </c>
      <c r="P72">
        <v>0.5</v>
      </c>
      <c r="Q72">
        <v>2</v>
      </c>
      <c r="R72" t="s">
        <v>320</v>
      </c>
      <c r="S72">
        <v>6.25E-2</v>
      </c>
      <c r="T72" t="s">
        <v>317</v>
      </c>
      <c r="U72" t="s">
        <v>332</v>
      </c>
      <c r="V72" t="s">
        <v>333</v>
      </c>
      <c r="W72">
        <v>0.25</v>
      </c>
      <c r="X72">
        <v>0.03</v>
      </c>
      <c r="Y72">
        <v>28.82</v>
      </c>
      <c r="Z72" t="s">
        <v>330</v>
      </c>
      <c r="AA72" t="s">
        <v>326</v>
      </c>
      <c r="AB72" t="s">
        <v>330</v>
      </c>
      <c r="AC72" t="s">
        <v>330</v>
      </c>
      <c r="AD72" t="s">
        <v>330</v>
      </c>
      <c r="AE72" t="s">
        <v>330</v>
      </c>
      <c r="AF72" t="s">
        <v>330</v>
      </c>
      <c r="AG72" t="s">
        <v>330</v>
      </c>
      <c r="AH72" t="s">
        <v>330</v>
      </c>
      <c r="AI72" t="s">
        <v>330</v>
      </c>
      <c r="AJ72" t="s">
        <v>329</v>
      </c>
      <c r="AK72" t="s">
        <v>330</v>
      </c>
      <c r="AL72" t="s">
        <v>330</v>
      </c>
      <c r="AM72" t="s">
        <v>438</v>
      </c>
      <c r="AN72" t="s">
        <v>451</v>
      </c>
      <c r="AO72" s="3" t="s">
        <v>441</v>
      </c>
      <c r="AP72" s="3" t="s">
        <v>441</v>
      </c>
      <c r="AQ72" s="3" t="s">
        <v>441</v>
      </c>
      <c r="AR72" s="3" t="s">
        <v>446</v>
      </c>
      <c r="AS72" s="3" t="s">
        <v>441</v>
      </c>
      <c r="AT72" s="3" t="s">
        <v>441</v>
      </c>
      <c r="AU72" s="3" t="s">
        <v>441</v>
      </c>
      <c r="AV72" s="3" t="s">
        <v>446</v>
      </c>
      <c r="AW72" s="3" t="s">
        <v>441</v>
      </c>
      <c r="AX72" s="3" t="s">
        <v>441</v>
      </c>
      <c r="AY72" s="3" t="s">
        <v>441</v>
      </c>
      <c r="AZ72" s="3" t="s">
        <v>446</v>
      </c>
      <c r="BA72" s="3" t="s">
        <v>512</v>
      </c>
      <c r="BB72" s="3" t="s">
        <v>448</v>
      </c>
      <c r="BC72" s="3" t="s">
        <v>449</v>
      </c>
      <c r="BD72" s="3" t="s">
        <v>548</v>
      </c>
    </row>
    <row r="73" spans="1:56" x14ac:dyDescent="0.25">
      <c r="A73" t="s">
        <v>128</v>
      </c>
      <c r="B73">
        <v>1</v>
      </c>
      <c r="C73" t="s">
        <v>26</v>
      </c>
      <c r="D73" t="s">
        <v>12</v>
      </c>
      <c r="E73" s="2" t="s">
        <v>133</v>
      </c>
      <c r="F73" t="s">
        <v>12</v>
      </c>
      <c r="G73" t="s">
        <v>12</v>
      </c>
      <c r="H73">
        <v>5</v>
      </c>
      <c r="I73" t="s">
        <v>62</v>
      </c>
      <c r="K73" t="s">
        <v>331</v>
      </c>
      <c r="L73" t="s">
        <v>316</v>
      </c>
      <c r="M73">
        <v>1.4999999999999999E-2</v>
      </c>
      <c r="N73" t="s">
        <v>317</v>
      </c>
      <c r="O73" t="s">
        <v>333</v>
      </c>
      <c r="P73" t="s">
        <v>317</v>
      </c>
      <c r="Q73" t="s">
        <v>319</v>
      </c>
      <c r="R73" t="s">
        <v>320</v>
      </c>
      <c r="S73">
        <v>0.25</v>
      </c>
      <c r="T73" t="s">
        <v>317</v>
      </c>
      <c r="U73">
        <v>1</v>
      </c>
      <c r="V73" t="s">
        <v>333</v>
      </c>
      <c r="W73" t="s">
        <v>332</v>
      </c>
      <c r="X73" t="s">
        <v>343</v>
      </c>
      <c r="Y73" t="s">
        <v>325</v>
      </c>
      <c r="AA73" t="s">
        <v>326</v>
      </c>
      <c r="AM73" s="2" t="s">
        <v>474</v>
      </c>
      <c r="AN73" s="3"/>
      <c r="AO73" s="3" t="s">
        <v>440</v>
      </c>
      <c r="AP73" s="3">
        <v>3.2000000000000001E-2</v>
      </c>
      <c r="AQ73" s="3" t="s">
        <v>441</v>
      </c>
      <c r="AR73" s="3" t="s">
        <v>442</v>
      </c>
      <c r="AS73" s="3" t="s">
        <v>443</v>
      </c>
      <c r="AT73" s="3">
        <v>6.4000000000000001E-2</v>
      </c>
      <c r="AU73" s="3" t="s">
        <v>441</v>
      </c>
      <c r="AV73" s="3" t="s">
        <v>440</v>
      </c>
      <c r="AW73" s="3">
        <v>0.5</v>
      </c>
      <c r="AX73" s="3" t="s">
        <v>441</v>
      </c>
      <c r="AY73" s="3" t="s">
        <v>442</v>
      </c>
      <c r="AZ73" s="3" t="s">
        <v>442</v>
      </c>
      <c r="BA73" s="3" t="s">
        <v>441</v>
      </c>
      <c r="BB73" s="3" t="s">
        <v>441</v>
      </c>
      <c r="BC73" s="3" t="s">
        <v>442</v>
      </c>
      <c r="BD73" s="3" t="s">
        <v>549</v>
      </c>
    </row>
    <row r="74" spans="1:56" x14ac:dyDescent="0.25">
      <c r="A74" t="s">
        <v>128</v>
      </c>
      <c r="B74">
        <v>2</v>
      </c>
      <c r="C74" t="s">
        <v>26</v>
      </c>
      <c r="D74" t="s">
        <v>12</v>
      </c>
      <c r="E74" s="2" t="s">
        <v>129</v>
      </c>
      <c r="F74" t="s">
        <v>12</v>
      </c>
      <c r="G74" t="s">
        <v>12</v>
      </c>
      <c r="H74">
        <v>1</v>
      </c>
      <c r="I74" t="s">
        <v>126</v>
      </c>
      <c r="K74" t="s">
        <v>331</v>
      </c>
      <c r="L74" t="s">
        <v>316</v>
      </c>
      <c r="M74">
        <v>6.25E-2</v>
      </c>
      <c r="N74" t="s">
        <v>323</v>
      </c>
      <c r="O74">
        <v>0.5</v>
      </c>
      <c r="P74">
        <v>0.25</v>
      </c>
      <c r="Q74">
        <v>2</v>
      </c>
      <c r="R74" t="s">
        <v>356</v>
      </c>
      <c r="S74" t="s">
        <v>327</v>
      </c>
      <c r="T74" t="s">
        <v>317</v>
      </c>
      <c r="U74">
        <v>4</v>
      </c>
      <c r="V74">
        <v>0.5</v>
      </c>
      <c r="W74">
        <v>1</v>
      </c>
      <c r="X74">
        <v>0.5</v>
      </c>
      <c r="Y74">
        <v>34.729999999999997</v>
      </c>
      <c r="Z74" t="s">
        <v>326</v>
      </c>
      <c r="AA74" t="s">
        <v>326</v>
      </c>
      <c r="AB74" t="s">
        <v>330</v>
      </c>
      <c r="AC74" t="s">
        <v>326</v>
      </c>
      <c r="AD74" t="s">
        <v>326</v>
      </c>
      <c r="AE74" t="s">
        <v>326</v>
      </c>
      <c r="AF74" t="s">
        <v>326</v>
      </c>
      <c r="AG74" t="s">
        <v>326</v>
      </c>
      <c r="AH74" t="s">
        <v>326</v>
      </c>
      <c r="AI74" t="s">
        <v>330</v>
      </c>
      <c r="AJ74" t="s">
        <v>326</v>
      </c>
      <c r="AK74" t="s">
        <v>326</v>
      </c>
      <c r="AM74" t="s">
        <v>438</v>
      </c>
      <c r="AN74" t="s">
        <v>469</v>
      </c>
      <c r="AO74" s="3" t="s">
        <v>440</v>
      </c>
      <c r="AP74" s="3" t="s">
        <v>361</v>
      </c>
      <c r="AQ74" s="3" t="s">
        <v>441</v>
      </c>
      <c r="AR74" s="3" t="s">
        <v>442</v>
      </c>
      <c r="AS74" s="3" t="s">
        <v>443</v>
      </c>
      <c r="AT74" s="3" t="s">
        <v>318</v>
      </c>
      <c r="AU74" s="3">
        <f>32/4</f>
        <v>8</v>
      </c>
      <c r="AV74" s="3" t="s">
        <v>446</v>
      </c>
      <c r="AW74" s="3">
        <v>4</v>
      </c>
      <c r="AX74" s="3">
        <v>2</v>
      </c>
      <c r="AY74" s="3">
        <f>AW74/AX74</f>
        <v>2</v>
      </c>
      <c r="AZ74" s="3" t="s">
        <v>460</v>
      </c>
      <c r="BA74" s="3" t="s">
        <v>441</v>
      </c>
      <c r="BB74" s="3" t="s">
        <v>441</v>
      </c>
      <c r="BC74" s="3" t="s">
        <v>449</v>
      </c>
      <c r="BD74" s="3" t="s">
        <v>550</v>
      </c>
    </row>
    <row r="75" spans="1:56" x14ac:dyDescent="0.25">
      <c r="A75" t="s">
        <v>128</v>
      </c>
      <c r="B75">
        <v>2</v>
      </c>
      <c r="C75" t="s">
        <v>26</v>
      </c>
      <c r="D75" t="s">
        <v>12</v>
      </c>
      <c r="E75" s="2" t="s">
        <v>129</v>
      </c>
      <c r="F75" t="s">
        <v>12</v>
      </c>
      <c r="G75" t="s">
        <v>12</v>
      </c>
      <c r="H75">
        <v>1</v>
      </c>
      <c r="I75" t="s">
        <v>132</v>
      </c>
      <c r="K75" t="s">
        <v>331</v>
      </c>
      <c r="L75" t="s">
        <v>316</v>
      </c>
      <c r="M75">
        <v>0.125</v>
      </c>
      <c r="N75">
        <v>4</v>
      </c>
      <c r="O75">
        <v>0.5</v>
      </c>
      <c r="P75">
        <v>0.25</v>
      </c>
      <c r="Q75">
        <v>2</v>
      </c>
      <c r="R75" t="s">
        <v>356</v>
      </c>
      <c r="S75" t="s">
        <v>327</v>
      </c>
      <c r="T75" t="s">
        <v>317</v>
      </c>
      <c r="U75">
        <v>8</v>
      </c>
      <c r="V75">
        <v>1</v>
      </c>
      <c r="W75">
        <v>1</v>
      </c>
      <c r="X75">
        <v>0.25</v>
      </c>
      <c r="Y75">
        <v>32.01</v>
      </c>
      <c r="Z75" t="s">
        <v>326</v>
      </c>
      <c r="AA75" t="s">
        <v>326</v>
      </c>
      <c r="AB75" t="s">
        <v>330</v>
      </c>
      <c r="AC75" t="s">
        <v>326</v>
      </c>
      <c r="AD75" t="s">
        <v>326</v>
      </c>
      <c r="AE75" t="s">
        <v>326</v>
      </c>
      <c r="AF75" t="s">
        <v>326</v>
      </c>
      <c r="AG75" t="s">
        <v>326</v>
      </c>
      <c r="AH75" t="s">
        <v>326</v>
      </c>
      <c r="AI75" t="s">
        <v>330</v>
      </c>
      <c r="AJ75" t="s">
        <v>326</v>
      </c>
      <c r="AK75" t="s">
        <v>326</v>
      </c>
      <c r="AM75" t="s">
        <v>438</v>
      </c>
      <c r="AN75" t="s">
        <v>480</v>
      </c>
      <c r="AO75" s="3" t="s">
        <v>440</v>
      </c>
      <c r="AP75" s="3" t="s">
        <v>361</v>
      </c>
      <c r="AQ75" s="3" t="s">
        <v>441</v>
      </c>
      <c r="AR75" s="3" t="s">
        <v>442</v>
      </c>
      <c r="AS75" s="3" t="s">
        <v>443</v>
      </c>
      <c r="AT75" s="3" t="s">
        <v>318</v>
      </c>
      <c r="AU75" s="3">
        <f>32/4</f>
        <v>8</v>
      </c>
      <c r="AV75" s="3" t="s">
        <v>446</v>
      </c>
      <c r="AW75" s="3">
        <v>1</v>
      </c>
      <c r="AX75" s="3">
        <v>1.5</v>
      </c>
      <c r="AY75" s="3">
        <f>AW75/AX75</f>
        <v>0.66666666666666663</v>
      </c>
      <c r="AZ75" s="3" t="s">
        <v>460</v>
      </c>
      <c r="BA75" s="3" t="s">
        <v>441</v>
      </c>
      <c r="BB75" s="3" t="s">
        <v>441</v>
      </c>
      <c r="BC75" s="3" t="s">
        <v>449</v>
      </c>
      <c r="BD75" s="3" t="s">
        <v>551</v>
      </c>
    </row>
    <row r="76" spans="1:56" x14ac:dyDescent="0.25">
      <c r="A76" t="s">
        <v>128</v>
      </c>
      <c r="B76">
        <v>2</v>
      </c>
      <c r="C76" t="s">
        <v>21</v>
      </c>
      <c r="D76" t="s">
        <v>12</v>
      </c>
      <c r="E76" s="2" t="s">
        <v>19</v>
      </c>
      <c r="F76" t="s">
        <v>12</v>
      </c>
      <c r="G76" t="s">
        <v>12</v>
      </c>
      <c r="H76">
        <v>1</v>
      </c>
      <c r="I76" t="s">
        <v>56</v>
      </c>
      <c r="K76" t="s">
        <v>371</v>
      </c>
      <c r="L76" t="s">
        <v>337</v>
      </c>
      <c r="M76">
        <v>1.8749999999999999E-3</v>
      </c>
      <c r="N76">
        <v>2</v>
      </c>
      <c r="O76" t="s">
        <v>333</v>
      </c>
      <c r="P76">
        <v>0.5</v>
      </c>
      <c r="Q76">
        <v>2</v>
      </c>
      <c r="R76" t="s">
        <v>320</v>
      </c>
      <c r="S76">
        <v>0.25</v>
      </c>
      <c r="T76" t="s">
        <v>361</v>
      </c>
      <c r="U76">
        <v>0.125</v>
      </c>
      <c r="V76" t="s">
        <v>333</v>
      </c>
      <c r="W76">
        <v>0.25</v>
      </c>
      <c r="X76">
        <v>0.125</v>
      </c>
      <c r="Y76">
        <v>27.61</v>
      </c>
      <c r="Z76" t="s">
        <v>330</v>
      </c>
      <c r="AA76" t="s">
        <v>326</v>
      </c>
      <c r="AB76" t="s">
        <v>330</v>
      </c>
      <c r="AC76" t="s">
        <v>330</v>
      </c>
      <c r="AD76" t="s">
        <v>330</v>
      </c>
      <c r="AE76" t="s">
        <v>330</v>
      </c>
      <c r="AF76" t="s">
        <v>330</v>
      </c>
      <c r="AG76" t="s">
        <v>325</v>
      </c>
      <c r="AH76" t="s">
        <v>330</v>
      </c>
      <c r="AI76" t="s">
        <v>344</v>
      </c>
      <c r="AJ76" t="s">
        <v>329</v>
      </c>
      <c r="AK76" t="s">
        <v>330</v>
      </c>
      <c r="AL76" t="s">
        <v>330</v>
      </c>
      <c r="AM76" t="s">
        <v>438</v>
      </c>
      <c r="AN76" t="s">
        <v>451</v>
      </c>
      <c r="AO76" s="3" t="s">
        <v>440</v>
      </c>
      <c r="AP76" s="3">
        <v>9.4E-2</v>
      </c>
      <c r="AQ76" s="3" t="s">
        <v>441</v>
      </c>
      <c r="AR76" s="3" t="s">
        <v>442</v>
      </c>
      <c r="AS76" s="3" t="s">
        <v>441</v>
      </c>
      <c r="AT76" s="3" t="s">
        <v>441</v>
      </c>
      <c r="AU76" s="3" t="s">
        <v>441</v>
      </c>
      <c r="AV76" s="3" t="s">
        <v>446</v>
      </c>
      <c r="AW76" s="3" t="s">
        <v>440</v>
      </c>
      <c r="AX76" s="3">
        <v>6.4000000000000001E-2</v>
      </c>
      <c r="AY76" s="3" t="s">
        <v>441</v>
      </c>
      <c r="AZ76" s="3" t="s">
        <v>442</v>
      </c>
      <c r="BA76" s="3" t="s">
        <v>441</v>
      </c>
      <c r="BB76" s="3" t="s">
        <v>506</v>
      </c>
      <c r="BC76" s="3" t="s">
        <v>449</v>
      </c>
      <c r="BD76" s="7" t="s">
        <v>552</v>
      </c>
    </row>
    <row r="77" spans="1:56" x14ac:dyDescent="0.25">
      <c r="A77" t="s">
        <v>128</v>
      </c>
      <c r="B77">
        <v>3</v>
      </c>
      <c r="C77" t="s">
        <v>26</v>
      </c>
      <c r="D77" t="s">
        <v>12</v>
      </c>
      <c r="E77" s="2" t="s">
        <v>130</v>
      </c>
      <c r="F77" t="s">
        <v>12</v>
      </c>
      <c r="G77" t="s">
        <v>12</v>
      </c>
      <c r="H77">
        <v>1</v>
      </c>
      <c r="I77" t="s">
        <v>131</v>
      </c>
      <c r="K77" t="s">
        <v>331</v>
      </c>
      <c r="L77" t="s">
        <v>316</v>
      </c>
      <c r="M77">
        <v>3.125E-2</v>
      </c>
      <c r="N77">
        <v>4</v>
      </c>
      <c r="O77" t="s">
        <v>333</v>
      </c>
      <c r="P77">
        <v>0.25</v>
      </c>
      <c r="Q77">
        <v>0.5</v>
      </c>
      <c r="R77" t="s">
        <v>356</v>
      </c>
      <c r="S77">
        <v>2</v>
      </c>
      <c r="T77" t="s">
        <v>317</v>
      </c>
      <c r="U77">
        <v>2</v>
      </c>
      <c r="V77" t="s">
        <v>333</v>
      </c>
      <c r="W77">
        <v>0.5</v>
      </c>
      <c r="X77">
        <v>0.125</v>
      </c>
      <c r="Y77">
        <v>31.64</v>
      </c>
      <c r="Z77" t="s">
        <v>326</v>
      </c>
      <c r="AA77" t="s">
        <v>326</v>
      </c>
      <c r="AB77" t="s">
        <v>330</v>
      </c>
      <c r="AC77" t="s">
        <v>326</v>
      </c>
      <c r="AD77" t="s">
        <v>330</v>
      </c>
      <c r="AE77" t="s">
        <v>325</v>
      </c>
      <c r="AF77" t="s">
        <v>326</v>
      </c>
      <c r="AI77" t="s">
        <v>325</v>
      </c>
      <c r="AM77" t="s">
        <v>474</v>
      </c>
      <c r="AN77" t="s">
        <v>469</v>
      </c>
      <c r="AO77" s="3" t="s">
        <v>440</v>
      </c>
      <c r="AP77" s="3" t="s">
        <v>470</v>
      </c>
      <c r="AQ77" s="3" t="s">
        <v>441</v>
      </c>
      <c r="AR77" s="3" t="s">
        <v>442</v>
      </c>
      <c r="AS77" s="3">
        <v>3</v>
      </c>
      <c r="AT77" s="3" t="s">
        <v>318</v>
      </c>
      <c r="AU77" s="3" t="s">
        <v>441</v>
      </c>
      <c r="AV77" s="3" t="s">
        <v>442</v>
      </c>
      <c r="AW77" s="3">
        <v>1</v>
      </c>
      <c r="AX77" s="3">
        <v>0.75</v>
      </c>
      <c r="AY77" s="3">
        <f>AW77/AX77</f>
        <v>1.3333333333333333</v>
      </c>
      <c r="AZ77" s="3" t="s">
        <v>460</v>
      </c>
      <c r="BA77" s="3" t="s">
        <v>441</v>
      </c>
      <c r="BB77" s="3" t="s">
        <v>441</v>
      </c>
      <c r="BC77" s="3" t="s">
        <v>442</v>
      </c>
      <c r="BD77" s="3" t="s">
        <v>553</v>
      </c>
    </row>
    <row r="78" spans="1:56" x14ac:dyDescent="0.25">
      <c r="A78" t="s">
        <v>128</v>
      </c>
      <c r="B78">
        <v>3</v>
      </c>
      <c r="C78" t="s">
        <v>21</v>
      </c>
      <c r="D78" t="s">
        <v>12</v>
      </c>
      <c r="E78" s="2" t="s">
        <v>19</v>
      </c>
      <c r="F78" t="s">
        <v>12</v>
      </c>
      <c r="G78" t="s">
        <v>12</v>
      </c>
      <c r="H78">
        <v>1</v>
      </c>
      <c r="I78" t="s">
        <v>134</v>
      </c>
      <c r="K78" t="s">
        <v>371</v>
      </c>
      <c r="L78" t="s">
        <v>337</v>
      </c>
      <c r="M78">
        <v>1.8749999999999999E-3</v>
      </c>
      <c r="N78">
        <v>1</v>
      </c>
      <c r="O78" t="s">
        <v>333</v>
      </c>
      <c r="P78">
        <v>0.5</v>
      </c>
      <c r="Q78">
        <v>2</v>
      </c>
      <c r="R78" t="s">
        <v>320</v>
      </c>
      <c r="S78">
        <v>0.125</v>
      </c>
      <c r="T78">
        <v>1</v>
      </c>
      <c r="U78">
        <v>0.125</v>
      </c>
      <c r="V78" t="s">
        <v>333</v>
      </c>
      <c r="W78">
        <v>0.12</v>
      </c>
      <c r="X78">
        <v>0.03</v>
      </c>
      <c r="Y78">
        <v>26.7</v>
      </c>
      <c r="Z78" t="s">
        <v>330</v>
      </c>
      <c r="AA78" t="s">
        <v>326</v>
      </c>
      <c r="AB78" t="s">
        <v>330</v>
      </c>
      <c r="AC78" t="s">
        <v>330</v>
      </c>
      <c r="AD78" t="s">
        <v>330</v>
      </c>
      <c r="AE78" t="s">
        <v>330</v>
      </c>
      <c r="AF78" t="s">
        <v>330</v>
      </c>
      <c r="AG78" t="s">
        <v>325</v>
      </c>
      <c r="AH78" t="s">
        <v>330</v>
      </c>
      <c r="AI78" t="s">
        <v>330</v>
      </c>
      <c r="AJ78" t="s">
        <v>329</v>
      </c>
      <c r="AK78" t="s">
        <v>330</v>
      </c>
      <c r="AL78" t="s">
        <v>330</v>
      </c>
      <c r="AM78" t="s">
        <v>474</v>
      </c>
      <c r="AN78" t="s">
        <v>451</v>
      </c>
      <c r="AO78" s="3" t="s">
        <v>440</v>
      </c>
      <c r="AP78" s="3">
        <v>9.4E-2</v>
      </c>
      <c r="AQ78" s="3" t="s">
        <v>441</v>
      </c>
      <c r="AR78" s="3" t="s">
        <v>442</v>
      </c>
      <c r="AS78" s="3" t="s">
        <v>441</v>
      </c>
      <c r="AT78" s="3" t="s">
        <v>441</v>
      </c>
      <c r="AU78" s="3" t="s">
        <v>441</v>
      </c>
      <c r="AV78" s="3" t="s">
        <v>446</v>
      </c>
      <c r="AW78" s="3" t="s">
        <v>440</v>
      </c>
      <c r="AX78" s="3">
        <v>6.4000000000000001E-2</v>
      </c>
      <c r="AY78" s="3" t="s">
        <v>441</v>
      </c>
      <c r="AZ78" s="3" t="s">
        <v>442</v>
      </c>
      <c r="BA78" s="3" t="s">
        <v>441</v>
      </c>
      <c r="BB78" s="3" t="s">
        <v>506</v>
      </c>
      <c r="BC78" s="3" t="s">
        <v>449</v>
      </c>
      <c r="BD78" s="3" t="s">
        <v>554</v>
      </c>
    </row>
    <row r="79" spans="1:56" x14ac:dyDescent="0.25">
      <c r="A79" t="s">
        <v>135</v>
      </c>
      <c r="B79">
        <v>1</v>
      </c>
      <c r="C79" t="s">
        <v>107</v>
      </c>
      <c r="D79" t="s">
        <v>12</v>
      </c>
      <c r="E79" s="2" t="s">
        <v>90</v>
      </c>
      <c r="F79" t="s">
        <v>12</v>
      </c>
      <c r="G79" t="s">
        <v>12</v>
      </c>
      <c r="H79">
        <v>2</v>
      </c>
      <c r="I79" t="s">
        <v>140</v>
      </c>
      <c r="K79" t="s">
        <v>145</v>
      </c>
      <c r="L79" t="s">
        <v>316</v>
      </c>
      <c r="M79">
        <v>7.4999999999999997E-3</v>
      </c>
      <c r="N79" t="s">
        <v>317</v>
      </c>
      <c r="O79">
        <v>4</v>
      </c>
      <c r="P79">
        <v>0.25</v>
      </c>
      <c r="Q79">
        <v>0.5</v>
      </c>
      <c r="R79" t="s">
        <v>320</v>
      </c>
      <c r="S79" t="s">
        <v>327</v>
      </c>
      <c r="T79" t="s">
        <v>317</v>
      </c>
      <c r="U79" t="s">
        <v>323</v>
      </c>
      <c r="V79" t="s">
        <v>333</v>
      </c>
      <c r="W79" t="s">
        <v>332</v>
      </c>
      <c r="X79">
        <v>0.5</v>
      </c>
      <c r="Y79" t="s">
        <v>325</v>
      </c>
      <c r="Z79" t="s">
        <v>326</v>
      </c>
      <c r="AA79" t="s">
        <v>326</v>
      </c>
      <c r="AB79" t="s">
        <v>325</v>
      </c>
      <c r="AC79" t="s">
        <v>326</v>
      </c>
      <c r="AD79" t="s">
        <v>330</v>
      </c>
      <c r="AE79" t="s">
        <v>330</v>
      </c>
      <c r="AF79" t="s">
        <v>325</v>
      </c>
      <c r="AG79" t="s">
        <v>330</v>
      </c>
      <c r="AH79" t="s">
        <v>325</v>
      </c>
      <c r="AI79" t="s">
        <v>325</v>
      </c>
      <c r="AJ79" t="s">
        <v>330</v>
      </c>
      <c r="AK79" t="s">
        <v>326</v>
      </c>
      <c r="AL79" t="s">
        <v>325</v>
      </c>
      <c r="AM79" t="s">
        <v>438</v>
      </c>
      <c r="AN79" t="s">
        <v>469</v>
      </c>
      <c r="AO79" s="3" t="s">
        <v>440</v>
      </c>
      <c r="AP79" s="3" t="s">
        <v>470</v>
      </c>
      <c r="AQ79" s="3" t="s">
        <v>441</v>
      </c>
      <c r="AR79" s="3" t="s">
        <v>442</v>
      </c>
      <c r="AS79" s="3" t="s">
        <v>443</v>
      </c>
      <c r="AT79" s="3" t="s">
        <v>318</v>
      </c>
      <c r="AU79" s="3" t="s">
        <v>441</v>
      </c>
      <c r="AV79" s="3" t="s">
        <v>442</v>
      </c>
      <c r="AW79" s="3" t="s">
        <v>440</v>
      </c>
      <c r="AX79" s="3" t="s">
        <v>318</v>
      </c>
      <c r="AY79" s="3" t="s">
        <v>441</v>
      </c>
      <c r="AZ79" s="3" t="s">
        <v>442</v>
      </c>
      <c r="BA79" s="3" t="s">
        <v>441</v>
      </c>
      <c r="BB79" s="3" t="s">
        <v>441</v>
      </c>
      <c r="BC79" s="3" t="s">
        <v>442</v>
      </c>
      <c r="BD79" s="4" t="s">
        <v>555</v>
      </c>
    </row>
    <row r="80" spans="1:56" x14ac:dyDescent="0.25">
      <c r="A80" t="s">
        <v>135</v>
      </c>
      <c r="B80">
        <v>2</v>
      </c>
      <c r="C80" t="s">
        <v>86</v>
      </c>
      <c r="D80" t="s">
        <v>12</v>
      </c>
      <c r="E80" s="2" t="s">
        <v>67</v>
      </c>
      <c r="F80" t="s">
        <v>12</v>
      </c>
      <c r="G80" t="s">
        <v>12</v>
      </c>
      <c r="H80">
        <v>5</v>
      </c>
      <c r="I80" t="s">
        <v>70</v>
      </c>
      <c r="K80" t="s">
        <v>352</v>
      </c>
      <c r="L80" t="s">
        <v>316</v>
      </c>
      <c r="M80">
        <v>7.4999999999999997E-3</v>
      </c>
      <c r="N80" t="s">
        <v>317</v>
      </c>
      <c r="O80" t="s">
        <v>333</v>
      </c>
      <c r="P80">
        <v>0.12</v>
      </c>
      <c r="Q80">
        <v>2</v>
      </c>
      <c r="R80" t="s">
        <v>320</v>
      </c>
      <c r="S80">
        <v>0.03</v>
      </c>
      <c r="T80" t="s">
        <v>317</v>
      </c>
      <c r="U80">
        <v>0.125</v>
      </c>
      <c r="V80" t="s">
        <v>333</v>
      </c>
      <c r="W80" t="s">
        <v>332</v>
      </c>
      <c r="X80">
        <v>6.25E-2</v>
      </c>
      <c r="Y80" t="s">
        <v>325</v>
      </c>
      <c r="Z80" t="s">
        <v>326</v>
      </c>
      <c r="AA80" t="s">
        <v>326</v>
      </c>
      <c r="AB80" t="s">
        <v>330</v>
      </c>
      <c r="AC80" t="s">
        <v>326</v>
      </c>
      <c r="AD80" t="s">
        <v>326</v>
      </c>
      <c r="AE80" t="s">
        <v>326</v>
      </c>
      <c r="AF80" t="s">
        <v>326</v>
      </c>
      <c r="AG80" t="s">
        <v>326</v>
      </c>
      <c r="AH80" t="s">
        <v>326</v>
      </c>
      <c r="AI80" t="s">
        <v>325</v>
      </c>
      <c r="AJ80" t="s">
        <v>326</v>
      </c>
      <c r="AK80" t="s">
        <v>326</v>
      </c>
      <c r="AM80" t="s">
        <v>438</v>
      </c>
      <c r="AN80" t="s">
        <v>469</v>
      </c>
      <c r="AO80" s="3" t="s">
        <v>440</v>
      </c>
      <c r="AP80" s="3" t="s">
        <v>470</v>
      </c>
      <c r="AQ80" s="3" t="s">
        <v>441</v>
      </c>
      <c r="AR80" s="3" t="s">
        <v>442</v>
      </c>
      <c r="AS80" s="3" t="s">
        <v>443</v>
      </c>
      <c r="AT80" s="3">
        <v>2</v>
      </c>
      <c r="AU80" s="3" t="s">
        <v>441</v>
      </c>
      <c r="AV80" s="3" t="s">
        <v>442</v>
      </c>
      <c r="AW80" s="3">
        <v>0.25</v>
      </c>
      <c r="AX80" s="3">
        <v>0.125</v>
      </c>
      <c r="AY80" s="3">
        <f>AW80/AX80</f>
        <v>2</v>
      </c>
      <c r="AZ80" s="3" t="s">
        <v>460</v>
      </c>
      <c r="BA80" s="3" t="s">
        <v>441</v>
      </c>
      <c r="BB80" s="3" t="s">
        <v>441</v>
      </c>
      <c r="BC80" s="3" t="s">
        <v>442</v>
      </c>
      <c r="BD80" s="7" t="s">
        <v>556</v>
      </c>
    </row>
    <row r="81" spans="1:56" x14ac:dyDescent="0.25">
      <c r="A81" t="s">
        <v>135</v>
      </c>
      <c r="B81">
        <v>2</v>
      </c>
      <c r="C81" t="s">
        <v>141</v>
      </c>
      <c r="D81" t="s">
        <v>12</v>
      </c>
      <c r="E81" s="2" t="s">
        <v>142</v>
      </c>
      <c r="F81" t="s">
        <v>12</v>
      </c>
      <c r="G81" t="s">
        <v>12</v>
      </c>
      <c r="H81">
        <v>1</v>
      </c>
      <c r="I81" t="s">
        <v>39</v>
      </c>
      <c r="J81" t="s">
        <v>143</v>
      </c>
      <c r="K81" t="s">
        <v>372</v>
      </c>
      <c r="L81" t="s">
        <v>337</v>
      </c>
      <c r="M81">
        <v>3.7499999999999999E-3</v>
      </c>
      <c r="N81">
        <v>2</v>
      </c>
      <c r="O81" t="s">
        <v>333</v>
      </c>
      <c r="P81">
        <v>0.25</v>
      </c>
      <c r="Q81">
        <v>2</v>
      </c>
      <c r="R81" t="s">
        <v>320</v>
      </c>
      <c r="S81">
        <v>0.25</v>
      </c>
      <c r="T81">
        <v>0.5</v>
      </c>
      <c r="U81">
        <v>6.25E-2</v>
      </c>
      <c r="V81" t="s">
        <v>333</v>
      </c>
      <c r="W81">
        <v>0.25</v>
      </c>
      <c r="X81">
        <v>6.25E-2</v>
      </c>
      <c r="Y81">
        <v>28.57</v>
      </c>
      <c r="Z81" t="s">
        <v>330</v>
      </c>
      <c r="AA81" t="s">
        <v>326</v>
      </c>
      <c r="AB81" t="s">
        <v>330</v>
      </c>
      <c r="AC81" t="s">
        <v>330</v>
      </c>
      <c r="AD81" t="s">
        <v>330</v>
      </c>
      <c r="AE81" t="s">
        <v>330</v>
      </c>
      <c r="AF81" t="s">
        <v>330</v>
      </c>
      <c r="AG81" t="s">
        <v>325</v>
      </c>
      <c r="AH81" t="s">
        <v>330</v>
      </c>
      <c r="AI81" t="s">
        <v>330</v>
      </c>
      <c r="AJ81" t="s">
        <v>329</v>
      </c>
      <c r="AK81" t="s">
        <v>330</v>
      </c>
      <c r="AL81" t="s">
        <v>330</v>
      </c>
      <c r="AM81" t="s">
        <v>438</v>
      </c>
      <c r="AN81" t="s">
        <v>558</v>
      </c>
      <c r="AO81" s="3" t="s">
        <v>440</v>
      </c>
      <c r="AP81" s="3" t="s">
        <v>361</v>
      </c>
      <c r="AQ81" s="3" t="s">
        <v>441</v>
      </c>
      <c r="AR81" s="3" t="s">
        <v>442</v>
      </c>
      <c r="AS81" s="3" t="s">
        <v>443</v>
      </c>
      <c r="AT81" s="3" t="s">
        <v>318</v>
      </c>
      <c r="AU81" s="3">
        <f>32/4</f>
        <v>8</v>
      </c>
      <c r="AV81" s="3" t="s">
        <v>446</v>
      </c>
      <c r="AW81" s="3">
        <v>0.38</v>
      </c>
      <c r="AX81" s="3">
        <v>0.38</v>
      </c>
      <c r="AY81" s="3">
        <f>AW81/AX81</f>
        <v>1</v>
      </c>
      <c r="AZ81" s="3" t="s">
        <v>460</v>
      </c>
      <c r="BA81" s="3" t="s">
        <v>441</v>
      </c>
      <c r="BB81" s="3" t="s">
        <v>441</v>
      </c>
      <c r="BC81" s="3" t="s">
        <v>449</v>
      </c>
      <c r="BD81" s="3" t="s">
        <v>559</v>
      </c>
    </row>
    <row r="82" spans="1:56" x14ac:dyDescent="0.25">
      <c r="A82" t="s">
        <v>135</v>
      </c>
      <c r="B82">
        <v>2</v>
      </c>
      <c r="C82" t="s">
        <v>136</v>
      </c>
      <c r="D82" t="s">
        <v>12</v>
      </c>
      <c r="E82" s="2" t="s">
        <v>137</v>
      </c>
      <c r="F82" t="s">
        <v>12</v>
      </c>
      <c r="G82" t="s">
        <v>12</v>
      </c>
      <c r="H82">
        <v>1</v>
      </c>
      <c r="I82" t="s">
        <v>138</v>
      </c>
      <c r="K82" t="s">
        <v>372</v>
      </c>
      <c r="L82" t="s">
        <v>337</v>
      </c>
      <c r="M82">
        <v>3.7499999999999999E-3</v>
      </c>
      <c r="N82">
        <v>2</v>
      </c>
      <c r="O82" t="s">
        <v>333</v>
      </c>
      <c r="P82">
        <v>0.25</v>
      </c>
      <c r="Q82">
        <v>2</v>
      </c>
      <c r="R82" t="s">
        <v>320</v>
      </c>
      <c r="S82">
        <v>6.25E-2</v>
      </c>
      <c r="T82">
        <v>0.5</v>
      </c>
      <c r="U82">
        <v>6.25E-2</v>
      </c>
      <c r="V82" t="s">
        <v>333</v>
      </c>
      <c r="W82">
        <v>0.25</v>
      </c>
      <c r="X82">
        <v>6.25E-2</v>
      </c>
      <c r="Y82">
        <v>27.83</v>
      </c>
      <c r="Z82" t="s">
        <v>330</v>
      </c>
      <c r="AA82" t="s">
        <v>326</v>
      </c>
      <c r="AB82" t="s">
        <v>330</v>
      </c>
      <c r="AC82" t="s">
        <v>330</v>
      </c>
      <c r="AD82" t="s">
        <v>330</v>
      </c>
      <c r="AE82" t="s">
        <v>330</v>
      </c>
      <c r="AF82" t="s">
        <v>330</v>
      </c>
      <c r="AG82" t="s">
        <v>325</v>
      </c>
      <c r="AH82" t="s">
        <v>330</v>
      </c>
      <c r="AI82" t="s">
        <v>330</v>
      </c>
      <c r="AJ82" t="s">
        <v>329</v>
      </c>
      <c r="AK82" t="s">
        <v>330</v>
      </c>
      <c r="AL82" t="s">
        <v>330</v>
      </c>
      <c r="AM82" t="s">
        <v>438</v>
      </c>
      <c r="AN82" t="s">
        <v>480</v>
      </c>
      <c r="AO82" s="3" t="s">
        <v>440</v>
      </c>
      <c r="AP82" s="3" t="s">
        <v>361</v>
      </c>
      <c r="AQ82" s="3" t="s">
        <v>441</v>
      </c>
      <c r="AR82" s="3" t="s">
        <v>442</v>
      </c>
      <c r="AS82" s="3" t="s">
        <v>443</v>
      </c>
      <c r="AT82" s="3" t="s">
        <v>318</v>
      </c>
      <c r="AU82" s="3" t="s">
        <v>441</v>
      </c>
      <c r="AV82" s="3" t="s">
        <v>442</v>
      </c>
      <c r="AW82" s="3" t="s">
        <v>441</v>
      </c>
      <c r="AX82" s="3" t="s">
        <v>441</v>
      </c>
      <c r="AY82" s="3" t="s">
        <v>441</v>
      </c>
      <c r="AZ82" s="3" t="s">
        <v>446</v>
      </c>
      <c r="BA82" s="3" t="s">
        <v>497</v>
      </c>
      <c r="BB82" s="3" t="s">
        <v>441</v>
      </c>
      <c r="BC82" s="3" t="s">
        <v>449</v>
      </c>
      <c r="BD82" s="7" t="s">
        <v>557</v>
      </c>
    </row>
    <row r="83" spans="1:56" x14ac:dyDescent="0.25">
      <c r="A83" t="s">
        <v>135</v>
      </c>
      <c r="B83">
        <v>3</v>
      </c>
      <c r="C83" t="s">
        <v>111</v>
      </c>
      <c r="D83" t="s">
        <v>12</v>
      </c>
      <c r="E83" s="2" t="s">
        <v>139</v>
      </c>
      <c r="F83" t="s">
        <v>12</v>
      </c>
      <c r="G83" t="s">
        <v>12</v>
      </c>
      <c r="H83">
        <v>1</v>
      </c>
      <c r="I83" t="s">
        <v>89</v>
      </c>
      <c r="K83" t="s">
        <v>352</v>
      </c>
      <c r="L83" t="s">
        <v>316</v>
      </c>
      <c r="M83">
        <v>1.4999999999999999E-2</v>
      </c>
      <c r="N83">
        <v>4</v>
      </c>
      <c r="O83">
        <v>2</v>
      </c>
      <c r="P83">
        <v>4</v>
      </c>
      <c r="Q83">
        <v>2</v>
      </c>
      <c r="R83" t="s">
        <v>356</v>
      </c>
      <c r="S83">
        <v>2</v>
      </c>
      <c r="T83">
        <v>1</v>
      </c>
      <c r="U83">
        <v>0.5</v>
      </c>
      <c r="V83" t="s">
        <v>333</v>
      </c>
      <c r="W83">
        <v>0.25</v>
      </c>
      <c r="X83">
        <v>0.25</v>
      </c>
      <c r="Y83">
        <v>35.43</v>
      </c>
      <c r="Z83" t="s">
        <v>326</v>
      </c>
      <c r="AA83" t="s">
        <v>326</v>
      </c>
      <c r="AB83" t="s">
        <v>326</v>
      </c>
      <c r="AC83" t="s">
        <v>325</v>
      </c>
      <c r="AD83" t="s">
        <v>330</v>
      </c>
      <c r="AE83" t="s">
        <v>325</v>
      </c>
      <c r="AF83" t="s">
        <v>326</v>
      </c>
      <c r="AG83" t="s">
        <v>326</v>
      </c>
      <c r="AH83" t="s">
        <v>326</v>
      </c>
      <c r="AI83" t="s">
        <v>344</v>
      </c>
      <c r="AJ83" t="s">
        <v>326</v>
      </c>
      <c r="AK83" t="s">
        <v>326</v>
      </c>
      <c r="AL83" t="s">
        <v>326</v>
      </c>
      <c r="AM83" t="s">
        <v>438</v>
      </c>
      <c r="AN83" t="s">
        <v>475</v>
      </c>
      <c r="AO83" s="3" t="s">
        <v>441</v>
      </c>
      <c r="AP83" s="3" t="s">
        <v>441</v>
      </c>
      <c r="AQ83" s="3" t="s">
        <v>441</v>
      </c>
      <c r="AR83" s="3" t="s">
        <v>442</v>
      </c>
      <c r="AS83" s="3">
        <v>0.5</v>
      </c>
      <c r="AT83" s="3">
        <v>0.25</v>
      </c>
      <c r="AU83" s="3">
        <f>AS83/AT83</f>
        <v>2</v>
      </c>
      <c r="AV83" s="3" t="s">
        <v>460</v>
      </c>
      <c r="AW83" s="3" t="s">
        <v>441</v>
      </c>
      <c r="AX83" s="3" t="s">
        <v>441</v>
      </c>
      <c r="AY83" s="3" t="s">
        <v>441</v>
      </c>
      <c r="AZ83" s="3" t="s">
        <v>442</v>
      </c>
      <c r="BA83" s="3" t="s">
        <v>441</v>
      </c>
      <c r="BB83" s="3" t="s">
        <v>441</v>
      </c>
      <c r="BC83" s="3" t="s">
        <v>442</v>
      </c>
      <c r="BD83" s="3" t="s">
        <v>560</v>
      </c>
    </row>
    <row r="84" spans="1:56" x14ac:dyDescent="0.25">
      <c r="A84" t="s">
        <v>144</v>
      </c>
      <c r="B84">
        <v>2</v>
      </c>
      <c r="C84" t="s">
        <v>145</v>
      </c>
      <c r="D84" t="s">
        <v>12</v>
      </c>
      <c r="E84" s="2" t="s">
        <v>93</v>
      </c>
      <c r="F84" t="s">
        <v>12</v>
      </c>
      <c r="G84" t="s">
        <v>12</v>
      </c>
      <c r="H84">
        <v>1</v>
      </c>
      <c r="I84" t="s">
        <v>146</v>
      </c>
      <c r="K84" t="s">
        <v>145</v>
      </c>
      <c r="L84" t="s">
        <v>316</v>
      </c>
      <c r="M84">
        <v>1.4999999999999999E-2</v>
      </c>
      <c r="N84" t="s">
        <v>317</v>
      </c>
      <c r="O84">
        <v>0.5</v>
      </c>
      <c r="P84">
        <v>0.25</v>
      </c>
      <c r="Q84">
        <v>2</v>
      </c>
      <c r="R84" t="s">
        <v>320</v>
      </c>
      <c r="S84">
        <v>6.25E-2</v>
      </c>
      <c r="T84" t="s">
        <v>317</v>
      </c>
      <c r="U84">
        <v>0.5</v>
      </c>
      <c r="V84" t="s">
        <v>333</v>
      </c>
      <c r="W84" t="s">
        <v>332</v>
      </c>
      <c r="X84">
        <v>6.25E-2</v>
      </c>
      <c r="Y84">
        <v>22.09</v>
      </c>
      <c r="Z84" t="s">
        <v>326</v>
      </c>
      <c r="AA84" t="s">
        <v>326</v>
      </c>
      <c r="AB84" t="s">
        <v>329</v>
      </c>
      <c r="AC84" t="s">
        <v>326</v>
      </c>
      <c r="AD84" t="s">
        <v>330</v>
      </c>
      <c r="AE84" t="s">
        <v>330</v>
      </c>
      <c r="AF84" t="s">
        <v>326</v>
      </c>
      <c r="AG84" t="s">
        <v>330</v>
      </c>
      <c r="AH84" t="s">
        <v>326</v>
      </c>
      <c r="AI84" t="s">
        <v>330</v>
      </c>
      <c r="AJ84" t="s">
        <v>330</v>
      </c>
      <c r="AK84" t="s">
        <v>329</v>
      </c>
      <c r="AL84" t="s">
        <v>330</v>
      </c>
      <c r="AM84" t="s">
        <v>438</v>
      </c>
      <c r="AN84" t="s">
        <v>469</v>
      </c>
      <c r="AO84" s="3" t="s">
        <v>440</v>
      </c>
      <c r="AP84" s="3" t="s">
        <v>532</v>
      </c>
      <c r="AQ84" s="3" t="s">
        <v>441</v>
      </c>
      <c r="AR84" s="3" t="s">
        <v>442</v>
      </c>
      <c r="AS84" s="3">
        <v>1.5</v>
      </c>
      <c r="AT84" s="3">
        <v>6.4000000000000001E-2</v>
      </c>
      <c r="AU84" s="3">
        <f>AS84/AT84</f>
        <v>23.4375</v>
      </c>
      <c r="AV84" s="3" t="s">
        <v>446</v>
      </c>
      <c r="AW84" s="3">
        <v>1.5</v>
      </c>
      <c r="AX84" s="3">
        <v>0.75</v>
      </c>
      <c r="AY84" s="3">
        <f>AW84/AX84</f>
        <v>2</v>
      </c>
      <c r="AZ84" s="3" t="s">
        <v>460</v>
      </c>
      <c r="BA84" s="3" t="s">
        <v>441</v>
      </c>
      <c r="BB84" s="3" t="s">
        <v>441</v>
      </c>
      <c r="BC84" s="3" t="s">
        <v>449</v>
      </c>
      <c r="BD84" s="4" t="s">
        <v>561</v>
      </c>
    </row>
    <row r="85" spans="1:56" x14ac:dyDescent="0.25">
      <c r="A85" t="s">
        <v>144</v>
      </c>
      <c r="B85">
        <v>2</v>
      </c>
      <c r="C85" t="s">
        <v>92</v>
      </c>
      <c r="D85" t="s">
        <v>12</v>
      </c>
      <c r="E85" s="2" t="s">
        <v>149</v>
      </c>
      <c r="F85" t="s">
        <v>12</v>
      </c>
      <c r="G85" t="s">
        <v>12</v>
      </c>
      <c r="H85">
        <v>1</v>
      </c>
      <c r="I85" t="s">
        <v>150</v>
      </c>
      <c r="K85" t="s">
        <v>373</v>
      </c>
      <c r="L85" t="s">
        <v>348</v>
      </c>
      <c r="M85" t="s">
        <v>374</v>
      </c>
      <c r="N85">
        <v>0.12</v>
      </c>
      <c r="O85">
        <v>4</v>
      </c>
      <c r="P85">
        <v>0.12</v>
      </c>
      <c r="Q85">
        <v>2</v>
      </c>
      <c r="R85" t="s">
        <v>356</v>
      </c>
      <c r="S85" t="s">
        <v>327</v>
      </c>
      <c r="T85" t="s">
        <v>317</v>
      </c>
      <c r="U85" t="s">
        <v>323</v>
      </c>
      <c r="V85">
        <v>0.5</v>
      </c>
      <c r="W85" t="s">
        <v>332</v>
      </c>
      <c r="X85">
        <v>0.125</v>
      </c>
      <c r="Y85" t="s">
        <v>328</v>
      </c>
      <c r="Z85" t="s">
        <v>326</v>
      </c>
      <c r="AA85" t="s">
        <v>326</v>
      </c>
      <c r="AB85" t="s">
        <v>325</v>
      </c>
      <c r="AC85" t="s">
        <v>330</v>
      </c>
      <c r="AD85" t="s">
        <v>330</v>
      </c>
      <c r="AE85" t="s">
        <v>325</v>
      </c>
      <c r="AF85" t="s">
        <v>325</v>
      </c>
      <c r="AG85" t="s">
        <v>330</v>
      </c>
      <c r="AH85" t="s">
        <v>325</v>
      </c>
      <c r="AI85" t="s">
        <v>326</v>
      </c>
      <c r="AJ85" t="s">
        <v>326</v>
      </c>
      <c r="AK85" t="s">
        <v>326</v>
      </c>
      <c r="AM85" t="s">
        <v>474</v>
      </c>
      <c r="AN85" t="s">
        <v>480</v>
      </c>
      <c r="AO85" s="3">
        <v>2</v>
      </c>
      <c r="AP85" s="3" t="s">
        <v>470</v>
      </c>
      <c r="AQ85" s="3" t="s">
        <v>441</v>
      </c>
      <c r="AR85" s="3" t="s">
        <v>442</v>
      </c>
      <c r="AS85" s="3" t="s">
        <v>443</v>
      </c>
      <c r="AT85" s="3" t="s">
        <v>318</v>
      </c>
      <c r="AU85" s="3" t="s">
        <v>441</v>
      </c>
      <c r="AV85" s="3" t="s">
        <v>442</v>
      </c>
      <c r="AW85" s="3" t="s">
        <v>440</v>
      </c>
      <c r="AX85" s="3" t="s">
        <v>318</v>
      </c>
      <c r="AY85" s="3" t="s">
        <v>441</v>
      </c>
      <c r="AZ85" s="3" t="s">
        <v>442</v>
      </c>
      <c r="BA85" s="3" t="s">
        <v>441</v>
      </c>
      <c r="BB85" s="3" t="s">
        <v>441</v>
      </c>
      <c r="BC85" s="3" t="s">
        <v>442</v>
      </c>
      <c r="BD85" s="4" t="s">
        <v>563</v>
      </c>
    </row>
    <row r="86" spans="1:56" x14ac:dyDescent="0.25">
      <c r="A86" t="s">
        <v>144</v>
      </c>
      <c r="B86">
        <v>2</v>
      </c>
      <c r="C86" t="s">
        <v>151</v>
      </c>
      <c r="D86" t="s">
        <v>12</v>
      </c>
      <c r="E86" s="2" t="s">
        <v>149</v>
      </c>
      <c r="F86" t="s">
        <v>12</v>
      </c>
      <c r="G86" t="s">
        <v>12</v>
      </c>
      <c r="H86">
        <v>2</v>
      </c>
      <c r="I86" t="s">
        <v>152</v>
      </c>
      <c r="K86" t="s">
        <v>375</v>
      </c>
      <c r="L86" t="s">
        <v>335</v>
      </c>
      <c r="M86" t="s">
        <v>339</v>
      </c>
      <c r="N86">
        <v>1</v>
      </c>
      <c r="O86" t="s">
        <v>333</v>
      </c>
      <c r="P86">
        <v>1</v>
      </c>
      <c r="Q86">
        <v>2</v>
      </c>
      <c r="R86" t="s">
        <v>320</v>
      </c>
      <c r="S86">
        <v>0.03</v>
      </c>
      <c r="T86" t="s">
        <v>361</v>
      </c>
      <c r="U86" t="s">
        <v>332</v>
      </c>
      <c r="V86" t="s">
        <v>333</v>
      </c>
      <c r="W86">
        <v>0.25</v>
      </c>
      <c r="X86">
        <v>0.03</v>
      </c>
      <c r="Y86" t="s">
        <v>328</v>
      </c>
      <c r="Z86" t="s">
        <v>326</v>
      </c>
      <c r="AA86" t="s">
        <v>326</v>
      </c>
      <c r="AB86" t="s">
        <v>330</v>
      </c>
      <c r="AC86" t="s">
        <v>330</v>
      </c>
      <c r="AD86" t="s">
        <v>330</v>
      </c>
      <c r="AE86" t="s">
        <v>330</v>
      </c>
      <c r="AF86" t="s">
        <v>326</v>
      </c>
      <c r="AG86" t="s">
        <v>325</v>
      </c>
      <c r="AH86" t="s">
        <v>330</v>
      </c>
      <c r="AI86" t="s">
        <v>326</v>
      </c>
      <c r="AJ86" t="s">
        <v>326</v>
      </c>
      <c r="AK86" t="s">
        <v>326</v>
      </c>
      <c r="AM86" t="s">
        <v>438</v>
      </c>
      <c r="AN86" t="s">
        <v>469</v>
      </c>
      <c r="AO86" s="3" t="s">
        <v>440</v>
      </c>
      <c r="AP86" s="3" t="s">
        <v>470</v>
      </c>
      <c r="AQ86" s="3" t="s">
        <v>441</v>
      </c>
      <c r="AR86" s="3" t="s">
        <v>442</v>
      </c>
      <c r="AS86" s="3" t="s">
        <v>443</v>
      </c>
      <c r="AT86" s="3" t="s">
        <v>318</v>
      </c>
      <c r="AU86" s="3" t="s">
        <v>441</v>
      </c>
      <c r="AV86" s="3" t="s">
        <v>442</v>
      </c>
      <c r="AW86" s="3" t="s">
        <v>440</v>
      </c>
      <c r="AX86" s="3" t="s">
        <v>318</v>
      </c>
      <c r="AY86" s="3" t="s">
        <v>441</v>
      </c>
      <c r="AZ86" s="3" t="s">
        <v>442</v>
      </c>
      <c r="BA86" s="3" t="s">
        <v>441</v>
      </c>
      <c r="BB86" s="3" t="s">
        <v>441</v>
      </c>
      <c r="BC86" s="3" t="s">
        <v>442</v>
      </c>
      <c r="BD86" s="4" t="s">
        <v>562</v>
      </c>
    </row>
    <row r="87" spans="1:56" x14ac:dyDescent="0.25">
      <c r="A87" t="s">
        <v>144</v>
      </c>
      <c r="B87">
        <v>2</v>
      </c>
      <c r="C87" t="s">
        <v>147</v>
      </c>
      <c r="D87" t="s">
        <v>12</v>
      </c>
      <c r="E87" s="2" t="s">
        <v>148</v>
      </c>
      <c r="F87" t="s">
        <v>12</v>
      </c>
      <c r="G87" t="s">
        <v>12</v>
      </c>
      <c r="H87">
        <v>1</v>
      </c>
      <c r="I87" t="s">
        <v>55</v>
      </c>
      <c r="K87" t="s">
        <v>375</v>
      </c>
      <c r="L87" t="s">
        <v>335</v>
      </c>
      <c r="M87">
        <v>0.25</v>
      </c>
      <c r="N87" t="s">
        <v>317</v>
      </c>
      <c r="O87">
        <v>4</v>
      </c>
      <c r="P87">
        <v>4</v>
      </c>
      <c r="Q87">
        <v>2</v>
      </c>
      <c r="R87" t="s">
        <v>320</v>
      </c>
      <c r="S87" t="s">
        <v>327</v>
      </c>
      <c r="T87" t="s">
        <v>317</v>
      </c>
      <c r="U87" t="s">
        <v>323</v>
      </c>
      <c r="V87">
        <v>2</v>
      </c>
      <c r="W87">
        <v>0.06</v>
      </c>
      <c r="X87">
        <v>0.25</v>
      </c>
      <c r="Y87" t="s">
        <v>325</v>
      </c>
      <c r="Z87" t="s">
        <v>326</v>
      </c>
      <c r="AA87" t="s">
        <v>326</v>
      </c>
      <c r="AB87" t="s">
        <v>325</v>
      </c>
      <c r="AC87" t="s">
        <v>329</v>
      </c>
      <c r="AD87" t="s">
        <v>330</v>
      </c>
      <c r="AE87" t="s">
        <v>330</v>
      </c>
      <c r="AF87" t="s">
        <v>325</v>
      </c>
      <c r="AG87" t="s">
        <v>330</v>
      </c>
      <c r="AH87" t="s">
        <v>325</v>
      </c>
      <c r="AI87" t="s">
        <v>326</v>
      </c>
      <c r="AJ87" t="s">
        <v>326</v>
      </c>
      <c r="AK87" t="s">
        <v>326</v>
      </c>
      <c r="AL87" t="s">
        <v>325</v>
      </c>
      <c r="AM87" t="s">
        <v>438</v>
      </c>
      <c r="AN87" t="s">
        <v>480</v>
      </c>
      <c r="AO87" s="3" t="s">
        <v>440</v>
      </c>
      <c r="AP87" s="3" t="s">
        <v>470</v>
      </c>
      <c r="AQ87" s="3" t="s">
        <v>441</v>
      </c>
      <c r="AR87" s="3" t="s">
        <v>442</v>
      </c>
      <c r="AS87" s="3" t="s">
        <v>443</v>
      </c>
      <c r="AT87" s="3" t="s">
        <v>318</v>
      </c>
      <c r="AU87" s="3" t="s">
        <v>441</v>
      </c>
      <c r="AV87" s="3" t="s">
        <v>442</v>
      </c>
      <c r="AW87" s="3" t="s">
        <v>440</v>
      </c>
      <c r="AX87" s="3" t="s">
        <v>318</v>
      </c>
      <c r="AY87" s="3" t="s">
        <v>441</v>
      </c>
      <c r="AZ87" s="3" t="s">
        <v>442</v>
      </c>
      <c r="BA87" s="3" t="s">
        <v>441</v>
      </c>
      <c r="BB87" s="3" t="s">
        <v>441</v>
      </c>
      <c r="BC87" s="3" t="s">
        <v>442</v>
      </c>
      <c r="BD87" s="4" t="s">
        <v>564</v>
      </c>
    </row>
    <row r="88" spans="1:56" x14ac:dyDescent="0.25">
      <c r="A88" t="s">
        <v>153</v>
      </c>
      <c r="B88">
        <v>1</v>
      </c>
      <c r="C88" t="s">
        <v>160</v>
      </c>
      <c r="D88" t="s">
        <v>12</v>
      </c>
      <c r="E88" s="2" t="s">
        <v>19</v>
      </c>
      <c r="F88" t="s">
        <v>12</v>
      </c>
      <c r="G88" t="s">
        <v>12</v>
      </c>
      <c r="H88">
        <v>1</v>
      </c>
      <c r="I88" t="s">
        <v>121</v>
      </c>
      <c r="K88" t="s">
        <v>376</v>
      </c>
      <c r="L88" t="s">
        <v>348</v>
      </c>
      <c r="M88">
        <v>2</v>
      </c>
      <c r="N88">
        <v>1</v>
      </c>
      <c r="O88">
        <v>4</v>
      </c>
      <c r="P88">
        <v>2</v>
      </c>
      <c r="Q88">
        <v>16</v>
      </c>
      <c r="R88" t="s">
        <v>320</v>
      </c>
      <c r="S88" t="s">
        <v>327</v>
      </c>
      <c r="T88" t="s">
        <v>361</v>
      </c>
      <c r="U88" t="s">
        <v>323</v>
      </c>
      <c r="V88" t="s">
        <v>323</v>
      </c>
      <c r="W88">
        <v>0.12</v>
      </c>
      <c r="X88" t="s">
        <v>318</v>
      </c>
      <c r="Y88">
        <v>25.38</v>
      </c>
      <c r="Z88" t="s">
        <v>325</v>
      </c>
      <c r="AA88" t="s">
        <v>326</v>
      </c>
      <c r="AB88" t="s">
        <v>325</v>
      </c>
      <c r="AC88" t="s">
        <v>330</v>
      </c>
      <c r="AD88" t="s">
        <v>325</v>
      </c>
      <c r="AE88" t="s">
        <v>330</v>
      </c>
      <c r="AF88" t="s">
        <v>325</v>
      </c>
      <c r="AG88" t="s">
        <v>325</v>
      </c>
      <c r="AH88" t="s">
        <v>325</v>
      </c>
      <c r="AI88" t="s">
        <v>325</v>
      </c>
      <c r="AJ88" t="s">
        <v>329</v>
      </c>
      <c r="AK88" t="s">
        <v>325</v>
      </c>
      <c r="AL88" t="s">
        <v>330</v>
      </c>
      <c r="AM88" t="s">
        <v>438</v>
      </c>
      <c r="AN88" t="s">
        <v>451</v>
      </c>
      <c r="AO88" s="3" t="s">
        <v>441</v>
      </c>
      <c r="AP88" s="3" t="s">
        <v>441</v>
      </c>
      <c r="AQ88" s="3" t="s">
        <v>441</v>
      </c>
      <c r="AR88" s="3" t="s">
        <v>446</v>
      </c>
      <c r="AS88" s="3" t="s">
        <v>441</v>
      </c>
      <c r="AT88" s="3" t="s">
        <v>441</v>
      </c>
      <c r="AU88" s="3" t="s">
        <v>441</v>
      </c>
      <c r="AV88" s="3" t="s">
        <v>446</v>
      </c>
      <c r="AW88" s="3" t="s">
        <v>440</v>
      </c>
      <c r="AX88" s="3">
        <v>6.4000000000000001E-2</v>
      </c>
      <c r="AY88" s="3">
        <f>16/0.064</f>
        <v>250</v>
      </c>
      <c r="AZ88" s="3" t="s">
        <v>446</v>
      </c>
      <c r="BA88" s="3" t="s">
        <v>462</v>
      </c>
      <c r="BB88" s="3" t="s">
        <v>506</v>
      </c>
      <c r="BC88" s="3" t="s">
        <v>449</v>
      </c>
      <c r="BD88" s="3" t="s">
        <v>565</v>
      </c>
    </row>
    <row r="89" spans="1:56" x14ac:dyDescent="0.25">
      <c r="A89" t="s">
        <v>153</v>
      </c>
      <c r="B89">
        <v>1</v>
      </c>
      <c r="C89" t="s">
        <v>21</v>
      </c>
      <c r="D89" t="s">
        <v>12</v>
      </c>
      <c r="E89" s="2" t="s">
        <v>19</v>
      </c>
      <c r="F89" t="s">
        <v>12</v>
      </c>
      <c r="G89" t="s">
        <v>12</v>
      </c>
      <c r="H89">
        <v>1</v>
      </c>
      <c r="I89" t="s">
        <v>157</v>
      </c>
      <c r="K89" t="s">
        <v>377</v>
      </c>
      <c r="L89" t="s">
        <v>337</v>
      </c>
      <c r="M89">
        <v>1.8749999999999999E-3</v>
      </c>
      <c r="N89">
        <v>1</v>
      </c>
      <c r="O89" t="s">
        <v>333</v>
      </c>
      <c r="P89">
        <v>1</v>
      </c>
      <c r="Q89">
        <v>2</v>
      </c>
      <c r="R89" t="s">
        <v>320</v>
      </c>
      <c r="S89">
        <v>0.25</v>
      </c>
      <c r="T89" t="s">
        <v>361</v>
      </c>
      <c r="U89">
        <v>0.5</v>
      </c>
      <c r="V89" t="s">
        <v>333</v>
      </c>
      <c r="W89">
        <v>0.25</v>
      </c>
      <c r="X89">
        <v>0.03</v>
      </c>
      <c r="Y89">
        <v>24.49</v>
      </c>
      <c r="Z89" t="s">
        <v>330</v>
      </c>
      <c r="AA89" t="s">
        <v>326</v>
      </c>
      <c r="AB89" t="s">
        <v>330</v>
      </c>
      <c r="AC89" t="s">
        <v>330</v>
      </c>
      <c r="AD89" t="s">
        <v>330</v>
      </c>
      <c r="AE89" t="s">
        <v>330</v>
      </c>
      <c r="AF89" t="s">
        <v>330</v>
      </c>
      <c r="AG89" t="s">
        <v>325</v>
      </c>
      <c r="AH89" t="s">
        <v>330</v>
      </c>
      <c r="AI89" t="s">
        <v>330</v>
      </c>
      <c r="AJ89" t="s">
        <v>329</v>
      </c>
      <c r="AK89" t="s">
        <v>330</v>
      </c>
      <c r="AL89" t="s">
        <v>330</v>
      </c>
      <c r="AM89" t="s">
        <v>438</v>
      </c>
      <c r="AN89" t="s">
        <v>451</v>
      </c>
      <c r="AO89" s="3" t="s">
        <v>441</v>
      </c>
      <c r="AP89" s="3" t="s">
        <v>441</v>
      </c>
      <c r="AQ89" s="3" t="s">
        <v>441</v>
      </c>
      <c r="AR89" s="3" t="s">
        <v>446</v>
      </c>
      <c r="AS89" s="3" t="s">
        <v>441</v>
      </c>
      <c r="AT89" s="3" t="s">
        <v>441</v>
      </c>
      <c r="AU89" s="3" t="s">
        <v>441</v>
      </c>
      <c r="AV89" s="3" t="s">
        <v>446</v>
      </c>
      <c r="AW89" s="3" t="s">
        <v>440</v>
      </c>
      <c r="AX89" s="3" t="s">
        <v>566</v>
      </c>
      <c r="AY89" s="3">
        <f>16/0.064</f>
        <v>250</v>
      </c>
      <c r="AZ89" s="3" t="s">
        <v>446</v>
      </c>
      <c r="BA89" s="3" t="s">
        <v>462</v>
      </c>
      <c r="BB89" s="3" t="s">
        <v>506</v>
      </c>
      <c r="BC89" s="3" t="s">
        <v>449</v>
      </c>
      <c r="BD89" s="3" t="s">
        <v>567</v>
      </c>
    </row>
    <row r="90" spans="1:56" x14ac:dyDescent="0.25">
      <c r="A90" t="s">
        <v>153</v>
      </c>
      <c r="B90">
        <v>1</v>
      </c>
      <c r="C90" t="s">
        <v>18</v>
      </c>
      <c r="D90" t="s">
        <v>12</v>
      </c>
      <c r="E90" s="2" t="s">
        <v>19</v>
      </c>
      <c r="F90" t="s">
        <v>12</v>
      </c>
      <c r="G90" t="s">
        <v>12</v>
      </c>
      <c r="H90">
        <v>1</v>
      </c>
      <c r="I90" t="s">
        <v>156</v>
      </c>
      <c r="K90" t="s">
        <v>378</v>
      </c>
      <c r="L90" t="s">
        <v>337</v>
      </c>
      <c r="M90">
        <v>1.8749999999999999E-3</v>
      </c>
      <c r="N90">
        <v>1</v>
      </c>
      <c r="O90">
        <v>4</v>
      </c>
      <c r="P90">
        <v>1</v>
      </c>
      <c r="Q90">
        <v>2</v>
      </c>
      <c r="R90" t="s">
        <v>320</v>
      </c>
      <c r="S90">
        <v>0.125</v>
      </c>
      <c r="T90" t="s">
        <v>361</v>
      </c>
      <c r="U90">
        <v>6.25E-2</v>
      </c>
      <c r="V90" t="s">
        <v>333</v>
      </c>
      <c r="W90">
        <v>0.12</v>
      </c>
      <c r="X90">
        <v>0.03</v>
      </c>
      <c r="Y90">
        <v>23.82</v>
      </c>
      <c r="Z90" t="s">
        <v>330</v>
      </c>
      <c r="AA90" t="s">
        <v>326</v>
      </c>
      <c r="AB90" t="s">
        <v>330</v>
      </c>
      <c r="AC90" t="s">
        <v>330</v>
      </c>
      <c r="AD90" t="s">
        <v>330</v>
      </c>
      <c r="AE90" t="s">
        <v>330</v>
      </c>
      <c r="AF90" t="s">
        <v>330</v>
      </c>
      <c r="AG90" t="s">
        <v>325</v>
      </c>
      <c r="AH90" t="s">
        <v>330</v>
      </c>
      <c r="AI90" t="s">
        <v>330</v>
      </c>
      <c r="AJ90" t="s">
        <v>329</v>
      </c>
      <c r="AK90" t="s">
        <v>330</v>
      </c>
      <c r="AL90" t="s">
        <v>330</v>
      </c>
      <c r="AM90" t="s">
        <v>438</v>
      </c>
      <c r="AN90" t="s">
        <v>451</v>
      </c>
      <c r="AO90" s="3" t="s">
        <v>441</v>
      </c>
      <c r="AP90" s="3" t="s">
        <v>441</v>
      </c>
      <c r="AQ90" s="3" t="s">
        <v>441</v>
      </c>
      <c r="AR90" s="3" t="s">
        <v>446</v>
      </c>
      <c r="AS90" s="3" t="s">
        <v>441</v>
      </c>
      <c r="AT90" s="3" t="s">
        <v>441</v>
      </c>
      <c r="AU90" s="3" t="s">
        <v>441</v>
      </c>
      <c r="AV90" s="3" t="s">
        <v>446</v>
      </c>
      <c r="AW90" s="3" t="s">
        <v>441</v>
      </c>
      <c r="AX90" s="3" t="s">
        <v>441</v>
      </c>
      <c r="AY90" s="3" t="s">
        <v>441</v>
      </c>
      <c r="AZ90" s="3" t="s">
        <v>446</v>
      </c>
      <c r="BA90" s="3" t="s">
        <v>497</v>
      </c>
      <c r="BB90" s="3" t="s">
        <v>543</v>
      </c>
      <c r="BC90" s="3" t="s">
        <v>449</v>
      </c>
      <c r="BD90" s="3" t="s">
        <v>568</v>
      </c>
    </row>
    <row r="91" spans="1:56" x14ac:dyDescent="0.25">
      <c r="A91" t="s">
        <v>153</v>
      </c>
      <c r="B91">
        <v>2</v>
      </c>
      <c r="C91" t="s">
        <v>41</v>
      </c>
      <c r="D91" t="s">
        <v>12</v>
      </c>
      <c r="F91" t="s">
        <v>12</v>
      </c>
      <c r="G91" t="s">
        <v>42</v>
      </c>
      <c r="H91">
        <v>1</v>
      </c>
      <c r="I91" t="s">
        <v>154</v>
      </c>
      <c r="J91" t="s">
        <v>155</v>
      </c>
      <c r="K91" t="s">
        <v>376</v>
      </c>
      <c r="L91" t="s">
        <v>348</v>
      </c>
      <c r="M91">
        <v>6.25E-2</v>
      </c>
      <c r="N91">
        <v>0.5</v>
      </c>
      <c r="O91" t="s">
        <v>333</v>
      </c>
      <c r="P91" t="s">
        <v>317</v>
      </c>
      <c r="Q91" t="s">
        <v>319</v>
      </c>
      <c r="R91" t="s">
        <v>320</v>
      </c>
      <c r="S91">
        <v>0.125</v>
      </c>
      <c r="T91">
        <v>0.25</v>
      </c>
      <c r="U91">
        <v>0.5</v>
      </c>
      <c r="V91">
        <v>1</v>
      </c>
      <c r="W91">
        <v>0.12</v>
      </c>
      <c r="X91">
        <v>0.125</v>
      </c>
      <c r="Y91">
        <v>29.8</v>
      </c>
      <c r="AA91" t="s">
        <v>326</v>
      </c>
      <c r="AM91" t="s">
        <v>438</v>
      </c>
      <c r="AN91" t="s">
        <v>480</v>
      </c>
      <c r="AO91" s="3" t="s">
        <v>441</v>
      </c>
      <c r="AP91" s="3" t="s">
        <v>441</v>
      </c>
      <c r="AQ91" s="3" t="s">
        <v>441</v>
      </c>
      <c r="AR91" s="3" t="s">
        <v>442</v>
      </c>
      <c r="AS91" s="3">
        <v>0.5</v>
      </c>
      <c r="AT91" s="3">
        <v>0.38</v>
      </c>
      <c r="AU91" s="3">
        <f>AS91/AT91</f>
        <v>1.3157894736842106</v>
      </c>
      <c r="AV91" s="3" t="s">
        <v>460</v>
      </c>
      <c r="AW91" s="3">
        <v>0.38</v>
      </c>
      <c r="AX91" s="3">
        <v>0.75</v>
      </c>
      <c r="AY91" s="3">
        <f>AW91/AX91</f>
        <v>0.50666666666666671</v>
      </c>
      <c r="AZ91" s="3" t="s">
        <v>460</v>
      </c>
      <c r="BA91" s="3" t="s">
        <v>441</v>
      </c>
      <c r="BB91" s="3" t="s">
        <v>441</v>
      </c>
      <c r="BC91" s="3" t="s">
        <v>442</v>
      </c>
      <c r="BD91" s="3" t="s">
        <v>569</v>
      </c>
    </row>
    <row r="92" spans="1:56" x14ac:dyDescent="0.25">
      <c r="A92" t="s">
        <v>153</v>
      </c>
      <c r="B92">
        <v>2</v>
      </c>
      <c r="C92" t="s">
        <v>21</v>
      </c>
      <c r="D92" t="s">
        <v>12</v>
      </c>
      <c r="E92" s="2" t="s">
        <v>19</v>
      </c>
      <c r="F92" t="s">
        <v>12</v>
      </c>
      <c r="G92" t="s">
        <v>12</v>
      </c>
      <c r="H92">
        <v>1</v>
      </c>
      <c r="I92" t="s">
        <v>85</v>
      </c>
      <c r="K92" t="s">
        <v>377</v>
      </c>
      <c r="L92" t="s">
        <v>337</v>
      </c>
      <c r="M92">
        <v>3.7499999999999999E-3</v>
      </c>
      <c r="N92">
        <v>1</v>
      </c>
      <c r="O92" t="s">
        <v>333</v>
      </c>
      <c r="P92">
        <v>1</v>
      </c>
      <c r="Q92">
        <v>2</v>
      </c>
      <c r="R92" t="s">
        <v>320</v>
      </c>
      <c r="S92">
        <v>0.125</v>
      </c>
      <c r="T92" t="s">
        <v>361</v>
      </c>
      <c r="U92">
        <v>6.25E-2</v>
      </c>
      <c r="V92" t="s">
        <v>333</v>
      </c>
      <c r="W92">
        <v>0.12</v>
      </c>
      <c r="X92">
        <v>0.03</v>
      </c>
      <c r="Y92">
        <v>24.31</v>
      </c>
      <c r="Z92" t="s">
        <v>330</v>
      </c>
      <c r="AA92" t="s">
        <v>326</v>
      </c>
      <c r="AB92" t="s">
        <v>330</v>
      </c>
      <c r="AC92" t="s">
        <v>330</v>
      </c>
      <c r="AD92" t="s">
        <v>330</v>
      </c>
      <c r="AE92" t="s">
        <v>330</v>
      </c>
      <c r="AF92" t="s">
        <v>330</v>
      </c>
      <c r="AG92" t="s">
        <v>325</v>
      </c>
      <c r="AH92" t="s">
        <v>330</v>
      </c>
      <c r="AI92" t="s">
        <v>330</v>
      </c>
      <c r="AJ92" t="s">
        <v>329</v>
      </c>
      <c r="AK92" t="s">
        <v>330</v>
      </c>
      <c r="AL92" t="s">
        <v>330</v>
      </c>
      <c r="AM92" t="s">
        <v>474</v>
      </c>
      <c r="AN92" t="s">
        <v>451</v>
      </c>
      <c r="AO92" s="3" t="s">
        <v>441</v>
      </c>
      <c r="AP92" s="3" t="s">
        <v>441</v>
      </c>
      <c r="AQ92" s="3" t="s">
        <v>441</v>
      </c>
      <c r="AR92" s="3" t="s">
        <v>446</v>
      </c>
      <c r="AS92" s="3" t="s">
        <v>441</v>
      </c>
      <c r="AT92" s="3" t="s">
        <v>441</v>
      </c>
      <c r="AU92" s="3" t="s">
        <v>441</v>
      </c>
      <c r="AV92" s="3" t="s">
        <v>446</v>
      </c>
      <c r="AW92" s="3" t="s">
        <v>441</v>
      </c>
      <c r="AX92" s="3" t="s">
        <v>441</v>
      </c>
      <c r="AY92" s="3" t="s">
        <v>441</v>
      </c>
      <c r="AZ92" s="3" t="s">
        <v>446</v>
      </c>
      <c r="BA92" s="3" t="s">
        <v>570</v>
      </c>
      <c r="BB92" s="3" t="s">
        <v>506</v>
      </c>
      <c r="BC92" s="3" t="s">
        <v>449</v>
      </c>
      <c r="BD92" s="3" t="s">
        <v>571</v>
      </c>
    </row>
    <row r="93" spans="1:56" x14ac:dyDescent="0.25">
      <c r="A93" t="s">
        <v>153</v>
      </c>
      <c r="B93">
        <v>2</v>
      </c>
      <c r="C93" t="s">
        <v>18</v>
      </c>
      <c r="D93" t="s">
        <v>12</v>
      </c>
      <c r="E93" s="2" t="s">
        <v>19</v>
      </c>
      <c r="F93" t="s">
        <v>12</v>
      </c>
      <c r="G93" t="s">
        <v>12</v>
      </c>
      <c r="H93">
        <v>1</v>
      </c>
      <c r="I93" t="s">
        <v>140</v>
      </c>
      <c r="K93" t="s">
        <v>378</v>
      </c>
      <c r="L93" t="s">
        <v>337</v>
      </c>
      <c r="M93">
        <v>1.8749999999999999E-3</v>
      </c>
      <c r="N93">
        <v>1</v>
      </c>
      <c r="O93" t="s">
        <v>333</v>
      </c>
      <c r="P93">
        <v>1</v>
      </c>
      <c r="Q93">
        <v>2</v>
      </c>
      <c r="R93" t="s">
        <v>320</v>
      </c>
      <c r="S93">
        <v>0.125</v>
      </c>
      <c r="T93" t="s">
        <v>361</v>
      </c>
      <c r="U93">
        <v>6.25E-2</v>
      </c>
      <c r="V93" t="s">
        <v>333</v>
      </c>
      <c r="W93">
        <v>0.12</v>
      </c>
      <c r="X93">
        <v>0.03</v>
      </c>
      <c r="Y93">
        <v>24.99</v>
      </c>
      <c r="Z93" t="s">
        <v>330</v>
      </c>
      <c r="AA93" t="s">
        <v>326</v>
      </c>
      <c r="AB93" t="s">
        <v>330</v>
      </c>
      <c r="AC93" t="s">
        <v>330</v>
      </c>
      <c r="AD93" t="s">
        <v>330</v>
      </c>
      <c r="AE93" t="s">
        <v>330</v>
      </c>
      <c r="AF93" t="s">
        <v>330</v>
      </c>
      <c r="AG93" t="s">
        <v>325</v>
      </c>
      <c r="AH93" t="s">
        <v>330</v>
      </c>
      <c r="AI93" t="s">
        <v>330</v>
      </c>
      <c r="AJ93" t="s">
        <v>329</v>
      </c>
      <c r="AK93" t="s">
        <v>330</v>
      </c>
      <c r="AL93" t="s">
        <v>330</v>
      </c>
      <c r="AM93" t="s">
        <v>438</v>
      </c>
      <c r="AN93" t="s">
        <v>451</v>
      </c>
      <c r="AO93" s="3" t="s">
        <v>441</v>
      </c>
      <c r="AP93" s="3" t="s">
        <v>441</v>
      </c>
      <c r="AQ93" s="3" t="s">
        <v>441</v>
      </c>
      <c r="AR93" s="3" t="s">
        <v>446</v>
      </c>
      <c r="AS93" s="3" t="s">
        <v>441</v>
      </c>
      <c r="AT93" s="3" t="s">
        <v>441</v>
      </c>
      <c r="AU93" s="3" t="s">
        <v>441</v>
      </c>
      <c r="AV93" s="3" t="s">
        <v>446</v>
      </c>
      <c r="AW93" s="3" t="s">
        <v>441</v>
      </c>
      <c r="AX93" s="3" t="s">
        <v>441</v>
      </c>
      <c r="AY93" s="3" t="s">
        <v>441</v>
      </c>
      <c r="AZ93" s="3" t="s">
        <v>446</v>
      </c>
      <c r="BA93" s="3" t="s">
        <v>537</v>
      </c>
      <c r="BB93" s="3" t="s">
        <v>506</v>
      </c>
      <c r="BC93" s="3" t="s">
        <v>449</v>
      </c>
      <c r="BD93" s="3" t="s">
        <v>572</v>
      </c>
    </row>
    <row r="94" spans="1:56" x14ac:dyDescent="0.25">
      <c r="A94" t="s">
        <v>153</v>
      </c>
      <c r="B94">
        <v>3</v>
      </c>
      <c r="C94" t="s">
        <v>41</v>
      </c>
      <c r="D94" t="s">
        <v>12</v>
      </c>
      <c r="E94" s="2" t="s">
        <v>158</v>
      </c>
      <c r="F94" t="s">
        <v>12</v>
      </c>
      <c r="G94" t="s">
        <v>12</v>
      </c>
      <c r="H94">
        <v>2</v>
      </c>
      <c r="I94" t="s">
        <v>159</v>
      </c>
      <c r="K94" t="s">
        <v>376</v>
      </c>
      <c r="L94" t="s">
        <v>348</v>
      </c>
      <c r="M94">
        <v>1.8749999999999999E-3</v>
      </c>
      <c r="N94">
        <v>1</v>
      </c>
      <c r="O94" t="s">
        <v>333</v>
      </c>
      <c r="P94">
        <v>0.12</v>
      </c>
      <c r="Q94">
        <v>2</v>
      </c>
      <c r="R94" t="s">
        <v>356</v>
      </c>
      <c r="S94">
        <v>0.03</v>
      </c>
      <c r="T94" t="s">
        <v>317</v>
      </c>
      <c r="U94" t="s">
        <v>332</v>
      </c>
      <c r="V94" t="s">
        <v>333</v>
      </c>
      <c r="W94">
        <v>0.12</v>
      </c>
      <c r="X94">
        <v>6.25E-2</v>
      </c>
      <c r="Y94">
        <v>31.77</v>
      </c>
      <c r="Z94" t="s">
        <v>330</v>
      </c>
      <c r="AA94" t="s">
        <v>326</v>
      </c>
      <c r="AB94" t="s">
        <v>330</v>
      </c>
      <c r="AC94" t="s">
        <v>330</v>
      </c>
      <c r="AD94" t="s">
        <v>330</v>
      </c>
      <c r="AE94" t="s">
        <v>325</v>
      </c>
      <c r="AF94" t="s">
        <v>330</v>
      </c>
      <c r="AG94" t="s">
        <v>330</v>
      </c>
      <c r="AH94" t="s">
        <v>330</v>
      </c>
      <c r="AI94" t="s">
        <v>344</v>
      </c>
      <c r="AJ94" t="s">
        <v>329</v>
      </c>
      <c r="AK94" t="s">
        <v>330</v>
      </c>
      <c r="AL94" t="s">
        <v>330</v>
      </c>
      <c r="AM94" t="s">
        <v>474</v>
      </c>
      <c r="AN94" t="s">
        <v>480</v>
      </c>
      <c r="AO94" s="3" t="s">
        <v>441</v>
      </c>
      <c r="AP94" s="3" t="s">
        <v>441</v>
      </c>
      <c r="AQ94" s="3" t="s">
        <v>441</v>
      </c>
      <c r="AR94" s="3" t="s">
        <v>446</v>
      </c>
      <c r="AS94" s="3" t="s">
        <v>441</v>
      </c>
      <c r="AT94" s="3" t="s">
        <v>441</v>
      </c>
      <c r="AU94" s="3" t="s">
        <v>441</v>
      </c>
      <c r="AV94" s="3" t="s">
        <v>446</v>
      </c>
      <c r="AW94" s="3" t="s">
        <v>441</v>
      </c>
      <c r="AX94" s="3" t="s">
        <v>441</v>
      </c>
      <c r="AY94" s="3" t="s">
        <v>441</v>
      </c>
      <c r="AZ94" s="3" t="s">
        <v>446</v>
      </c>
      <c r="BA94" s="3" t="s">
        <v>441</v>
      </c>
      <c r="BB94" s="3" t="s">
        <v>452</v>
      </c>
      <c r="BC94" s="3" t="s">
        <v>449</v>
      </c>
      <c r="BD94" s="3" t="s">
        <v>573</v>
      </c>
    </row>
    <row r="95" spans="1:56" x14ac:dyDescent="0.25">
      <c r="A95" t="s">
        <v>153</v>
      </c>
      <c r="B95">
        <v>3</v>
      </c>
      <c r="C95" t="s">
        <v>21</v>
      </c>
      <c r="D95" t="s">
        <v>12</v>
      </c>
      <c r="E95" s="2" t="s">
        <v>19</v>
      </c>
      <c r="F95" t="s">
        <v>12</v>
      </c>
      <c r="G95" t="s">
        <v>12</v>
      </c>
      <c r="H95">
        <v>1</v>
      </c>
      <c r="I95" t="s">
        <v>50</v>
      </c>
      <c r="K95" t="s">
        <v>377</v>
      </c>
      <c r="L95" t="s">
        <v>337</v>
      </c>
      <c r="M95">
        <v>1.8749999999999999E-3</v>
      </c>
      <c r="N95">
        <v>1</v>
      </c>
      <c r="O95" t="s">
        <v>333</v>
      </c>
      <c r="P95">
        <v>1</v>
      </c>
      <c r="Q95">
        <v>2</v>
      </c>
      <c r="R95" t="s">
        <v>320</v>
      </c>
      <c r="S95">
        <v>6.25E-2</v>
      </c>
      <c r="T95" t="s">
        <v>361</v>
      </c>
      <c r="U95" t="s">
        <v>332</v>
      </c>
      <c r="V95" t="s">
        <v>333</v>
      </c>
      <c r="W95">
        <v>0.12</v>
      </c>
      <c r="X95">
        <v>6.25E-2</v>
      </c>
      <c r="Y95">
        <v>24.15</v>
      </c>
      <c r="Z95" t="s">
        <v>330</v>
      </c>
      <c r="AA95" t="s">
        <v>326</v>
      </c>
      <c r="AB95" t="s">
        <v>330</v>
      </c>
      <c r="AC95" t="s">
        <v>330</v>
      </c>
      <c r="AD95" t="s">
        <v>330</v>
      </c>
      <c r="AE95" t="s">
        <v>330</v>
      </c>
      <c r="AF95" t="s">
        <v>330</v>
      </c>
      <c r="AG95" t="s">
        <v>325</v>
      </c>
      <c r="AH95" t="s">
        <v>330</v>
      </c>
      <c r="AI95" t="s">
        <v>330</v>
      </c>
      <c r="AJ95" t="s">
        <v>329</v>
      </c>
      <c r="AK95" t="s">
        <v>330</v>
      </c>
      <c r="AL95" t="s">
        <v>330</v>
      </c>
      <c r="AM95" t="s">
        <v>438</v>
      </c>
      <c r="AN95" t="s">
        <v>451</v>
      </c>
      <c r="AO95" s="3" t="s">
        <v>441</v>
      </c>
      <c r="AP95" s="3" t="s">
        <v>441</v>
      </c>
      <c r="AQ95" s="3" t="s">
        <v>441</v>
      </c>
      <c r="AR95" s="3" t="s">
        <v>446</v>
      </c>
      <c r="AS95" s="3" t="s">
        <v>441</v>
      </c>
      <c r="AT95" s="3" t="s">
        <v>441</v>
      </c>
      <c r="AU95" s="3" t="s">
        <v>441</v>
      </c>
      <c r="AV95" s="3" t="s">
        <v>446</v>
      </c>
      <c r="AW95" s="3" t="s">
        <v>441</v>
      </c>
      <c r="AX95" s="3" t="s">
        <v>441</v>
      </c>
      <c r="AY95" s="3" t="s">
        <v>441</v>
      </c>
      <c r="AZ95" s="3" t="s">
        <v>446</v>
      </c>
      <c r="BA95" s="3" t="s">
        <v>537</v>
      </c>
      <c r="BB95" s="3" t="s">
        <v>506</v>
      </c>
      <c r="BC95" s="3" t="s">
        <v>449</v>
      </c>
      <c r="BD95" s="4" t="s">
        <v>574</v>
      </c>
    </row>
    <row r="96" spans="1:56" x14ac:dyDescent="0.25">
      <c r="A96" t="s">
        <v>153</v>
      </c>
      <c r="B96">
        <v>3</v>
      </c>
      <c r="C96" t="s">
        <v>18</v>
      </c>
      <c r="D96" t="s">
        <v>12</v>
      </c>
      <c r="E96" s="2" t="s">
        <v>19</v>
      </c>
      <c r="F96" t="s">
        <v>12</v>
      </c>
      <c r="G96" t="s">
        <v>12</v>
      </c>
      <c r="H96">
        <v>1</v>
      </c>
      <c r="I96" t="s">
        <v>38</v>
      </c>
      <c r="K96" t="s">
        <v>378</v>
      </c>
      <c r="L96" t="s">
        <v>337</v>
      </c>
      <c r="M96">
        <v>1.8749999999999999E-3</v>
      </c>
      <c r="N96">
        <v>1</v>
      </c>
      <c r="O96" t="s">
        <v>333</v>
      </c>
      <c r="P96">
        <v>1</v>
      </c>
      <c r="Q96">
        <v>2</v>
      </c>
      <c r="R96" t="s">
        <v>320</v>
      </c>
      <c r="S96">
        <v>6.25E-2</v>
      </c>
      <c r="T96" t="s">
        <v>361</v>
      </c>
      <c r="U96">
        <v>6.25E-2</v>
      </c>
      <c r="V96" t="s">
        <v>333</v>
      </c>
      <c r="W96">
        <v>0.12</v>
      </c>
      <c r="X96">
        <v>6.25E-2</v>
      </c>
      <c r="Y96">
        <v>23.66</v>
      </c>
      <c r="Z96" t="s">
        <v>330</v>
      </c>
      <c r="AA96" t="s">
        <v>326</v>
      </c>
      <c r="AB96" t="s">
        <v>330</v>
      </c>
      <c r="AC96" t="s">
        <v>330</v>
      </c>
      <c r="AD96" t="s">
        <v>330</v>
      </c>
      <c r="AE96" t="s">
        <v>330</v>
      </c>
      <c r="AF96" t="s">
        <v>330</v>
      </c>
      <c r="AG96" t="s">
        <v>325</v>
      </c>
      <c r="AH96" t="s">
        <v>330</v>
      </c>
      <c r="AI96" t="s">
        <v>330</v>
      </c>
      <c r="AJ96" t="s">
        <v>329</v>
      </c>
      <c r="AK96" t="s">
        <v>330</v>
      </c>
      <c r="AL96" t="s">
        <v>330</v>
      </c>
      <c r="AM96" t="s">
        <v>438</v>
      </c>
      <c r="AN96" t="s">
        <v>464</v>
      </c>
      <c r="AO96" s="3" t="s">
        <v>441</v>
      </c>
      <c r="AP96" s="3" t="s">
        <v>441</v>
      </c>
      <c r="AQ96" s="3" t="s">
        <v>441</v>
      </c>
      <c r="AR96" s="3" t="s">
        <v>446</v>
      </c>
      <c r="AS96" s="3" t="s">
        <v>441</v>
      </c>
      <c r="AT96" s="3" t="s">
        <v>441</v>
      </c>
      <c r="AU96" s="3" t="s">
        <v>441</v>
      </c>
      <c r="AV96" s="3" t="s">
        <v>446</v>
      </c>
      <c r="AW96" s="3" t="s">
        <v>441</v>
      </c>
      <c r="AX96" s="3" t="s">
        <v>441</v>
      </c>
      <c r="AY96" s="3" t="s">
        <v>441</v>
      </c>
      <c r="AZ96" s="3" t="s">
        <v>446</v>
      </c>
      <c r="BA96" s="3" t="s">
        <v>537</v>
      </c>
      <c r="BB96" s="3" t="s">
        <v>506</v>
      </c>
      <c r="BC96" s="3" t="s">
        <v>449</v>
      </c>
      <c r="BD96" s="4" t="s">
        <v>575</v>
      </c>
    </row>
    <row r="97" spans="1:56" ht="45" x14ac:dyDescent="0.25">
      <c r="A97" t="s">
        <v>161</v>
      </c>
      <c r="B97">
        <v>1</v>
      </c>
      <c r="C97" t="s">
        <v>41</v>
      </c>
      <c r="D97" t="s">
        <v>12</v>
      </c>
      <c r="E97" s="17" t="s">
        <v>13</v>
      </c>
      <c r="F97" t="s">
        <v>12</v>
      </c>
      <c r="G97" t="s">
        <v>12</v>
      </c>
      <c r="H97">
        <v>5</v>
      </c>
      <c r="I97" t="s">
        <v>166</v>
      </c>
      <c r="K97" t="s">
        <v>379</v>
      </c>
      <c r="L97" t="s">
        <v>335</v>
      </c>
      <c r="M97">
        <v>1.8749999999999999E-3</v>
      </c>
      <c r="N97">
        <v>4</v>
      </c>
      <c r="O97" t="s">
        <v>333</v>
      </c>
      <c r="P97">
        <v>0.25</v>
      </c>
      <c r="Q97">
        <v>2</v>
      </c>
      <c r="R97" t="s">
        <v>320</v>
      </c>
      <c r="S97">
        <v>0.125</v>
      </c>
      <c r="T97" t="s">
        <v>361</v>
      </c>
      <c r="U97">
        <v>6.25E-2</v>
      </c>
      <c r="V97" t="s">
        <v>333</v>
      </c>
      <c r="W97">
        <v>0.5</v>
      </c>
      <c r="X97">
        <v>0.03</v>
      </c>
      <c r="Y97">
        <v>28.01</v>
      </c>
      <c r="Z97" t="s">
        <v>330</v>
      </c>
      <c r="AA97" t="s">
        <v>326</v>
      </c>
      <c r="AB97" t="s">
        <v>330</v>
      </c>
      <c r="AC97" t="s">
        <v>330</v>
      </c>
      <c r="AD97" t="s">
        <v>330</v>
      </c>
      <c r="AE97" t="s">
        <v>330</v>
      </c>
      <c r="AF97" t="s">
        <v>330</v>
      </c>
      <c r="AG97" t="s">
        <v>325</v>
      </c>
      <c r="AH97" t="s">
        <v>330</v>
      </c>
      <c r="AI97" t="s">
        <v>344</v>
      </c>
      <c r="AJ97" t="s">
        <v>329</v>
      </c>
      <c r="AK97" t="s">
        <v>330</v>
      </c>
      <c r="AL97" t="s">
        <v>330</v>
      </c>
      <c r="AM97" s="18" t="s">
        <v>500</v>
      </c>
      <c r="AN97" s="18" t="s">
        <v>445</v>
      </c>
      <c r="AO97" s="5" t="s">
        <v>441</v>
      </c>
      <c r="AP97" s="5" t="s">
        <v>441</v>
      </c>
      <c r="AQ97" s="6" t="s">
        <v>441</v>
      </c>
      <c r="AR97" s="6" t="s">
        <v>446</v>
      </c>
      <c r="AS97" s="5" t="s">
        <v>441</v>
      </c>
      <c r="AT97" s="5" t="s">
        <v>441</v>
      </c>
      <c r="AU97" s="6" t="s">
        <v>441</v>
      </c>
      <c r="AV97" s="6" t="s">
        <v>446</v>
      </c>
      <c r="AW97" s="5" t="s">
        <v>441</v>
      </c>
      <c r="AX97" s="5" t="s">
        <v>441</v>
      </c>
      <c r="AY97" s="6" t="s">
        <v>441</v>
      </c>
      <c r="AZ97" s="6" t="s">
        <v>446</v>
      </c>
      <c r="BA97" s="6" t="s">
        <v>576</v>
      </c>
      <c r="BB97" s="6" t="s">
        <v>506</v>
      </c>
      <c r="BC97" s="6" t="s">
        <v>449</v>
      </c>
      <c r="BD97" s="19" t="s">
        <v>577</v>
      </c>
    </row>
    <row r="98" spans="1:56" x14ac:dyDescent="0.25">
      <c r="A98" t="s">
        <v>161</v>
      </c>
      <c r="B98">
        <v>1</v>
      </c>
      <c r="C98" t="s">
        <v>167</v>
      </c>
      <c r="D98" t="s">
        <v>12</v>
      </c>
      <c r="E98" s="17" t="s">
        <v>90</v>
      </c>
      <c r="F98" t="s">
        <v>12</v>
      </c>
      <c r="G98" t="s">
        <v>12</v>
      </c>
      <c r="H98">
        <v>2</v>
      </c>
      <c r="I98" t="s">
        <v>103</v>
      </c>
      <c r="K98" t="s">
        <v>380</v>
      </c>
      <c r="L98" t="s">
        <v>347</v>
      </c>
      <c r="M98">
        <v>7.4999999999999997E-3</v>
      </c>
      <c r="N98" t="s">
        <v>317</v>
      </c>
      <c r="O98" t="s">
        <v>318</v>
      </c>
      <c r="P98" t="s">
        <v>317</v>
      </c>
      <c r="Q98" t="s">
        <v>319</v>
      </c>
      <c r="R98" t="s">
        <v>320</v>
      </c>
      <c r="S98" t="s">
        <v>327</v>
      </c>
      <c r="T98" t="s">
        <v>317</v>
      </c>
      <c r="U98" t="s">
        <v>323</v>
      </c>
      <c r="V98" t="s">
        <v>333</v>
      </c>
      <c r="W98" t="s">
        <v>332</v>
      </c>
      <c r="X98" t="s">
        <v>343</v>
      </c>
      <c r="Y98" t="s">
        <v>325</v>
      </c>
      <c r="Z98" t="s">
        <v>326</v>
      </c>
      <c r="AA98" t="s">
        <v>326</v>
      </c>
      <c r="AD98" t="s">
        <v>325</v>
      </c>
      <c r="AI98" t="s">
        <v>325</v>
      </c>
      <c r="AK98" t="s">
        <v>326</v>
      </c>
      <c r="AL98" t="s">
        <v>326</v>
      </c>
      <c r="AM98" t="s">
        <v>500</v>
      </c>
      <c r="AN98" t="s">
        <v>480</v>
      </c>
      <c r="AO98" s="5" t="s">
        <v>440</v>
      </c>
      <c r="AP98" s="5" t="s">
        <v>361</v>
      </c>
      <c r="AQ98" s="6" t="s">
        <v>441</v>
      </c>
      <c r="AR98" s="6" t="s">
        <v>442</v>
      </c>
      <c r="AS98" s="6" t="s">
        <v>443</v>
      </c>
      <c r="AT98" s="6" t="s">
        <v>318</v>
      </c>
      <c r="AU98" s="5" t="s">
        <v>441</v>
      </c>
      <c r="AV98" s="6" t="s">
        <v>442</v>
      </c>
      <c r="AW98" s="5" t="s">
        <v>440</v>
      </c>
      <c r="AX98" s="5" t="s">
        <v>318</v>
      </c>
      <c r="AY98" s="6" t="s">
        <v>441</v>
      </c>
      <c r="AZ98" s="6" t="s">
        <v>442</v>
      </c>
      <c r="BA98" s="6" t="s">
        <v>441</v>
      </c>
      <c r="BB98" s="6" t="s">
        <v>441</v>
      </c>
      <c r="BC98" s="6" t="s">
        <v>442</v>
      </c>
      <c r="BD98" s="4" t="s">
        <v>578</v>
      </c>
    </row>
    <row r="99" spans="1:56" x14ac:dyDescent="0.25">
      <c r="A99" t="s">
        <v>161</v>
      </c>
      <c r="B99">
        <v>1</v>
      </c>
      <c r="C99" t="s">
        <v>21</v>
      </c>
      <c r="D99" t="s">
        <v>12</v>
      </c>
      <c r="E99" s="17" t="s">
        <v>19</v>
      </c>
      <c r="F99" t="s">
        <v>12</v>
      </c>
      <c r="G99" t="s">
        <v>12</v>
      </c>
      <c r="H99">
        <v>5</v>
      </c>
      <c r="I99" t="s">
        <v>74</v>
      </c>
      <c r="K99" t="s">
        <v>381</v>
      </c>
      <c r="L99" t="s">
        <v>337</v>
      </c>
      <c r="M99">
        <v>3.7499999999999999E-3</v>
      </c>
      <c r="N99">
        <v>1</v>
      </c>
      <c r="O99" t="s">
        <v>333</v>
      </c>
      <c r="P99">
        <v>1</v>
      </c>
      <c r="Q99">
        <v>2</v>
      </c>
      <c r="R99" t="s">
        <v>320</v>
      </c>
      <c r="S99">
        <v>0.125</v>
      </c>
      <c r="T99" t="s">
        <v>361</v>
      </c>
      <c r="U99">
        <v>6.25E-2</v>
      </c>
      <c r="V99" t="s">
        <v>333</v>
      </c>
      <c r="W99">
        <v>0.25</v>
      </c>
      <c r="X99">
        <v>6.25E-2</v>
      </c>
      <c r="Y99">
        <v>28.01</v>
      </c>
      <c r="Z99" t="s">
        <v>330</v>
      </c>
      <c r="AA99" t="s">
        <v>326</v>
      </c>
      <c r="AB99" t="s">
        <v>330</v>
      </c>
      <c r="AC99" t="s">
        <v>330</v>
      </c>
      <c r="AD99" t="s">
        <v>330</v>
      </c>
      <c r="AE99" t="s">
        <v>330</v>
      </c>
      <c r="AF99" t="s">
        <v>330</v>
      </c>
      <c r="AG99" t="s">
        <v>325</v>
      </c>
      <c r="AH99" t="s">
        <v>330</v>
      </c>
      <c r="AI99" t="s">
        <v>344</v>
      </c>
      <c r="AJ99" t="s">
        <v>329</v>
      </c>
      <c r="AK99" t="s">
        <v>330</v>
      </c>
      <c r="AL99" t="s">
        <v>330</v>
      </c>
      <c r="AM99" s="20" t="s">
        <v>438</v>
      </c>
      <c r="AN99" s="21" t="s">
        <v>579</v>
      </c>
      <c r="AO99" s="5" t="s">
        <v>440</v>
      </c>
      <c r="AP99" s="6">
        <v>6.4000000000000001E-2</v>
      </c>
      <c r="AQ99" s="6">
        <v>250</v>
      </c>
      <c r="AR99" s="6" t="s">
        <v>446</v>
      </c>
      <c r="AS99" s="5" t="s">
        <v>441</v>
      </c>
      <c r="AT99" s="6" t="s">
        <v>441</v>
      </c>
      <c r="AU99" s="6" t="s">
        <v>441</v>
      </c>
      <c r="AV99" s="6" t="s">
        <v>446</v>
      </c>
      <c r="AW99" s="5" t="s">
        <v>440</v>
      </c>
      <c r="AX99" s="5" t="s">
        <v>461</v>
      </c>
      <c r="AY99" s="6">
        <v>250</v>
      </c>
      <c r="AZ99" s="6" t="s">
        <v>446</v>
      </c>
      <c r="BA99" s="6" t="s">
        <v>506</v>
      </c>
      <c r="BB99" s="6" t="s">
        <v>441</v>
      </c>
      <c r="BC99" s="6" t="s">
        <v>449</v>
      </c>
      <c r="BD99" s="22" t="s">
        <v>580</v>
      </c>
    </row>
    <row r="100" spans="1:56" x14ac:dyDescent="0.25">
      <c r="A100" t="s">
        <v>161</v>
      </c>
      <c r="B100">
        <v>1</v>
      </c>
      <c r="C100" t="s">
        <v>60</v>
      </c>
      <c r="D100" t="s">
        <v>12</v>
      </c>
      <c r="E100" s="17" t="s">
        <v>13</v>
      </c>
      <c r="F100" t="s">
        <v>12</v>
      </c>
      <c r="G100" t="s">
        <v>12</v>
      </c>
      <c r="H100">
        <v>5</v>
      </c>
      <c r="I100" t="s">
        <v>165</v>
      </c>
      <c r="K100" t="s">
        <v>381</v>
      </c>
      <c r="L100" t="s">
        <v>337</v>
      </c>
      <c r="M100">
        <v>3.7499999999999999E-3</v>
      </c>
      <c r="N100">
        <v>1</v>
      </c>
      <c r="O100" t="s">
        <v>333</v>
      </c>
      <c r="P100">
        <v>1</v>
      </c>
      <c r="Q100">
        <v>2</v>
      </c>
      <c r="R100" t="s">
        <v>320</v>
      </c>
      <c r="S100">
        <v>0.125</v>
      </c>
      <c r="T100" t="s">
        <v>361</v>
      </c>
      <c r="U100">
        <v>6.25E-2</v>
      </c>
      <c r="V100" t="s">
        <v>333</v>
      </c>
      <c r="W100">
        <v>0.25</v>
      </c>
      <c r="X100">
        <v>6.25E-2</v>
      </c>
      <c r="Y100">
        <v>28.01</v>
      </c>
      <c r="Z100" t="s">
        <v>330</v>
      </c>
      <c r="AA100" t="s">
        <v>326</v>
      </c>
      <c r="AB100" t="s">
        <v>330</v>
      </c>
      <c r="AC100" t="s">
        <v>330</v>
      </c>
      <c r="AD100" t="s">
        <v>330</v>
      </c>
      <c r="AE100" t="s">
        <v>330</v>
      </c>
      <c r="AF100" t="s">
        <v>330</v>
      </c>
      <c r="AG100" t="s">
        <v>325</v>
      </c>
      <c r="AH100" t="s">
        <v>330</v>
      </c>
      <c r="AI100" t="s">
        <v>344</v>
      </c>
      <c r="AJ100" t="s">
        <v>329</v>
      </c>
      <c r="AK100" t="s">
        <v>330</v>
      </c>
      <c r="AL100" t="s">
        <v>330</v>
      </c>
      <c r="AM100" s="20" t="s">
        <v>438</v>
      </c>
      <c r="AN100" s="20" t="s">
        <v>581</v>
      </c>
      <c r="AO100" s="5" t="s">
        <v>440</v>
      </c>
      <c r="AP100" s="6">
        <v>1.6E-2</v>
      </c>
      <c r="AQ100" s="6">
        <v>1000</v>
      </c>
      <c r="AR100" s="6" t="s">
        <v>446</v>
      </c>
      <c r="AS100" s="5" t="s">
        <v>441</v>
      </c>
      <c r="AT100" s="6" t="s">
        <v>441</v>
      </c>
      <c r="AU100" s="6" t="s">
        <v>441</v>
      </c>
      <c r="AV100" s="6" t="s">
        <v>446</v>
      </c>
      <c r="AW100" s="5">
        <v>2</v>
      </c>
      <c r="AX100" s="5" t="s">
        <v>461</v>
      </c>
      <c r="AY100" s="6">
        <v>31.25</v>
      </c>
      <c r="AZ100" s="6" t="s">
        <v>446</v>
      </c>
      <c r="BA100" s="6" t="s">
        <v>441</v>
      </c>
      <c r="BB100" s="6" t="s">
        <v>506</v>
      </c>
      <c r="BC100" s="6" t="s">
        <v>449</v>
      </c>
      <c r="BD100" s="6" t="s">
        <v>582</v>
      </c>
    </row>
    <row r="101" spans="1:56" x14ac:dyDescent="0.25">
      <c r="A101" t="s">
        <v>161</v>
      </c>
      <c r="B101">
        <v>2</v>
      </c>
      <c r="C101" t="s">
        <v>41</v>
      </c>
      <c r="D101" t="s">
        <v>12</v>
      </c>
      <c r="E101" s="23" t="s">
        <v>13</v>
      </c>
      <c r="F101" t="s">
        <v>12</v>
      </c>
      <c r="G101" t="s">
        <v>12</v>
      </c>
      <c r="H101">
        <v>3</v>
      </c>
      <c r="I101" t="s">
        <v>163</v>
      </c>
      <c r="J101" t="s">
        <v>164</v>
      </c>
      <c r="K101" t="s">
        <v>379</v>
      </c>
      <c r="L101" t="s">
        <v>335</v>
      </c>
      <c r="M101">
        <v>3.7499999999999999E-3</v>
      </c>
      <c r="N101">
        <v>2</v>
      </c>
      <c r="O101" t="s">
        <v>333</v>
      </c>
      <c r="P101">
        <v>0.12</v>
      </c>
      <c r="Q101">
        <v>2</v>
      </c>
      <c r="R101" t="s">
        <v>320</v>
      </c>
      <c r="S101">
        <v>0.5</v>
      </c>
      <c r="T101" t="s">
        <v>361</v>
      </c>
      <c r="U101">
        <v>0.125</v>
      </c>
      <c r="V101" t="s">
        <v>333</v>
      </c>
      <c r="W101">
        <v>0.25</v>
      </c>
      <c r="X101">
        <v>6.25E-2</v>
      </c>
      <c r="Y101">
        <v>25.48</v>
      </c>
      <c r="Z101" t="s">
        <v>330</v>
      </c>
      <c r="AA101" t="s">
        <v>326</v>
      </c>
      <c r="AB101" t="s">
        <v>330</v>
      </c>
      <c r="AC101" t="s">
        <v>330</v>
      </c>
      <c r="AD101" t="s">
        <v>330</v>
      </c>
      <c r="AE101" t="s">
        <v>330</v>
      </c>
      <c r="AF101" t="s">
        <v>330</v>
      </c>
      <c r="AG101" t="s">
        <v>325</v>
      </c>
      <c r="AH101" t="s">
        <v>330</v>
      </c>
      <c r="AI101" t="s">
        <v>344</v>
      </c>
      <c r="AJ101" t="s">
        <v>329</v>
      </c>
      <c r="AK101" t="s">
        <v>330</v>
      </c>
      <c r="AL101" t="s">
        <v>330</v>
      </c>
      <c r="AM101" t="s">
        <v>438</v>
      </c>
      <c r="AN101" t="s">
        <v>480</v>
      </c>
      <c r="AO101" s="5" t="s">
        <v>441</v>
      </c>
      <c r="AP101" s="5" t="s">
        <v>441</v>
      </c>
      <c r="AQ101" s="6" t="s">
        <v>441</v>
      </c>
      <c r="AR101" s="6" t="s">
        <v>446</v>
      </c>
      <c r="AS101" s="5" t="s">
        <v>441</v>
      </c>
      <c r="AT101" s="5" t="s">
        <v>441</v>
      </c>
      <c r="AU101" s="6" t="s">
        <v>441</v>
      </c>
      <c r="AV101" s="6" t="s">
        <v>446</v>
      </c>
      <c r="AW101" s="5" t="s">
        <v>440</v>
      </c>
      <c r="AX101" s="5" t="s">
        <v>461</v>
      </c>
      <c r="AY101" s="6">
        <v>250</v>
      </c>
      <c r="AZ101" s="6" t="s">
        <v>446</v>
      </c>
      <c r="BA101" s="6" t="s">
        <v>462</v>
      </c>
      <c r="BB101" s="6" t="s">
        <v>506</v>
      </c>
      <c r="BC101" s="6" t="s">
        <v>449</v>
      </c>
      <c r="BD101" s="5" t="s">
        <v>583</v>
      </c>
    </row>
    <row r="102" spans="1:56" x14ac:dyDescent="0.25">
      <c r="A102" t="s">
        <v>161</v>
      </c>
      <c r="B102">
        <v>2</v>
      </c>
      <c r="C102" t="s">
        <v>423</v>
      </c>
      <c r="D102" t="s">
        <v>12</v>
      </c>
      <c r="E102" s="23" t="s">
        <v>19</v>
      </c>
      <c r="F102" t="s">
        <v>12</v>
      </c>
      <c r="G102" t="s">
        <v>12</v>
      </c>
      <c r="H102">
        <v>5</v>
      </c>
      <c r="I102" t="s">
        <v>132</v>
      </c>
      <c r="K102" t="s">
        <v>380</v>
      </c>
      <c r="L102" t="s">
        <v>347</v>
      </c>
      <c r="M102">
        <v>1.8749999999999999E-3</v>
      </c>
      <c r="N102">
        <v>0.5</v>
      </c>
      <c r="O102" t="s">
        <v>333</v>
      </c>
      <c r="P102">
        <v>2</v>
      </c>
      <c r="Q102" t="s">
        <v>319</v>
      </c>
      <c r="R102" t="s">
        <v>320</v>
      </c>
      <c r="S102">
        <v>0.03</v>
      </c>
      <c r="T102" t="s">
        <v>317</v>
      </c>
      <c r="U102" t="s">
        <v>332</v>
      </c>
      <c r="V102" t="s">
        <v>333</v>
      </c>
      <c r="W102">
        <v>0.06</v>
      </c>
      <c r="X102">
        <v>1.4999999999999999E-2</v>
      </c>
      <c r="Y102">
        <v>25.72</v>
      </c>
      <c r="Z102" t="s">
        <v>330</v>
      </c>
      <c r="AA102" t="s">
        <v>326</v>
      </c>
      <c r="AC102" t="s">
        <v>330</v>
      </c>
      <c r="AF102" t="s">
        <v>330</v>
      </c>
      <c r="AG102" t="s">
        <v>325</v>
      </c>
      <c r="AH102" t="s">
        <v>325</v>
      </c>
      <c r="AJ102" t="s">
        <v>329</v>
      </c>
      <c r="AK102" t="s">
        <v>330</v>
      </c>
      <c r="AL102" t="s">
        <v>330</v>
      </c>
      <c r="AM102" t="s">
        <v>474</v>
      </c>
      <c r="AN102" t="s">
        <v>451</v>
      </c>
      <c r="AO102" s="5" t="s">
        <v>441</v>
      </c>
      <c r="AP102" s="5" t="s">
        <v>441</v>
      </c>
      <c r="AQ102" s="5" t="s">
        <v>441</v>
      </c>
      <c r="AR102" s="5" t="s">
        <v>446</v>
      </c>
      <c r="AS102" s="5" t="s">
        <v>441</v>
      </c>
      <c r="AT102" s="5" t="s">
        <v>441</v>
      </c>
      <c r="AU102" s="5" t="s">
        <v>441</v>
      </c>
      <c r="AV102" s="5" t="s">
        <v>446</v>
      </c>
      <c r="AW102" s="5" t="s">
        <v>441</v>
      </c>
      <c r="AX102" s="5" t="s">
        <v>441</v>
      </c>
      <c r="AY102" s="5" t="s">
        <v>441</v>
      </c>
      <c r="AZ102" s="5" t="s">
        <v>446</v>
      </c>
      <c r="BA102" s="5" t="s">
        <v>441</v>
      </c>
      <c r="BB102" s="5" t="s">
        <v>452</v>
      </c>
      <c r="BC102" s="5" t="s">
        <v>449</v>
      </c>
      <c r="BD102" s="4" t="s">
        <v>584</v>
      </c>
    </row>
    <row r="103" spans="1:56" x14ac:dyDescent="0.25">
      <c r="A103" t="s">
        <v>161</v>
      </c>
      <c r="B103">
        <v>2</v>
      </c>
      <c r="C103" t="s">
        <v>21</v>
      </c>
      <c r="D103" t="s">
        <v>12</v>
      </c>
      <c r="E103" s="17" t="s">
        <v>13</v>
      </c>
      <c r="F103" t="s">
        <v>12</v>
      </c>
      <c r="G103" t="s">
        <v>12</v>
      </c>
      <c r="H103">
        <v>5</v>
      </c>
      <c r="I103" t="s">
        <v>68</v>
      </c>
      <c r="K103" t="s">
        <v>381</v>
      </c>
      <c r="L103" t="s">
        <v>337</v>
      </c>
      <c r="M103">
        <v>3.7499999999999999E-3</v>
      </c>
      <c r="N103">
        <v>2</v>
      </c>
      <c r="O103" t="s">
        <v>333</v>
      </c>
      <c r="P103">
        <v>0.25</v>
      </c>
      <c r="Q103">
        <v>2</v>
      </c>
      <c r="R103" t="s">
        <v>320</v>
      </c>
      <c r="S103">
        <v>0.5</v>
      </c>
      <c r="T103" t="s">
        <v>361</v>
      </c>
      <c r="U103">
        <v>0.125</v>
      </c>
      <c r="V103" t="s">
        <v>333</v>
      </c>
      <c r="W103">
        <v>0.25</v>
      </c>
      <c r="X103">
        <v>0.03</v>
      </c>
      <c r="Y103">
        <v>25.47</v>
      </c>
      <c r="Z103" t="s">
        <v>330</v>
      </c>
      <c r="AA103" t="s">
        <v>326</v>
      </c>
      <c r="AB103" t="s">
        <v>330</v>
      </c>
      <c r="AC103" t="s">
        <v>330</v>
      </c>
      <c r="AD103" t="s">
        <v>330</v>
      </c>
      <c r="AE103" t="s">
        <v>330</v>
      </c>
      <c r="AF103" t="s">
        <v>330</v>
      </c>
      <c r="AG103" t="s">
        <v>325</v>
      </c>
      <c r="AH103" t="s">
        <v>330</v>
      </c>
      <c r="AI103" t="s">
        <v>344</v>
      </c>
      <c r="AJ103" t="s">
        <v>329</v>
      </c>
      <c r="AK103" t="s">
        <v>330</v>
      </c>
      <c r="AL103" t="s">
        <v>330</v>
      </c>
      <c r="AM103" t="s">
        <v>438</v>
      </c>
      <c r="AN103" s="20" t="s">
        <v>480</v>
      </c>
      <c r="AO103" s="5" t="s">
        <v>441</v>
      </c>
      <c r="AP103" s="5" t="s">
        <v>441</v>
      </c>
      <c r="AQ103" s="6" t="s">
        <v>441</v>
      </c>
      <c r="AR103" s="6" t="s">
        <v>446</v>
      </c>
      <c r="AS103" s="5" t="s">
        <v>441</v>
      </c>
      <c r="AT103" s="5" t="s">
        <v>441</v>
      </c>
      <c r="AU103" s="6" t="s">
        <v>441</v>
      </c>
      <c r="AV103" s="6" t="s">
        <v>446</v>
      </c>
      <c r="AW103" s="5" t="s">
        <v>440</v>
      </c>
      <c r="AX103" s="5" t="s">
        <v>461</v>
      </c>
      <c r="AY103" s="6">
        <v>250</v>
      </c>
      <c r="AZ103" s="6" t="s">
        <v>446</v>
      </c>
      <c r="BA103" s="6" t="s">
        <v>462</v>
      </c>
      <c r="BB103" s="6" t="s">
        <v>506</v>
      </c>
      <c r="BC103" s="6" t="s">
        <v>449</v>
      </c>
      <c r="BD103" s="22" t="s">
        <v>585</v>
      </c>
    </row>
    <row r="104" spans="1:56" x14ac:dyDescent="0.25">
      <c r="A104" t="s">
        <v>161</v>
      </c>
      <c r="B104">
        <v>2</v>
      </c>
      <c r="C104" t="s">
        <v>60</v>
      </c>
      <c r="D104" t="s">
        <v>12</v>
      </c>
      <c r="E104" s="17" t="s">
        <v>19</v>
      </c>
      <c r="F104" t="s">
        <v>12</v>
      </c>
      <c r="G104" t="s">
        <v>12</v>
      </c>
      <c r="H104">
        <v>5</v>
      </c>
      <c r="I104" t="s">
        <v>55</v>
      </c>
      <c r="K104" t="s">
        <v>381</v>
      </c>
      <c r="L104" t="s">
        <v>337</v>
      </c>
      <c r="M104">
        <v>1.8749999999999999E-3</v>
      </c>
      <c r="N104">
        <v>4</v>
      </c>
      <c r="O104" t="s">
        <v>333</v>
      </c>
      <c r="P104">
        <v>0.12</v>
      </c>
      <c r="Q104">
        <v>2</v>
      </c>
      <c r="R104" t="s">
        <v>320</v>
      </c>
      <c r="S104" t="s">
        <v>327</v>
      </c>
      <c r="T104" t="s">
        <v>361</v>
      </c>
      <c r="U104" t="s">
        <v>332</v>
      </c>
      <c r="V104" t="s">
        <v>333</v>
      </c>
      <c r="W104">
        <v>0.5</v>
      </c>
      <c r="X104">
        <v>1.4999999999999999E-2</v>
      </c>
      <c r="Y104">
        <v>23.59</v>
      </c>
      <c r="Z104" t="s">
        <v>330</v>
      </c>
      <c r="AA104" t="s">
        <v>326</v>
      </c>
      <c r="AB104" t="s">
        <v>330</v>
      </c>
      <c r="AC104" t="s">
        <v>330</v>
      </c>
      <c r="AD104" t="s">
        <v>330</v>
      </c>
      <c r="AE104" t="s">
        <v>330</v>
      </c>
      <c r="AF104" t="s">
        <v>325</v>
      </c>
      <c r="AG104" t="s">
        <v>325</v>
      </c>
      <c r="AH104" t="s">
        <v>330</v>
      </c>
      <c r="AI104" t="s">
        <v>344</v>
      </c>
      <c r="AJ104" t="s">
        <v>329</v>
      </c>
      <c r="AK104" t="s">
        <v>330</v>
      </c>
      <c r="AL104" t="s">
        <v>330</v>
      </c>
      <c r="AM104" t="s">
        <v>438</v>
      </c>
      <c r="AN104" s="20" t="s">
        <v>451</v>
      </c>
      <c r="AO104" s="5" t="s">
        <v>441</v>
      </c>
      <c r="AP104" s="5" t="s">
        <v>441</v>
      </c>
      <c r="AQ104" s="6" t="s">
        <v>441</v>
      </c>
      <c r="AR104" s="6" t="s">
        <v>446</v>
      </c>
      <c r="AS104" s="5" t="s">
        <v>441</v>
      </c>
      <c r="AT104" s="5" t="s">
        <v>441</v>
      </c>
      <c r="AU104" s="6" t="s">
        <v>441</v>
      </c>
      <c r="AV104" s="6" t="s">
        <v>446</v>
      </c>
      <c r="AW104" s="5" t="s">
        <v>440</v>
      </c>
      <c r="AX104" s="5" t="s">
        <v>461</v>
      </c>
      <c r="AY104" s="6">
        <v>250</v>
      </c>
      <c r="AZ104" s="6" t="s">
        <v>446</v>
      </c>
      <c r="BA104" s="6" t="s">
        <v>462</v>
      </c>
      <c r="BB104" s="6" t="s">
        <v>506</v>
      </c>
      <c r="BC104" s="6" t="s">
        <v>449</v>
      </c>
      <c r="BD104" s="22" t="s">
        <v>586</v>
      </c>
    </row>
    <row r="105" spans="1:56" x14ac:dyDescent="0.25">
      <c r="A105" t="s">
        <v>161</v>
      </c>
      <c r="B105">
        <v>2</v>
      </c>
      <c r="C105" t="s">
        <v>18</v>
      </c>
      <c r="D105" t="s">
        <v>12</v>
      </c>
      <c r="E105" s="17" t="s">
        <v>142</v>
      </c>
      <c r="F105" t="s">
        <v>12</v>
      </c>
      <c r="G105" t="s">
        <v>12</v>
      </c>
      <c r="H105">
        <v>2</v>
      </c>
      <c r="I105" t="s">
        <v>126</v>
      </c>
      <c r="J105" t="s">
        <v>162</v>
      </c>
      <c r="K105" t="s">
        <v>382</v>
      </c>
      <c r="L105" t="s">
        <v>337</v>
      </c>
      <c r="M105">
        <v>1.8749999999999999E-3</v>
      </c>
      <c r="N105">
        <v>4</v>
      </c>
      <c r="O105" t="s">
        <v>333</v>
      </c>
      <c r="P105">
        <v>0.25</v>
      </c>
      <c r="Q105">
        <v>2</v>
      </c>
      <c r="R105" t="s">
        <v>320</v>
      </c>
      <c r="S105">
        <v>6.25E-2</v>
      </c>
      <c r="T105" t="s">
        <v>317</v>
      </c>
      <c r="U105" t="s">
        <v>332</v>
      </c>
      <c r="V105" t="s">
        <v>333</v>
      </c>
      <c r="W105">
        <v>0.5</v>
      </c>
      <c r="X105">
        <v>6.25E-2</v>
      </c>
      <c r="Y105">
        <v>30.6</v>
      </c>
      <c r="Z105" t="s">
        <v>330</v>
      </c>
      <c r="AA105" t="s">
        <v>326</v>
      </c>
      <c r="AB105" t="s">
        <v>330</v>
      </c>
      <c r="AC105" t="s">
        <v>330</v>
      </c>
      <c r="AD105" t="s">
        <v>330</v>
      </c>
      <c r="AE105" t="s">
        <v>330</v>
      </c>
      <c r="AF105" t="s">
        <v>330</v>
      </c>
      <c r="AG105" t="s">
        <v>330</v>
      </c>
      <c r="AH105" t="s">
        <v>330</v>
      </c>
      <c r="AI105" t="s">
        <v>344</v>
      </c>
      <c r="AJ105" t="s">
        <v>329</v>
      </c>
      <c r="AK105" t="s">
        <v>330</v>
      </c>
      <c r="AL105" t="s">
        <v>330</v>
      </c>
      <c r="AM105" t="s">
        <v>474</v>
      </c>
      <c r="AN105" t="s">
        <v>451</v>
      </c>
      <c r="AO105" s="5" t="s">
        <v>441</v>
      </c>
      <c r="AP105" s="5" t="s">
        <v>441</v>
      </c>
      <c r="AQ105" s="6" t="s">
        <v>441</v>
      </c>
      <c r="AR105" s="6" t="s">
        <v>446</v>
      </c>
      <c r="AS105" s="5" t="s">
        <v>441</v>
      </c>
      <c r="AT105" s="5" t="s">
        <v>441</v>
      </c>
      <c r="AU105" s="6" t="s">
        <v>441</v>
      </c>
      <c r="AV105" s="6" t="s">
        <v>446</v>
      </c>
      <c r="AW105" s="5" t="s">
        <v>440</v>
      </c>
      <c r="AX105" s="5" t="s">
        <v>461</v>
      </c>
      <c r="AY105" s="6">
        <v>250</v>
      </c>
      <c r="AZ105" s="6" t="s">
        <v>446</v>
      </c>
      <c r="BA105" s="6" t="s">
        <v>462</v>
      </c>
      <c r="BB105" s="6" t="s">
        <v>506</v>
      </c>
      <c r="BC105" s="6" t="s">
        <v>449</v>
      </c>
      <c r="BD105" s="19" t="s">
        <v>587</v>
      </c>
    </row>
    <row r="106" spans="1:56" x14ac:dyDescent="0.25">
      <c r="A106" t="s">
        <v>161</v>
      </c>
      <c r="B106">
        <v>3</v>
      </c>
      <c r="C106" t="s">
        <v>21</v>
      </c>
      <c r="D106" t="s">
        <v>12</v>
      </c>
      <c r="E106" s="2" t="s">
        <v>168</v>
      </c>
      <c r="F106" t="s">
        <v>12</v>
      </c>
      <c r="G106" t="s">
        <v>12</v>
      </c>
      <c r="H106">
        <v>2</v>
      </c>
      <c r="I106" t="s">
        <v>169</v>
      </c>
      <c r="K106" t="s">
        <v>381</v>
      </c>
      <c r="L106" t="s">
        <v>337</v>
      </c>
      <c r="M106">
        <v>7.4999999999999997E-3</v>
      </c>
      <c r="N106">
        <v>8</v>
      </c>
      <c r="O106">
        <v>4</v>
      </c>
      <c r="P106">
        <v>1</v>
      </c>
      <c r="Q106">
        <v>2</v>
      </c>
      <c r="R106" t="s">
        <v>320</v>
      </c>
      <c r="S106">
        <v>0.125</v>
      </c>
      <c r="T106" t="s">
        <v>317</v>
      </c>
      <c r="U106" t="s">
        <v>330</v>
      </c>
      <c r="V106" t="s">
        <v>333</v>
      </c>
      <c r="W106">
        <v>0.5</v>
      </c>
      <c r="X106">
        <v>0.5</v>
      </c>
      <c r="Y106">
        <v>27.11</v>
      </c>
      <c r="Z106" t="s">
        <v>330</v>
      </c>
      <c r="AA106" t="s">
        <v>326</v>
      </c>
      <c r="AB106" t="s">
        <v>325</v>
      </c>
      <c r="AC106" t="s">
        <v>330</v>
      </c>
      <c r="AD106" t="s">
        <v>330</v>
      </c>
      <c r="AE106" t="s">
        <v>330</v>
      </c>
      <c r="AF106" t="s">
        <v>330</v>
      </c>
      <c r="AG106" t="s">
        <v>330</v>
      </c>
      <c r="AH106" t="s">
        <v>330</v>
      </c>
      <c r="AI106" t="s">
        <v>344</v>
      </c>
      <c r="AJ106" t="s">
        <v>329</v>
      </c>
      <c r="AK106" t="s">
        <v>329</v>
      </c>
      <c r="AL106" t="s">
        <v>330</v>
      </c>
      <c r="AM106" s="20" t="s">
        <v>438</v>
      </c>
      <c r="AN106" s="24" t="s">
        <v>480</v>
      </c>
      <c r="AO106" s="3" t="s">
        <v>441</v>
      </c>
      <c r="AP106" s="3" t="s">
        <v>441</v>
      </c>
      <c r="AQ106" s="3" t="s">
        <v>441</v>
      </c>
      <c r="AR106" s="3" t="s">
        <v>446</v>
      </c>
      <c r="AS106" s="3" t="s">
        <v>441</v>
      </c>
      <c r="AT106" s="3" t="s">
        <v>441</v>
      </c>
      <c r="AU106" s="3" t="s">
        <v>441</v>
      </c>
      <c r="AV106" s="3" t="s">
        <v>446</v>
      </c>
      <c r="AW106" s="3" t="s">
        <v>441</v>
      </c>
      <c r="AX106" s="3" t="s">
        <v>441</v>
      </c>
      <c r="AY106" s="3" t="s">
        <v>441</v>
      </c>
      <c r="AZ106" s="3" t="s">
        <v>446</v>
      </c>
      <c r="BA106" s="3" t="s">
        <v>441</v>
      </c>
      <c r="BB106" s="3" t="s">
        <v>452</v>
      </c>
      <c r="BC106" s="5" t="s">
        <v>449</v>
      </c>
      <c r="BD106" s="4" t="s">
        <v>588</v>
      </c>
    </row>
    <row r="107" spans="1:56" x14ac:dyDescent="0.25">
      <c r="A107" t="s">
        <v>161</v>
      </c>
      <c r="B107">
        <v>3</v>
      </c>
      <c r="C107" t="s">
        <v>18</v>
      </c>
      <c r="D107" t="s">
        <v>12</v>
      </c>
      <c r="E107" s="23" t="s">
        <v>142</v>
      </c>
      <c r="F107" t="s">
        <v>12</v>
      </c>
      <c r="G107" t="s">
        <v>42</v>
      </c>
      <c r="H107">
        <v>5</v>
      </c>
      <c r="I107" t="s">
        <v>34</v>
      </c>
      <c r="K107" t="s">
        <v>382</v>
      </c>
      <c r="L107" t="s">
        <v>337</v>
      </c>
      <c r="M107">
        <v>2</v>
      </c>
      <c r="N107">
        <v>0.25</v>
      </c>
      <c r="O107" t="s">
        <v>318</v>
      </c>
      <c r="P107" t="s">
        <v>318</v>
      </c>
      <c r="Q107" t="s">
        <v>319</v>
      </c>
      <c r="R107">
        <v>128</v>
      </c>
      <c r="S107" t="s">
        <v>327</v>
      </c>
      <c r="T107" t="s">
        <v>317</v>
      </c>
      <c r="U107" t="s">
        <v>323</v>
      </c>
      <c r="V107">
        <v>8</v>
      </c>
      <c r="W107">
        <v>0.06</v>
      </c>
      <c r="X107">
        <v>0.25</v>
      </c>
      <c r="AA107" t="s">
        <v>326</v>
      </c>
      <c r="AM107" t="s">
        <v>438</v>
      </c>
      <c r="AN107" s="20" t="s">
        <v>480</v>
      </c>
      <c r="AO107" s="3" t="s">
        <v>440</v>
      </c>
      <c r="AP107" s="3" t="s">
        <v>470</v>
      </c>
      <c r="AQ107" s="3" t="s">
        <v>441</v>
      </c>
      <c r="AR107" s="3" t="s">
        <v>442</v>
      </c>
      <c r="AS107" s="3" t="s">
        <v>443</v>
      </c>
      <c r="AT107" s="3" t="s">
        <v>318</v>
      </c>
      <c r="AU107" s="3" t="s">
        <v>441</v>
      </c>
      <c r="AV107" s="3" t="s">
        <v>442</v>
      </c>
      <c r="AW107" s="3" t="s">
        <v>440</v>
      </c>
      <c r="AX107" s="3" t="s">
        <v>318</v>
      </c>
      <c r="AY107" s="3" t="s">
        <v>441</v>
      </c>
      <c r="AZ107" s="3" t="s">
        <v>442</v>
      </c>
      <c r="BA107" s="3" t="s">
        <v>441</v>
      </c>
      <c r="BB107" s="3" t="s">
        <v>441</v>
      </c>
      <c r="BC107" s="5" t="s">
        <v>442</v>
      </c>
      <c r="BD107" s="3" t="s">
        <v>587</v>
      </c>
    </row>
    <row r="108" spans="1:56" x14ac:dyDescent="0.25">
      <c r="A108" t="s">
        <v>170</v>
      </c>
      <c r="B108">
        <v>1</v>
      </c>
      <c r="C108" t="s">
        <v>21</v>
      </c>
      <c r="D108" t="s">
        <v>12</v>
      </c>
      <c r="E108" s="2" t="s">
        <v>19</v>
      </c>
      <c r="F108" t="s">
        <v>12</v>
      </c>
      <c r="G108" t="s">
        <v>12</v>
      </c>
      <c r="H108">
        <v>1</v>
      </c>
      <c r="I108" t="s">
        <v>171</v>
      </c>
      <c r="K108" t="s">
        <v>383</v>
      </c>
      <c r="L108" t="s">
        <v>337</v>
      </c>
      <c r="M108">
        <v>1.8749999999999999E-3</v>
      </c>
      <c r="N108">
        <v>2</v>
      </c>
      <c r="O108" t="s">
        <v>333</v>
      </c>
      <c r="P108">
        <v>1</v>
      </c>
      <c r="Q108">
        <v>2</v>
      </c>
      <c r="R108" t="s">
        <v>320</v>
      </c>
      <c r="S108">
        <v>0.125</v>
      </c>
      <c r="T108" t="s">
        <v>361</v>
      </c>
      <c r="U108" t="s">
        <v>332</v>
      </c>
      <c r="V108" t="s">
        <v>333</v>
      </c>
      <c r="W108">
        <v>0.25</v>
      </c>
      <c r="X108">
        <v>0.03</v>
      </c>
      <c r="Y108">
        <v>26.08</v>
      </c>
      <c r="Z108" t="s">
        <v>330</v>
      </c>
      <c r="AA108" t="s">
        <v>326</v>
      </c>
      <c r="AB108" t="s">
        <v>330</v>
      </c>
      <c r="AC108" t="s">
        <v>330</v>
      </c>
      <c r="AD108" t="s">
        <v>330</v>
      </c>
      <c r="AE108" t="s">
        <v>330</v>
      </c>
      <c r="AF108" t="s">
        <v>330</v>
      </c>
      <c r="AG108" t="s">
        <v>325</v>
      </c>
      <c r="AH108" t="s">
        <v>330</v>
      </c>
      <c r="AI108" t="s">
        <v>330</v>
      </c>
      <c r="AJ108" t="s">
        <v>329</v>
      </c>
      <c r="AK108" t="s">
        <v>330</v>
      </c>
      <c r="AL108" t="s">
        <v>330</v>
      </c>
      <c r="AM108" t="s">
        <v>438</v>
      </c>
      <c r="AN108" t="s">
        <v>451</v>
      </c>
      <c r="AO108" s="3" t="s">
        <v>441</v>
      </c>
      <c r="AP108" s="3" t="s">
        <v>441</v>
      </c>
      <c r="AQ108" s="3" t="s">
        <v>441</v>
      </c>
      <c r="AR108" s="3" t="s">
        <v>446</v>
      </c>
      <c r="AS108" s="3" t="s">
        <v>441</v>
      </c>
      <c r="AT108" s="3" t="s">
        <v>441</v>
      </c>
      <c r="AU108" s="3" t="s">
        <v>441</v>
      </c>
      <c r="AV108" s="3" t="s">
        <v>446</v>
      </c>
      <c r="AW108" s="3">
        <v>4</v>
      </c>
      <c r="AX108" s="3">
        <v>6.4000000000000001E-2</v>
      </c>
      <c r="AY108" s="3">
        <f>AW108/AX108</f>
        <v>62.5</v>
      </c>
      <c r="AZ108" s="3" t="s">
        <v>446</v>
      </c>
      <c r="BA108" s="3" t="s">
        <v>512</v>
      </c>
      <c r="BB108" s="3" t="s">
        <v>506</v>
      </c>
      <c r="BC108" s="3" t="s">
        <v>449</v>
      </c>
      <c r="BD108" s="7" t="s">
        <v>589</v>
      </c>
    </row>
    <row r="109" spans="1:56" x14ac:dyDescent="0.25">
      <c r="A109" t="s">
        <v>172</v>
      </c>
      <c r="B109">
        <v>2</v>
      </c>
      <c r="C109" t="s">
        <v>21</v>
      </c>
      <c r="D109" t="s">
        <v>12</v>
      </c>
      <c r="E109" s="2" t="s">
        <v>19</v>
      </c>
      <c r="F109" t="s">
        <v>12</v>
      </c>
      <c r="G109" t="s">
        <v>12</v>
      </c>
      <c r="H109">
        <v>1</v>
      </c>
      <c r="I109" t="s">
        <v>173</v>
      </c>
      <c r="K109" t="s">
        <v>383</v>
      </c>
      <c r="L109" t="s">
        <v>337</v>
      </c>
      <c r="M109">
        <v>3.7499999999999999E-3</v>
      </c>
      <c r="N109">
        <v>2</v>
      </c>
      <c r="O109" t="s">
        <v>333</v>
      </c>
      <c r="P109">
        <v>1</v>
      </c>
      <c r="Q109">
        <v>2</v>
      </c>
      <c r="R109" t="s">
        <v>320</v>
      </c>
      <c r="S109">
        <v>0.125</v>
      </c>
      <c r="T109" t="s">
        <v>361</v>
      </c>
      <c r="U109">
        <v>6.25E-2</v>
      </c>
      <c r="V109" t="s">
        <v>333</v>
      </c>
      <c r="W109">
        <v>0.25</v>
      </c>
      <c r="X109">
        <v>6.25E-2</v>
      </c>
      <c r="Y109">
        <v>25.32</v>
      </c>
      <c r="Z109" t="s">
        <v>330</v>
      </c>
      <c r="AA109" t="s">
        <v>326</v>
      </c>
      <c r="AB109" t="s">
        <v>330</v>
      </c>
      <c r="AC109" t="s">
        <v>330</v>
      </c>
      <c r="AD109" t="s">
        <v>330</v>
      </c>
      <c r="AE109" t="s">
        <v>330</v>
      </c>
      <c r="AF109" t="s">
        <v>330</v>
      </c>
      <c r="AG109" t="s">
        <v>325</v>
      </c>
      <c r="AH109" t="s">
        <v>330</v>
      </c>
      <c r="AI109" t="s">
        <v>330</v>
      </c>
      <c r="AJ109" t="s">
        <v>329</v>
      </c>
      <c r="AK109" t="s">
        <v>330</v>
      </c>
      <c r="AL109" t="s">
        <v>330</v>
      </c>
      <c r="AM109" t="s">
        <v>438</v>
      </c>
      <c r="AN109" t="s">
        <v>451</v>
      </c>
      <c r="AO109" s="3" t="s">
        <v>441</v>
      </c>
      <c r="AP109" s="3" t="s">
        <v>441</v>
      </c>
      <c r="AQ109" s="3" t="s">
        <v>441</v>
      </c>
      <c r="AR109" s="3" t="s">
        <v>446</v>
      </c>
      <c r="AS109" s="3" t="s">
        <v>441</v>
      </c>
      <c r="AT109" s="3" t="s">
        <v>441</v>
      </c>
      <c r="AU109" s="3" t="s">
        <v>441</v>
      </c>
      <c r="AV109" s="3" t="s">
        <v>446</v>
      </c>
      <c r="AW109" s="3" t="s">
        <v>441</v>
      </c>
      <c r="AX109" s="3" t="s">
        <v>441</v>
      </c>
      <c r="AY109" s="3" t="s">
        <v>441</v>
      </c>
      <c r="AZ109" s="3" t="s">
        <v>446</v>
      </c>
      <c r="BA109" s="3" t="s">
        <v>537</v>
      </c>
      <c r="BB109" s="3" t="s">
        <v>506</v>
      </c>
      <c r="BC109" s="3" t="s">
        <v>449</v>
      </c>
      <c r="BD109" s="4" t="s">
        <v>590</v>
      </c>
    </row>
    <row r="110" spans="1:56" x14ac:dyDescent="0.25">
      <c r="A110" t="s">
        <v>172</v>
      </c>
      <c r="B110">
        <v>3</v>
      </c>
      <c r="C110" t="s">
        <v>18</v>
      </c>
      <c r="D110" t="s">
        <v>12</v>
      </c>
      <c r="E110" s="2" t="s">
        <v>142</v>
      </c>
      <c r="F110" t="s">
        <v>12</v>
      </c>
      <c r="G110" t="s">
        <v>12</v>
      </c>
      <c r="H110">
        <v>1</v>
      </c>
      <c r="I110" t="s">
        <v>174</v>
      </c>
      <c r="K110" t="s">
        <v>384</v>
      </c>
      <c r="L110" t="s">
        <v>337</v>
      </c>
      <c r="M110">
        <v>3.7499999999999999E-3</v>
      </c>
      <c r="N110">
        <v>1</v>
      </c>
      <c r="O110" t="s">
        <v>333</v>
      </c>
      <c r="P110">
        <v>0.25</v>
      </c>
      <c r="Q110">
        <v>2</v>
      </c>
      <c r="R110" t="s">
        <v>320</v>
      </c>
      <c r="S110">
        <v>6.25E-2</v>
      </c>
      <c r="T110">
        <v>1</v>
      </c>
      <c r="U110" t="s">
        <v>332</v>
      </c>
      <c r="V110" t="s">
        <v>333</v>
      </c>
      <c r="W110">
        <v>0.25</v>
      </c>
      <c r="X110">
        <v>6.25E-2</v>
      </c>
      <c r="Y110">
        <v>26.4</v>
      </c>
      <c r="Z110" t="s">
        <v>330</v>
      </c>
      <c r="AA110" t="s">
        <v>326</v>
      </c>
      <c r="AB110" t="s">
        <v>330</v>
      </c>
      <c r="AC110" t="s">
        <v>330</v>
      </c>
      <c r="AD110" t="s">
        <v>330</v>
      </c>
      <c r="AE110" t="s">
        <v>330</v>
      </c>
      <c r="AF110" t="s">
        <v>330</v>
      </c>
      <c r="AG110" t="s">
        <v>325</v>
      </c>
      <c r="AH110" t="s">
        <v>330</v>
      </c>
      <c r="AI110" t="s">
        <v>330</v>
      </c>
      <c r="AJ110" t="s">
        <v>329</v>
      </c>
      <c r="AK110" t="s">
        <v>330</v>
      </c>
      <c r="AL110" t="s">
        <v>330</v>
      </c>
      <c r="AM110" t="s">
        <v>438</v>
      </c>
      <c r="AN110" t="s">
        <v>451</v>
      </c>
      <c r="AO110" s="3" t="s">
        <v>440</v>
      </c>
      <c r="AP110" s="3" t="s">
        <v>470</v>
      </c>
      <c r="AQ110" s="3" t="s">
        <v>441</v>
      </c>
      <c r="AR110" s="3" t="s">
        <v>442</v>
      </c>
      <c r="AS110" s="3">
        <v>8</v>
      </c>
      <c r="AT110" s="3" t="s">
        <v>318</v>
      </c>
      <c r="AU110" s="3" t="s">
        <v>441</v>
      </c>
      <c r="AV110" s="3" t="s">
        <v>442</v>
      </c>
      <c r="AW110" s="3" t="s">
        <v>591</v>
      </c>
      <c r="AX110" s="3">
        <v>6.4000000000000001E-2</v>
      </c>
      <c r="AY110" s="3" t="s">
        <v>441</v>
      </c>
      <c r="AZ110" s="3" t="s">
        <v>442</v>
      </c>
      <c r="BA110" s="3" t="s">
        <v>441</v>
      </c>
      <c r="BB110" s="3" t="s">
        <v>441</v>
      </c>
      <c r="BC110" s="3" t="s">
        <v>442</v>
      </c>
      <c r="BD110" s="4" t="s">
        <v>592</v>
      </c>
    </row>
    <row r="111" spans="1:56" x14ac:dyDescent="0.25">
      <c r="A111" t="s">
        <v>175</v>
      </c>
      <c r="B111">
        <v>1</v>
      </c>
      <c r="C111" t="s">
        <v>86</v>
      </c>
      <c r="D111" t="s">
        <v>12</v>
      </c>
      <c r="E111" s="2" t="s">
        <v>88</v>
      </c>
      <c r="F111" t="s">
        <v>12</v>
      </c>
      <c r="G111" t="s">
        <v>12</v>
      </c>
      <c r="H111">
        <v>1</v>
      </c>
      <c r="I111" t="s">
        <v>181</v>
      </c>
      <c r="K111" t="s">
        <v>352</v>
      </c>
      <c r="L111" t="s">
        <v>316</v>
      </c>
      <c r="M111">
        <v>2</v>
      </c>
      <c r="N111" t="s">
        <v>323</v>
      </c>
      <c r="O111">
        <v>0.5</v>
      </c>
      <c r="P111">
        <v>4</v>
      </c>
      <c r="Q111">
        <v>2</v>
      </c>
      <c r="R111" t="s">
        <v>320</v>
      </c>
      <c r="S111">
        <v>0.5</v>
      </c>
      <c r="T111" t="s">
        <v>361</v>
      </c>
      <c r="U111">
        <v>2</v>
      </c>
      <c r="V111" t="s">
        <v>323</v>
      </c>
      <c r="W111">
        <v>4</v>
      </c>
      <c r="X111">
        <v>0.5</v>
      </c>
      <c r="Y111">
        <v>36.159999999999997</v>
      </c>
      <c r="Z111" t="s">
        <v>326</v>
      </c>
      <c r="AA111" t="s">
        <v>326</v>
      </c>
      <c r="AB111" t="s">
        <v>330</v>
      </c>
      <c r="AC111" t="s">
        <v>326</v>
      </c>
      <c r="AD111" t="s">
        <v>326</v>
      </c>
      <c r="AE111" t="s">
        <v>326</v>
      </c>
      <c r="AF111" t="s">
        <v>326</v>
      </c>
      <c r="AG111" t="s">
        <v>326</v>
      </c>
      <c r="AH111" t="s">
        <v>326</v>
      </c>
      <c r="AI111" t="s">
        <v>325</v>
      </c>
      <c r="AJ111" t="s">
        <v>326</v>
      </c>
      <c r="AK111" t="s">
        <v>326</v>
      </c>
      <c r="AM111" t="s">
        <v>438</v>
      </c>
      <c r="AN111" t="s">
        <v>469</v>
      </c>
      <c r="AO111" s="3" t="s">
        <v>440</v>
      </c>
      <c r="AP111" s="3" t="s">
        <v>361</v>
      </c>
      <c r="AQ111" s="3" t="s">
        <v>441</v>
      </c>
      <c r="AR111" s="3" t="s">
        <v>442</v>
      </c>
      <c r="AS111" s="3">
        <v>1.5</v>
      </c>
      <c r="AT111" s="3">
        <v>1</v>
      </c>
      <c r="AU111" s="3">
        <f>AS111/AT111</f>
        <v>1.5</v>
      </c>
      <c r="AV111" s="3" t="s">
        <v>442</v>
      </c>
      <c r="AW111" s="3" t="s">
        <v>440</v>
      </c>
      <c r="AX111" s="3" t="s">
        <v>318</v>
      </c>
      <c r="AY111" s="3" t="s">
        <v>441</v>
      </c>
      <c r="AZ111" s="3" t="s">
        <v>442</v>
      </c>
      <c r="BA111" s="3" t="s">
        <v>441</v>
      </c>
      <c r="BB111" s="3" t="s">
        <v>441</v>
      </c>
      <c r="BC111" s="3" t="s">
        <v>442</v>
      </c>
      <c r="BD111" s="16" t="s">
        <v>593</v>
      </c>
    </row>
    <row r="112" spans="1:56" x14ac:dyDescent="0.25">
      <c r="A112" t="s">
        <v>175</v>
      </c>
      <c r="B112">
        <v>1</v>
      </c>
      <c r="C112" t="s">
        <v>179</v>
      </c>
      <c r="D112" t="s">
        <v>12</v>
      </c>
      <c r="E112" s="2" t="s">
        <v>180</v>
      </c>
      <c r="F112" t="s">
        <v>12</v>
      </c>
      <c r="G112" t="s">
        <v>12</v>
      </c>
      <c r="H112">
        <v>1</v>
      </c>
      <c r="I112" t="s">
        <v>29</v>
      </c>
      <c r="K112" t="s">
        <v>331</v>
      </c>
      <c r="L112" t="s">
        <v>316</v>
      </c>
      <c r="M112">
        <v>3.7499999999999999E-3</v>
      </c>
      <c r="N112">
        <v>1</v>
      </c>
      <c r="O112" t="s">
        <v>333</v>
      </c>
      <c r="P112">
        <v>0.12</v>
      </c>
      <c r="Q112">
        <v>2</v>
      </c>
      <c r="R112">
        <v>128</v>
      </c>
      <c r="S112">
        <v>0.5</v>
      </c>
      <c r="T112" t="s">
        <v>317</v>
      </c>
      <c r="U112">
        <v>6.25E-2</v>
      </c>
      <c r="V112" t="s">
        <v>333</v>
      </c>
      <c r="W112">
        <v>0.25</v>
      </c>
      <c r="X112">
        <v>6.25E-2</v>
      </c>
      <c r="Y112">
        <v>26.56</v>
      </c>
      <c r="Z112" t="s">
        <v>330</v>
      </c>
      <c r="AA112" t="s">
        <v>326</v>
      </c>
      <c r="AB112" t="s">
        <v>330</v>
      </c>
      <c r="AC112" t="s">
        <v>330</v>
      </c>
      <c r="AD112" t="s">
        <v>330</v>
      </c>
      <c r="AE112" t="s">
        <v>329</v>
      </c>
      <c r="AF112" t="s">
        <v>330</v>
      </c>
      <c r="AG112" t="s">
        <v>330</v>
      </c>
      <c r="AH112" t="s">
        <v>330</v>
      </c>
      <c r="AI112" t="s">
        <v>344</v>
      </c>
      <c r="AJ112" t="s">
        <v>329</v>
      </c>
      <c r="AK112" t="s">
        <v>330</v>
      </c>
      <c r="AL112" t="s">
        <v>330</v>
      </c>
      <c r="AM112" t="s">
        <v>438</v>
      </c>
      <c r="AN112" t="s">
        <v>480</v>
      </c>
      <c r="AO112" s="3">
        <v>2</v>
      </c>
      <c r="AP112" s="3">
        <v>6.4000000000000001E-2</v>
      </c>
      <c r="AQ112" s="3">
        <f>AO112/AP112</f>
        <v>31.25</v>
      </c>
      <c r="AR112" s="3" t="s">
        <v>446</v>
      </c>
      <c r="AS112" s="3" t="s">
        <v>441</v>
      </c>
      <c r="AT112" s="3" t="s">
        <v>441</v>
      </c>
      <c r="AU112" s="3" t="s">
        <v>441</v>
      </c>
      <c r="AV112" s="3" t="s">
        <v>446</v>
      </c>
      <c r="AW112" s="3">
        <v>0.5</v>
      </c>
      <c r="AX112" s="3">
        <v>9.4E-2</v>
      </c>
      <c r="AY112" s="3">
        <f>AW112/AX112</f>
        <v>5.3191489361702127</v>
      </c>
      <c r="AZ112" s="3" t="s">
        <v>460</v>
      </c>
      <c r="BA112" s="3" t="s">
        <v>506</v>
      </c>
      <c r="BB112" s="3" t="s">
        <v>441</v>
      </c>
      <c r="BC112" s="3" t="s">
        <v>449</v>
      </c>
      <c r="BD112" s="7" t="s">
        <v>594</v>
      </c>
    </row>
    <row r="113" spans="1:56" x14ac:dyDescent="0.25">
      <c r="A113" t="s">
        <v>175</v>
      </c>
      <c r="B113">
        <v>1</v>
      </c>
      <c r="C113" t="s">
        <v>21</v>
      </c>
      <c r="D113" t="s">
        <v>12</v>
      </c>
      <c r="E113" s="2" t="s">
        <v>182</v>
      </c>
      <c r="F113" t="s">
        <v>12</v>
      </c>
      <c r="G113" t="s">
        <v>12</v>
      </c>
      <c r="H113">
        <v>1</v>
      </c>
      <c r="I113" t="s">
        <v>183</v>
      </c>
      <c r="K113" t="s">
        <v>595</v>
      </c>
      <c r="L113" t="s">
        <v>337</v>
      </c>
      <c r="M113">
        <v>1.8749999999999999E-3</v>
      </c>
      <c r="N113">
        <v>2</v>
      </c>
      <c r="O113">
        <v>0.5</v>
      </c>
      <c r="P113">
        <v>0.25</v>
      </c>
      <c r="Q113">
        <v>2</v>
      </c>
      <c r="R113" t="s">
        <v>320</v>
      </c>
      <c r="S113">
        <v>0.25</v>
      </c>
      <c r="T113" t="s">
        <v>317</v>
      </c>
      <c r="U113" t="s">
        <v>332</v>
      </c>
      <c r="V113" t="s">
        <v>333</v>
      </c>
      <c r="W113">
        <v>0.25</v>
      </c>
      <c r="X113">
        <v>6.25E-2</v>
      </c>
      <c r="Y113">
        <v>29.88</v>
      </c>
      <c r="Z113" t="s">
        <v>330</v>
      </c>
      <c r="AA113" t="s">
        <v>326</v>
      </c>
      <c r="AB113" t="s">
        <v>329</v>
      </c>
      <c r="AC113" t="s">
        <v>330</v>
      </c>
      <c r="AD113" t="s">
        <v>330</v>
      </c>
      <c r="AE113" t="s">
        <v>330</v>
      </c>
      <c r="AF113" t="s">
        <v>330</v>
      </c>
      <c r="AG113" t="s">
        <v>330</v>
      </c>
      <c r="AH113" t="s">
        <v>330</v>
      </c>
      <c r="AI113" t="s">
        <v>330</v>
      </c>
      <c r="AJ113" t="s">
        <v>329</v>
      </c>
      <c r="AK113" t="s">
        <v>330</v>
      </c>
      <c r="AL113" t="s">
        <v>330</v>
      </c>
      <c r="AM113" t="s">
        <v>438</v>
      </c>
      <c r="AN113" t="s">
        <v>451</v>
      </c>
      <c r="AO113" s="3">
        <v>3</v>
      </c>
      <c r="AP113" s="3">
        <v>6.4000000000000001E-2</v>
      </c>
      <c r="AQ113" s="3">
        <f>AO113/AP113</f>
        <v>46.875</v>
      </c>
      <c r="AR113" s="3" t="s">
        <v>446</v>
      </c>
      <c r="AS113" s="3" t="s">
        <v>441</v>
      </c>
      <c r="AT113" s="3" t="s">
        <v>441</v>
      </c>
      <c r="AU113" s="3" t="s">
        <v>441</v>
      </c>
      <c r="AV113" s="3" t="s">
        <v>446</v>
      </c>
      <c r="AW113" s="3">
        <v>0.75</v>
      </c>
      <c r="AX113" s="3">
        <v>9.4E-2</v>
      </c>
      <c r="AY113" s="3">
        <f>AW113/AX113</f>
        <v>7.9787234042553195</v>
      </c>
      <c r="AZ113" s="3" t="s">
        <v>460</v>
      </c>
      <c r="BA113" s="3" t="s">
        <v>441</v>
      </c>
      <c r="BB113" s="3" t="s">
        <v>506</v>
      </c>
      <c r="BC113" s="3" t="s">
        <v>449</v>
      </c>
      <c r="BD113" s="3" t="s">
        <v>596</v>
      </c>
    </row>
    <row r="114" spans="1:56" x14ac:dyDescent="0.25">
      <c r="A114" t="s">
        <v>175</v>
      </c>
      <c r="B114">
        <v>1</v>
      </c>
      <c r="C114" t="s">
        <v>176</v>
      </c>
      <c r="D114" t="s">
        <v>12</v>
      </c>
      <c r="E114" s="2" t="s">
        <v>177</v>
      </c>
      <c r="F114" t="s">
        <v>12</v>
      </c>
      <c r="G114" t="s">
        <v>12</v>
      </c>
      <c r="H114">
        <v>1</v>
      </c>
      <c r="I114" t="s">
        <v>178</v>
      </c>
      <c r="K114" t="s">
        <v>595</v>
      </c>
      <c r="L114" t="s">
        <v>337</v>
      </c>
      <c r="M114">
        <v>1.8749999999999999E-3</v>
      </c>
      <c r="N114">
        <v>2</v>
      </c>
      <c r="O114" t="s">
        <v>333</v>
      </c>
      <c r="P114">
        <v>0.12</v>
      </c>
      <c r="Q114">
        <v>2</v>
      </c>
      <c r="R114" t="s">
        <v>320</v>
      </c>
      <c r="S114">
        <v>0.5</v>
      </c>
      <c r="T114">
        <v>1</v>
      </c>
      <c r="U114">
        <v>6.25E-2</v>
      </c>
      <c r="V114" t="s">
        <v>333</v>
      </c>
      <c r="W114">
        <v>0.25</v>
      </c>
      <c r="X114">
        <v>6.25E-2</v>
      </c>
      <c r="Y114">
        <v>24.39</v>
      </c>
      <c r="Z114" t="s">
        <v>330</v>
      </c>
      <c r="AA114" t="s">
        <v>326</v>
      </c>
      <c r="AB114" t="s">
        <v>330</v>
      </c>
      <c r="AC114" t="s">
        <v>330</v>
      </c>
      <c r="AD114" t="s">
        <v>330</v>
      </c>
      <c r="AE114" t="s">
        <v>330</v>
      </c>
      <c r="AF114" t="s">
        <v>330</v>
      </c>
      <c r="AG114" t="s">
        <v>325</v>
      </c>
      <c r="AH114" t="s">
        <v>330</v>
      </c>
      <c r="AI114" t="s">
        <v>344</v>
      </c>
      <c r="AJ114" t="s">
        <v>329</v>
      </c>
      <c r="AK114" t="s">
        <v>330</v>
      </c>
      <c r="AL114" t="s">
        <v>330</v>
      </c>
      <c r="AM114" t="s">
        <v>438</v>
      </c>
      <c r="AN114" t="s">
        <v>480</v>
      </c>
      <c r="AO114" s="3">
        <v>6</v>
      </c>
      <c r="AP114" s="3">
        <v>9.4E-2</v>
      </c>
      <c r="AQ114" s="3">
        <f>AO114/AP114</f>
        <v>63.829787234042556</v>
      </c>
      <c r="AR114" s="3" t="s">
        <v>446</v>
      </c>
      <c r="AS114" s="3">
        <v>6</v>
      </c>
      <c r="AT114" s="3">
        <v>6.4000000000000001E-2</v>
      </c>
      <c r="AU114" s="3">
        <f>AS114/AT114</f>
        <v>93.75</v>
      </c>
      <c r="AV114" s="3" t="s">
        <v>446</v>
      </c>
      <c r="AW114" s="3">
        <v>1</v>
      </c>
      <c r="AX114" s="3">
        <v>0.19</v>
      </c>
      <c r="AY114" s="3">
        <f>AW114/AX114</f>
        <v>5.2631578947368425</v>
      </c>
      <c r="AZ114" s="3" t="s">
        <v>446</v>
      </c>
      <c r="BA114" s="3" t="s">
        <v>441</v>
      </c>
      <c r="BB114" s="3" t="s">
        <v>441</v>
      </c>
      <c r="BC114" s="3" t="s">
        <v>449</v>
      </c>
      <c r="BD114" s="3" t="s">
        <v>597</v>
      </c>
    </row>
    <row r="115" spans="1:56" x14ac:dyDescent="0.25">
      <c r="A115" t="s">
        <v>175</v>
      </c>
      <c r="B115">
        <v>2</v>
      </c>
      <c r="C115" t="s">
        <v>86</v>
      </c>
      <c r="D115" t="s">
        <v>12</v>
      </c>
      <c r="E115" s="2" t="s">
        <v>88</v>
      </c>
      <c r="F115" t="s">
        <v>12</v>
      </c>
      <c r="G115" t="s">
        <v>12</v>
      </c>
      <c r="H115">
        <v>1</v>
      </c>
      <c r="I115" t="s">
        <v>165</v>
      </c>
      <c r="K115" t="s">
        <v>352</v>
      </c>
      <c r="L115" t="s">
        <v>316</v>
      </c>
      <c r="M115">
        <v>2</v>
      </c>
      <c r="N115" t="s">
        <v>323</v>
      </c>
      <c r="O115">
        <v>1</v>
      </c>
      <c r="P115">
        <v>4</v>
      </c>
      <c r="Q115">
        <v>2</v>
      </c>
      <c r="R115" t="s">
        <v>320</v>
      </c>
      <c r="S115">
        <v>0.5</v>
      </c>
      <c r="T115" t="s">
        <v>361</v>
      </c>
      <c r="U115">
        <v>2</v>
      </c>
      <c r="V115" t="s">
        <v>323</v>
      </c>
      <c r="W115">
        <v>2</v>
      </c>
      <c r="X115">
        <v>0.25</v>
      </c>
      <c r="Y115">
        <v>38.76</v>
      </c>
      <c r="Z115" t="s">
        <v>326</v>
      </c>
      <c r="AA115" t="s">
        <v>326</v>
      </c>
      <c r="AB115" t="s">
        <v>330</v>
      </c>
      <c r="AC115" t="s">
        <v>326</v>
      </c>
      <c r="AD115" t="s">
        <v>326</v>
      </c>
      <c r="AE115" t="s">
        <v>326</v>
      </c>
      <c r="AF115" t="s">
        <v>326</v>
      </c>
      <c r="AG115" t="s">
        <v>326</v>
      </c>
      <c r="AH115" t="s">
        <v>326</v>
      </c>
      <c r="AI115" t="s">
        <v>325</v>
      </c>
      <c r="AJ115" t="s">
        <v>326</v>
      </c>
      <c r="AK115" t="s">
        <v>326</v>
      </c>
      <c r="AM115" t="s">
        <v>438</v>
      </c>
      <c r="AN115" t="s">
        <v>475</v>
      </c>
      <c r="AO115" s="3" t="s">
        <v>441</v>
      </c>
      <c r="AP115" s="3" t="s">
        <v>441</v>
      </c>
      <c r="AQ115" s="3" t="s">
        <v>441</v>
      </c>
      <c r="AR115" s="3" t="s">
        <v>442</v>
      </c>
      <c r="AS115" s="3">
        <v>1.5</v>
      </c>
      <c r="AT115" s="3">
        <v>1.5</v>
      </c>
      <c r="AU115" s="3">
        <v>1</v>
      </c>
      <c r="AV115" s="3" t="s">
        <v>460</v>
      </c>
      <c r="AW115" s="3" t="s">
        <v>441</v>
      </c>
      <c r="AX115" s="3" t="s">
        <v>441</v>
      </c>
      <c r="AY115" s="3" t="s">
        <v>441</v>
      </c>
      <c r="AZ115" s="3" t="s">
        <v>442</v>
      </c>
      <c r="BA115" s="3" t="s">
        <v>441</v>
      </c>
      <c r="BB115" s="3" t="s">
        <v>441</v>
      </c>
      <c r="BC115" s="3" t="s">
        <v>442</v>
      </c>
      <c r="BD115" s="3" t="s">
        <v>598</v>
      </c>
    </row>
    <row r="116" spans="1:56" x14ac:dyDescent="0.25">
      <c r="A116" t="s">
        <v>175</v>
      </c>
      <c r="B116">
        <v>2</v>
      </c>
      <c r="C116" t="s">
        <v>26</v>
      </c>
      <c r="D116" t="s">
        <v>12</v>
      </c>
      <c r="E116" s="2" t="s">
        <v>88</v>
      </c>
      <c r="F116" t="s">
        <v>12</v>
      </c>
      <c r="G116" t="s">
        <v>12</v>
      </c>
      <c r="H116">
        <v>1</v>
      </c>
      <c r="I116" t="s">
        <v>59</v>
      </c>
      <c r="K116" t="s">
        <v>331</v>
      </c>
      <c r="L116" t="s">
        <v>316</v>
      </c>
      <c r="M116">
        <v>2</v>
      </c>
      <c r="N116" t="s">
        <v>323</v>
      </c>
      <c r="O116">
        <v>1</v>
      </c>
      <c r="P116">
        <v>4</v>
      </c>
      <c r="Q116">
        <v>2</v>
      </c>
      <c r="R116">
        <v>128</v>
      </c>
      <c r="S116">
        <v>0.5</v>
      </c>
      <c r="T116" t="s">
        <v>361</v>
      </c>
      <c r="U116">
        <v>2</v>
      </c>
      <c r="V116">
        <v>8</v>
      </c>
      <c r="W116">
        <v>2</v>
      </c>
      <c r="X116">
        <v>0.125</v>
      </c>
      <c r="Y116">
        <v>35.94</v>
      </c>
      <c r="Z116" t="s">
        <v>326</v>
      </c>
      <c r="AA116" t="s">
        <v>326</v>
      </c>
      <c r="AB116" t="s">
        <v>330</v>
      </c>
      <c r="AC116" t="s">
        <v>326</v>
      </c>
      <c r="AD116" t="s">
        <v>326</v>
      </c>
      <c r="AE116" t="s">
        <v>326</v>
      </c>
      <c r="AF116" t="s">
        <v>326</v>
      </c>
      <c r="AG116" t="s">
        <v>326</v>
      </c>
      <c r="AH116" t="s">
        <v>326</v>
      </c>
      <c r="AI116" t="s">
        <v>325</v>
      </c>
      <c r="AJ116" t="s">
        <v>326</v>
      </c>
      <c r="AK116" t="s">
        <v>326</v>
      </c>
      <c r="AM116" t="s">
        <v>438</v>
      </c>
      <c r="AN116" t="s">
        <v>475</v>
      </c>
      <c r="AO116" s="3" t="s">
        <v>441</v>
      </c>
      <c r="AP116" s="3" t="s">
        <v>441</v>
      </c>
      <c r="AQ116" s="3" t="s">
        <v>441</v>
      </c>
      <c r="AR116" s="3" t="s">
        <v>442</v>
      </c>
      <c r="AS116" s="3">
        <v>1.5</v>
      </c>
      <c r="AT116" s="3">
        <v>1</v>
      </c>
      <c r="AU116" s="3">
        <f>AS116/AT116</f>
        <v>1.5</v>
      </c>
      <c r="AV116" s="3" t="s">
        <v>460</v>
      </c>
      <c r="AW116" s="3" t="s">
        <v>441</v>
      </c>
      <c r="AX116" s="3" t="s">
        <v>441</v>
      </c>
      <c r="AY116" s="3" t="s">
        <v>441</v>
      </c>
      <c r="AZ116" s="3" t="s">
        <v>442</v>
      </c>
      <c r="BA116" s="3" t="s">
        <v>441</v>
      </c>
      <c r="BB116" s="3" t="s">
        <v>441</v>
      </c>
      <c r="BC116" s="3" t="s">
        <v>442</v>
      </c>
      <c r="BD116" s="3" t="s">
        <v>599</v>
      </c>
    </row>
    <row r="117" spans="1:56" x14ac:dyDescent="0.25">
      <c r="A117" t="s">
        <v>184</v>
      </c>
      <c r="B117">
        <v>1</v>
      </c>
      <c r="C117" t="s">
        <v>86</v>
      </c>
      <c r="D117" t="s">
        <v>12</v>
      </c>
      <c r="E117" s="2" t="s">
        <v>88</v>
      </c>
      <c r="F117" t="s">
        <v>12</v>
      </c>
      <c r="G117" t="s">
        <v>12</v>
      </c>
      <c r="H117">
        <v>2</v>
      </c>
      <c r="I117" t="s">
        <v>185</v>
      </c>
      <c r="K117" t="s">
        <v>352</v>
      </c>
      <c r="L117" t="s">
        <v>316</v>
      </c>
      <c r="M117">
        <v>0.5</v>
      </c>
      <c r="N117">
        <v>4</v>
      </c>
      <c r="O117">
        <v>1</v>
      </c>
      <c r="P117">
        <v>0.25</v>
      </c>
      <c r="Q117" t="s">
        <v>319</v>
      </c>
      <c r="R117" t="s">
        <v>320</v>
      </c>
      <c r="S117">
        <v>0.125</v>
      </c>
      <c r="T117" t="s">
        <v>361</v>
      </c>
      <c r="U117">
        <v>2</v>
      </c>
      <c r="V117">
        <v>4</v>
      </c>
      <c r="W117">
        <v>1</v>
      </c>
      <c r="X117">
        <v>0.125</v>
      </c>
      <c r="Y117" t="s">
        <v>328</v>
      </c>
      <c r="Z117" t="s">
        <v>326</v>
      </c>
      <c r="AA117" t="s">
        <v>326</v>
      </c>
      <c r="AB117" t="s">
        <v>330</v>
      </c>
      <c r="AC117" t="s">
        <v>326</v>
      </c>
      <c r="AD117" t="s">
        <v>326</v>
      </c>
      <c r="AE117" t="s">
        <v>326</v>
      </c>
      <c r="AF117" t="s">
        <v>326</v>
      </c>
      <c r="AG117" t="s">
        <v>326</v>
      </c>
      <c r="AH117" t="s">
        <v>326</v>
      </c>
      <c r="AI117" t="b">
        <v>0</v>
      </c>
      <c r="AJ117" t="s">
        <v>326</v>
      </c>
      <c r="AK117" t="s">
        <v>326</v>
      </c>
      <c r="AM117" t="s">
        <v>438</v>
      </c>
      <c r="AN117" t="s">
        <v>469</v>
      </c>
      <c r="AO117" s="3" t="s">
        <v>440</v>
      </c>
      <c r="AP117" s="3" t="s">
        <v>361</v>
      </c>
      <c r="AQ117" s="3" t="s">
        <v>441</v>
      </c>
      <c r="AR117" s="3" t="s">
        <v>442</v>
      </c>
      <c r="AS117" s="3">
        <v>1</v>
      </c>
      <c r="AT117" s="3">
        <v>1</v>
      </c>
      <c r="AU117" s="3">
        <v>1</v>
      </c>
      <c r="AV117" s="3" t="s">
        <v>460</v>
      </c>
      <c r="AW117" s="3">
        <v>1.5</v>
      </c>
      <c r="AX117" s="3">
        <v>1.5</v>
      </c>
      <c r="AY117" s="3">
        <v>1</v>
      </c>
      <c r="AZ117" s="3" t="s">
        <v>460</v>
      </c>
      <c r="BA117" s="3" t="s">
        <v>441</v>
      </c>
      <c r="BB117" s="3" t="s">
        <v>441</v>
      </c>
      <c r="BC117" s="3" t="s">
        <v>442</v>
      </c>
      <c r="BD117" s="4" t="s">
        <v>601</v>
      </c>
    </row>
    <row r="118" spans="1:56" x14ac:dyDescent="0.25">
      <c r="A118" t="s">
        <v>184</v>
      </c>
      <c r="B118">
        <v>1</v>
      </c>
      <c r="C118" t="s">
        <v>41</v>
      </c>
      <c r="D118" t="s">
        <v>12</v>
      </c>
      <c r="E118" s="2" t="s">
        <v>37</v>
      </c>
      <c r="F118" t="s">
        <v>12</v>
      </c>
      <c r="G118" t="s">
        <v>12</v>
      </c>
      <c r="H118">
        <v>1</v>
      </c>
      <c r="I118" t="s">
        <v>22</v>
      </c>
      <c r="K118" t="s">
        <v>385</v>
      </c>
      <c r="L118" t="s">
        <v>348</v>
      </c>
      <c r="M118" t="s">
        <v>386</v>
      </c>
      <c r="N118">
        <v>0.5</v>
      </c>
      <c r="O118">
        <v>4</v>
      </c>
      <c r="P118">
        <v>2</v>
      </c>
      <c r="Q118">
        <v>2</v>
      </c>
      <c r="R118" t="s">
        <v>320</v>
      </c>
      <c r="S118">
        <v>2</v>
      </c>
      <c r="T118">
        <v>0.5</v>
      </c>
      <c r="U118">
        <v>1</v>
      </c>
      <c r="V118" t="s">
        <v>333</v>
      </c>
      <c r="W118">
        <v>0.06</v>
      </c>
      <c r="X118" t="s">
        <v>358</v>
      </c>
      <c r="Y118">
        <v>14.31</v>
      </c>
      <c r="Z118" t="s">
        <v>326</v>
      </c>
      <c r="AA118" t="s">
        <v>326</v>
      </c>
      <c r="AB118" t="s">
        <v>325</v>
      </c>
      <c r="AC118" t="s">
        <v>326</v>
      </c>
      <c r="AD118" t="s">
        <v>330</v>
      </c>
      <c r="AE118" t="s">
        <v>330</v>
      </c>
      <c r="AF118" t="s">
        <v>326</v>
      </c>
      <c r="AG118" t="s">
        <v>326</v>
      </c>
      <c r="AH118" t="s">
        <v>326</v>
      </c>
      <c r="AI118" t="s">
        <v>330</v>
      </c>
      <c r="AJ118" t="s">
        <v>326</v>
      </c>
      <c r="AK118" t="s">
        <v>326</v>
      </c>
      <c r="AL118" t="s">
        <v>326</v>
      </c>
      <c r="AM118" t="s">
        <v>438</v>
      </c>
      <c r="AN118" t="s">
        <v>475</v>
      </c>
      <c r="AO118" s="3">
        <v>0.38</v>
      </c>
      <c r="AP118" s="3" t="s">
        <v>361</v>
      </c>
      <c r="AQ118" s="3" t="s">
        <v>441</v>
      </c>
      <c r="AR118" s="3" t="s">
        <v>442</v>
      </c>
      <c r="AS118" s="3">
        <v>1</v>
      </c>
      <c r="AT118" s="3" t="s">
        <v>600</v>
      </c>
      <c r="AU118" s="3" t="s">
        <v>441</v>
      </c>
      <c r="AV118" s="3" t="s">
        <v>442</v>
      </c>
      <c r="AW118" s="3">
        <v>0.25</v>
      </c>
      <c r="AX118" s="3">
        <v>9.4E-2</v>
      </c>
      <c r="AY118" s="3">
        <f>AW118/AX118</f>
        <v>2.6595744680851063</v>
      </c>
      <c r="AZ118" s="3" t="s">
        <v>460</v>
      </c>
      <c r="BA118" s="3" t="s">
        <v>441</v>
      </c>
      <c r="BB118" s="3" t="s">
        <v>441</v>
      </c>
      <c r="BC118" s="3" t="s">
        <v>442</v>
      </c>
      <c r="BD118" s="3" t="s">
        <v>602</v>
      </c>
    </row>
    <row r="119" spans="1:56" x14ac:dyDescent="0.25">
      <c r="A119" t="s">
        <v>184</v>
      </c>
      <c r="B119">
        <v>1</v>
      </c>
      <c r="C119" t="s">
        <v>96</v>
      </c>
      <c r="D119" t="s">
        <v>12</v>
      </c>
      <c r="E119" s="2" t="s">
        <v>90</v>
      </c>
      <c r="F119" t="s">
        <v>12</v>
      </c>
      <c r="G119" t="s">
        <v>12</v>
      </c>
      <c r="H119">
        <v>2</v>
      </c>
      <c r="I119" t="s">
        <v>174</v>
      </c>
      <c r="K119" t="s">
        <v>48</v>
      </c>
      <c r="L119" t="s">
        <v>316</v>
      </c>
      <c r="M119">
        <v>3.125E-2</v>
      </c>
      <c r="N119">
        <v>0.12</v>
      </c>
      <c r="O119">
        <v>4</v>
      </c>
      <c r="P119">
        <v>0.25</v>
      </c>
      <c r="Q119">
        <v>0.5</v>
      </c>
      <c r="R119" t="s">
        <v>320</v>
      </c>
      <c r="S119" t="s">
        <v>327</v>
      </c>
      <c r="T119" t="s">
        <v>317</v>
      </c>
      <c r="U119">
        <v>8</v>
      </c>
      <c r="V119">
        <v>0.5</v>
      </c>
      <c r="W119" t="s">
        <v>332</v>
      </c>
      <c r="X119">
        <v>0.125</v>
      </c>
      <c r="Y119" t="s">
        <v>325</v>
      </c>
      <c r="Z119" t="s">
        <v>326</v>
      </c>
      <c r="AA119" t="s">
        <v>326</v>
      </c>
      <c r="AB119" t="s">
        <v>325</v>
      </c>
      <c r="AC119" t="s">
        <v>326</v>
      </c>
      <c r="AD119" t="s">
        <v>330</v>
      </c>
      <c r="AE119" t="s">
        <v>330</v>
      </c>
      <c r="AF119" t="s">
        <v>325</v>
      </c>
      <c r="AG119" t="s">
        <v>330</v>
      </c>
      <c r="AH119" t="s">
        <v>326</v>
      </c>
      <c r="AI119" t="s">
        <v>325</v>
      </c>
      <c r="AJ119" t="s">
        <v>330</v>
      </c>
      <c r="AK119" t="s">
        <v>326</v>
      </c>
      <c r="AL119" t="s">
        <v>326</v>
      </c>
      <c r="AM119" t="s">
        <v>438</v>
      </c>
      <c r="AN119" t="s">
        <v>475</v>
      </c>
      <c r="AO119" s="3" t="s">
        <v>440</v>
      </c>
      <c r="AP119" s="3" t="s">
        <v>361</v>
      </c>
      <c r="AQ119" s="3" t="s">
        <v>441</v>
      </c>
      <c r="AR119" s="3" t="s">
        <v>442</v>
      </c>
      <c r="AS119" s="3" t="s">
        <v>443</v>
      </c>
      <c r="AT119" s="3" t="s">
        <v>318</v>
      </c>
      <c r="AU119" s="3" t="s">
        <v>441</v>
      </c>
      <c r="AV119" s="3" t="s">
        <v>442</v>
      </c>
      <c r="AW119" s="3" t="s">
        <v>440</v>
      </c>
      <c r="AX119" s="3" t="s">
        <v>318</v>
      </c>
      <c r="AY119" s="3" t="s">
        <v>441</v>
      </c>
      <c r="AZ119" s="3" t="s">
        <v>442</v>
      </c>
      <c r="BA119" s="3" t="s">
        <v>441</v>
      </c>
      <c r="BB119" s="3" t="s">
        <v>441</v>
      </c>
      <c r="BC119" s="3" t="s">
        <v>442</v>
      </c>
      <c r="BD119" s="4" t="s">
        <v>603</v>
      </c>
    </row>
    <row r="120" spans="1:56" x14ac:dyDescent="0.25">
      <c r="A120" t="s">
        <v>186</v>
      </c>
      <c r="B120">
        <v>1</v>
      </c>
      <c r="C120" t="s">
        <v>15</v>
      </c>
      <c r="D120" t="s">
        <v>12</v>
      </c>
      <c r="E120" s="2" t="s">
        <v>187</v>
      </c>
      <c r="F120" t="s">
        <v>12</v>
      </c>
      <c r="G120" t="s">
        <v>12</v>
      </c>
      <c r="H120">
        <v>1</v>
      </c>
      <c r="I120" t="s">
        <v>34</v>
      </c>
      <c r="K120" t="s">
        <v>352</v>
      </c>
      <c r="L120" t="s">
        <v>316</v>
      </c>
      <c r="M120">
        <v>0.5</v>
      </c>
      <c r="N120" t="s">
        <v>317</v>
      </c>
      <c r="O120">
        <v>1</v>
      </c>
      <c r="P120">
        <v>4</v>
      </c>
      <c r="Q120">
        <v>2</v>
      </c>
      <c r="R120" t="s">
        <v>356</v>
      </c>
      <c r="S120" t="s">
        <v>327</v>
      </c>
      <c r="T120" t="s">
        <v>317</v>
      </c>
      <c r="U120" t="s">
        <v>332</v>
      </c>
      <c r="V120" t="s">
        <v>333</v>
      </c>
      <c r="W120" t="s">
        <v>332</v>
      </c>
      <c r="X120" t="s">
        <v>343</v>
      </c>
      <c r="Y120">
        <v>33.4</v>
      </c>
      <c r="Z120" t="s">
        <v>330</v>
      </c>
      <c r="AA120" t="s">
        <v>326</v>
      </c>
      <c r="AB120" t="s">
        <v>326</v>
      </c>
      <c r="AC120" t="s">
        <v>326</v>
      </c>
      <c r="AD120" t="s">
        <v>330</v>
      </c>
      <c r="AE120" t="s">
        <v>325</v>
      </c>
      <c r="AF120" t="s">
        <v>325</v>
      </c>
      <c r="AG120" t="s">
        <v>330</v>
      </c>
      <c r="AH120" t="s">
        <v>330</v>
      </c>
      <c r="AI120" t="s">
        <v>330</v>
      </c>
      <c r="AJ120" t="s">
        <v>330</v>
      </c>
      <c r="AK120" t="s">
        <v>330</v>
      </c>
      <c r="AL120" t="s">
        <v>326</v>
      </c>
      <c r="AM120" t="s">
        <v>438</v>
      </c>
      <c r="AN120" t="s">
        <v>469</v>
      </c>
      <c r="AO120" s="3" t="s">
        <v>441</v>
      </c>
      <c r="AP120" s="3" t="s">
        <v>441</v>
      </c>
      <c r="AQ120" s="3" t="s">
        <v>441</v>
      </c>
      <c r="AR120" s="3" t="s">
        <v>446</v>
      </c>
      <c r="AS120" s="3" t="s">
        <v>441</v>
      </c>
      <c r="AT120" s="3" t="s">
        <v>441</v>
      </c>
      <c r="AU120" s="3" t="s">
        <v>441</v>
      </c>
      <c r="AV120" s="3" t="s">
        <v>446</v>
      </c>
      <c r="AW120" s="3" t="s">
        <v>441</v>
      </c>
      <c r="AX120" s="3">
        <v>0.19</v>
      </c>
      <c r="AY120" s="3" t="s">
        <v>441</v>
      </c>
      <c r="AZ120" s="3" t="s">
        <v>442</v>
      </c>
      <c r="BA120" s="3" t="s">
        <v>543</v>
      </c>
      <c r="BB120" s="3" t="s">
        <v>441</v>
      </c>
      <c r="BC120" s="3" t="s">
        <v>449</v>
      </c>
      <c r="BD120" s="4" t="s">
        <v>604</v>
      </c>
    </row>
    <row r="121" spans="1:56" x14ac:dyDescent="0.25">
      <c r="A121" t="s">
        <v>188</v>
      </c>
      <c r="B121">
        <v>2</v>
      </c>
      <c r="C121" t="s">
        <v>21</v>
      </c>
      <c r="D121" t="s">
        <v>12</v>
      </c>
      <c r="E121" s="2" t="s">
        <v>19</v>
      </c>
      <c r="F121" t="s">
        <v>12</v>
      </c>
      <c r="G121" t="s">
        <v>12</v>
      </c>
      <c r="H121">
        <v>1</v>
      </c>
      <c r="I121" t="s">
        <v>189</v>
      </c>
      <c r="K121" t="s">
        <v>387</v>
      </c>
      <c r="L121" t="s">
        <v>337</v>
      </c>
      <c r="M121">
        <v>1.8749999999999999E-3</v>
      </c>
      <c r="N121">
        <v>2</v>
      </c>
      <c r="O121" t="s">
        <v>333</v>
      </c>
      <c r="P121">
        <v>0.5</v>
      </c>
      <c r="Q121">
        <v>2</v>
      </c>
      <c r="R121" t="s">
        <v>356</v>
      </c>
      <c r="S121">
        <v>0.125</v>
      </c>
      <c r="T121" t="s">
        <v>317</v>
      </c>
      <c r="U121">
        <v>6.25E-2</v>
      </c>
      <c r="V121" t="s">
        <v>333</v>
      </c>
      <c r="W121">
        <v>0.12</v>
      </c>
      <c r="X121">
        <v>0.03</v>
      </c>
      <c r="Y121">
        <v>31.02</v>
      </c>
      <c r="Z121" t="s">
        <v>330</v>
      </c>
      <c r="AA121" t="s">
        <v>326</v>
      </c>
      <c r="AB121" t="s">
        <v>330</v>
      </c>
      <c r="AC121" t="s">
        <v>330</v>
      </c>
      <c r="AD121" t="s">
        <v>330</v>
      </c>
      <c r="AE121" t="s">
        <v>325</v>
      </c>
      <c r="AF121" t="s">
        <v>330</v>
      </c>
      <c r="AG121" t="s">
        <v>330</v>
      </c>
      <c r="AH121" t="s">
        <v>330</v>
      </c>
      <c r="AI121" t="s">
        <v>330</v>
      </c>
      <c r="AJ121" t="s">
        <v>329</v>
      </c>
      <c r="AK121" t="s">
        <v>330</v>
      </c>
      <c r="AL121" t="s">
        <v>330</v>
      </c>
      <c r="AM121" t="s">
        <v>438</v>
      </c>
      <c r="AN121" t="s">
        <v>451</v>
      </c>
      <c r="AO121" s="3" t="s">
        <v>333</v>
      </c>
      <c r="AP121" s="3">
        <v>4.7E-2</v>
      </c>
      <c r="AQ121" s="3" t="s">
        <v>441</v>
      </c>
      <c r="AR121" s="3" t="s">
        <v>442</v>
      </c>
      <c r="AS121" s="3" t="s">
        <v>605</v>
      </c>
      <c r="AT121" s="3">
        <v>0.125</v>
      </c>
      <c r="AU121" s="3" t="s">
        <v>441</v>
      </c>
      <c r="AV121" s="3" t="s">
        <v>442</v>
      </c>
      <c r="AW121" s="3" t="s">
        <v>441</v>
      </c>
      <c r="AX121" s="3" t="s">
        <v>441</v>
      </c>
      <c r="AY121" s="3" t="s">
        <v>441</v>
      </c>
      <c r="AZ121" s="3" t="s">
        <v>446</v>
      </c>
      <c r="BA121" s="3" t="s">
        <v>441</v>
      </c>
      <c r="BB121" s="3" t="s">
        <v>490</v>
      </c>
      <c r="BC121" s="3" t="s">
        <v>449</v>
      </c>
      <c r="BD121" s="3" t="s">
        <v>606</v>
      </c>
    </row>
    <row r="122" spans="1:56" x14ac:dyDescent="0.25">
      <c r="A122" t="s">
        <v>190</v>
      </c>
      <c r="B122">
        <v>1</v>
      </c>
      <c r="C122" t="s">
        <v>15</v>
      </c>
      <c r="D122" t="s">
        <v>12</v>
      </c>
      <c r="E122" s="2" t="s">
        <v>90</v>
      </c>
      <c r="F122" t="s">
        <v>12</v>
      </c>
      <c r="G122" t="s">
        <v>12</v>
      </c>
      <c r="H122">
        <v>1</v>
      </c>
      <c r="I122" t="s">
        <v>193</v>
      </c>
      <c r="K122" t="s">
        <v>352</v>
      </c>
      <c r="L122" t="s">
        <v>316</v>
      </c>
      <c r="M122">
        <v>0.25</v>
      </c>
      <c r="N122" t="s">
        <v>317</v>
      </c>
      <c r="O122">
        <v>4</v>
      </c>
      <c r="P122">
        <v>0.12</v>
      </c>
      <c r="Q122">
        <v>0.5</v>
      </c>
      <c r="R122">
        <v>128</v>
      </c>
      <c r="S122" t="s">
        <v>327</v>
      </c>
      <c r="T122" t="s">
        <v>317</v>
      </c>
      <c r="U122" t="s">
        <v>323</v>
      </c>
      <c r="V122">
        <v>4</v>
      </c>
      <c r="W122" t="s">
        <v>332</v>
      </c>
      <c r="X122">
        <v>0.5</v>
      </c>
      <c r="Y122" t="s">
        <v>325</v>
      </c>
      <c r="Z122" t="s">
        <v>326</v>
      </c>
      <c r="AA122" t="s">
        <v>326</v>
      </c>
      <c r="AB122" t="s">
        <v>325</v>
      </c>
      <c r="AC122" t="s">
        <v>330</v>
      </c>
      <c r="AD122" t="s">
        <v>330</v>
      </c>
      <c r="AE122" t="s">
        <v>326</v>
      </c>
      <c r="AF122" t="s">
        <v>325</v>
      </c>
      <c r="AG122" t="s">
        <v>330</v>
      </c>
      <c r="AH122" t="s">
        <v>325</v>
      </c>
      <c r="AI122" t="s">
        <v>325</v>
      </c>
      <c r="AJ122" t="s">
        <v>330</v>
      </c>
      <c r="AK122" t="s">
        <v>326</v>
      </c>
      <c r="AL122" t="s">
        <v>325</v>
      </c>
      <c r="AM122" t="s">
        <v>438</v>
      </c>
      <c r="AN122" t="s">
        <v>469</v>
      </c>
      <c r="AO122" s="3" t="s">
        <v>440</v>
      </c>
      <c r="AP122" s="3" t="s">
        <v>470</v>
      </c>
      <c r="AQ122" s="3" t="s">
        <v>441</v>
      </c>
      <c r="AR122" s="3" t="s">
        <v>442</v>
      </c>
      <c r="AS122" s="3">
        <v>0.5</v>
      </c>
      <c r="AT122" s="3">
        <v>0.25</v>
      </c>
      <c r="AU122" s="3">
        <f>AS122/AT122</f>
        <v>2</v>
      </c>
      <c r="AV122" s="3" t="s">
        <v>460</v>
      </c>
      <c r="AW122" s="3">
        <v>0.75</v>
      </c>
      <c r="AX122" s="3">
        <v>0.5</v>
      </c>
      <c r="AY122" s="3">
        <f>AW122/AX122</f>
        <v>1.5</v>
      </c>
      <c r="AZ122" s="3" t="s">
        <v>460</v>
      </c>
      <c r="BA122" s="3" t="s">
        <v>441</v>
      </c>
      <c r="BB122" s="3" t="s">
        <v>441</v>
      </c>
      <c r="BC122" s="3" t="s">
        <v>442</v>
      </c>
      <c r="BD122" s="3" t="s">
        <v>607</v>
      </c>
    </row>
    <row r="123" spans="1:56" x14ac:dyDescent="0.25">
      <c r="A123" t="s">
        <v>190</v>
      </c>
      <c r="B123">
        <v>1</v>
      </c>
      <c r="C123" t="s">
        <v>21</v>
      </c>
      <c r="D123" t="s">
        <v>12</v>
      </c>
      <c r="E123" s="2" t="s">
        <v>64</v>
      </c>
      <c r="F123" t="s">
        <v>12</v>
      </c>
      <c r="G123" t="s">
        <v>12</v>
      </c>
      <c r="H123">
        <v>1</v>
      </c>
      <c r="I123" t="s">
        <v>87</v>
      </c>
      <c r="K123" t="s">
        <v>388</v>
      </c>
      <c r="L123" t="s">
        <v>337</v>
      </c>
      <c r="M123">
        <v>3.7499999999999999E-3</v>
      </c>
      <c r="N123">
        <v>2</v>
      </c>
      <c r="O123" t="s">
        <v>333</v>
      </c>
      <c r="P123">
        <v>1</v>
      </c>
      <c r="Q123">
        <v>2</v>
      </c>
      <c r="R123" t="s">
        <v>320</v>
      </c>
      <c r="S123">
        <v>6.25E-2</v>
      </c>
      <c r="T123" t="s">
        <v>361</v>
      </c>
      <c r="U123" t="s">
        <v>332</v>
      </c>
      <c r="V123" t="s">
        <v>333</v>
      </c>
      <c r="W123">
        <v>0.12</v>
      </c>
      <c r="X123">
        <v>6.25E-2</v>
      </c>
      <c r="Y123">
        <v>25.69</v>
      </c>
      <c r="Z123" t="s">
        <v>330</v>
      </c>
      <c r="AA123" t="s">
        <v>326</v>
      </c>
      <c r="AB123" t="s">
        <v>330</v>
      </c>
      <c r="AC123" t="s">
        <v>330</v>
      </c>
      <c r="AD123" t="s">
        <v>330</v>
      </c>
      <c r="AE123" t="s">
        <v>330</v>
      </c>
      <c r="AF123" t="s">
        <v>330</v>
      </c>
      <c r="AG123" t="s">
        <v>325</v>
      </c>
      <c r="AH123" t="s">
        <v>330</v>
      </c>
      <c r="AI123" t="s">
        <v>330</v>
      </c>
      <c r="AJ123" t="s">
        <v>329</v>
      </c>
      <c r="AK123" t="s">
        <v>330</v>
      </c>
      <c r="AL123" t="s">
        <v>330</v>
      </c>
      <c r="AM123" t="s">
        <v>438</v>
      </c>
      <c r="AN123" t="s">
        <v>451</v>
      </c>
      <c r="AO123" s="3" t="s">
        <v>441</v>
      </c>
      <c r="AP123" s="3" t="s">
        <v>441</v>
      </c>
      <c r="AQ123" s="3" t="s">
        <v>441</v>
      </c>
      <c r="AR123" s="3" t="s">
        <v>446</v>
      </c>
      <c r="AS123" s="3" t="s">
        <v>441</v>
      </c>
      <c r="AT123" s="3" t="s">
        <v>441</v>
      </c>
      <c r="AU123" s="3" t="s">
        <v>441</v>
      </c>
      <c r="AV123" s="3" t="s">
        <v>446</v>
      </c>
      <c r="AW123" s="3" t="s">
        <v>441</v>
      </c>
      <c r="AX123" s="3" t="s">
        <v>441</v>
      </c>
      <c r="AY123" s="3" t="s">
        <v>441</v>
      </c>
      <c r="AZ123" s="3" t="s">
        <v>446</v>
      </c>
      <c r="BA123" s="3" t="s">
        <v>512</v>
      </c>
      <c r="BB123" s="3" t="s">
        <v>448</v>
      </c>
      <c r="BC123" s="3" t="s">
        <v>449</v>
      </c>
      <c r="BD123" s="3" t="s">
        <v>608</v>
      </c>
    </row>
    <row r="124" spans="1:56" x14ac:dyDescent="0.25">
      <c r="A124" t="s">
        <v>190</v>
      </c>
      <c r="B124">
        <v>1</v>
      </c>
      <c r="C124" t="s">
        <v>18</v>
      </c>
      <c r="D124" t="s">
        <v>12</v>
      </c>
      <c r="E124" s="2" t="s">
        <v>64</v>
      </c>
      <c r="F124" t="s">
        <v>12</v>
      </c>
      <c r="G124" t="s">
        <v>12</v>
      </c>
      <c r="H124">
        <v>1</v>
      </c>
      <c r="I124" t="s">
        <v>79</v>
      </c>
      <c r="K124" t="s">
        <v>389</v>
      </c>
      <c r="L124" t="s">
        <v>337</v>
      </c>
      <c r="M124">
        <v>1.8749999999999999E-3</v>
      </c>
      <c r="N124">
        <v>1</v>
      </c>
      <c r="O124" t="s">
        <v>333</v>
      </c>
      <c r="P124">
        <v>1</v>
      </c>
      <c r="Q124">
        <v>2</v>
      </c>
      <c r="R124" t="s">
        <v>320</v>
      </c>
      <c r="S124">
        <v>6.25E-2</v>
      </c>
      <c r="T124" t="s">
        <v>361</v>
      </c>
      <c r="U124" t="s">
        <v>332</v>
      </c>
      <c r="V124" t="s">
        <v>333</v>
      </c>
      <c r="W124">
        <v>0.12</v>
      </c>
      <c r="X124">
        <v>6.25E-2</v>
      </c>
      <c r="Y124">
        <v>27.67</v>
      </c>
      <c r="Z124" t="s">
        <v>330</v>
      </c>
      <c r="AA124" t="s">
        <v>326</v>
      </c>
      <c r="AB124" t="s">
        <v>330</v>
      </c>
      <c r="AC124" t="s">
        <v>330</v>
      </c>
      <c r="AD124" t="s">
        <v>330</v>
      </c>
      <c r="AE124" t="s">
        <v>330</v>
      </c>
      <c r="AF124" t="s">
        <v>330</v>
      </c>
      <c r="AG124" t="s">
        <v>325</v>
      </c>
      <c r="AH124" t="s">
        <v>330</v>
      </c>
      <c r="AI124" t="s">
        <v>330</v>
      </c>
      <c r="AJ124" t="s">
        <v>329</v>
      </c>
      <c r="AK124" t="s">
        <v>330</v>
      </c>
      <c r="AL124" t="s">
        <v>330</v>
      </c>
      <c r="AM124" t="s">
        <v>438</v>
      </c>
      <c r="AN124" t="s">
        <v>469</v>
      </c>
      <c r="AO124" s="3" t="s">
        <v>441</v>
      </c>
      <c r="AP124" s="3" t="s">
        <v>441</v>
      </c>
      <c r="AQ124" s="3" t="s">
        <v>441</v>
      </c>
      <c r="AR124" s="3" t="s">
        <v>446</v>
      </c>
      <c r="AS124" s="3" t="s">
        <v>441</v>
      </c>
      <c r="AT124" s="3" t="s">
        <v>441</v>
      </c>
      <c r="AU124" s="3" t="s">
        <v>441</v>
      </c>
      <c r="AV124" s="3" t="s">
        <v>446</v>
      </c>
      <c r="AW124" s="3" t="s">
        <v>441</v>
      </c>
      <c r="AX124" s="3" t="s">
        <v>441</v>
      </c>
      <c r="AY124" s="3" t="s">
        <v>441</v>
      </c>
      <c r="AZ124" s="3" t="s">
        <v>446</v>
      </c>
      <c r="BA124" s="3" t="s">
        <v>512</v>
      </c>
      <c r="BB124" s="3" t="s">
        <v>448</v>
      </c>
      <c r="BC124" s="3" t="s">
        <v>449</v>
      </c>
      <c r="BD124" s="4" t="s">
        <v>609</v>
      </c>
    </row>
    <row r="125" spans="1:56" x14ac:dyDescent="0.25">
      <c r="A125" t="s">
        <v>190</v>
      </c>
      <c r="B125">
        <v>1</v>
      </c>
      <c r="C125" t="s">
        <v>191</v>
      </c>
      <c r="D125" t="s">
        <v>12</v>
      </c>
      <c r="E125" s="2" t="s">
        <v>64</v>
      </c>
      <c r="F125" t="s">
        <v>12</v>
      </c>
      <c r="G125" t="s">
        <v>12</v>
      </c>
      <c r="H125">
        <v>1</v>
      </c>
      <c r="I125" t="s">
        <v>192</v>
      </c>
      <c r="K125" t="s">
        <v>389</v>
      </c>
      <c r="L125" t="s">
        <v>337</v>
      </c>
      <c r="M125">
        <v>1.8749999999999999E-3</v>
      </c>
      <c r="N125">
        <v>1</v>
      </c>
      <c r="O125" t="s">
        <v>333</v>
      </c>
      <c r="P125">
        <v>1</v>
      </c>
      <c r="Q125">
        <v>2</v>
      </c>
      <c r="R125" t="s">
        <v>320</v>
      </c>
      <c r="S125">
        <v>6.25E-2</v>
      </c>
      <c r="T125" t="s">
        <v>361</v>
      </c>
      <c r="U125" t="s">
        <v>332</v>
      </c>
      <c r="V125" t="s">
        <v>333</v>
      </c>
      <c r="W125">
        <v>0.12</v>
      </c>
      <c r="X125">
        <v>6.25E-2</v>
      </c>
      <c r="Y125">
        <v>27.02</v>
      </c>
      <c r="Z125" t="s">
        <v>330</v>
      </c>
      <c r="AA125" t="s">
        <v>326</v>
      </c>
      <c r="AB125" t="s">
        <v>330</v>
      </c>
      <c r="AC125" t="s">
        <v>330</v>
      </c>
      <c r="AD125" t="s">
        <v>330</v>
      </c>
      <c r="AE125" t="s">
        <v>330</v>
      </c>
      <c r="AF125" t="s">
        <v>330</v>
      </c>
      <c r="AG125" t="s">
        <v>325</v>
      </c>
      <c r="AH125" t="s">
        <v>330</v>
      </c>
      <c r="AI125" t="s">
        <v>330</v>
      </c>
      <c r="AJ125" t="s">
        <v>329</v>
      </c>
      <c r="AK125" t="s">
        <v>330</v>
      </c>
      <c r="AL125" t="s">
        <v>330</v>
      </c>
      <c r="AM125" t="s">
        <v>438</v>
      </c>
      <c r="AN125" t="s">
        <v>451</v>
      </c>
      <c r="AO125" s="3" t="s">
        <v>441</v>
      </c>
      <c r="AP125" s="3" t="s">
        <v>441</v>
      </c>
      <c r="AQ125" s="3" t="s">
        <v>441</v>
      </c>
      <c r="AR125" s="3" t="s">
        <v>446</v>
      </c>
      <c r="AS125" s="3" t="s">
        <v>441</v>
      </c>
      <c r="AT125" s="3" t="s">
        <v>441</v>
      </c>
      <c r="AU125" s="3" t="s">
        <v>441</v>
      </c>
      <c r="AV125" s="3" t="s">
        <v>446</v>
      </c>
      <c r="AW125" s="3" t="s">
        <v>441</v>
      </c>
      <c r="AX125" s="3" t="s">
        <v>441</v>
      </c>
      <c r="AY125" s="3" t="s">
        <v>441</v>
      </c>
      <c r="AZ125" s="3" t="s">
        <v>446</v>
      </c>
      <c r="BA125" s="3" t="s">
        <v>512</v>
      </c>
      <c r="BB125" s="3" t="s">
        <v>448</v>
      </c>
      <c r="BC125" s="3" t="s">
        <v>449</v>
      </c>
      <c r="BD125" s="4" t="s">
        <v>610</v>
      </c>
    </row>
    <row r="126" spans="1:56" x14ac:dyDescent="0.25">
      <c r="A126" t="s">
        <v>194</v>
      </c>
      <c r="B126">
        <v>1</v>
      </c>
      <c r="C126" t="s">
        <v>26</v>
      </c>
      <c r="D126" t="s">
        <v>12</v>
      </c>
      <c r="E126" s="2" t="s">
        <v>196</v>
      </c>
      <c r="F126" t="s">
        <v>12</v>
      </c>
      <c r="G126" t="s">
        <v>12</v>
      </c>
      <c r="H126">
        <v>1</v>
      </c>
      <c r="I126" t="s">
        <v>197</v>
      </c>
      <c r="K126" t="s">
        <v>331</v>
      </c>
      <c r="L126" t="s">
        <v>316</v>
      </c>
      <c r="M126">
        <v>3.7499999999999999E-3</v>
      </c>
      <c r="N126">
        <v>2</v>
      </c>
      <c r="O126" t="s">
        <v>333</v>
      </c>
      <c r="P126">
        <v>0.25</v>
      </c>
      <c r="Q126">
        <v>2</v>
      </c>
      <c r="R126" t="s">
        <v>356</v>
      </c>
      <c r="S126">
        <v>0.125</v>
      </c>
      <c r="T126">
        <v>0.25</v>
      </c>
      <c r="U126">
        <v>0.5</v>
      </c>
      <c r="V126" t="s">
        <v>333</v>
      </c>
      <c r="W126">
        <v>0.5</v>
      </c>
      <c r="X126">
        <v>6.25E-2</v>
      </c>
      <c r="Y126">
        <v>22.56</v>
      </c>
      <c r="Z126" t="s">
        <v>330</v>
      </c>
      <c r="AA126" t="s">
        <v>326</v>
      </c>
      <c r="AB126" t="s">
        <v>325</v>
      </c>
      <c r="AC126" t="s">
        <v>326</v>
      </c>
      <c r="AD126" t="s">
        <v>330</v>
      </c>
      <c r="AE126" t="s">
        <v>326</v>
      </c>
      <c r="AF126" t="s">
        <v>330</v>
      </c>
      <c r="AG126" t="s">
        <v>326</v>
      </c>
      <c r="AH126" t="s">
        <v>330</v>
      </c>
      <c r="AI126" t="s">
        <v>325</v>
      </c>
      <c r="AJ126" t="s">
        <v>326</v>
      </c>
      <c r="AK126" t="s">
        <v>330</v>
      </c>
      <c r="AL126" t="s">
        <v>330</v>
      </c>
      <c r="AM126" t="s">
        <v>438</v>
      </c>
      <c r="AN126" t="s">
        <v>469</v>
      </c>
      <c r="AO126" s="3" t="s">
        <v>440</v>
      </c>
      <c r="AP126" s="3" t="s">
        <v>470</v>
      </c>
      <c r="AQ126" s="3" t="s">
        <v>441</v>
      </c>
      <c r="AR126" s="3" t="s">
        <v>442</v>
      </c>
      <c r="AS126" s="3">
        <v>0.75</v>
      </c>
      <c r="AT126" s="3">
        <v>0.5</v>
      </c>
      <c r="AU126" s="3">
        <f>AS126/AT126</f>
        <v>1.5</v>
      </c>
      <c r="AV126" s="3" t="s">
        <v>460</v>
      </c>
      <c r="AW126" s="3">
        <v>1.5</v>
      </c>
      <c r="AX126" s="3">
        <v>1</v>
      </c>
      <c r="AY126" s="3">
        <f>AW126/AX126</f>
        <v>1.5</v>
      </c>
      <c r="AZ126" s="3" t="s">
        <v>460</v>
      </c>
      <c r="BA126" s="3" t="s">
        <v>441</v>
      </c>
      <c r="BB126" s="3" t="s">
        <v>441</v>
      </c>
      <c r="BC126" s="3" t="s">
        <v>442</v>
      </c>
      <c r="BD126" s="3" t="s">
        <v>611</v>
      </c>
    </row>
    <row r="127" spans="1:56" x14ac:dyDescent="0.25">
      <c r="A127" t="s">
        <v>194</v>
      </c>
      <c r="B127">
        <v>2</v>
      </c>
      <c r="C127" t="s">
        <v>86</v>
      </c>
      <c r="D127" t="s">
        <v>12</v>
      </c>
      <c r="E127" s="2" t="s">
        <v>88</v>
      </c>
      <c r="F127" t="s">
        <v>12</v>
      </c>
      <c r="G127" t="s">
        <v>12</v>
      </c>
      <c r="H127">
        <v>2</v>
      </c>
      <c r="I127" t="s">
        <v>195</v>
      </c>
      <c r="K127" t="s">
        <v>352</v>
      </c>
      <c r="L127" t="s">
        <v>316</v>
      </c>
      <c r="M127">
        <v>0.25</v>
      </c>
      <c r="N127" t="s">
        <v>323</v>
      </c>
      <c r="O127">
        <v>1</v>
      </c>
      <c r="P127">
        <v>0.5</v>
      </c>
      <c r="Q127">
        <v>2</v>
      </c>
      <c r="R127" t="s">
        <v>356</v>
      </c>
      <c r="S127">
        <v>0.25</v>
      </c>
      <c r="T127">
        <v>0.5</v>
      </c>
      <c r="U127">
        <v>2</v>
      </c>
      <c r="V127">
        <v>2</v>
      </c>
      <c r="W127">
        <v>1</v>
      </c>
      <c r="X127">
        <v>0.25</v>
      </c>
      <c r="Y127">
        <v>30.67</v>
      </c>
      <c r="Z127" t="s">
        <v>326</v>
      </c>
      <c r="AA127" t="s">
        <v>326</v>
      </c>
      <c r="AB127" t="s">
        <v>330</v>
      </c>
      <c r="AC127" t="s">
        <v>326</v>
      </c>
      <c r="AD127" t="s">
        <v>326</v>
      </c>
      <c r="AE127" t="s">
        <v>326</v>
      </c>
      <c r="AF127" t="s">
        <v>326</v>
      </c>
      <c r="AG127" t="s">
        <v>326</v>
      </c>
      <c r="AH127" t="s">
        <v>326</v>
      </c>
      <c r="AI127" t="s">
        <v>330</v>
      </c>
      <c r="AJ127" t="s">
        <v>326</v>
      </c>
      <c r="AK127" t="s">
        <v>326</v>
      </c>
      <c r="AM127" t="s">
        <v>474</v>
      </c>
      <c r="AN127" t="s">
        <v>475</v>
      </c>
      <c r="AO127" s="3" t="s">
        <v>440</v>
      </c>
      <c r="AP127" s="3" t="s">
        <v>470</v>
      </c>
      <c r="AQ127" s="3" t="s">
        <v>441</v>
      </c>
      <c r="AR127" s="3" t="s">
        <v>442</v>
      </c>
      <c r="AS127" s="3">
        <v>2</v>
      </c>
      <c r="AT127" s="3">
        <v>1</v>
      </c>
      <c r="AU127" s="3">
        <v>2</v>
      </c>
      <c r="AV127" s="3" t="s">
        <v>460</v>
      </c>
      <c r="AW127" s="3">
        <v>0.38</v>
      </c>
      <c r="AX127" s="3">
        <v>0.19</v>
      </c>
      <c r="AY127" s="3">
        <f>AW127/AX127</f>
        <v>2</v>
      </c>
      <c r="AZ127" s="3" t="s">
        <v>460</v>
      </c>
      <c r="BA127" s="3" t="s">
        <v>441</v>
      </c>
      <c r="BB127" s="3" t="s">
        <v>441</v>
      </c>
      <c r="BC127" s="3" t="s">
        <v>442</v>
      </c>
      <c r="BD127" s="4" t="s">
        <v>612</v>
      </c>
    </row>
    <row r="128" spans="1:56" x14ac:dyDescent="0.25">
      <c r="A128" t="s">
        <v>194</v>
      </c>
      <c r="B128">
        <v>2</v>
      </c>
      <c r="C128" t="s">
        <v>21</v>
      </c>
      <c r="D128" t="s">
        <v>12</v>
      </c>
      <c r="E128" s="2" t="s">
        <v>64</v>
      </c>
      <c r="F128" t="s">
        <v>12</v>
      </c>
      <c r="G128" t="s">
        <v>12</v>
      </c>
      <c r="H128">
        <v>2</v>
      </c>
      <c r="I128" t="s">
        <v>173</v>
      </c>
      <c r="K128" t="s">
        <v>388</v>
      </c>
      <c r="L128" t="s">
        <v>337</v>
      </c>
      <c r="M128">
        <v>3.7499999999999999E-3</v>
      </c>
      <c r="N128">
        <v>1</v>
      </c>
      <c r="O128" t="s">
        <v>333</v>
      </c>
      <c r="P128">
        <v>1</v>
      </c>
      <c r="Q128">
        <v>2</v>
      </c>
      <c r="R128" t="s">
        <v>320</v>
      </c>
      <c r="S128">
        <v>6.25E-2</v>
      </c>
      <c r="T128" t="s">
        <v>361</v>
      </c>
      <c r="U128" t="s">
        <v>332</v>
      </c>
      <c r="V128" t="s">
        <v>333</v>
      </c>
      <c r="W128">
        <v>0.12</v>
      </c>
      <c r="X128">
        <v>0.03</v>
      </c>
      <c r="Y128">
        <v>27.99</v>
      </c>
      <c r="Z128" t="s">
        <v>330</v>
      </c>
      <c r="AA128" t="s">
        <v>326</v>
      </c>
      <c r="AB128" t="s">
        <v>330</v>
      </c>
      <c r="AC128" t="s">
        <v>330</v>
      </c>
      <c r="AD128" t="s">
        <v>330</v>
      </c>
      <c r="AE128" t="s">
        <v>330</v>
      </c>
      <c r="AF128" t="s">
        <v>330</v>
      </c>
      <c r="AG128" t="s">
        <v>325</v>
      </c>
      <c r="AH128" t="s">
        <v>330</v>
      </c>
      <c r="AI128" t="s">
        <v>330</v>
      </c>
      <c r="AJ128" t="s">
        <v>329</v>
      </c>
      <c r="AK128" t="s">
        <v>330</v>
      </c>
      <c r="AL128" t="s">
        <v>330</v>
      </c>
      <c r="AM128" t="s">
        <v>438</v>
      </c>
      <c r="AN128" t="s">
        <v>451</v>
      </c>
      <c r="AO128" s="3" t="s">
        <v>441</v>
      </c>
      <c r="AP128" s="3" t="s">
        <v>441</v>
      </c>
      <c r="AQ128" s="3" t="s">
        <v>441</v>
      </c>
      <c r="AR128" s="3" t="s">
        <v>446</v>
      </c>
      <c r="AS128" s="3" t="s">
        <v>441</v>
      </c>
      <c r="AT128" s="3" t="s">
        <v>441</v>
      </c>
      <c r="AU128" s="3" t="s">
        <v>441</v>
      </c>
      <c r="AV128" s="3" t="s">
        <v>446</v>
      </c>
      <c r="AW128" s="3" t="s">
        <v>441</v>
      </c>
      <c r="AX128" s="3" t="s">
        <v>441</v>
      </c>
      <c r="AY128" s="3" t="s">
        <v>441</v>
      </c>
      <c r="AZ128" s="3" t="s">
        <v>446</v>
      </c>
      <c r="BA128" s="3" t="s">
        <v>512</v>
      </c>
      <c r="BB128" s="3" t="s">
        <v>448</v>
      </c>
      <c r="BC128" s="3" t="s">
        <v>449</v>
      </c>
      <c r="BD128" s="4" t="s">
        <v>613</v>
      </c>
    </row>
    <row r="129" spans="1:56" x14ac:dyDescent="0.25">
      <c r="A129" t="s">
        <v>194</v>
      </c>
      <c r="B129">
        <v>2</v>
      </c>
      <c r="C129" t="s">
        <v>18</v>
      </c>
      <c r="D129" t="s">
        <v>12</v>
      </c>
      <c r="E129" s="2" t="s">
        <v>64</v>
      </c>
      <c r="F129" t="s">
        <v>12</v>
      </c>
      <c r="G129" t="s">
        <v>12</v>
      </c>
      <c r="H129">
        <v>2</v>
      </c>
      <c r="I129" t="s">
        <v>178</v>
      </c>
      <c r="J129" t="s">
        <v>198</v>
      </c>
      <c r="K129" t="s">
        <v>389</v>
      </c>
      <c r="L129" t="s">
        <v>337</v>
      </c>
      <c r="M129">
        <v>1.8749999999999999E-3</v>
      </c>
      <c r="N129">
        <v>1</v>
      </c>
      <c r="O129" t="s">
        <v>333</v>
      </c>
      <c r="P129">
        <v>1</v>
      </c>
      <c r="Q129">
        <v>2</v>
      </c>
      <c r="R129" t="s">
        <v>320</v>
      </c>
      <c r="S129">
        <v>6.25E-2</v>
      </c>
      <c r="T129" t="s">
        <v>361</v>
      </c>
      <c r="U129" t="s">
        <v>332</v>
      </c>
      <c r="V129" t="s">
        <v>333</v>
      </c>
      <c r="W129">
        <v>0.12</v>
      </c>
      <c r="X129">
        <v>0.03</v>
      </c>
      <c r="Y129">
        <v>27.6</v>
      </c>
      <c r="Z129" t="s">
        <v>330</v>
      </c>
      <c r="AA129" t="s">
        <v>326</v>
      </c>
      <c r="AB129" t="s">
        <v>330</v>
      </c>
      <c r="AC129" t="s">
        <v>330</v>
      </c>
      <c r="AD129" t="s">
        <v>330</v>
      </c>
      <c r="AE129" t="s">
        <v>330</v>
      </c>
      <c r="AF129" t="s">
        <v>330</v>
      </c>
      <c r="AG129" t="s">
        <v>325</v>
      </c>
      <c r="AH129" t="s">
        <v>330</v>
      </c>
      <c r="AI129" t="s">
        <v>344</v>
      </c>
      <c r="AJ129" t="s">
        <v>329</v>
      </c>
      <c r="AK129" t="s">
        <v>330</v>
      </c>
      <c r="AL129" t="s">
        <v>330</v>
      </c>
      <c r="AM129" t="s">
        <v>438</v>
      </c>
      <c r="AN129" t="s">
        <v>451</v>
      </c>
      <c r="AO129" s="3" t="s">
        <v>441</v>
      </c>
      <c r="AP129" s="3" t="s">
        <v>441</v>
      </c>
      <c r="AQ129" s="3" t="s">
        <v>441</v>
      </c>
      <c r="AR129" s="3" t="s">
        <v>446</v>
      </c>
      <c r="AS129" s="3" t="s">
        <v>441</v>
      </c>
      <c r="AT129" s="3" t="s">
        <v>441</v>
      </c>
      <c r="AU129" s="3" t="s">
        <v>441</v>
      </c>
      <c r="AV129" s="3" t="s">
        <v>446</v>
      </c>
      <c r="AW129" s="3" t="s">
        <v>441</v>
      </c>
      <c r="AX129" s="3" t="s">
        <v>441</v>
      </c>
      <c r="AY129" s="3" t="s">
        <v>441</v>
      </c>
      <c r="AZ129" s="3" t="s">
        <v>446</v>
      </c>
      <c r="BA129" s="3" t="s">
        <v>512</v>
      </c>
      <c r="BB129" s="3" t="s">
        <v>448</v>
      </c>
      <c r="BC129" s="3" t="s">
        <v>449</v>
      </c>
      <c r="BD129" s="4" t="s">
        <v>614</v>
      </c>
    </row>
    <row r="130" spans="1:56" x14ac:dyDescent="0.25">
      <c r="A130" t="s">
        <v>194</v>
      </c>
      <c r="B130">
        <v>3</v>
      </c>
      <c r="C130" t="s">
        <v>199</v>
      </c>
      <c r="D130" t="s">
        <v>12</v>
      </c>
      <c r="E130" s="2" t="s">
        <v>88</v>
      </c>
      <c r="F130" t="s">
        <v>12</v>
      </c>
      <c r="G130" t="s">
        <v>42</v>
      </c>
      <c r="H130">
        <v>3</v>
      </c>
      <c r="I130" t="s">
        <v>200</v>
      </c>
      <c r="J130" t="s">
        <v>201</v>
      </c>
      <c r="K130" t="s">
        <v>352</v>
      </c>
      <c r="L130" t="s">
        <v>316</v>
      </c>
      <c r="M130" s="9">
        <v>1</v>
      </c>
      <c r="N130" s="9">
        <v>8</v>
      </c>
      <c r="O130" s="9">
        <v>1</v>
      </c>
      <c r="P130" s="9">
        <v>0.5</v>
      </c>
      <c r="Q130" s="9" t="s">
        <v>319</v>
      </c>
      <c r="R130" s="9">
        <v>128</v>
      </c>
      <c r="S130" s="25">
        <v>0.25</v>
      </c>
      <c r="T130" s="9">
        <v>1</v>
      </c>
      <c r="U130" s="9">
        <v>2</v>
      </c>
      <c r="V130" s="9">
        <v>8</v>
      </c>
      <c r="W130" s="9">
        <v>0.5</v>
      </c>
      <c r="X130" s="9">
        <f>0.25</f>
        <v>0.25</v>
      </c>
      <c r="Y130" s="13">
        <v>30.62</v>
      </c>
      <c r="Z130" s="12" t="s">
        <v>326</v>
      </c>
      <c r="AA130" s="12" t="s">
        <v>326</v>
      </c>
      <c r="AB130" s="12" t="s">
        <v>330</v>
      </c>
      <c r="AC130" s="12" t="s">
        <v>326</v>
      </c>
      <c r="AD130" s="12" t="s">
        <v>326</v>
      </c>
      <c r="AE130" s="12" t="s">
        <v>326</v>
      </c>
      <c r="AF130" s="12" t="s">
        <v>326</v>
      </c>
      <c r="AG130" s="12" t="s">
        <v>326</v>
      </c>
      <c r="AH130" s="12" t="s">
        <v>326</v>
      </c>
      <c r="AI130" s="12" t="s">
        <v>325</v>
      </c>
      <c r="AJ130" s="12" t="s">
        <v>326</v>
      </c>
      <c r="AK130" s="12" t="s">
        <v>326</v>
      </c>
      <c r="AL130" s="13" t="s">
        <v>326</v>
      </c>
      <c r="AM130" t="s">
        <v>474</v>
      </c>
      <c r="AN130" t="s">
        <v>469</v>
      </c>
      <c r="AO130" s="3" t="s">
        <v>440</v>
      </c>
      <c r="AP130" s="3" t="s">
        <v>361</v>
      </c>
      <c r="AQ130" s="3" t="s">
        <v>441</v>
      </c>
      <c r="AR130" s="3" t="s">
        <v>442</v>
      </c>
      <c r="AS130" s="3">
        <v>2</v>
      </c>
      <c r="AT130" s="3">
        <v>1</v>
      </c>
      <c r="AU130" s="3">
        <f>AS130/AT130</f>
        <v>2</v>
      </c>
      <c r="AV130" s="3" t="s">
        <v>460</v>
      </c>
      <c r="AW130" s="3">
        <v>3</v>
      </c>
      <c r="AX130" s="3">
        <v>1</v>
      </c>
      <c r="AY130" s="3">
        <f>AW130/AX130</f>
        <v>3</v>
      </c>
      <c r="AZ130" s="3" t="s">
        <v>460</v>
      </c>
      <c r="BA130" s="3" t="s">
        <v>615</v>
      </c>
      <c r="BB130" s="3" t="s">
        <v>441</v>
      </c>
      <c r="BC130" s="3" t="s">
        <v>442</v>
      </c>
      <c r="BD130" s="3" t="s">
        <v>616</v>
      </c>
    </row>
    <row r="131" spans="1:56" x14ac:dyDescent="0.25">
      <c r="A131" t="s">
        <v>194</v>
      </c>
      <c r="B131">
        <v>3</v>
      </c>
      <c r="C131" t="s">
        <v>21</v>
      </c>
      <c r="D131" t="s">
        <v>12</v>
      </c>
      <c r="E131" s="2" t="s">
        <v>64</v>
      </c>
      <c r="F131" t="s">
        <v>12</v>
      </c>
      <c r="G131" t="s">
        <v>12</v>
      </c>
      <c r="H131">
        <v>2</v>
      </c>
      <c r="I131" t="s">
        <v>134</v>
      </c>
      <c r="K131" t="s">
        <v>388</v>
      </c>
      <c r="L131" t="s">
        <v>337</v>
      </c>
      <c r="M131">
        <v>1.8749999999999999E-3</v>
      </c>
      <c r="N131">
        <v>1</v>
      </c>
      <c r="O131">
        <v>0.5</v>
      </c>
      <c r="P131">
        <v>0.5</v>
      </c>
      <c r="Q131">
        <v>2</v>
      </c>
      <c r="R131" t="s">
        <v>320</v>
      </c>
      <c r="S131">
        <v>6.25E-2</v>
      </c>
      <c r="T131" t="s">
        <v>361</v>
      </c>
      <c r="U131" t="s">
        <v>332</v>
      </c>
      <c r="V131" t="s">
        <v>333</v>
      </c>
      <c r="W131">
        <v>0.12</v>
      </c>
      <c r="X131">
        <v>0.03</v>
      </c>
      <c r="Y131">
        <v>26.13</v>
      </c>
      <c r="Z131" t="s">
        <v>330</v>
      </c>
      <c r="AA131" t="s">
        <v>326</v>
      </c>
      <c r="AB131" t="s">
        <v>329</v>
      </c>
      <c r="AC131" t="s">
        <v>330</v>
      </c>
      <c r="AD131" t="s">
        <v>330</v>
      </c>
      <c r="AE131" t="s">
        <v>330</v>
      </c>
      <c r="AF131" t="s">
        <v>330</v>
      </c>
      <c r="AG131" t="s">
        <v>325</v>
      </c>
      <c r="AH131" t="s">
        <v>330</v>
      </c>
      <c r="AI131" t="s">
        <v>344</v>
      </c>
      <c r="AJ131" t="s">
        <v>329</v>
      </c>
      <c r="AK131" t="s">
        <v>330</v>
      </c>
      <c r="AL131" t="s">
        <v>330</v>
      </c>
      <c r="AM131" t="s">
        <v>474</v>
      </c>
      <c r="AN131" t="s">
        <v>451</v>
      </c>
      <c r="AO131" s="3" t="s">
        <v>441</v>
      </c>
      <c r="AP131" s="3" t="s">
        <v>441</v>
      </c>
      <c r="AQ131" s="3" t="s">
        <v>441</v>
      </c>
      <c r="AR131" s="3" t="s">
        <v>446</v>
      </c>
      <c r="AS131" s="3" t="s">
        <v>441</v>
      </c>
      <c r="AT131" s="3" t="s">
        <v>441</v>
      </c>
      <c r="AU131" s="3" t="s">
        <v>441</v>
      </c>
      <c r="AV131" s="3" t="s">
        <v>446</v>
      </c>
      <c r="AW131" s="3" t="s">
        <v>441</v>
      </c>
      <c r="AX131" s="3" t="s">
        <v>441</v>
      </c>
      <c r="AY131" s="3" t="s">
        <v>441</v>
      </c>
      <c r="AZ131" s="3" t="s">
        <v>446</v>
      </c>
      <c r="BA131" s="3" t="s">
        <v>512</v>
      </c>
      <c r="BB131" s="3" t="s">
        <v>448</v>
      </c>
      <c r="BC131" s="3" t="s">
        <v>449</v>
      </c>
      <c r="BD131" s="3" t="s">
        <v>617</v>
      </c>
    </row>
    <row r="132" spans="1:56" x14ac:dyDescent="0.25">
      <c r="A132" t="s">
        <v>194</v>
      </c>
      <c r="B132">
        <v>3</v>
      </c>
      <c r="C132" t="s">
        <v>18</v>
      </c>
      <c r="D132" t="s">
        <v>12</v>
      </c>
      <c r="E132" s="2" t="s">
        <v>64</v>
      </c>
      <c r="F132" t="s">
        <v>12</v>
      </c>
      <c r="G132" t="s">
        <v>12</v>
      </c>
      <c r="H132">
        <v>2</v>
      </c>
      <c r="I132" t="s">
        <v>146</v>
      </c>
      <c r="K132" t="s">
        <v>389</v>
      </c>
      <c r="L132" t="s">
        <v>337</v>
      </c>
      <c r="M132">
        <v>1.8749999999999999E-3</v>
      </c>
      <c r="N132">
        <v>0.5</v>
      </c>
      <c r="O132" t="s">
        <v>333</v>
      </c>
      <c r="P132">
        <v>1</v>
      </c>
      <c r="Q132">
        <v>2</v>
      </c>
      <c r="R132" t="s">
        <v>320</v>
      </c>
      <c r="S132">
        <v>6.25E-2</v>
      </c>
      <c r="T132" t="s">
        <v>361</v>
      </c>
      <c r="U132" t="s">
        <v>332</v>
      </c>
      <c r="V132" t="s">
        <v>333</v>
      </c>
      <c r="W132">
        <v>0.12</v>
      </c>
      <c r="X132">
        <v>0.03</v>
      </c>
      <c r="Y132">
        <v>26.79</v>
      </c>
      <c r="Z132" t="s">
        <v>330</v>
      </c>
      <c r="AA132" t="s">
        <v>326</v>
      </c>
      <c r="AB132" t="s">
        <v>330</v>
      </c>
      <c r="AC132" t="s">
        <v>330</v>
      </c>
      <c r="AD132" t="s">
        <v>330</v>
      </c>
      <c r="AE132" t="s">
        <v>330</v>
      </c>
      <c r="AF132" t="s">
        <v>330</v>
      </c>
      <c r="AG132" t="s">
        <v>325</v>
      </c>
      <c r="AH132" t="s">
        <v>330</v>
      </c>
      <c r="AI132" t="s">
        <v>344</v>
      </c>
      <c r="AJ132" t="s">
        <v>329</v>
      </c>
      <c r="AK132" t="s">
        <v>330</v>
      </c>
      <c r="AL132" t="s">
        <v>330</v>
      </c>
      <c r="AM132" t="s">
        <v>474</v>
      </c>
      <c r="AN132" t="s">
        <v>451</v>
      </c>
      <c r="AO132" s="3" t="s">
        <v>441</v>
      </c>
      <c r="AP132" s="3" t="s">
        <v>441</v>
      </c>
      <c r="AQ132" s="3" t="s">
        <v>441</v>
      </c>
      <c r="AR132" s="3" t="s">
        <v>446</v>
      </c>
      <c r="AS132" s="3" t="s">
        <v>441</v>
      </c>
      <c r="AT132" s="3" t="s">
        <v>441</v>
      </c>
      <c r="AU132" s="3" t="s">
        <v>441</v>
      </c>
      <c r="AV132" s="3" t="s">
        <v>446</v>
      </c>
      <c r="AW132" s="3" t="s">
        <v>441</v>
      </c>
      <c r="AX132" s="3" t="s">
        <v>441</v>
      </c>
      <c r="AY132" s="3" t="s">
        <v>441</v>
      </c>
      <c r="AZ132" s="3" t="s">
        <v>446</v>
      </c>
      <c r="BA132" s="3" t="s">
        <v>512</v>
      </c>
      <c r="BB132" s="3" t="s">
        <v>448</v>
      </c>
      <c r="BC132" s="3" t="s">
        <v>449</v>
      </c>
      <c r="BD132" s="4" t="s">
        <v>618</v>
      </c>
    </row>
    <row r="133" spans="1:56" x14ac:dyDescent="0.25">
      <c r="A133" t="s">
        <v>202</v>
      </c>
      <c r="B133">
        <v>1</v>
      </c>
      <c r="C133" t="s">
        <v>41</v>
      </c>
      <c r="D133" t="s">
        <v>12</v>
      </c>
      <c r="E133" s="2" t="s">
        <v>90</v>
      </c>
      <c r="F133" t="s">
        <v>12</v>
      </c>
      <c r="G133" t="s">
        <v>12</v>
      </c>
      <c r="H133">
        <v>2</v>
      </c>
      <c r="I133" t="s">
        <v>166</v>
      </c>
      <c r="J133" t="s">
        <v>206</v>
      </c>
      <c r="K133" t="s">
        <v>391</v>
      </c>
      <c r="L133" t="s">
        <v>348</v>
      </c>
      <c r="M133">
        <v>7.4999999999999997E-3</v>
      </c>
      <c r="N133" t="s">
        <v>317</v>
      </c>
      <c r="O133">
        <v>4</v>
      </c>
      <c r="P133">
        <v>0.25</v>
      </c>
      <c r="Q133">
        <v>0.5</v>
      </c>
      <c r="R133" t="s">
        <v>320</v>
      </c>
      <c r="S133" t="s">
        <v>327</v>
      </c>
      <c r="T133" t="s">
        <v>317</v>
      </c>
      <c r="U133" t="s">
        <v>323</v>
      </c>
      <c r="V133" t="s">
        <v>333</v>
      </c>
      <c r="W133" t="s">
        <v>332</v>
      </c>
      <c r="X133">
        <v>1.4999999999999999E-2</v>
      </c>
      <c r="Y133" t="s">
        <v>325</v>
      </c>
      <c r="Z133" t="s">
        <v>326</v>
      </c>
      <c r="AA133" t="s">
        <v>326</v>
      </c>
      <c r="AB133" t="s">
        <v>325</v>
      </c>
      <c r="AC133" t="s">
        <v>326</v>
      </c>
      <c r="AD133" t="s">
        <v>330</v>
      </c>
      <c r="AE133" t="s">
        <v>330</v>
      </c>
      <c r="AF133" t="s">
        <v>325</v>
      </c>
      <c r="AG133" t="s">
        <v>330</v>
      </c>
      <c r="AH133" t="s">
        <v>325</v>
      </c>
      <c r="AI133" t="s">
        <v>325</v>
      </c>
      <c r="AJ133" t="s">
        <v>330</v>
      </c>
      <c r="AK133" t="s">
        <v>326</v>
      </c>
      <c r="AL133" t="s">
        <v>325</v>
      </c>
      <c r="AM133" t="s">
        <v>438</v>
      </c>
      <c r="AN133" t="s">
        <v>480</v>
      </c>
      <c r="AO133" s="3" t="s">
        <v>440</v>
      </c>
      <c r="AP133" s="3" t="s">
        <v>470</v>
      </c>
      <c r="AQ133" s="3" t="s">
        <v>441</v>
      </c>
      <c r="AR133" s="3" t="s">
        <v>442</v>
      </c>
      <c r="AS133" s="3" t="s">
        <v>443</v>
      </c>
      <c r="AT133" s="3" t="s">
        <v>318</v>
      </c>
      <c r="AU133" s="3" t="s">
        <v>441</v>
      </c>
      <c r="AV133" s="3" t="s">
        <v>442</v>
      </c>
      <c r="AW133" s="3" t="s">
        <v>440</v>
      </c>
      <c r="AX133" s="3" t="s">
        <v>318</v>
      </c>
      <c r="AY133" s="3" t="s">
        <v>441</v>
      </c>
      <c r="AZ133" s="3" t="s">
        <v>442</v>
      </c>
      <c r="BA133" s="3" t="s">
        <v>441</v>
      </c>
      <c r="BB133" s="3" t="s">
        <v>441</v>
      </c>
      <c r="BC133" s="3" t="s">
        <v>442</v>
      </c>
      <c r="BD133" s="3" t="s">
        <v>621</v>
      </c>
    </row>
    <row r="134" spans="1:56" x14ac:dyDescent="0.25">
      <c r="A134" t="s">
        <v>202</v>
      </c>
      <c r="B134">
        <v>1</v>
      </c>
      <c r="C134" t="s">
        <v>151</v>
      </c>
      <c r="D134" t="s">
        <v>12</v>
      </c>
      <c r="E134" s="2" t="s">
        <v>90</v>
      </c>
      <c r="F134" t="s">
        <v>12</v>
      </c>
      <c r="G134" t="s">
        <v>12</v>
      </c>
      <c r="H134" t="s">
        <v>54</v>
      </c>
      <c r="I134" t="s">
        <v>166</v>
      </c>
      <c r="K134" t="s">
        <v>390</v>
      </c>
      <c r="L134" t="s">
        <v>335</v>
      </c>
      <c r="M134">
        <v>7.4999999999999997E-3</v>
      </c>
      <c r="N134" t="s">
        <v>317</v>
      </c>
      <c r="O134">
        <v>4</v>
      </c>
      <c r="P134">
        <v>0.25</v>
      </c>
      <c r="Q134">
        <v>0.5</v>
      </c>
      <c r="R134" t="s">
        <v>320</v>
      </c>
      <c r="S134" t="s">
        <v>327</v>
      </c>
      <c r="T134" t="s">
        <v>317</v>
      </c>
      <c r="U134">
        <v>4</v>
      </c>
      <c r="V134" t="s">
        <v>333</v>
      </c>
      <c r="W134" t="s">
        <v>332</v>
      </c>
      <c r="X134">
        <v>1.4999999999999999E-2</v>
      </c>
      <c r="Y134" t="s">
        <v>325</v>
      </c>
      <c r="Z134" t="s">
        <v>326</v>
      </c>
      <c r="AA134" t="s">
        <v>326</v>
      </c>
      <c r="AB134" t="s">
        <v>325</v>
      </c>
      <c r="AC134" t="s">
        <v>326</v>
      </c>
      <c r="AD134" t="s">
        <v>330</v>
      </c>
      <c r="AE134" t="s">
        <v>330</v>
      </c>
      <c r="AF134" t="s">
        <v>325</v>
      </c>
      <c r="AG134" t="s">
        <v>330</v>
      </c>
      <c r="AH134" t="s">
        <v>326</v>
      </c>
      <c r="AI134" t="s">
        <v>325</v>
      </c>
      <c r="AJ134" t="s">
        <v>330</v>
      </c>
      <c r="AK134" t="s">
        <v>326</v>
      </c>
      <c r="AL134" t="s">
        <v>325</v>
      </c>
      <c r="AM134" t="s">
        <v>474</v>
      </c>
      <c r="AN134" t="s">
        <v>480</v>
      </c>
      <c r="AO134" s="3" t="s">
        <v>440</v>
      </c>
      <c r="AP134" s="3" t="s">
        <v>470</v>
      </c>
      <c r="AQ134" s="3" t="s">
        <v>441</v>
      </c>
      <c r="AR134" s="3" t="s">
        <v>442</v>
      </c>
      <c r="AS134" s="3" t="s">
        <v>443</v>
      </c>
      <c r="AT134" s="3" t="s">
        <v>318</v>
      </c>
      <c r="AU134" s="3" t="s">
        <v>441</v>
      </c>
      <c r="AV134" s="3" t="s">
        <v>442</v>
      </c>
      <c r="AW134" s="3" t="s">
        <v>440</v>
      </c>
      <c r="AX134" s="3" t="s">
        <v>619</v>
      </c>
      <c r="AY134" s="3" t="s">
        <v>441</v>
      </c>
      <c r="AZ134" s="3" t="s">
        <v>442</v>
      </c>
      <c r="BA134" s="3" t="s">
        <v>441</v>
      </c>
      <c r="BB134" s="3" t="s">
        <v>441</v>
      </c>
      <c r="BC134" s="3" t="s">
        <v>442</v>
      </c>
      <c r="BD134" s="3" t="s">
        <v>620</v>
      </c>
    </row>
    <row r="135" spans="1:56" x14ac:dyDescent="0.25">
      <c r="A135" t="s">
        <v>202</v>
      </c>
      <c r="B135">
        <v>1</v>
      </c>
      <c r="C135" t="s">
        <v>21</v>
      </c>
      <c r="D135" t="s">
        <v>12</v>
      </c>
      <c r="E135" s="2" t="s">
        <v>19</v>
      </c>
      <c r="F135" t="s">
        <v>12</v>
      </c>
      <c r="G135" t="s">
        <v>12</v>
      </c>
      <c r="H135">
        <v>1</v>
      </c>
      <c r="I135" t="s">
        <v>169</v>
      </c>
      <c r="K135" t="s">
        <v>392</v>
      </c>
      <c r="L135" t="s">
        <v>337</v>
      </c>
      <c r="M135">
        <v>1.8749999999999999E-3</v>
      </c>
      <c r="N135">
        <v>1</v>
      </c>
      <c r="O135" t="s">
        <v>333</v>
      </c>
      <c r="P135">
        <v>0.5</v>
      </c>
      <c r="Q135">
        <v>2</v>
      </c>
      <c r="R135" t="s">
        <v>320</v>
      </c>
      <c r="S135">
        <v>6.25E-2</v>
      </c>
      <c r="T135" t="s">
        <v>361</v>
      </c>
      <c r="U135" t="s">
        <v>332</v>
      </c>
      <c r="V135" t="s">
        <v>333</v>
      </c>
      <c r="W135">
        <v>0.12</v>
      </c>
      <c r="X135">
        <v>0.03</v>
      </c>
      <c r="Y135">
        <v>25.16</v>
      </c>
      <c r="Z135" t="s">
        <v>330</v>
      </c>
      <c r="AA135" t="s">
        <v>326</v>
      </c>
      <c r="AB135" t="s">
        <v>330</v>
      </c>
      <c r="AC135" t="s">
        <v>330</v>
      </c>
      <c r="AD135" t="s">
        <v>330</v>
      </c>
      <c r="AE135" t="s">
        <v>330</v>
      </c>
      <c r="AF135" t="s">
        <v>330</v>
      </c>
      <c r="AG135" t="s">
        <v>325</v>
      </c>
      <c r="AH135" t="s">
        <v>330</v>
      </c>
      <c r="AI135" t="s">
        <v>330</v>
      </c>
      <c r="AJ135" t="s">
        <v>329</v>
      </c>
      <c r="AK135" t="s">
        <v>330</v>
      </c>
      <c r="AL135" t="s">
        <v>330</v>
      </c>
      <c r="AM135" t="s">
        <v>438</v>
      </c>
      <c r="AN135" t="s">
        <v>451</v>
      </c>
      <c r="AO135" s="3" t="s">
        <v>441</v>
      </c>
      <c r="AP135" s="3" t="s">
        <v>441</v>
      </c>
      <c r="AQ135" s="3" t="s">
        <v>441</v>
      </c>
      <c r="AR135" s="3" t="s">
        <v>446</v>
      </c>
      <c r="AS135" s="3" t="s">
        <v>441</v>
      </c>
      <c r="AT135" s="3" t="s">
        <v>441</v>
      </c>
      <c r="AU135" s="3" t="s">
        <v>441</v>
      </c>
      <c r="AV135" s="3" t="s">
        <v>446</v>
      </c>
      <c r="AW135" s="3" t="s">
        <v>441</v>
      </c>
      <c r="AX135" s="3" t="s">
        <v>441</v>
      </c>
      <c r="AY135" s="3" t="s">
        <v>441</v>
      </c>
      <c r="AZ135" s="3" t="s">
        <v>446</v>
      </c>
      <c r="BA135" s="3" t="s">
        <v>512</v>
      </c>
      <c r="BB135" s="3" t="s">
        <v>448</v>
      </c>
      <c r="BC135" s="3" t="s">
        <v>449</v>
      </c>
      <c r="BD135" s="3" t="s">
        <v>622</v>
      </c>
    </row>
    <row r="136" spans="1:56" x14ac:dyDescent="0.25">
      <c r="A136" t="s">
        <v>202</v>
      </c>
      <c r="B136">
        <v>2</v>
      </c>
      <c r="C136" t="s">
        <v>203</v>
      </c>
      <c r="D136" t="s">
        <v>12</v>
      </c>
      <c r="E136" s="2" t="s">
        <v>19</v>
      </c>
      <c r="F136" t="s">
        <v>12</v>
      </c>
      <c r="G136" t="s">
        <v>12</v>
      </c>
      <c r="H136">
        <v>2</v>
      </c>
      <c r="I136" t="s">
        <v>97</v>
      </c>
      <c r="K136" t="s">
        <v>352</v>
      </c>
      <c r="L136" t="s">
        <v>316</v>
      </c>
      <c r="M136">
        <v>1.8749999999999999E-3</v>
      </c>
      <c r="N136">
        <v>0.5</v>
      </c>
      <c r="O136" t="s">
        <v>333</v>
      </c>
      <c r="P136">
        <v>0.5</v>
      </c>
      <c r="Q136">
        <v>2</v>
      </c>
      <c r="R136" t="s">
        <v>320</v>
      </c>
      <c r="S136">
        <v>6.25E-2</v>
      </c>
      <c r="T136">
        <v>1</v>
      </c>
      <c r="U136" t="s">
        <v>332</v>
      </c>
      <c r="V136" t="s">
        <v>333</v>
      </c>
      <c r="W136">
        <v>0.12</v>
      </c>
      <c r="X136">
        <v>0.03</v>
      </c>
      <c r="Y136">
        <v>24.44</v>
      </c>
      <c r="Z136" t="s">
        <v>330</v>
      </c>
      <c r="AA136" t="s">
        <v>326</v>
      </c>
      <c r="AB136" t="s">
        <v>330</v>
      </c>
      <c r="AC136" t="s">
        <v>330</v>
      </c>
      <c r="AD136" t="s">
        <v>330</v>
      </c>
      <c r="AE136" t="s">
        <v>330</v>
      </c>
      <c r="AF136" t="s">
        <v>330</v>
      </c>
      <c r="AG136" t="s">
        <v>325</v>
      </c>
      <c r="AH136" t="s">
        <v>330</v>
      </c>
      <c r="AI136" t="s">
        <v>330</v>
      </c>
      <c r="AJ136" t="s">
        <v>329</v>
      </c>
      <c r="AK136" t="s">
        <v>330</v>
      </c>
      <c r="AL136" t="s">
        <v>330</v>
      </c>
      <c r="AM136" t="s">
        <v>474</v>
      </c>
      <c r="AN136" t="s">
        <v>464</v>
      </c>
      <c r="AO136" s="3" t="s">
        <v>441</v>
      </c>
      <c r="AP136" s="3" t="s">
        <v>441</v>
      </c>
      <c r="AQ136" s="3" t="s">
        <v>441</v>
      </c>
      <c r="AR136" s="3" t="s">
        <v>446</v>
      </c>
      <c r="AS136" s="3" t="s">
        <v>441</v>
      </c>
      <c r="AT136" s="3" t="s">
        <v>441</v>
      </c>
      <c r="AU136" s="3" t="s">
        <v>441</v>
      </c>
      <c r="AV136" s="3" t="s">
        <v>446</v>
      </c>
      <c r="AW136" s="3" t="s">
        <v>441</v>
      </c>
      <c r="AX136" s="3" t="s">
        <v>441</v>
      </c>
      <c r="AY136" s="3" t="s">
        <v>441</v>
      </c>
      <c r="AZ136" s="3" t="s">
        <v>446</v>
      </c>
      <c r="BA136" s="3" t="s">
        <v>537</v>
      </c>
      <c r="BB136" s="3" t="s">
        <v>623</v>
      </c>
      <c r="BC136" s="3" t="s">
        <v>449</v>
      </c>
      <c r="BD136" s="4" t="s">
        <v>624</v>
      </c>
    </row>
    <row r="137" spans="1:56" x14ac:dyDescent="0.25">
      <c r="A137" t="s">
        <v>202</v>
      </c>
      <c r="B137">
        <v>2</v>
      </c>
      <c r="C137" t="s">
        <v>205</v>
      </c>
      <c r="D137" t="s">
        <v>12</v>
      </c>
      <c r="E137" s="15" t="s">
        <v>105</v>
      </c>
      <c r="F137" t="s">
        <v>12</v>
      </c>
      <c r="G137" t="s">
        <v>12</v>
      </c>
      <c r="H137">
        <v>2</v>
      </c>
      <c r="I137" t="s">
        <v>74</v>
      </c>
      <c r="K137" t="s">
        <v>390</v>
      </c>
      <c r="L137" t="s">
        <v>335</v>
      </c>
      <c r="M137">
        <v>6.25E-2</v>
      </c>
      <c r="N137">
        <v>0.5</v>
      </c>
      <c r="O137">
        <v>0.5</v>
      </c>
      <c r="P137">
        <v>0.25</v>
      </c>
      <c r="Q137">
        <v>2</v>
      </c>
      <c r="R137" t="s">
        <v>320</v>
      </c>
      <c r="S137">
        <v>0.5</v>
      </c>
      <c r="T137" t="s">
        <v>317</v>
      </c>
      <c r="U137">
        <v>4</v>
      </c>
      <c r="V137">
        <v>0.5</v>
      </c>
      <c r="W137">
        <v>0.12</v>
      </c>
      <c r="X137">
        <v>6.25E-2</v>
      </c>
      <c r="Y137">
        <v>23.92</v>
      </c>
      <c r="Z137" t="s">
        <v>326</v>
      </c>
      <c r="AA137" t="s">
        <v>326</v>
      </c>
      <c r="AB137" t="s">
        <v>329</v>
      </c>
      <c r="AC137" t="s">
        <v>326</v>
      </c>
      <c r="AD137" t="s">
        <v>330</v>
      </c>
      <c r="AE137" t="s">
        <v>330</v>
      </c>
      <c r="AF137" t="s">
        <v>326</v>
      </c>
      <c r="AG137" t="s">
        <v>330</v>
      </c>
      <c r="AH137" t="s">
        <v>326</v>
      </c>
      <c r="AI137" t="s">
        <v>330</v>
      </c>
      <c r="AJ137" t="s">
        <v>326</v>
      </c>
      <c r="AK137" t="s">
        <v>329</v>
      </c>
      <c r="AL137" t="s">
        <v>330</v>
      </c>
      <c r="AM137" t="s">
        <v>474</v>
      </c>
      <c r="AN137" t="s">
        <v>464</v>
      </c>
      <c r="AO137" s="3" t="s">
        <v>440</v>
      </c>
      <c r="AP137" s="3" t="s">
        <v>532</v>
      </c>
      <c r="AQ137" s="3" t="s">
        <v>441</v>
      </c>
      <c r="AR137" s="3" t="s">
        <v>442</v>
      </c>
      <c r="AS137" s="3">
        <v>4</v>
      </c>
      <c r="AT137" s="3" t="s">
        <v>459</v>
      </c>
      <c r="AU137" s="3" t="s">
        <v>441</v>
      </c>
      <c r="AV137" s="3" t="s">
        <v>442</v>
      </c>
      <c r="AW137" s="3" t="s">
        <v>441</v>
      </c>
      <c r="AX137" s="3" t="s">
        <v>440</v>
      </c>
      <c r="AY137" s="3">
        <v>0.38</v>
      </c>
      <c r="AZ137" s="3" t="s">
        <v>442</v>
      </c>
      <c r="BA137" s="3" t="s">
        <v>441</v>
      </c>
      <c r="BB137" s="3" t="s">
        <v>441</v>
      </c>
      <c r="BC137" s="3" t="s">
        <v>442</v>
      </c>
      <c r="BD137" s="4" t="s">
        <v>625</v>
      </c>
    </row>
    <row r="138" spans="1:56" x14ac:dyDescent="0.25">
      <c r="A138" t="s">
        <v>202</v>
      </c>
      <c r="B138">
        <v>2</v>
      </c>
      <c r="C138" t="s">
        <v>151</v>
      </c>
      <c r="D138" t="s">
        <v>12</v>
      </c>
      <c r="E138" s="2" t="s">
        <v>90</v>
      </c>
      <c r="F138" t="s">
        <v>12</v>
      </c>
      <c r="G138" t="s">
        <v>12</v>
      </c>
      <c r="H138">
        <v>2</v>
      </c>
      <c r="I138" t="s">
        <v>181</v>
      </c>
      <c r="J138" t="s">
        <v>204</v>
      </c>
      <c r="K138" t="s">
        <v>390</v>
      </c>
      <c r="L138" t="s">
        <v>335</v>
      </c>
      <c r="M138">
        <v>6.25E-2</v>
      </c>
      <c r="N138">
        <v>0.5</v>
      </c>
      <c r="O138">
        <v>0.5</v>
      </c>
      <c r="P138">
        <v>0.25</v>
      </c>
      <c r="Q138">
        <v>0.5</v>
      </c>
      <c r="R138">
        <v>128</v>
      </c>
      <c r="S138">
        <v>0.5</v>
      </c>
      <c r="T138" t="s">
        <v>317</v>
      </c>
      <c r="U138">
        <v>4</v>
      </c>
      <c r="V138">
        <v>1</v>
      </c>
      <c r="W138">
        <v>0.12</v>
      </c>
      <c r="X138">
        <v>0</v>
      </c>
      <c r="Y138">
        <v>24.17</v>
      </c>
      <c r="Z138" t="s">
        <v>326</v>
      </c>
      <c r="AA138" t="s">
        <v>326</v>
      </c>
      <c r="AB138" t="s">
        <v>326</v>
      </c>
      <c r="AC138" t="s">
        <v>326</v>
      </c>
      <c r="AD138" t="s">
        <v>330</v>
      </c>
      <c r="AE138" t="s">
        <v>326</v>
      </c>
      <c r="AF138" t="s">
        <v>326</v>
      </c>
      <c r="AG138" t="s">
        <v>330</v>
      </c>
      <c r="AH138" t="s">
        <v>326</v>
      </c>
      <c r="AI138" t="s">
        <v>325</v>
      </c>
      <c r="AJ138" t="s">
        <v>326</v>
      </c>
      <c r="AK138" t="s">
        <v>326</v>
      </c>
      <c r="AL138" t="s">
        <v>326</v>
      </c>
      <c r="AM138" t="s">
        <v>474</v>
      </c>
      <c r="AN138" t="s">
        <v>469</v>
      </c>
      <c r="AO138" s="3" t="s">
        <v>440</v>
      </c>
      <c r="AP138" s="3" t="s">
        <v>532</v>
      </c>
      <c r="AQ138" s="3" t="s">
        <v>441</v>
      </c>
      <c r="AR138" s="3" t="s">
        <v>442</v>
      </c>
      <c r="AS138" s="3">
        <v>4</v>
      </c>
      <c r="AT138" s="3">
        <v>6.4000000000000001E-2</v>
      </c>
      <c r="AU138" s="3">
        <f>AS138/AT138</f>
        <v>62.5</v>
      </c>
      <c r="AV138" s="3" t="s">
        <v>446</v>
      </c>
      <c r="AW138" s="3" t="s">
        <v>440</v>
      </c>
      <c r="AX138" s="3">
        <v>0.38</v>
      </c>
      <c r="AY138" s="3" t="s">
        <v>441</v>
      </c>
      <c r="AZ138" s="3" t="s">
        <v>442</v>
      </c>
      <c r="BA138" s="3" t="s">
        <v>441</v>
      </c>
      <c r="BB138" s="3" t="s">
        <v>441</v>
      </c>
      <c r="BC138" s="3" t="s">
        <v>449</v>
      </c>
      <c r="BD138" s="4" t="s">
        <v>626</v>
      </c>
    </row>
    <row r="139" spans="1:56" x14ac:dyDescent="0.25">
      <c r="A139" t="s">
        <v>202</v>
      </c>
      <c r="B139">
        <v>2</v>
      </c>
      <c r="C139" t="s">
        <v>21</v>
      </c>
      <c r="D139" t="s">
        <v>12</v>
      </c>
      <c r="E139" s="2" t="s">
        <v>19</v>
      </c>
      <c r="F139" t="s">
        <v>12</v>
      </c>
      <c r="G139" t="s">
        <v>12</v>
      </c>
      <c r="H139">
        <v>2</v>
      </c>
      <c r="I139" t="s">
        <v>30</v>
      </c>
      <c r="K139" t="s">
        <v>392</v>
      </c>
      <c r="L139" t="s">
        <v>337</v>
      </c>
      <c r="M139">
        <v>1.8749999999999999E-3</v>
      </c>
      <c r="N139">
        <v>0.5</v>
      </c>
      <c r="O139" t="s">
        <v>333</v>
      </c>
      <c r="P139">
        <v>2</v>
      </c>
      <c r="Q139">
        <v>2</v>
      </c>
      <c r="R139" t="s">
        <v>320</v>
      </c>
      <c r="S139">
        <v>6.25E-2</v>
      </c>
      <c r="T139" t="s">
        <v>361</v>
      </c>
      <c r="U139" t="s">
        <v>332</v>
      </c>
      <c r="V139" t="s">
        <v>333</v>
      </c>
      <c r="W139">
        <v>0.12</v>
      </c>
      <c r="X139">
        <v>0.03</v>
      </c>
      <c r="Y139">
        <v>23.08</v>
      </c>
      <c r="Z139" t="s">
        <v>330</v>
      </c>
      <c r="AA139" t="s">
        <v>326</v>
      </c>
      <c r="AB139" t="s">
        <v>330</v>
      </c>
      <c r="AC139" t="s">
        <v>330</v>
      </c>
      <c r="AD139" t="s">
        <v>330</v>
      </c>
      <c r="AE139" t="s">
        <v>330</v>
      </c>
      <c r="AF139" t="s">
        <v>330</v>
      </c>
      <c r="AG139" t="s">
        <v>325</v>
      </c>
      <c r="AH139" t="s">
        <v>330</v>
      </c>
      <c r="AI139" t="s">
        <v>330</v>
      </c>
      <c r="AJ139" t="s">
        <v>329</v>
      </c>
      <c r="AK139" t="s">
        <v>330</v>
      </c>
      <c r="AL139" t="s">
        <v>330</v>
      </c>
      <c r="AM139" t="s">
        <v>474</v>
      </c>
      <c r="AN139" t="s">
        <v>451</v>
      </c>
      <c r="AO139" s="3" t="s">
        <v>441</v>
      </c>
      <c r="AP139" s="3" t="s">
        <v>441</v>
      </c>
      <c r="AQ139" s="3" t="s">
        <v>441</v>
      </c>
      <c r="AR139" s="3" t="s">
        <v>446</v>
      </c>
      <c r="AS139" s="3" t="s">
        <v>441</v>
      </c>
      <c r="AT139" s="3" t="s">
        <v>441</v>
      </c>
      <c r="AU139" s="3" t="s">
        <v>441</v>
      </c>
      <c r="AV139" s="3" t="s">
        <v>446</v>
      </c>
      <c r="AW139" s="3" t="s">
        <v>441</v>
      </c>
      <c r="AX139" s="3" t="s">
        <v>441</v>
      </c>
      <c r="AY139" s="3" t="s">
        <v>441</v>
      </c>
      <c r="AZ139" s="3" t="s">
        <v>446</v>
      </c>
      <c r="BA139" s="3" t="s">
        <v>512</v>
      </c>
      <c r="BB139" s="3" t="s">
        <v>448</v>
      </c>
      <c r="BC139" s="3" t="s">
        <v>449</v>
      </c>
      <c r="BD139" s="4" t="s">
        <v>627</v>
      </c>
    </row>
    <row r="140" spans="1:56" x14ac:dyDescent="0.25">
      <c r="A140" t="s">
        <v>202</v>
      </c>
      <c r="B140">
        <v>3</v>
      </c>
      <c r="C140" t="s">
        <v>209</v>
      </c>
      <c r="D140" t="s">
        <v>12</v>
      </c>
      <c r="E140" s="2" t="s">
        <v>177</v>
      </c>
      <c r="F140" t="s">
        <v>12</v>
      </c>
      <c r="G140" t="s">
        <v>12</v>
      </c>
      <c r="H140">
        <v>2</v>
      </c>
      <c r="I140" t="s">
        <v>122</v>
      </c>
      <c r="K140" t="s">
        <v>391</v>
      </c>
      <c r="L140" t="s">
        <v>348</v>
      </c>
      <c r="M140" s="9">
        <f>0.03/8</f>
        <v>3.7499999999999999E-3</v>
      </c>
      <c r="N140" s="9">
        <v>1</v>
      </c>
      <c r="O140" s="9" t="s">
        <v>333</v>
      </c>
      <c r="P140" s="9" t="s">
        <v>317</v>
      </c>
      <c r="Q140" s="9" t="s">
        <v>319</v>
      </c>
      <c r="R140" s="9" t="s">
        <v>320</v>
      </c>
      <c r="S140" s="25">
        <v>0.25</v>
      </c>
      <c r="T140" s="9" t="s">
        <v>317</v>
      </c>
      <c r="U140" s="9">
        <f>0.25/4</f>
        <v>6.25E-2</v>
      </c>
      <c r="V140" s="9" t="s">
        <v>333</v>
      </c>
      <c r="W140" s="9">
        <v>0.25</v>
      </c>
      <c r="X140" s="9">
        <f>0.12/4</f>
        <v>0.03</v>
      </c>
      <c r="Y140" s="13">
        <v>29.31</v>
      </c>
      <c r="Z140" s="12" t="s">
        <v>330</v>
      </c>
      <c r="AA140" s="12" t="s">
        <v>326</v>
      </c>
      <c r="AB140" s="9" t="s">
        <v>330</v>
      </c>
      <c r="AC140" s="12" t="s">
        <v>330</v>
      </c>
      <c r="AD140" s="9" t="s">
        <v>330</v>
      </c>
      <c r="AE140" s="9" t="s">
        <v>330</v>
      </c>
      <c r="AF140" s="12" t="s">
        <v>330</v>
      </c>
      <c r="AG140" s="12" t="s">
        <v>325</v>
      </c>
      <c r="AH140" s="12" t="s">
        <v>330</v>
      </c>
      <c r="AI140" s="9" t="s">
        <v>344</v>
      </c>
      <c r="AJ140" s="12" t="s">
        <v>329</v>
      </c>
      <c r="AK140" s="12" t="s">
        <v>330</v>
      </c>
      <c r="AL140" s="13" t="s">
        <v>330</v>
      </c>
      <c r="AM140" t="s">
        <v>474</v>
      </c>
      <c r="AN140" t="s">
        <v>480</v>
      </c>
      <c r="AO140" s="3" t="s">
        <v>440</v>
      </c>
      <c r="AP140" s="3" t="s">
        <v>470</v>
      </c>
      <c r="AQ140" s="3" t="s">
        <v>441</v>
      </c>
      <c r="AR140" s="3" t="s">
        <v>442</v>
      </c>
      <c r="AS140" s="3" t="s">
        <v>443</v>
      </c>
      <c r="AT140" s="3" t="s">
        <v>318</v>
      </c>
      <c r="AU140" s="3" t="s">
        <v>441</v>
      </c>
      <c r="AV140" s="3" t="s">
        <v>442</v>
      </c>
      <c r="AW140" s="3">
        <v>2</v>
      </c>
      <c r="AX140" s="3">
        <v>1</v>
      </c>
      <c r="AY140" s="3">
        <v>2</v>
      </c>
      <c r="AZ140" s="3" t="s">
        <v>460</v>
      </c>
      <c r="BA140" s="3" t="s">
        <v>441</v>
      </c>
      <c r="BB140" s="3" t="s">
        <v>441</v>
      </c>
      <c r="BC140" s="3" t="s">
        <v>442</v>
      </c>
      <c r="BD140" s="4" t="s">
        <v>628</v>
      </c>
    </row>
    <row r="141" spans="1:56" x14ac:dyDescent="0.25">
      <c r="A141" t="s">
        <v>207</v>
      </c>
      <c r="B141">
        <v>1</v>
      </c>
      <c r="C141" t="s">
        <v>86</v>
      </c>
      <c r="D141" t="s">
        <v>12</v>
      </c>
      <c r="E141" s="2" t="s">
        <v>88</v>
      </c>
      <c r="F141" t="s">
        <v>12</v>
      </c>
      <c r="G141" t="s">
        <v>12</v>
      </c>
      <c r="H141">
        <v>1</v>
      </c>
      <c r="I141" t="s">
        <v>47</v>
      </c>
      <c r="K141" t="s">
        <v>352</v>
      </c>
      <c r="L141" t="s">
        <v>316</v>
      </c>
      <c r="M141">
        <v>0.125</v>
      </c>
      <c r="N141">
        <v>8</v>
      </c>
      <c r="O141">
        <v>1</v>
      </c>
      <c r="P141">
        <v>0.5</v>
      </c>
      <c r="Q141" t="s">
        <v>319</v>
      </c>
      <c r="R141" t="s">
        <v>320</v>
      </c>
      <c r="S141">
        <v>0.125</v>
      </c>
      <c r="T141">
        <v>1</v>
      </c>
      <c r="U141">
        <v>1</v>
      </c>
      <c r="V141">
        <v>2</v>
      </c>
      <c r="W141">
        <v>0.5</v>
      </c>
      <c r="X141">
        <v>0.25</v>
      </c>
      <c r="Y141">
        <v>33.58</v>
      </c>
      <c r="Z141" t="s">
        <v>326</v>
      </c>
      <c r="AA141" t="s">
        <v>326</v>
      </c>
      <c r="AB141" t="s">
        <v>330</v>
      </c>
      <c r="AC141" t="s">
        <v>326</v>
      </c>
      <c r="AD141" t="s">
        <v>326</v>
      </c>
      <c r="AE141" t="s">
        <v>326</v>
      </c>
      <c r="AF141" t="s">
        <v>326</v>
      </c>
      <c r="AG141" t="s">
        <v>326</v>
      </c>
      <c r="AH141" t="s">
        <v>326</v>
      </c>
      <c r="AI141" t="s">
        <v>330</v>
      </c>
      <c r="AJ141" t="s">
        <v>326</v>
      </c>
      <c r="AK141" t="s">
        <v>326</v>
      </c>
      <c r="AM141" t="s">
        <v>438</v>
      </c>
      <c r="AN141" t="s">
        <v>475</v>
      </c>
      <c r="AO141" s="3" t="s">
        <v>440</v>
      </c>
      <c r="AP141" s="3" t="s">
        <v>470</v>
      </c>
      <c r="AQ141" s="3" t="s">
        <v>441</v>
      </c>
      <c r="AR141" s="3" t="s">
        <v>442</v>
      </c>
      <c r="AS141" s="3">
        <v>0.5</v>
      </c>
      <c r="AT141" s="3">
        <v>0.38</v>
      </c>
      <c r="AU141" s="3">
        <f>AS141/AT141</f>
        <v>1.3157894736842106</v>
      </c>
      <c r="AV141" s="3" t="s">
        <v>460</v>
      </c>
      <c r="AW141" s="3">
        <v>0.75</v>
      </c>
      <c r="AX141" s="3">
        <v>0.5</v>
      </c>
      <c r="AY141" s="3">
        <f>AW141/AX141</f>
        <v>1.5</v>
      </c>
      <c r="AZ141" s="3" t="s">
        <v>460</v>
      </c>
      <c r="BA141" s="3" t="s">
        <v>441</v>
      </c>
      <c r="BB141" s="3" t="s">
        <v>441</v>
      </c>
      <c r="BC141" s="3" t="s">
        <v>442</v>
      </c>
      <c r="BD141" s="3" t="s">
        <v>629</v>
      </c>
    </row>
    <row r="142" spans="1:56" x14ac:dyDescent="0.25">
      <c r="A142" t="s">
        <v>207</v>
      </c>
      <c r="B142">
        <v>2</v>
      </c>
      <c r="C142" t="s">
        <v>86</v>
      </c>
      <c r="D142" t="s">
        <v>12</v>
      </c>
      <c r="E142" s="2" t="s">
        <v>139</v>
      </c>
      <c r="F142" t="s">
        <v>12</v>
      </c>
      <c r="G142" t="s">
        <v>12</v>
      </c>
      <c r="H142">
        <v>2</v>
      </c>
      <c r="I142" t="s">
        <v>210</v>
      </c>
      <c r="K142" t="s">
        <v>352</v>
      </c>
      <c r="L142" t="s">
        <v>316</v>
      </c>
      <c r="M142">
        <v>1.4999999999999999E-2</v>
      </c>
      <c r="N142">
        <v>4</v>
      </c>
      <c r="O142">
        <v>4</v>
      </c>
      <c r="P142">
        <v>4</v>
      </c>
      <c r="Q142">
        <v>2</v>
      </c>
      <c r="R142" t="s">
        <v>356</v>
      </c>
      <c r="S142" t="s">
        <v>327</v>
      </c>
      <c r="T142">
        <v>0.5</v>
      </c>
      <c r="U142">
        <v>0.5</v>
      </c>
      <c r="V142" t="s">
        <v>333</v>
      </c>
      <c r="W142">
        <v>0.5</v>
      </c>
      <c r="X142">
        <v>0.25</v>
      </c>
      <c r="Y142">
        <v>34.33</v>
      </c>
      <c r="Z142" t="s">
        <v>326</v>
      </c>
      <c r="AA142" t="s">
        <v>326</v>
      </c>
      <c r="AB142" t="s">
        <v>326</v>
      </c>
      <c r="AC142" t="s">
        <v>325</v>
      </c>
      <c r="AD142" t="s">
        <v>330</v>
      </c>
      <c r="AE142" t="s">
        <v>325</v>
      </c>
      <c r="AF142" t="s">
        <v>325</v>
      </c>
      <c r="AG142" t="s">
        <v>326</v>
      </c>
      <c r="AH142" t="s">
        <v>326</v>
      </c>
      <c r="AI142" t="s">
        <v>344</v>
      </c>
      <c r="AJ142" t="s">
        <v>326</v>
      </c>
      <c r="AK142" t="s">
        <v>326</v>
      </c>
      <c r="AL142" t="s">
        <v>326</v>
      </c>
      <c r="AM142" t="s">
        <v>474</v>
      </c>
      <c r="AN142" t="s">
        <v>469</v>
      </c>
      <c r="AO142" s="3" t="s">
        <v>440</v>
      </c>
      <c r="AP142" s="3" t="s">
        <v>470</v>
      </c>
      <c r="AQ142" s="3" t="s">
        <v>441</v>
      </c>
      <c r="AR142" s="3" t="s">
        <v>442</v>
      </c>
      <c r="AS142" s="3">
        <v>0.75</v>
      </c>
      <c r="AT142" s="3">
        <v>0.25</v>
      </c>
      <c r="AU142" s="3">
        <f>AS142/AT142</f>
        <v>3</v>
      </c>
      <c r="AV142" s="3" t="s">
        <v>460</v>
      </c>
      <c r="AW142" s="3" t="s">
        <v>440</v>
      </c>
      <c r="AX142" s="3" t="s">
        <v>318</v>
      </c>
      <c r="AY142" s="3" t="s">
        <v>441</v>
      </c>
      <c r="AZ142" s="3" t="s">
        <v>442</v>
      </c>
      <c r="BA142" s="3" t="s">
        <v>441</v>
      </c>
      <c r="BB142" s="3" t="s">
        <v>441</v>
      </c>
      <c r="BC142" s="3" t="s">
        <v>442</v>
      </c>
      <c r="BD142" s="4" t="s">
        <v>630</v>
      </c>
    </row>
    <row r="143" spans="1:56" x14ac:dyDescent="0.25">
      <c r="A143" t="s">
        <v>207</v>
      </c>
      <c r="B143">
        <v>2</v>
      </c>
      <c r="C143" t="s">
        <v>160</v>
      </c>
      <c r="D143" t="s">
        <v>12</v>
      </c>
      <c r="E143" s="2" t="s">
        <v>208</v>
      </c>
      <c r="F143" t="s">
        <v>12</v>
      </c>
      <c r="G143" t="s">
        <v>12</v>
      </c>
      <c r="H143">
        <v>2</v>
      </c>
      <c r="I143" t="s">
        <v>85</v>
      </c>
      <c r="K143" t="s">
        <v>391</v>
      </c>
      <c r="L143" t="s">
        <v>348</v>
      </c>
      <c r="M143">
        <v>3.125E-2</v>
      </c>
      <c r="N143">
        <v>0.5</v>
      </c>
      <c r="O143">
        <v>0.5</v>
      </c>
      <c r="P143">
        <v>0.5</v>
      </c>
      <c r="Q143">
        <v>2</v>
      </c>
      <c r="R143">
        <v>128</v>
      </c>
      <c r="S143" t="s">
        <v>342</v>
      </c>
      <c r="T143" t="s">
        <v>317</v>
      </c>
      <c r="U143">
        <v>2</v>
      </c>
      <c r="V143">
        <v>0.5</v>
      </c>
      <c r="W143">
        <v>0.12</v>
      </c>
      <c r="X143">
        <v>6.25E-2</v>
      </c>
      <c r="Y143">
        <v>24.55</v>
      </c>
      <c r="Z143" t="s">
        <v>326</v>
      </c>
      <c r="AA143" t="s">
        <v>326</v>
      </c>
      <c r="AB143" t="s">
        <v>326</v>
      </c>
      <c r="AC143" t="s">
        <v>326</v>
      </c>
      <c r="AD143" t="s">
        <v>330</v>
      </c>
      <c r="AE143" t="s">
        <v>326</v>
      </c>
      <c r="AF143" t="s">
        <v>326</v>
      </c>
      <c r="AG143" t="s">
        <v>330</v>
      </c>
      <c r="AH143" t="s">
        <v>326</v>
      </c>
      <c r="AI143" t="s">
        <v>330</v>
      </c>
      <c r="AJ143" t="s">
        <v>326</v>
      </c>
      <c r="AK143" t="s">
        <v>329</v>
      </c>
      <c r="AL143" t="s">
        <v>330</v>
      </c>
      <c r="AM143" t="s">
        <v>474</v>
      </c>
      <c r="AN143" t="s">
        <v>469</v>
      </c>
      <c r="AO143" s="3" t="s">
        <v>440</v>
      </c>
      <c r="AP143" s="3" t="s">
        <v>470</v>
      </c>
      <c r="AQ143" s="3" t="s">
        <v>441</v>
      </c>
      <c r="AR143" s="3" t="s">
        <v>442</v>
      </c>
      <c r="AS143" s="3">
        <v>2</v>
      </c>
      <c r="AT143" s="3">
        <v>0.38</v>
      </c>
      <c r="AU143" s="3">
        <f>AS143/AT143</f>
        <v>5.2631578947368425</v>
      </c>
      <c r="AV143" s="3" t="s">
        <v>460</v>
      </c>
      <c r="AW143" s="3" t="s">
        <v>440</v>
      </c>
      <c r="AX143" s="3">
        <v>1</v>
      </c>
      <c r="AY143" s="3" t="s">
        <v>441</v>
      </c>
      <c r="AZ143" s="3" t="s">
        <v>442</v>
      </c>
      <c r="BA143" s="3" t="s">
        <v>441</v>
      </c>
      <c r="BB143" s="3" t="s">
        <v>441</v>
      </c>
      <c r="BC143" s="3" t="s">
        <v>442</v>
      </c>
      <c r="BD143" s="4" t="s">
        <v>631</v>
      </c>
    </row>
    <row r="144" spans="1:56" x14ac:dyDescent="0.25">
      <c r="A144" t="s">
        <v>207</v>
      </c>
      <c r="B144">
        <v>3</v>
      </c>
      <c r="C144" t="s">
        <v>21</v>
      </c>
      <c r="D144" t="s">
        <v>12</v>
      </c>
      <c r="E144" s="2" t="s">
        <v>19</v>
      </c>
      <c r="F144" t="s">
        <v>12</v>
      </c>
      <c r="G144" t="s">
        <v>12</v>
      </c>
      <c r="H144">
        <v>2</v>
      </c>
      <c r="I144" t="s">
        <v>131</v>
      </c>
      <c r="K144" t="s">
        <v>392</v>
      </c>
      <c r="L144" t="s">
        <v>337</v>
      </c>
      <c r="M144">
        <v>1.8749999999999999E-3</v>
      </c>
      <c r="N144">
        <v>0.5</v>
      </c>
      <c r="O144" t="s">
        <v>333</v>
      </c>
      <c r="P144">
        <v>0.5</v>
      </c>
      <c r="Q144">
        <v>2</v>
      </c>
      <c r="R144" t="s">
        <v>320</v>
      </c>
      <c r="S144">
        <v>6.25E-2</v>
      </c>
      <c r="T144">
        <v>1</v>
      </c>
      <c r="U144" t="s">
        <v>332</v>
      </c>
      <c r="V144" t="s">
        <v>333</v>
      </c>
      <c r="W144">
        <v>0.12</v>
      </c>
      <c r="X144">
        <v>6.25E-2</v>
      </c>
      <c r="Y144">
        <v>25.56</v>
      </c>
      <c r="Z144" t="s">
        <v>330</v>
      </c>
      <c r="AA144" t="s">
        <v>326</v>
      </c>
      <c r="AB144" t="s">
        <v>330</v>
      </c>
      <c r="AC144" t="s">
        <v>330</v>
      </c>
      <c r="AD144" t="s">
        <v>330</v>
      </c>
      <c r="AE144" t="s">
        <v>330</v>
      </c>
      <c r="AF144" t="s">
        <v>330</v>
      </c>
      <c r="AG144" t="s">
        <v>325</v>
      </c>
      <c r="AH144" t="s">
        <v>330</v>
      </c>
      <c r="AI144" t="s">
        <v>344</v>
      </c>
      <c r="AJ144" t="s">
        <v>329</v>
      </c>
      <c r="AK144" t="s">
        <v>330</v>
      </c>
      <c r="AL144" t="s">
        <v>330</v>
      </c>
      <c r="AM144" t="s">
        <v>474</v>
      </c>
      <c r="AN144" t="s">
        <v>469</v>
      </c>
      <c r="AO144" s="3" t="s">
        <v>441</v>
      </c>
      <c r="AP144" s="3" t="s">
        <v>441</v>
      </c>
      <c r="AQ144" s="3" t="s">
        <v>441</v>
      </c>
      <c r="AR144" s="3" t="s">
        <v>446</v>
      </c>
      <c r="AS144" s="3" t="s">
        <v>441</v>
      </c>
      <c r="AT144" s="3" t="s">
        <v>441</v>
      </c>
      <c r="AU144" s="3" t="s">
        <v>441</v>
      </c>
      <c r="AV144" s="3" t="s">
        <v>446</v>
      </c>
      <c r="AW144" s="3" t="s">
        <v>441</v>
      </c>
      <c r="AX144" s="3" t="s">
        <v>441</v>
      </c>
      <c r="AY144" s="3" t="s">
        <v>441</v>
      </c>
      <c r="AZ144" s="3" t="s">
        <v>446</v>
      </c>
      <c r="BA144" s="3" t="s">
        <v>537</v>
      </c>
      <c r="BB144" s="3" t="s">
        <v>506</v>
      </c>
      <c r="BC144" s="3" t="s">
        <v>449</v>
      </c>
      <c r="BD144" s="4" t="s">
        <v>632</v>
      </c>
    </row>
    <row r="145" spans="1:56" x14ac:dyDescent="0.25">
      <c r="A145" t="s">
        <v>207</v>
      </c>
      <c r="B145">
        <v>3</v>
      </c>
      <c r="C145" t="s">
        <v>60</v>
      </c>
      <c r="D145" t="s">
        <v>12</v>
      </c>
      <c r="E145" s="2" t="s">
        <v>19</v>
      </c>
      <c r="F145" t="s">
        <v>12</v>
      </c>
      <c r="G145" t="s">
        <v>12</v>
      </c>
      <c r="H145">
        <v>2</v>
      </c>
      <c r="I145" t="s">
        <v>119</v>
      </c>
      <c r="K145" t="s">
        <v>392</v>
      </c>
      <c r="L145" t="s">
        <v>337</v>
      </c>
      <c r="M145">
        <v>1.8749999999999999E-3</v>
      </c>
      <c r="N145">
        <v>0.5</v>
      </c>
      <c r="O145" t="s">
        <v>333</v>
      </c>
      <c r="P145">
        <v>0.5</v>
      </c>
      <c r="Q145">
        <v>2</v>
      </c>
      <c r="R145" t="s">
        <v>320</v>
      </c>
      <c r="S145">
        <v>6.25E-2</v>
      </c>
      <c r="T145" t="s">
        <v>361</v>
      </c>
      <c r="U145" t="s">
        <v>332</v>
      </c>
      <c r="V145" t="s">
        <v>333</v>
      </c>
      <c r="W145">
        <v>0.12</v>
      </c>
      <c r="X145">
        <v>0.03</v>
      </c>
      <c r="Y145">
        <v>24.84</v>
      </c>
      <c r="Z145" t="s">
        <v>330</v>
      </c>
      <c r="AA145" t="s">
        <v>326</v>
      </c>
      <c r="AB145" t="s">
        <v>330</v>
      </c>
      <c r="AC145" t="s">
        <v>330</v>
      </c>
      <c r="AD145" t="s">
        <v>330</v>
      </c>
      <c r="AE145" t="s">
        <v>330</v>
      </c>
      <c r="AF145" t="s">
        <v>330</v>
      </c>
      <c r="AG145" t="s">
        <v>325</v>
      </c>
      <c r="AH145" t="s">
        <v>330</v>
      </c>
      <c r="AI145" t="s">
        <v>344</v>
      </c>
      <c r="AJ145" t="s">
        <v>329</v>
      </c>
      <c r="AK145" t="s">
        <v>330</v>
      </c>
      <c r="AL145" t="s">
        <v>330</v>
      </c>
      <c r="AM145" t="s">
        <v>474</v>
      </c>
      <c r="AN145" t="s">
        <v>464</v>
      </c>
      <c r="AO145" s="3" t="s">
        <v>441</v>
      </c>
      <c r="AP145" s="3" t="s">
        <v>441</v>
      </c>
      <c r="AQ145" s="3" t="s">
        <v>441</v>
      </c>
      <c r="AR145" s="3" t="s">
        <v>446</v>
      </c>
      <c r="AS145" s="3" t="s">
        <v>441</v>
      </c>
      <c r="AT145" s="3" t="s">
        <v>441</v>
      </c>
      <c r="AU145" s="3" t="s">
        <v>441</v>
      </c>
      <c r="AV145" s="3" t="s">
        <v>446</v>
      </c>
      <c r="AW145" s="3" t="s">
        <v>441</v>
      </c>
      <c r="AX145" s="3" t="s">
        <v>441</v>
      </c>
      <c r="AY145" s="3" t="s">
        <v>441</v>
      </c>
      <c r="AZ145" s="3" t="s">
        <v>446</v>
      </c>
      <c r="BA145" s="3" t="s">
        <v>537</v>
      </c>
      <c r="BB145" s="3" t="s">
        <v>506</v>
      </c>
      <c r="BC145" s="3" t="s">
        <v>449</v>
      </c>
      <c r="BD145" s="4" t="s">
        <v>633</v>
      </c>
    </row>
    <row r="146" spans="1:56" x14ac:dyDescent="0.25">
      <c r="A146" t="s">
        <v>207</v>
      </c>
      <c r="B146">
        <v>3</v>
      </c>
      <c r="C146" t="s">
        <v>18</v>
      </c>
      <c r="D146" t="s">
        <v>12</v>
      </c>
      <c r="E146" s="2" t="s">
        <v>19</v>
      </c>
      <c r="F146" t="s">
        <v>12</v>
      </c>
      <c r="G146" t="s">
        <v>12</v>
      </c>
      <c r="H146">
        <v>2</v>
      </c>
      <c r="I146" t="s">
        <v>117</v>
      </c>
      <c r="K146" t="s">
        <v>393</v>
      </c>
      <c r="L146" t="s">
        <v>337</v>
      </c>
      <c r="M146">
        <v>1.8749999999999999E-3</v>
      </c>
      <c r="N146">
        <v>1</v>
      </c>
      <c r="O146" t="s">
        <v>333</v>
      </c>
      <c r="P146">
        <v>0.5</v>
      </c>
      <c r="Q146">
        <v>2</v>
      </c>
      <c r="R146" t="s">
        <v>320</v>
      </c>
      <c r="S146">
        <v>6.25E-2</v>
      </c>
      <c r="T146">
        <v>1</v>
      </c>
      <c r="U146" t="s">
        <v>332</v>
      </c>
      <c r="V146" t="s">
        <v>333</v>
      </c>
      <c r="W146">
        <v>0.12</v>
      </c>
      <c r="X146">
        <v>0.03</v>
      </c>
      <c r="Y146">
        <v>24.81</v>
      </c>
      <c r="Z146" t="s">
        <v>330</v>
      </c>
      <c r="AA146" t="s">
        <v>326</v>
      </c>
      <c r="AB146" t="s">
        <v>330</v>
      </c>
      <c r="AC146" t="s">
        <v>330</v>
      </c>
      <c r="AD146" t="s">
        <v>330</v>
      </c>
      <c r="AE146" t="s">
        <v>330</v>
      </c>
      <c r="AF146" t="s">
        <v>330</v>
      </c>
      <c r="AG146" t="s">
        <v>325</v>
      </c>
      <c r="AH146" t="s">
        <v>330</v>
      </c>
      <c r="AI146" t="s">
        <v>344</v>
      </c>
      <c r="AJ146" t="s">
        <v>329</v>
      </c>
      <c r="AK146" t="s">
        <v>330</v>
      </c>
      <c r="AL146" t="s">
        <v>330</v>
      </c>
      <c r="AM146" t="s">
        <v>474</v>
      </c>
      <c r="AN146" t="s">
        <v>469</v>
      </c>
      <c r="AO146" s="3" t="s">
        <v>441</v>
      </c>
      <c r="AP146" s="3" t="s">
        <v>441</v>
      </c>
      <c r="AQ146" s="3" t="s">
        <v>441</v>
      </c>
      <c r="AR146" s="3" t="s">
        <v>446</v>
      </c>
      <c r="AS146" s="3" t="s">
        <v>441</v>
      </c>
      <c r="AT146" s="3" t="s">
        <v>441</v>
      </c>
      <c r="AU146" s="3" t="s">
        <v>441</v>
      </c>
      <c r="AV146" s="3" t="s">
        <v>446</v>
      </c>
      <c r="AW146" s="3" t="s">
        <v>441</v>
      </c>
      <c r="AX146" s="3" t="s">
        <v>441</v>
      </c>
      <c r="AY146" s="3" t="s">
        <v>441</v>
      </c>
      <c r="AZ146" s="3" t="s">
        <v>446</v>
      </c>
      <c r="BA146" s="3" t="s">
        <v>537</v>
      </c>
      <c r="BB146" s="3" t="s">
        <v>506</v>
      </c>
      <c r="BC146" s="3" t="s">
        <v>449</v>
      </c>
      <c r="BD146" s="4" t="s">
        <v>634</v>
      </c>
    </row>
    <row r="147" spans="1:56" x14ac:dyDescent="0.25">
      <c r="A147" t="s">
        <v>211</v>
      </c>
      <c r="B147">
        <v>1</v>
      </c>
      <c r="C147" t="s">
        <v>21</v>
      </c>
      <c r="D147" t="s">
        <v>12</v>
      </c>
      <c r="E147" s="2" t="s">
        <v>19</v>
      </c>
      <c r="F147" t="s">
        <v>12</v>
      </c>
      <c r="G147" t="s">
        <v>12</v>
      </c>
      <c r="H147">
        <v>1</v>
      </c>
      <c r="I147" t="s">
        <v>212</v>
      </c>
      <c r="K147" t="s">
        <v>394</v>
      </c>
      <c r="L147" t="s">
        <v>337</v>
      </c>
      <c r="M147">
        <v>1.8749999999999999E-3</v>
      </c>
      <c r="N147">
        <v>2</v>
      </c>
      <c r="O147" t="s">
        <v>333</v>
      </c>
      <c r="P147">
        <v>0.5</v>
      </c>
      <c r="Q147">
        <v>2</v>
      </c>
      <c r="R147" t="s">
        <v>320</v>
      </c>
      <c r="S147">
        <v>0.125</v>
      </c>
      <c r="T147" t="s">
        <v>361</v>
      </c>
      <c r="U147" t="s">
        <v>332</v>
      </c>
      <c r="V147" t="s">
        <v>333</v>
      </c>
      <c r="W147">
        <v>0.25</v>
      </c>
      <c r="X147">
        <v>6.25E-2</v>
      </c>
      <c r="Y147">
        <v>27.94</v>
      </c>
      <c r="Z147" t="s">
        <v>330</v>
      </c>
      <c r="AA147" t="s">
        <v>326</v>
      </c>
      <c r="AB147" t="s">
        <v>330</v>
      </c>
      <c r="AC147" t="s">
        <v>330</v>
      </c>
      <c r="AD147" t="s">
        <v>330</v>
      </c>
      <c r="AE147" t="s">
        <v>330</v>
      </c>
      <c r="AF147" t="s">
        <v>330</v>
      </c>
      <c r="AG147" t="s">
        <v>325</v>
      </c>
      <c r="AH147" t="s">
        <v>330</v>
      </c>
      <c r="AI147" t="s">
        <v>330</v>
      </c>
      <c r="AJ147" t="s">
        <v>329</v>
      </c>
      <c r="AK147" t="s">
        <v>330</v>
      </c>
      <c r="AL147" t="s">
        <v>330</v>
      </c>
      <c r="AM147" t="s">
        <v>438</v>
      </c>
      <c r="AN147" t="s">
        <v>451</v>
      </c>
      <c r="AO147" s="3" t="s">
        <v>441</v>
      </c>
      <c r="AP147" s="3" t="s">
        <v>441</v>
      </c>
      <c r="AQ147" s="3" t="s">
        <v>441</v>
      </c>
      <c r="AR147" s="3" t="s">
        <v>446</v>
      </c>
      <c r="AS147" s="3" t="s">
        <v>441</v>
      </c>
      <c r="AT147" s="3" t="s">
        <v>441</v>
      </c>
      <c r="AU147" s="3" t="s">
        <v>441</v>
      </c>
      <c r="AV147" s="3" t="s">
        <v>446</v>
      </c>
      <c r="AW147" s="3" t="s">
        <v>441</v>
      </c>
      <c r="AX147" s="3" t="s">
        <v>441</v>
      </c>
      <c r="AY147" s="3" t="s">
        <v>441</v>
      </c>
      <c r="AZ147" s="3" t="s">
        <v>446</v>
      </c>
      <c r="BA147" s="3" t="s">
        <v>537</v>
      </c>
      <c r="BB147" s="3" t="s">
        <v>506</v>
      </c>
      <c r="BC147" s="3" t="s">
        <v>449</v>
      </c>
      <c r="BD147" s="4" t="s">
        <v>635</v>
      </c>
    </row>
    <row r="148" spans="1:56" x14ac:dyDescent="0.25">
      <c r="A148" t="s">
        <v>211</v>
      </c>
      <c r="B148">
        <v>1</v>
      </c>
      <c r="C148" t="s">
        <v>48</v>
      </c>
      <c r="D148" t="s">
        <v>12</v>
      </c>
      <c r="E148" s="2" t="s">
        <v>80</v>
      </c>
      <c r="F148" t="s">
        <v>12</v>
      </c>
      <c r="G148" t="s">
        <v>12</v>
      </c>
      <c r="H148">
        <v>1</v>
      </c>
      <c r="I148" t="s">
        <v>200</v>
      </c>
      <c r="K148" t="s">
        <v>48</v>
      </c>
      <c r="L148" t="s">
        <v>316</v>
      </c>
      <c r="M148">
        <v>2</v>
      </c>
      <c r="N148">
        <v>1</v>
      </c>
      <c r="O148" t="s">
        <v>333</v>
      </c>
      <c r="P148">
        <v>4</v>
      </c>
      <c r="Q148">
        <v>16</v>
      </c>
      <c r="R148" t="s">
        <v>320</v>
      </c>
      <c r="S148">
        <v>2</v>
      </c>
      <c r="T148">
        <v>0.5</v>
      </c>
      <c r="U148">
        <v>2</v>
      </c>
      <c r="V148" t="s">
        <v>323</v>
      </c>
      <c r="W148">
        <v>0.25</v>
      </c>
      <c r="X148" t="s">
        <v>318</v>
      </c>
      <c r="Y148">
        <v>34.590000000000003</v>
      </c>
      <c r="Z148" t="s">
        <v>326</v>
      </c>
      <c r="AA148" t="s">
        <v>326</v>
      </c>
      <c r="AB148" t="s">
        <v>330</v>
      </c>
      <c r="AC148" t="s">
        <v>325</v>
      </c>
      <c r="AD148" t="s">
        <v>325</v>
      </c>
      <c r="AE148" t="s">
        <v>330</v>
      </c>
      <c r="AF148" t="s">
        <v>326</v>
      </c>
      <c r="AG148" t="s">
        <v>326</v>
      </c>
      <c r="AH148" t="s">
        <v>326</v>
      </c>
      <c r="AI148" t="s">
        <v>325</v>
      </c>
      <c r="AJ148" t="s">
        <v>326</v>
      </c>
      <c r="AK148" t="s">
        <v>325</v>
      </c>
      <c r="AL148" t="s">
        <v>330</v>
      </c>
      <c r="AM148" t="s">
        <v>438</v>
      </c>
      <c r="AN148" t="s">
        <v>475</v>
      </c>
      <c r="AO148" s="3" t="s">
        <v>441</v>
      </c>
      <c r="AP148" s="3" t="s">
        <v>441</v>
      </c>
      <c r="AQ148" s="3" t="s">
        <v>441</v>
      </c>
      <c r="AR148" s="3" t="s">
        <v>446</v>
      </c>
      <c r="AS148" s="3" t="s">
        <v>441</v>
      </c>
      <c r="AT148" s="3" t="s">
        <v>441</v>
      </c>
      <c r="AU148" s="3" t="s">
        <v>441</v>
      </c>
      <c r="AV148" s="3" t="s">
        <v>446</v>
      </c>
      <c r="AW148" s="3" t="s">
        <v>440</v>
      </c>
      <c r="AX148" s="3">
        <v>9.4E-2</v>
      </c>
      <c r="AY148" s="3" t="s">
        <v>441</v>
      </c>
      <c r="AZ148" s="3" t="s">
        <v>446</v>
      </c>
      <c r="BA148" s="3" t="s">
        <v>543</v>
      </c>
      <c r="BB148" s="3" t="s">
        <v>441</v>
      </c>
      <c r="BC148" s="3" t="s">
        <v>449</v>
      </c>
      <c r="BD148" s="4" t="s">
        <v>636</v>
      </c>
    </row>
    <row r="149" spans="1:56" x14ac:dyDescent="0.25">
      <c r="A149" t="s">
        <v>211</v>
      </c>
      <c r="B149">
        <v>2</v>
      </c>
      <c r="C149" t="s">
        <v>21</v>
      </c>
      <c r="D149" t="s">
        <v>12</v>
      </c>
      <c r="E149" s="2" t="s">
        <v>19</v>
      </c>
      <c r="F149" t="s">
        <v>12</v>
      </c>
      <c r="G149" t="s">
        <v>12</v>
      </c>
      <c r="H149">
        <v>2</v>
      </c>
      <c r="I149" t="s">
        <v>109</v>
      </c>
      <c r="K149" t="s">
        <v>394</v>
      </c>
      <c r="L149" t="s">
        <v>337</v>
      </c>
      <c r="M149">
        <v>1.8749999999999999E-3</v>
      </c>
      <c r="N149">
        <v>2</v>
      </c>
      <c r="O149" t="s">
        <v>333</v>
      </c>
      <c r="P149">
        <v>0.5</v>
      </c>
      <c r="Q149">
        <v>2</v>
      </c>
      <c r="R149" t="s">
        <v>320</v>
      </c>
      <c r="S149">
        <v>0.03</v>
      </c>
      <c r="T149" t="s">
        <v>361</v>
      </c>
      <c r="U149" t="s">
        <v>332</v>
      </c>
      <c r="V149" t="s">
        <v>333</v>
      </c>
      <c r="W149">
        <v>0.25</v>
      </c>
      <c r="X149">
        <v>0.03</v>
      </c>
      <c r="Y149">
        <v>27.97</v>
      </c>
      <c r="Z149" t="s">
        <v>330</v>
      </c>
      <c r="AA149" t="s">
        <v>326</v>
      </c>
      <c r="AB149" t="s">
        <v>330</v>
      </c>
      <c r="AC149" t="s">
        <v>329</v>
      </c>
      <c r="AD149" t="s">
        <v>330</v>
      </c>
      <c r="AE149" t="s">
        <v>330</v>
      </c>
      <c r="AF149" t="s">
        <v>330</v>
      </c>
      <c r="AG149" t="s">
        <v>325</v>
      </c>
      <c r="AH149" t="s">
        <v>330</v>
      </c>
      <c r="AI149" t="s">
        <v>330</v>
      </c>
      <c r="AJ149" t="s">
        <v>329</v>
      </c>
      <c r="AK149" t="s">
        <v>330</v>
      </c>
      <c r="AL149" t="s">
        <v>330</v>
      </c>
      <c r="AM149" t="s">
        <v>438</v>
      </c>
      <c r="AN149" t="s">
        <v>451</v>
      </c>
      <c r="AO149" s="3" t="s">
        <v>441</v>
      </c>
      <c r="AP149" s="3" t="s">
        <v>441</v>
      </c>
      <c r="AQ149" s="3" t="s">
        <v>441</v>
      </c>
      <c r="AR149" s="3" t="s">
        <v>446</v>
      </c>
      <c r="AS149" s="3" t="s">
        <v>441</v>
      </c>
      <c r="AT149" s="3" t="s">
        <v>441</v>
      </c>
      <c r="AU149" s="3" t="s">
        <v>441</v>
      </c>
      <c r="AV149" s="3" t="s">
        <v>446</v>
      </c>
      <c r="AW149" s="3" t="s">
        <v>441</v>
      </c>
      <c r="AX149" s="3" t="s">
        <v>441</v>
      </c>
      <c r="AY149" s="3" t="s">
        <v>441</v>
      </c>
      <c r="AZ149" s="3" t="s">
        <v>446</v>
      </c>
      <c r="BA149" s="3" t="s">
        <v>537</v>
      </c>
      <c r="BB149" s="3" t="s">
        <v>506</v>
      </c>
      <c r="BC149" s="3" t="s">
        <v>449</v>
      </c>
      <c r="BD149" s="4" t="s">
        <v>637</v>
      </c>
    </row>
    <row r="150" spans="1:56" x14ac:dyDescent="0.25">
      <c r="A150" t="s">
        <v>211</v>
      </c>
      <c r="B150">
        <v>3</v>
      </c>
      <c r="C150" t="s">
        <v>21</v>
      </c>
      <c r="D150" t="s">
        <v>12</v>
      </c>
      <c r="E150" s="2" t="s">
        <v>19</v>
      </c>
      <c r="F150" t="s">
        <v>12</v>
      </c>
      <c r="G150" t="s">
        <v>12</v>
      </c>
      <c r="H150" t="s">
        <v>54</v>
      </c>
      <c r="I150" t="s">
        <v>159</v>
      </c>
      <c r="J150" t="s">
        <v>213</v>
      </c>
      <c r="K150" t="s">
        <v>394</v>
      </c>
      <c r="L150" t="s">
        <v>337</v>
      </c>
      <c r="M150">
        <v>1.8749999999999999E-3</v>
      </c>
      <c r="N150">
        <v>1</v>
      </c>
      <c r="O150" t="s">
        <v>333</v>
      </c>
      <c r="P150">
        <v>0.5</v>
      </c>
      <c r="Q150">
        <v>2</v>
      </c>
      <c r="R150" t="s">
        <v>320</v>
      </c>
      <c r="S150">
        <v>0.06</v>
      </c>
      <c r="T150" t="s">
        <v>361</v>
      </c>
      <c r="U150" t="s">
        <v>332</v>
      </c>
      <c r="V150" t="s">
        <v>333</v>
      </c>
      <c r="W150">
        <v>0.12</v>
      </c>
      <c r="X150">
        <v>0.03</v>
      </c>
      <c r="Y150">
        <v>28.24</v>
      </c>
      <c r="Z150" t="s">
        <v>330</v>
      </c>
      <c r="AA150" t="s">
        <v>326</v>
      </c>
      <c r="AB150" t="s">
        <v>330</v>
      </c>
      <c r="AC150" t="s">
        <v>330</v>
      </c>
      <c r="AD150" t="s">
        <v>330</v>
      </c>
      <c r="AE150" t="s">
        <v>330</v>
      </c>
      <c r="AF150" t="s">
        <v>330</v>
      </c>
      <c r="AG150" t="s">
        <v>325</v>
      </c>
      <c r="AH150" t="s">
        <v>330</v>
      </c>
      <c r="AI150" t="s">
        <v>344</v>
      </c>
      <c r="AJ150" t="s">
        <v>329</v>
      </c>
      <c r="AK150" t="s">
        <v>330</v>
      </c>
      <c r="AL150" t="s">
        <v>330</v>
      </c>
      <c r="AM150" t="s">
        <v>438</v>
      </c>
      <c r="AN150" t="s">
        <v>451</v>
      </c>
      <c r="AO150" s="3" t="s">
        <v>441</v>
      </c>
      <c r="AP150" s="3" t="s">
        <v>441</v>
      </c>
      <c r="AQ150" s="3" t="s">
        <v>441</v>
      </c>
      <c r="AR150" s="3" t="s">
        <v>446</v>
      </c>
      <c r="AS150" s="3" t="s">
        <v>441</v>
      </c>
      <c r="AT150" s="3" t="s">
        <v>441</v>
      </c>
      <c r="AU150" s="3" t="s">
        <v>441</v>
      </c>
      <c r="AV150" s="3" t="s">
        <v>446</v>
      </c>
      <c r="AW150" s="3" t="s">
        <v>441</v>
      </c>
      <c r="AX150" s="3" t="s">
        <v>441</v>
      </c>
      <c r="AY150" s="3" t="s">
        <v>441</v>
      </c>
      <c r="AZ150" s="3" t="s">
        <v>446</v>
      </c>
      <c r="BA150" s="3" t="s">
        <v>537</v>
      </c>
      <c r="BB150" s="3" t="s">
        <v>506</v>
      </c>
      <c r="BC150" s="3" t="s">
        <v>449</v>
      </c>
      <c r="BD150" s="3" t="s">
        <v>638</v>
      </c>
    </row>
    <row r="151" spans="1:56" x14ac:dyDescent="0.25">
      <c r="A151" t="s">
        <v>214</v>
      </c>
      <c r="B151">
        <v>1</v>
      </c>
      <c r="C151" t="s">
        <v>26</v>
      </c>
      <c r="D151" t="s">
        <v>12</v>
      </c>
      <c r="E151" s="2" t="s">
        <v>88</v>
      </c>
      <c r="F151" t="s">
        <v>12</v>
      </c>
      <c r="G151" t="s">
        <v>12</v>
      </c>
      <c r="H151">
        <v>2</v>
      </c>
      <c r="I151" t="s">
        <v>192</v>
      </c>
      <c r="K151" t="s">
        <v>331</v>
      </c>
      <c r="L151" t="s">
        <v>316</v>
      </c>
      <c r="M151">
        <v>0.125</v>
      </c>
      <c r="N151" t="s">
        <v>323</v>
      </c>
      <c r="O151">
        <v>0.5</v>
      </c>
      <c r="P151">
        <v>0.25</v>
      </c>
      <c r="Q151">
        <v>2</v>
      </c>
      <c r="R151" t="s">
        <v>320</v>
      </c>
      <c r="S151">
        <v>6.25E-2</v>
      </c>
      <c r="T151" t="s">
        <v>317</v>
      </c>
      <c r="U151">
        <v>0.5</v>
      </c>
      <c r="V151">
        <v>1</v>
      </c>
      <c r="W151">
        <v>0.5</v>
      </c>
      <c r="X151">
        <v>0.125</v>
      </c>
      <c r="Y151">
        <v>34.39</v>
      </c>
      <c r="Z151" t="s">
        <v>326</v>
      </c>
      <c r="AA151" t="s">
        <v>326</v>
      </c>
      <c r="AB151" t="s">
        <v>330</v>
      </c>
      <c r="AC151" t="s">
        <v>326</v>
      </c>
      <c r="AD151" t="s">
        <v>326</v>
      </c>
      <c r="AE151" t="s">
        <v>326</v>
      </c>
      <c r="AF151" t="s">
        <v>326</v>
      </c>
      <c r="AG151" t="s">
        <v>326</v>
      </c>
      <c r="AH151" t="s">
        <v>326</v>
      </c>
      <c r="AI151" t="s">
        <v>330</v>
      </c>
      <c r="AJ151" t="s">
        <v>326</v>
      </c>
      <c r="AK151" t="s">
        <v>326</v>
      </c>
      <c r="AM151" t="s">
        <v>474</v>
      </c>
      <c r="AN151" t="s">
        <v>475</v>
      </c>
      <c r="AO151" s="3" t="s">
        <v>440</v>
      </c>
      <c r="AP151" s="3" t="s">
        <v>470</v>
      </c>
      <c r="AQ151" s="3" t="s">
        <v>441</v>
      </c>
      <c r="AR151" s="3" t="s">
        <v>442</v>
      </c>
      <c r="AS151" s="3">
        <v>0.5</v>
      </c>
      <c r="AT151" s="3">
        <v>0.25</v>
      </c>
      <c r="AU151" s="3">
        <f>AS151/AT151</f>
        <v>2</v>
      </c>
      <c r="AV151" s="3" t="s">
        <v>460</v>
      </c>
      <c r="AW151" s="3">
        <v>0.5</v>
      </c>
      <c r="AX151" s="3">
        <v>0.38</v>
      </c>
      <c r="AY151" s="3">
        <f>AW151/AX151</f>
        <v>1.3157894736842106</v>
      </c>
      <c r="AZ151" s="3" t="s">
        <v>460</v>
      </c>
      <c r="BA151" s="3" t="s">
        <v>441</v>
      </c>
      <c r="BB151" s="3" t="s">
        <v>441</v>
      </c>
      <c r="BC151" s="3" t="s">
        <v>442</v>
      </c>
      <c r="BD151" s="4" t="s">
        <v>639</v>
      </c>
    </row>
    <row r="152" spans="1:56" x14ac:dyDescent="0.25">
      <c r="A152" t="s">
        <v>214</v>
      </c>
      <c r="B152">
        <v>1</v>
      </c>
      <c r="C152" t="s">
        <v>41</v>
      </c>
      <c r="D152" t="s">
        <v>12</v>
      </c>
      <c r="E152" s="2" t="s">
        <v>217</v>
      </c>
      <c r="F152" t="s">
        <v>12</v>
      </c>
      <c r="G152" t="s">
        <v>12</v>
      </c>
      <c r="H152">
        <v>2</v>
      </c>
      <c r="I152" t="s">
        <v>14</v>
      </c>
      <c r="K152" t="s">
        <v>395</v>
      </c>
      <c r="L152" t="s">
        <v>335</v>
      </c>
      <c r="M152" t="s">
        <v>386</v>
      </c>
      <c r="N152">
        <v>0.25</v>
      </c>
      <c r="O152">
        <v>0.5</v>
      </c>
      <c r="P152">
        <v>0.5</v>
      </c>
      <c r="Q152">
        <v>2</v>
      </c>
      <c r="R152">
        <v>128</v>
      </c>
      <c r="S152">
        <v>0.125</v>
      </c>
      <c r="T152" t="s">
        <v>317</v>
      </c>
      <c r="U152">
        <v>1</v>
      </c>
      <c r="V152" t="s">
        <v>333</v>
      </c>
      <c r="W152" t="s">
        <v>332</v>
      </c>
      <c r="X152">
        <v>6.25E-2</v>
      </c>
      <c r="Y152">
        <v>23.88</v>
      </c>
      <c r="Z152" t="s">
        <v>326</v>
      </c>
      <c r="AA152" t="s">
        <v>326</v>
      </c>
      <c r="AB152" t="s">
        <v>326</v>
      </c>
      <c r="AC152" t="s">
        <v>330</v>
      </c>
      <c r="AD152" t="s">
        <v>330</v>
      </c>
      <c r="AE152" t="s">
        <v>329</v>
      </c>
      <c r="AF152" t="s">
        <v>326</v>
      </c>
      <c r="AG152" t="s">
        <v>330</v>
      </c>
      <c r="AH152" t="s">
        <v>326</v>
      </c>
      <c r="AI152" t="s">
        <v>326</v>
      </c>
      <c r="AJ152" t="s">
        <v>330</v>
      </c>
      <c r="AK152" t="s">
        <v>326</v>
      </c>
      <c r="AL152" t="s">
        <v>326</v>
      </c>
      <c r="AM152" t="s">
        <v>474</v>
      </c>
      <c r="AN152" t="s">
        <v>480</v>
      </c>
      <c r="AO152" s="3" t="s">
        <v>440</v>
      </c>
      <c r="AP152" s="3" t="s">
        <v>532</v>
      </c>
      <c r="AQ152" s="3" t="s">
        <v>441</v>
      </c>
      <c r="AR152" s="3" t="s">
        <v>442</v>
      </c>
      <c r="AS152" s="3">
        <v>1</v>
      </c>
      <c r="AT152" s="3">
        <v>0.38</v>
      </c>
      <c r="AU152" s="3">
        <f>AS152/AT152</f>
        <v>2.6315789473684212</v>
      </c>
      <c r="AV152" s="3" t="s">
        <v>460</v>
      </c>
      <c r="AW152" s="3">
        <v>1.5</v>
      </c>
      <c r="AX152" s="3">
        <v>0.5</v>
      </c>
      <c r="AY152" s="3">
        <f>1.5/0.5</f>
        <v>3</v>
      </c>
      <c r="AZ152" s="3" t="s">
        <v>460</v>
      </c>
      <c r="BA152" s="3" t="s">
        <v>441</v>
      </c>
      <c r="BB152" s="3" t="s">
        <v>441</v>
      </c>
      <c r="BC152" s="3" t="s">
        <v>442</v>
      </c>
      <c r="BD152" s="4" t="s">
        <v>640</v>
      </c>
    </row>
    <row r="153" spans="1:56" x14ac:dyDescent="0.25">
      <c r="A153" t="s">
        <v>214</v>
      </c>
      <c r="B153">
        <v>1</v>
      </c>
      <c r="C153" t="s">
        <v>216</v>
      </c>
      <c r="D153" t="s">
        <v>12</v>
      </c>
      <c r="E153" s="2" t="s">
        <v>217</v>
      </c>
      <c r="F153" t="s">
        <v>12</v>
      </c>
      <c r="G153" t="s">
        <v>12</v>
      </c>
      <c r="H153">
        <v>2</v>
      </c>
      <c r="I153" t="s">
        <v>55</v>
      </c>
      <c r="K153" t="s">
        <v>395</v>
      </c>
      <c r="L153" t="s">
        <v>335</v>
      </c>
      <c r="M153">
        <v>0.25</v>
      </c>
      <c r="N153">
        <v>0.25</v>
      </c>
      <c r="O153">
        <v>4</v>
      </c>
      <c r="P153">
        <v>4</v>
      </c>
      <c r="Q153">
        <v>2</v>
      </c>
      <c r="R153" t="s">
        <v>320</v>
      </c>
      <c r="S153" t="s">
        <v>327</v>
      </c>
      <c r="T153" t="s">
        <v>317</v>
      </c>
      <c r="U153" t="s">
        <v>325</v>
      </c>
      <c r="V153">
        <v>2</v>
      </c>
      <c r="W153">
        <v>0.12</v>
      </c>
      <c r="X153">
        <v>0.5</v>
      </c>
      <c r="Y153" t="s">
        <v>325</v>
      </c>
      <c r="Z153" t="s">
        <v>326</v>
      </c>
      <c r="AA153" t="s">
        <v>326</v>
      </c>
      <c r="AB153" t="s">
        <v>325</v>
      </c>
      <c r="AC153" t="s">
        <v>329</v>
      </c>
      <c r="AD153" t="s">
        <v>330</v>
      </c>
      <c r="AE153" t="s">
        <v>330</v>
      </c>
      <c r="AF153" t="s">
        <v>325</v>
      </c>
      <c r="AG153" t="s">
        <v>330</v>
      </c>
      <c r="AH153" t="s">
        <v>325</v>
      </c>
      <c r="AI153" t="s">
        <v>326</v>
      </c>
      <c r="AJ153" t="s">
        <v>326</v>
      </c>
      <c r="AK153" t="s">
        <v>326</v>
      </c>
      <c r="AL153" t="s">
        <v>325</v>
      </c>
      <c r="AM153" t="s">
        <v>474</v>
      </c>
      <c r="AN153" t="s">
        <v>469</v>
      </c>
      <c r="AO153" s="3" t="s">
        <v>440</v>
      </c>
      <c r="AP153" s="3" t="s">
        <v>470</v>
      </c>
      <c r="AQ153" s="3" t="s">
        <v>441</v>
      </c>
      <c r="AR153" s="3" t="s">
        <v>442</v>
      </c>
      <c r="AS153" s="3" t="s">
        <v>443</v>
      </c>
      <c r="AT153" s="3" t="s">
        <v>318</v>
      </c>
      <c r="AU153" s="3" t="s">
        <v>441</v>
      </c>
      <c r="AV153" s="3" t="s">
        <v>442</v>
      </c>
      <c r="AW153" s="3" t="s">
        <v>440</v>
      </c>
      <c r="AX153" s="3" t="s">
        <v>318</v>
      </c>
      <c r="AY153" s="3" t="s">
        <v>441</v>
      </c>
      <c r="AZ153" s="3" t="s">
        <v>442</v>
      </c>
      <c r="BA153" s="3" t="s">
        <v>441</v>
      </c>
      <c r="BB153" s="3" t="s">
        <v>441</v>
      </c>
      <c r="BC153" s="3" t="s">
        <v>442</v>
      </c>
      <c r="BD153" s="4" t="s">
        <v>641</v>
      </c>
    </row>
    <row r="154" spans="1:56" x14ac:dyDescent="0.25">
      <c r="A154" t="s">
        <v>214</v>
      </c>
      <c r="B154">
        <v>2</v>
      </c>
      <c r="C154" t="s">
        <v>160</v>
      </c>
      <c r="D154" t="s">
        <v>12</v>
      </c>
      <c r="E154" s="2" t="s">
        <v>643</v>
      </c>
      <c r="F154" t="s">
        <v>12</v>
      </c>
      <c r="G154" t="s">
        <v>12</v>
      </c>
      <c r="H154">
        <v>5</v>
      </c>
      <c r="I154" t="s">
        <v>157</v>
      </c>
      <c r="K154" t="s">
        <v>395</v>
      </c>
      <c r="L154" t="s">
        <v>335</v>
      </c>
      <c r="M154">
        <v>1.8749999999999999E-3</v>
      </c>
      <c r="N154">
        <v>1</v>
      </c>
      <c r="O154" t="s">
        <v>333</v>
      </c>
      <c r="P154">
        <v>0.25</v>
      </c>
      <c r="Q154" t="s">
        <v>319</v>
      </c>
      <c r="R154" t="s">
        <v>320</v>
      </c>
      <c r="S154">
        <v>0.125</v>
      </c>
      <c r="T154" t="s">
        <v>317</v>
      </c>
      <c r="U154">
        <v>6.25E-2</v>
      </c>
      <c r="V154" t="s">
        <v>333</v>
      </c>
      <c r="W154">
        <v>0.25</v>
      </c>
      <c r="X154">
        <v>0.03</v>
      </c>
      <c r="Y154">
        <v>24.5</v>
      </c>
      <c r="AA154" t="s">
        <v>326</v>
      </c>
      <c r="AM154" t="s">
        <v>474</v>
      </c>
      <c r="AN154" t="s">
        <v>480</v>
      </c>
      <c r="AO154" s="3">
        <v>1</v>
      </c>
      <c r="AP154" s="3" t="s">
        <v>361</v>
      </c>
      <c r="AQ154" s="3" t="s">
        <v>441</v>
      </c>
      <c r="AR154" s="3" t="s">
        <v>442</v>
      </c>
      <c r="AS154" s="3">
        <v>0.5</v>
      </c>
      <c r="AT154" s="3" t="s">
        <v>318</v>
      </c>
      <c r="AU154" s="3" t="s">
        <v>441</v>
      </c>
      <c r="AV154" s="3" t="s">
        <v>442</v>
      </c>
      <c r="AW154" s="3" t="s">
        <v>441</v>
      </c>
      <c r="AX154" s="3" t="s">
        <v>441</v>
      </c>
      <c r="AY154" s="3" t="s">
        <v>441</v>
      </c>
      <c r="AZ154" s="3" t="s">
        <v>446</v>
      </c>
      <c r="BA154" s="3" t="s">
        <v>441</v>
      </c>
      <c r="BB154" s="3" t="s">
        <v>490</v>
      </c>
      <c r="BC154" s="3" t="s">
        <v>449</v>
      </c>
      <c r="BD154" s="4" t="s">
        <v>644</v>
      </c>
    </row>
    <row r="155" spans="1:56" x14ac:dyDescent="0.25">
      <c r="A155" t="s">
        <v>214</v>
      </c>
      <c r="B155">
        <v>2</v>
      </c>
      <c r="C155" t="s">
        <v>221</v>
      </c>
      <c r="D155" t="s">
        <v>12</v>
      </c>
      <c r="E155" s="2" t="s">
        <v>208</v>
      </c>
      <c r="F155" t="s">
        <v>12</v>
      </c>
      <c r="G155" t="s">
        <v>12</v>
      </c>
      <c r="H155">
        <v>5</v>
      </c>
      <c r="I155" t="s">
        <v>134</v>
      </c>
      <c r="K155" t="s">
        <v>395</v>
      </c>
      <c r="L155" t="s">
        <v>335</v>
      </c>
      <c r="M155">
        <v>0.25</v>
      </c>
      <c r="N155">
        <v>0.25</v>
      </c>
      <c r="O155">
        <v>4</v>
      </c>
      <c r="P155">
        <v>4</v>
      </c>
      <c r="Q155">
        <v>2</v>
      </c>
      <c r="R155" t="s">
        <v>320</v>
      </c>
      <c r="S155" t="s">
        <v>327</v>
      </c>
      <c r="T155" t="s">
        <v>317</v>
      </c>
      <c r="U155" t="s">
        <v>323</v>
      </c>
      <c r="V155">
        <v>2</v>
      </c>
      <c r="W155">
        <v>0.12</v>
      </c>
      <c r="X155">
        <v>0.5</v>
      </c>
      <c r="Y155" t="s">
        <v>325</v>
      </c>
      <c r="Z155" t="s">
        <v>326</v>
      </c>
      <c r="AA155" t="s">
        <v>326</v>
      </c>
      <c r="AB155" t="s">
        <v>325</v>
      </c>
      <c r="AC155" t="s">
        <v>326</v>
      </c>
      <c r="AD155" t="s">
        <v>330</v>
      </c>
      <c r="AE155" t="s">
        <v>330</v>
      </c>
      <c r="AF155" t="s">
        <v>325</v>
      </c>
      <c r="AG155" t="s">
        <v>330</v>
      </c>
      <c r="AH155" t="s">
        <v>325</v>
      </c>
      <c r="AI155" t="s">
        <v>330</v>
      </c>
      <c r="AJ155" t="s">
        <v>326</v>
      </c>
      <c r="AK155" t="s">
        <v>329</v>
      </c>
      <c r="AL155" t="s">
        <v>325</v>
      </c>
      <c r="AM155" t="s">
        <v>474</v>
      </c>
      <c r="AN155" t="s">
        <v>469</v>
      </c>
      <c r="AO155" s="3" t="s">
        <v>440</v>
      </c>
      <c r="AP155" s="3" t="s">
        <v>441</v>
      </c>
      <c r="AQ155" s="3" t="s">
        <v>441</v>
      </c>
      <c r="AR155" s="3" t="s">
        <v>446</v>
      </c>
      <c r="AS155" s="3" t="s">
        <v>605</v>
      </c>
      <c r="AT155" s="3">
        <v>6.4000000000000001E-2</v>
      </c>
      <c r="AU155" s="3" t="s">
        <v>441</v>
      </c>
      <c r="AV155" s="3" t="s">
        <v>442</v>
      </c>
      <c r="AW155" s="3">
        <v>0.5</v>
      </c>
      <c r="AX155" s="3">
        <v>0.75</v>
      </c>
      <c r="AY155" s="3">
        <f>AW155/AX155</f>
        <v>0.66666666666666663</v>
      </c>
      <c r="AZ155" s="3" t="s">
        <v>460</v>
      </c>
      <c r="BA155" s="3" t="s">
        <v>447</v>
      </c>
      <c r="BB155" s="3" t="s">
        <v>441</v>
      </c>
      <c r="BC155" s="3" t="s">
        <v>449</v>
      </c>
      <c r="BD155" s="7" t="s">
        <v>642</v>
      </c>
    </row>
    <row r="156" spans="1:56" x14ac:dyDescent="0.25">
      <c r="A156" t="s">
        <v>214</v>
      </c>
      <c r="B156">
        <v>2</v>
      </c>
      <c r="C156" t="s">
        <v>221</v>
      </c>
      <c r="D156" t="s">
        <v>12</v>
      </c>
      <c r="E156" s="2" t="s">
        <v>208</v>
      </c>
      <c r="F156" t="s">
        <v>12</v>
      </c>
      <c r="G156" t="s">
        <v>12</v>
      </c>
      <c r="H156">
        <v>3</v>
      </c>
      <c r="I156" t="s">
        <v>79</v>
      </c>
      <c r="K156" s="2" t="s">
        <v>395</v>
      </c>
      <c r="L156" s="2" t="s">
        <v>335</v>
      </c>
      <c r="M156" s="5">
        <f>0.25</f>
        <v>0.25</v>
      </c>
      <c r="N156" s="5">
        <v>0.25</v>
      </c>
      <c r="O156" s="5">
        <v>4</v>
      </c>
      <c r="P156" s="5">
        <v>4</v>
      </c>
      <c r="Q156" s="5">
        <v>2</v>
      </c>
      <c r="R156" s="10" t="s">
        <v>320</v>
      </c>
      <c r="S156" s="10" t="s">
        <v>327</v>
      </c>
      <c r="T156" s="26" t="s">
        <v>317</v>
      </c>
      <c r="U156" s="10" t="s">
        <v>323</v>
      </c>
      <c r="V156" s="5">
        <v>2</v>
      </c>
      <c r="W156" s="5">
        <v>0.12</v>
      </c>
      <c r="X156" s="5">
        <f>0.5</f>
        <v>0.5</v>
      </c>
      <c r="Y156" s="3" t="s">
        <v>325</v>
      </c>
      <c r="Z156" s="3" t="s">
        <v>326</v>
      </c>
      <c r="AA156" s="3" t="s">
        <v>326</v>
      </c>
      <c r="AB156" s="3" t="str">
        <f>IF(O156&lt;=2,"I", IF(O156&gt;=4,"R"))</f>
        <v>R</v>
      </c>
      <c r="AC156" s="3" t="s">
        <v>326</v>
      </c>
      <c r="AD156" s="3" t="s">
        <v>330</v>
      </c>
      <c r="AE156" s="3" t="s">
        <v>330</v>
      </c>
      <c r="AF156" s="3" t="s">
        <v>325</v>
      </c>
      <c r="AG156" s="3" t="s">
        <v>330</v>
      </c>
      <c r="AH156" s="3" t="str">
        <f>IF(U156&lt;=8,"S",IF(U156=16,"I",IF(U156&gt;=32,"R","")))</f>
        <v>R</v>
      </c>
      <c r="AI156" s="27" t="str">
        <f>IF(V156&lt;=2,"S",IF(V156=4,"I",IF(V156&gt;=8,"R","")))</f>
        <v>S</v>
      </c>
      <c r="AJ156" s="3" t="s">
        <v>326</v>
      </c>
      <c r="AK156" s="3" t="str">
        <f>IF(X156&lt;=2,"I", IF(X156&gt;2,"R"))</f>
        <v>I</v>
      </c>
      <c r="AL156" s="3" t="s">
        <v>325</v>
      </c>
      <c r="AM156" t="s">
        <v>474</v>
      </c>
      <c r="AN156" t="s">
        <v>469</v>
      </c>
      <c r="AO156" s="3" t="s">
        <v>440</v>
      </c>
      <c r="AP156" s="3" t="s">
        <v>441</v>
      </c>
      <c r="AQ156" s="3" t="s">
        <v>441</v>
      </c>
      <c r="AR156" s="3" t="s">
        <v>446</v>
      </c>
      <c r="AS156" s="3" t="s">
        <v>605</v>
      </c>
      <c r="AT156" s="3">
        <v>6.4000000000000001E-2</v>
      </c>
      <c r="AU156" s="3" t="s">
        <v>441</v>
      </c>
      <c r="AV156" s="3" t="s">
        <v>442</v>
      </c>
      <c r="AW156" s="3">
        <v>0.5</v>
      </c>
      <c r="AX156" s="3">
        <v>0.75</v>
      </c>
      <c r="AY156" s="3">
        <f>AW156/AX156</f>
        <v>0.66666666666666663</v>
      </c>
      <c r="AZ156" s="3" t="s">
        <v>460</v>
      </c>
      <c r="BA156" s="3" t="s">
        <v>447</v>
      </c>
      <c r="BB156" s="3" t="s">
        <v>441</v>
      </c>
      <c r="BC156" s="3" t="s">
        <v>449</v>
      </c>
      <c r="BD156" s="7" t="s">
        <v>642</v>
      </c>
    </row>
    <row r="157" spans="1:56" x14ac:dyDescent="0.25">
      <c r="A157" t="s">
        <v>214</v>
      </c>
      <c r="B157">
        <v>3</v>
      </c>
      <c r="C157" t="s">
        <v>160</v>
      </c>
      <c r="D157" t="s">
        <v>12</v>
      </c>
      <c r="E157" s="2" t="s">
        <v>177</v>
      </c>
      <c r="F157" t="s">
        <v>12</v>
      </c>
      <c r="G157" t="s">
        <v>12</v>
      </c>
      <c r="H157">
        <v>3</v>
      </c>
      <c r="I157" t="s">
        <v>77</v>
      </c>
      <c r="J157" t="s">
        <v>215</v>
      </c>
      <c r="K157" t="s">
        <v>395</v>
      </c>
      <c r="L157" t="s">
        <v>335</v>
      </c>
      <c r="M157">
        <v>3.7499999999999999E-3</v>
      </c>
      <c r="N157">
        <v>2</v>
      </c>
      <c r="O157" t="s">
        <v>333</v>
      </c>
      <c r="P157">
        <v>0.25</v>
      </c>
      <c r="Q157" t="s">
        <v>319</v>
      </c>
      <c r="R157" t="s">
        <v>320</v>
      </c>
      <c r="S157">
        <v>2</v>
      </c>
      <c r="T157" t="s">
        <v>317</v>
      </c>
      <c r="U157">
        <v>0.125</v>
      </c>
      <c r="V157" t="s">
        <v>333</v>
      </c>
      <c r="W157">
        <v>0.25</v>
      </c>
      <c r="X157">
        <v>6.25E-2</v>
      </c>
      <c r="Y157">
        <v>25.18</v>
      </c>
      <c r="Z157" t="s">
        <v>330</v>
      </c>
      <c r="AA157" t="s">
        <v>326</v>
      </c>
      <c r="AB157" t="s">
        <v>330</v>
      </c>
      <c r="AC157" t="s">
        <v>330</v>
      </c>
      <c r="AD157" t="s">
        <v>330</v>
      </c>
      <c r="AE157" t="s">
        <v>330</v>
      </c>
      <c r="AF157" t="s">
        <v>325</v>
      </c>
      <c r="AG157" t="s">
        <v>330</v>
      </c>
      <c r="AH157" t="s">
        <v>330</v>
      </c>
      <c r="AJ157" t="s">
        <v>329</v>
      </c>
      <c r="AK157" t="s">
        <v>330</v>
      </c>
      <c r="AL157" t="s">
        <v>330</v>
      </c>
      <c r="AM157" t="s">
        <v>474</v>
      </c>
      <c r="AN157" t="s">
        <v>480</v>
      </c>
      <c r="AO157" s="3" t="s">
        <v>440</v>
      </c>
      <c r="AP157" s="3" t="s">
        <v>470</v>
      </c>
      <c r="AQ157" s="3" t="s">
        <v>441</v>
      </c>
      <c r="AR157" s="3" t="s">
        <v>442</v>
      </c>
      <c r="AS157" s="3" t="s">
        <v>443</v>
      </c>
      <c r="AT157" s="3" t="s">
        <v>318</v>
      </c>
      <c r="AU157" s="3" t="s">
        <v>441</v>
      </c>
      <c r="AV157" s="3" t="s">
        <v>442</v>
      </c>
      <c r="AW157" s="3">
        <v>0.75</v>
      </c>
      <c r="AX157" s="3">
        <v>1</v>
      </c>
      <c r="AY157" s="3">
        <f>0.75/1</f>
        <v>0.75</v>
      </c>
      <c r="AZ157" s="3" t="s">
        <v>460</v>
      </c>
      <c r="BA157" s="3" t="s">
        <v>441</v>
      </c>
      <c r="BB157" s="3" t="s">
        <v>441</v>
      </c>
      <c r="BC157" s="3" t="s">
        <v>442</v>
      </c>
      <c r="BD157" s="4" t="s">
        <v>647</v>
      </c>
    </row>
    <row r="158" spans="1:56" x14ac:dyDescent="0.25">
      <c r="A158" t="s">
        <v>214</v>
      </c>
      <c r="B158">
        <v>3</v>
      </c>
      <c r="C158" t="s">
        <v>221</v>
      </c>
      <c r="D158" t="s">
        <v>12</v>
      </c>
      <c r="E158" s="2" t="s">
        <v>105</v>
      </c>
      <c r="F158" t="s">
        <v>12</v>
      </c>
      <c r="G158" t="s">
        <v>12</v>
      </c>
      <c r="H158">
        <v>5</v>
      </c>
      <c r="I158" t="s">
        <v>39</v>
      </c>
      <c r="J158" t="s">
        <v>222</v>
      </c>
      <c r="K158" t="s">
        <v>395</v>
      </c>
      <c r="L158" t="s">
        <v>335</v>
      </c>
      <c r="M158">
        <v>3.7499999999999999E-3</v>
      </c>
      <c r="N158">
        <v>2</v>
      </c>
      <c r="O158" t="s">
        <v>333</v>
      </c>
      <c r="P158" t="s">
        <v>317</v>
      </c>
      <c r="Q158" t="s">
        <v>319</v>
      </c>
      <c r="R158" t="s">
        <v>320</v>
      </c>
      <c r="S158">
        <v>2</v>
      </c>
      <c r="T158" t="s">
        <v>317</v>
      </c>
      <c r="U158">
        <v>0.125</v>
      </c>
      <c r="V158" t="s">
        <v>333</v>
      </c>
      <c r="W158">
        <v>0.25</v>
      </c>
      <c r="X158">
        <v>0.03</v>
      </c>
      <c r="Y158">
        <v>23.49</v>
      </c>
      <c r="Z158" t="s">
        <v>326</v>
      </c>
      <c r="AA158" t="s">
        <v>326</v>
      </c>
      <c r="AB158" t="s">
        <v>325</v>
      </c>
      <c r="AC158" t="s">
        <v>326</v>
      </c>
      <c r="AE158" t="s">
        <v>330</v>
      </c>
      <c r="AG158" t="s">
        <v>330</v>
      </c>
      <c r="AH158" t="s">
        <v>326</v>
      </c>
      <c r="AL158" t="s">
        <v>330</v>
      </c>
      <c r="AM158" t="s">
        <v>474</v>
      </c>
      <c r="AN158" t="s">
        <v>645</v>
      </c>
      <c r="AO158" s="3" t="s">
        <v>440</v>
      </c>
      <c r="AP158" s="3" t="s">
        <v>532</v>
      </c>
      <c r="AQ158" s="3" t="s">
        <v>441</v>
      </c>
      <c r="AR158" s="3" t="s">
        <v>442</v>
      </c>
      <c r="AS158" s="3">
        <v>1</v>
      </c>
      <c r="AT158" s="3">
        <v>0.25</v>
      </c>
      <c r="AU158" s="3">
        <f>1/0.25</f>
        <v>4</v>
      </c>
      <c r="AV158" s="3" t="s">
        <v>460</v>
      </c>
      <c r="AW158" s="3">
        <v>3</v>
      </c>
      <c r="AX158" s="3">
        <v>0.5</v>
      </c>
      <c r="AY158" s="3">
        <f>3/0.5</f>
        <v>6</v>
      </c>
      <c r="AZ158" s="3" t="s">
        <v>460</v>
      </c>
      <c r="BA158" s="3" t="s">
        <v>441</v>
      </c>
      <c r="BB158" s="3" t="s">
        <v>441</v>
      </c>
      <c r="BC158" s="3" t="s">
        <v>442</v>
      </c>
      <c r="BD158" s="7" t="s">
        <v>222</v>
      </c>
    </row>
    <row r="159" spans="1:56" x14ac:dyDescent="0.25">
      <c r="A159" t="s">
        <v>214</v>
      </c>
      <c r="B159">
        <v>3</v>
      </c>
      <c r="C159" t="s">
        <v>218</v>
      </c>
      <c r="D159" t="s">
        <v>12</v>
      </c>
      <c r="E159" s="2" t="s">
        <v>177</v>
      </c>
      <c r="F159" t="s">
        <v>12</v>
      </c>
      <c r="G159" t="s">
        <v>12</v>
      </c>
      <c r="H159" t="s">
        <v>54</v>
      </c>
      <c r="I159" t="s">
        <v>181</v>
      </c>
      <c r="J159" t="s">
        <v>219</v>
      </c>
      <c r="K159" t="s">
        <v>395</v>
      </c>
      <c r="L159" t="s">
        <v>335</v>
      </c>
      <c r="M159">
        <v>1.8749999999999999E-3</v>
      </c>
      <c r="N159">
        <v>1</v>
      </c>
      <c r="O159" t="s">
        <v>333</v>
      </c>
      <c r="P159">
        <v>0.25</v>
      </c>
      <c r="Q159" t="s">
        <v>319</v>
      </c>
      <c r="R159" t="s">
        <v>320</v>
      </c>
      <c r="S159" t="s">
        <v>327</v>
      </c>
      <c r="T159" t="s">
        <v>317</v>
      </c>
      <c r="U159">
        <v>0.125</v>
      </c>
      <c r="V159" t="s">
        <v>333</v>
      </c>
      <c r="W159">
        <v>0.25</v>
      </c>
      <c r="X159">
        <v>0.03</v>
      </c>
      <c r="Y159">
        <v>25.08</v>
      </c>
      <c r="Z159" t="s">
        <v>330</v>
      </c>
      <c r="AA159" t="s">
        <v>326</v>
      </c>
      <c r="AB159" t="s">
        <v>330</v>
      </c>
      <c r="AC159" t="s">
        <v>330</v>
      </c>
      <c r="AD159" t="s">
        <v>330</v>
      </c>
      <c r="AE159" t="s">
        <v>330</v>
      </c>
      <c r="AF159" t="s">
        <v>325</v>
      </c>
      <c r="AG159" t="s">
        <v>330</v>
      </c>
      <c r="AH159" t="s">
        <v>330</v>
      </c>
      <c r="AM159" t="s">
        <v>474</v>
      </c>
      <c r="AN159" t="s">
        <v>646</v>
      </c>
      <c r="AO159" s="3" t="s">
        <v>440</v>
      </c>
      <c r="AP159" s="3" t="s">
        <v>470</v>
      </c>
      <c r="AQ159" s="3" t="s">
        <v>441</v>
      </c>
      <c r="AR159" s="3" t="s">
        <v>442</v>
      </c>
      <c r="AS159" s="3" t="s">
        <v>443</v>
      </c>
      <c r="AT159" s="3" t="s">
        <v>318</v>
      </c>
      <c r="AU159" s="3" t="s">
        <v>441</v>
      </c>
      <c r="AV159" s="3" t="s">
        <v>442</v>
      </c>
      <c r="AW159" s="3">
        <v>0.75</v>
      </c>
      <c r="AX159" s="3">
        <v>0.75</v>
      </c>
      <c r="AY159" s="3">
        <v>1</v>
      </c>
      <c r="AZ159" s="3" t="s">
        <v>460</v>
      </c>
      <c r="BA159" s="3" t="s">
        <v>441</v>
      </c>
      <c r="BB159" s="3" t="s">
        <v>441</v>
      </c>
      <c r="BC159" s="3" t="s">
        <v>442</v>
      </c>
      <c r="BD159" s="7" t="s">
        <v>219</v>
      </c>
    </row>
    <row r="160" spans="1:56" x14ac:dyDescent="0.25">
      <c r="A160" t="s">
        <v>223</v>
      </c>
      <c r="B160">
        <v>1</v>
      </c>
      <c r="C160" t="s">
        <v>99</v>
      </c>
      <c r="D160" t="s">
        <v>12</v>
      </c>
      <c r="E160" s="2" t="s">
        <v>177</v>
      </c>
      <c r="F160" t="s">
        <v>12</v>
      </c>
      <c r="G160" t="s">
        <v>12</v>
      </c>
      <c r="H160">
        <v>2</v>
      </c>
      <c r="I160" t="s">
        <v>125</v>
      </c>
      <c r="K160" t="s">
        <v>396</v>
      </c>
      <c r="L160" t="s">
        <v>337</v>
      </c>
      <c r="M160">
        <v>1.8749999999999999E-3</v>
      </c>
      <c r="N160">
        <v>4</v>
      </c>
      <c r="O160" t="s">
        <v>333</v>
      </c>
      <c r="P160">
        <v>0.25</v>
      </c>
      <c r="Q160" t="s">
        <v>319</v>
      </c>
      <c r="R160" t="s">
        <v>320</v>
      </c>
      <c r="S160">
        <v>0.5</v>
      </c>
      <c r="T160" t="s">
        <v>317</v>
      </c>
      <c r="U160">
        <v>6.25E-2</v>
      </c>
      <c r="V160" t="s">
        <v>333</v>
      </c>
      <c r="W160">
        <v>0.5</v>
      </c>
      <c r="X160">
        <v>0.03</v>
      </c>
      <c r="Y160">
        <v>21.32</v>
      </c>
      <c r="Z160" t="s">
        <v>330</v>
      </c>
      <c r="AA160" t="s">
        <v>326</v>
      </c>
      <c r="AB160" t="s">
        <v>330</v>
      </c>
      <c r="AC160" t="s">
        <v>330</v>
      </c>
      <c r="AD160" t="s">
        <v>330</v>
      </c>
      <c r="AE160" t="s">
        <v>330</v>
      </c>
      <c r="AF160" t="s">
        <v>330</v>
      </c>
      <c r="AG160" t="s">
        <v>330</v>
      </c>
      <c r="AH160" t="s">
        <v>330</v>
      </c>
      <c r="AI160" t="s">
        <v>330</v>
      </c>
      <c r="AJ160" t="s">
        <v>329</v>
      </c>
      <c r="AK160" t="s">
        <v>330</v>
      </c>
      <c r="AL160" t="s">
        <v>330</v>
      </c>
      <c r="AM160" t="s">
        <v>438</v>
      </c>
      <c r="AN160" t="s">
        <v>464</v>
      </c>
      <c r="AO160" s="3" t="s">
        <v>440</v>
      </c>
      <c r="AP160" s="3" t="s">
        <v>470</v>
      </c>
      <c r="AQ160" s="3" t="s">
        <v>441</v>
      </c>
      <c r="AR160" s="3" t="s">
        <v>442</v>
      </c>
      <c r="AS160" s="3">
        <v>4</v>
      </c>
      <c r="AT160" s="3" t="s">
        <v>318</v>
      </c>
      <c r="AU160" s="3" t="s">
        <v>441</v>
      </c>
      <c r="AV160" s="3" t="s">
        <v>442</v>
      </c>
      <c r="AW160" s="3">
        <v>0.38</v>
      </c>
      <c r="AX160" s="3">
        <v>0.25</v>
      </c>
      <c r="AY160" s="3">
        <f>0.38/0.25</f>
        <v>1.52</v>
      </c>
      <c r="AZ160" s="3" t="s">
        <v>460</v>
      </c>
      <c r="BA160" s="3" t="s">
        <v>441</v>
      </c>
      <c r="BB160" s="3" t="s">
        <v>441</v>
      </c>
      <c r="BC160" s="3" t="s">
        <v>442</v>
      </c>
      <c r="BD160" s="4" t="s">
        <v>648</v>
      </c>
    </row>
    <row r="161" spans="1:56" x14ac:dyDescent="0.25">
      <c r="A161" t="s">
        <v>223</v>
      </c>
      <c r="B161">
        <v>2</v>
      </c>
      <c r="C161" t="s">
        <v>86</v>
      </c>
      <c r="D161" t="s">
        <v>12</v>
      </c>
      <c r="E161" s="2" t="s">
        <v>224</v>
      </c>
      <c r="F161" t="s">
        <v>12</v>
      </c>
      <c r="G161" t="s">
        <v>12</v>
      </c>
      <c r="H161">
        <v>3</v>
      </c>
      <c r="I161" t="s">
        <v>173</v>
      </c>
      <c r="K161" t="s">
        <v>352</v>
      </c>
      <c r="L161" t="s">
        <v>316</v>
      </c>
      <c r="M161">
        <v>0.5</v>
      </c>
      <c r="N161" t="s">
        <v>317</v>
      </c>
      <c r="O161" t="s">
        <v>333</v>
      </c>
      <c r="P161">
        <v>0.12</v>
      </c>
      <c r="Q161">
        <v>2</v>
      </c>
      <c r="R161" t="s">
        <v>320</v>
      </c>
      <c r="S161">
        <v>0.03</v>
      </c>
      <c r="T161" t="s">
        <v>317</v>
      </c>
      <c r="U161">
        <v>6.25E-2</v>
      </c>
      <c r="V161" t="s">
        <v>333</v>
      </c>
      <c r="W161">
        <v>0.06</v>
      </c>
      <c r="X161">
        <v>0.03</v>
      </c>
      <c r="Y161">
        <v>31.25</v>
      </c>
      <c r="Z161" t="s">
        <v>326</v>
      </c>
      <c r="AA161" t="s">
        <v>326</v>
      </c>
      <c r="AB161" t="s">
        <v>330</v>
      </c>
      <c r="AC161" t="s">
        <v>326</v>
      </c>
      <c r="AD161" t="s">
        <v>326</v>
      </c>
      <c r="AE161" t="s">
        <v>326</v>
      </c>
      <c r="AF161" t="s">
        <v>326</v>
      </c>
      <c r="AG161" t="s">
        <v>326</v>
      </c>
      <c r="AH161" t="s">
        <v>326</v>
      </c>
      <c r="AI161" t="s">
        <v>325</v>
      </c>
      <c r="AJ161" t="s">
        <v>326</v>
      </c>
      <c r="AK161" t="s">
        <v>326</v>
      </c>
      <c r="AM161" t="s">
        <v>438</v>
      </c>
      <c r="AN161" t="s">
        <v>480</v>
      </c>
      <c r="AO161" s="3">
        <v>3</v>
      </c>
      <c r="AP161" s="3" t="s">
        <v>470</v>
      </c>
      <c r="AQ161" s="3" t="s">
        <v>441</v>
      </c>
      <c r="AR161" s="3" t="s">
        <v>442</v>
      </c>
      <c r="AS161" s="3" t="s">
        <v>605</v>
      </c>
      <c r="AT161" s="3">
        <v>9.4E-2</v>
      </c>
      <c r="AU161" s="3" t="s">
        <v>441</v>
      </c>
      <c r="AV161" s="3" t="s">
        <v>442</v>
      </c>
      <c r="AW161" s="3">
        <v>0.25</v>
      </c>
      <c r="AX161" s="3">
        <v>9.4E-2</v>
      </c>
      <c r="AY161" s="3">
        <f>AW161/AX161</f>
        <v>2.6595744680851063</v>
      </c>
      <c r="AZ161" s="3" t="s">
        <v>460</v>
      </c>
      <c r="BA161" s="3" t="s">
        <v>441</v>
      </c>
      <c r="BB161" s="3" t="s">
        <v>441</v>
      </c>
      <c r="BC161" s="3" t="s">
        <v>442</v>
      </c>
      <c r="BD161" s="4" t="s">
        <v>649</v>
      </c>
    </row>
    <row r="162" spans="1:56" x14ac:dyDescent="0.25">
      <c r="A162" t="s">
        <v>223</v>
      </c>
      <c r="B162">
        <v>2</v>
      </c>
      <c r="C162" t="s">
        <v>21</v>
      </c>
      <c r="D162" t="s">
        <v>12</v>
      </c>
      <c r="E162" s="14" t="s">
        <v>137</v>
      </c>
      <c r="F162" t="s">
        <v>12</v>
      </c>
      <c r="G162" t="s">
        <v>12</v>
      </c>
      <c r="H162">
        <v>3</v>
      </c>
      <c r="I162" t="s">
        <v>72</v>
      </c>
      <c r="K162" t="s">
        <v>396</v>
      </c>
      <c r="L162" t="s">
        <v>337</v>
      </c>
      <c r="M162">
        <v>1.8749999999999999E-3</v>
      </c>
      <c r="N162">
        <v>1</v>
      </c>
      <c r="O162" t="s">
        <v>333</v>
      </c>
      <c r="P162">
        <v>0.25</v>
      </c>
      <c r="Q162">
        <v>2</v>
      </c>
      <c r="R162" t="s">
        <v>320</v>
      </c>
      <c r="S162">
        <v>0.25</v>
      </c>
      <c r="T162" t="s">
        <v>317</v>
      </c>
      <c r="U162">
        <v>6.25E-2</v>
      </c>
      <c r="V162" t="s">
        <v>333</v>
      </c>
      <c r="W162">
        <v>0.12</v>
      </c>
      <c r="X162">
        <v>0.03</v>
      </c>
      <c r="Y162">
        <v>27.45</v>
      </c>
      <c r="Z162" t="s">
        <v>330</v>
      </c>
      <c r="AA162" t="s">
        <v>326</v>
      </c>
      <c r="AB162" t="s">
        <v>330</v>
      </c>
      <c r="AC162" t="s">
        <v>330</v>
      </c>
      <c r="AD162" t="s">
        <v>330</v>
      </c>
      <c r="AE162" t="s">
        <v>330</v>
      </c>
      <c r="AF162" t="s">
        <v>330</v>
      </c>
      <c r="AG162" t="s">
        <v>330</v>
      </c>
      <c r="AH162" t="s">
        <v>330</v>
      </c>
      <c r="AI162" t="s">
        <v>344</v>
      </c>
      <c r="AJ162" t="s">
        <v>329</v>
      </c>
      <c r="AK162" t="s">
        <v>330</v>
      </c>
      <c r="AL162" t="s">
        <v>330</v>
      </c>
      <c r="AM162" s="13" t="s">
        <v>474</v>
      </c>
      <c r="AN162" s="13" t="s">
        <v>464</v>
      </c>
      <c r="AO162" s="12" t="s">
        <v>440</v>
      </c>
      <c r="AP162" s="12" t="s">
        <v>470</v>
      </c>
      <c r="AQ162" s="12" t="s">
        <v>441</v>
      </c>
      <c r="AR162" s="12" t="s">
        <v>442</v>
      </c>
      <c r="AS162" s="12" t="s">
        <v>443</v>
      </c>
      <c r="AT162" s="12" t="s">
        <v>318</v>
      </c>
      <c r="AU162" s="12" t="s">
        <v>441</v>
      </c>
      <c r="AV162" s="12" t="s">
        <v>442</v>
      </c>
      <c r="AW162" s="12">
        <v>0.25</v>
      </c>
      <c r="AX162" s="12">
        <v>0.25</v>
      </c>
      <c r="AY162" s="12">
        <v>1</v>
      </c>
      <c r="AZ162" s="12" t="s">
        <v>460</v>
      </c>
      <c r="BA162" s="12" t="s">
        <v>441</v>
      </c>
      <c r="BB162" s="12" t="s">
        <v>441</v>
      </c>
      <c r="BC162" s="12" t="s">
        <v>442</v>
      </c>
      <c r="BD162" s="4" t="s">
        <v>650</v>
      </c>
    </row>
    <row r="163" spans="1:56" x14ac:dyDescent="0.25">
      <c r="A163" t="s">
        <v>223</v>
      </c>
      <c r="B163">
        <v>3</v>
      </c>
      <c r="C163" t="s">
        <v>199</v>
      </c>
      <c r="D163" t="s">
        <v>12</v>
      </c>
      <c r="E163" s="2" t="s">
        <v>105</v>
      </c>
      <c r="F163" t="s">
        <v>12</v>
      </c>
      <c r="G163" t="s">
        <v>12</v>
      </c>
      <c r="H163">
        <v>5</v>
      </c>
      <c r="I163" t="s">
        <v>56</v>
      </c>
      <c r="K163" t="s">
        <v>352</v>
      </c>
      <c r="L163" t="s">
        <v>316</v>
      </c>
      <c r="M163">
        <v>3.125E-2</v>
      </c>
      <c r="N163" t="s">
        <v>317</v>
      </c>
      <c r="O163" t="s">
        <v>333</v>
      </c>
      <c r="P163">
        <v>1</v>
      </c>
      <c r="Q163">
        <v>2</v>
      </c>
      <c r="R163" t="s">
        <v>320</v>
      </c>
      <c r="S163">
        <v>6.25E-2</v>
      </c>
      <c r="T163" t="s">
        <v>317</v>
      </c>
      <c r="U163">
        <v>2</v>
      </c>
      <c r="V163" t="s">
        <v>333</v>
      </c>
      <c r="W163" t="s">
        <v>332</v>
      </c>
      <c r="X163">
        <v>6.25E-2</v>
      </c>
      <c r="Y163">
        <v>24.97</v>
      </c>
      <c r="Z163" t="s">
        <v>326</v>
      </c>
      <c r="AA163" t="s">
        <v>326</v>
      </c>
      <c r="AB163" t="s">
        <v>330</v>
      </c>
      <c r="AC163" t="s">
        <v>326</v>
      </c>
      <c r="AD163" t="s">
        <v>330</v>
      </c>
      <c r="AE163" t="s">
        <v>330</v>
      </c>
      <c r="AF163" t="s">
        <v>326</v>
      </c>
      <c r="AG163" t="s">
        <v>330</v>
      </c>
      <c r="AH163" t="s">
        <v>326</v>
      </c>
      <c r="AI163" t="s">
        <v>344</v>
      </c>
      <c r="AJ163" t="s">
        <v>330</v>
      </c>
      <c r="AK163" t="s">
        <v>329</v>
      </c>
      <c r="AL163" t="s">
        <v>330</v>
      </c>
      <c r="AM163" t="s">
        <v>474</v>
      </c>
      <c r="AN163" t="s">
        <v>651</v>
      </c>
      <c r="AO163" s="3" t="s">
        <v>440</v>
      </c>
      <c r="AP163" s="3" t="s">
        <v>532</v>
      </c>
      <c r="AQ163" s="3" t="s">
        <v>441</v>
      </c>
      <c r="AR163" s="3" t="s">
        <v>442</v>
      </c>
      <c r="AS163" s="3">
        <v>0.75</v>
      </c>
      <c r="AT163" s="3">
        <v>9.4E-2</v>
      </c>
      <c r="AU163" s="3">
        <f>AS163/AT163</f>
        <v>7.9787234042553195</v>
      </c>
      <c r="AV163" s="3" t="s">
        <v>446</v>
      </c>
      <c r="AW163" s="3">
        <v>2</v>
      </c>
      <c r="AX163" s="3">
        <v>0.38</v>
      </c>
      <c r="AY163" s="3">
        <f>AW163/AX163</f>
        <v>5.2631578947368425</v>
      </c>
      <c r="AZ163" s="3" t="s">
        <v>460</v>
      </c>
      <c r="BA163" s="3" t="s">
        <v>441</v>
      </c>
      <c r="BB163" s="3" t="s">
        <v>441</v>
      </c>
      <c r="BC163" s="3" t="s">
        <v>449</v>
      </c>
      <c r="BD163" s="3" t="s">
        <v>652</v>
      </c>
    </row>
    <row r="164" spans="1:56" x14ac:dyDescent="0.25">
      <c r="A164" t="s">
        <v>223</v>
      </c>
      <c r="B164">
        <v>3</v>
      </c>
      <c r="C164" t="s">
        <v>21</v>
      </c>
      <c r="D164" t="s">
        <v>12</v>
      </c>
      <c r="E164" s="2" t="s">
        <v>177</v>
      </c>
      <c r="F164" t="s">
        <v>12</v>
      </c>
      <c r="G164" t="s">
        <v>12</v>
      </c>
      <c r="H164">
        <v>5</v>
      </c>
      <c r="I164" t="s">
        <v>121</v>
      </c>
      <c r="K164" t="s">
        <v>396</v>
      </c>
      <c r="L164" t="s">
        <v>337</v>
      </c>
      <c r="M164">
        <v>1.8749999999999999E-3</v>
      </c>
      <c r="N164">
        <v>4</v>
      </c>
      <c r="O164" t="s">
        <v>333</v>
      </c>
      <c r="P164">
        <v>0.25</v>
      </c>
      <c r="Q164" t="s">
        <v>319</v>
      </c>
      <c r="R164" t="s">
        <v>320</v>
      </c>
      <c r="S164">
        <v>0.125</v>
      </c>
      <c r="T164" t="s">
        <v>317</v>
      </c>
      <c r="U164" t="s">
        <v>332</v>
      </c>
      <c r="V164" t="s">
        <v>333</v>
      </c>
      <c r="W164">
        <v>1</v>
      </c>
      <c r="X164">
        <v>0.03</v>
      </c>
      <c r="Y164">
        <v>23.8</v>
      </c>
      <c r="Z164" t="s">
        <v>330</v>
      </c>
      <c r="AA164" t="s">
        <v>326</v>
      </c>
      <c r="AB164" t="s">
        <v>330</v>
      </c>
      <c r="AC164" t="s">
        <v>330</v>
      </c>
      <c r="AD164" t="s">
        <v>330</v>
      </c>
      <c r="AE164" t="s">
        <v>330</v>
      </c>
      <c r="AF164" t="s">
        <v>330</v>
      </c>
      <c r="AG164" t="s">
        <v>330</v>
      </c>
      <c r="AH164" t="s">
        <v>330</v>
      </c>
      <c r="AI164" t="s">
        <v>330</v>
      </c>
      <c r="AJ164" t="s">
        <v>325</v>
      </c>
      <c r="AK164" t="s">
        <v>330</v>
      </c>
      <c r="AL164" t="s">
        <v>330</v>
      </c>
      <c r="AM164" t="s">
        <v>474</v>
      </c>
      <c r="AN164" t="s">
        <v>464</v>
      </c>
      <c r="AO164" s="3">
        <v>2</v>
      </c>
      <c r="AP164" s="3" t="s">
        <v>470</v>
      </c>
      <c r="AQ164" s="3" t="s">
        <v>441</v>
      </c>
      <c r="AR164" s="3" t="s">
        <v>442</v>
      </c>
      <c r="AS164" s="3" t="s">
        <v>605</v>
      </c>
      <c r="AT164" s="3">
        <v>0.125</v>
      </c>
      <c r="AU164" s="3" t="s">
        <v>441</v>
      </c>
      <c r="AV164" s="3" t="s">
        <v>442</v>
      </c>
      <c r="AW164" s="3" t="s">
        <v>441</v>
      </c>
      <c r="AX164" s="3" t="s">
        <v>441</v>
      </c>
      <c r="AY164" s="3" t="s">
        <v>441</v>
      </c>
      <c r="AZ164" s="3" t="s">
        <v>446</v>
      </c>
      <c r="BA164" s="3" t="s">
        <v>441</v>
      </c>
      <c r="BB164" s="3" t="s">
        <v>490</v>
      </c>
      <c r="BC164" s="3" t="s">
        <v>449</v>
      </c>
      <c r="BD164" s="3" t="s">
        <v>653</v>
      </c>
    </row>
    <row r="165" spans="1:56" x14ac:dyDescent="0.25">
      <c r="A165" t="s">
        <v>223</v>
      </c>
      <c r="B165">
        <v>3</v>
      </c>
      <c r="C165" t="s">
        <v>18</v>
      </c>
      <c r="D165" t="s">
        <v>12</v>
      </c>
      <c r="E165" s="2" t="s">
        <v>177</v>
      </c>
      <c r="F165" t="s">
        <v>12</v>
      </c>
      <c r="G165" t="s">
        <v>12</v>
      </c>
      <c r="H165">
        <v>5</v>
      </c>
      <c r="I165" t="s">
        <v>33</v>
      </c>
      <c r="K165" t="s">
        <v>397</v>
      </c>
      <c r="L165" t="s">
        <v>337</v>
      </c>
      <c r="M165">
        <v>3.7499999999999999E-3</v>
      </c>
      <c r="N165">
        <v>4</v>
      </c>
      <c r="O165" t="s">
        <v>333</v>
      </c>
      <c r="P165">
        <v>0.25</v>
      </c>
      <c r="Q165" t="s">
        <v>319</v>
      </c>
      <c r="R165" t="s">
        <v>320</v>
      </c>
      <c r="S165">
        <v>0.125</v>
      </c>
      <c r="T165" t="s">
        <v>317</v>
      </c>
      <c r="U165" t="s">
        <v>332</v>
      </c>
      <c r="V165" t="s">
        <v>333</v>
      </c>
      <c r="W165">
        <v>0.5</v>
      </c>
      <c r="X165">
        <v>0.03</v>
      </c>
      <c r="Y165">
        <v>24.68</v>
      </c>
      <c r="Z165" t="s">
        <v>330</v>
      </c>
      <c r="AA165" t="s">
        <v>326</v>
      </c>
      <c r="AB165" t="s">
        <v>330</v>
      </c>
      <c r="AC165" t="s">
        <v>330</v>
      </c>
      <c r="AD165" t="s">
        <v>330</v>
      </c>
      <c r="AE165" t="s">
        <v>330</v>
      </c>
      <c r="AF165" t="s">
        <v>330</v>
      </c>
      <c r="AG165" t="s">
        <v>330</v>
      </c>
      <c r="AH165" t="s">
        <v>330</v>
      </c>
      <c r="AI165" t="s">
        <v>330</v>
      </c>
      <c r="AJ165" t="s">
        <v>329</v>
      </c>
      <c r="AK165" t="s">
        <v>330</v>
      </c>
      <c r="AL165" t="s">
        <v>330</v>
      </c>
      <c r="AM165" t="s">
        <v>474</v>
      </c>
      <c r="AN165" t="s">
        <v>464</v>
      </c>
      <c r="AO165" s="3">
        <v>2</v>
      </c>
      <c r="AP165" s="3" t="s">
        <v>470</v>
      </c>
      <c r="AQ165" s="3" t="s">
        <v>441</v>
      </c>
      <c r="AR165" s="3" t="s">
        <v>442</v>
      </c>
      <c r="AS165" s="3">
        <v>0.5</v>
      </c>
      <c r="AT165" s="3">
        <v>9.4E-2</v>
      </c>
      <c r="AU165" s="3">
        <f>AS165/AT165</f>
        <v>5.3191489361702127</v>
      </c>
      <c r="AV165" s="3" t="s">
        <v>460</v>
      </c>
      <c r="AW165" s="3" t="s">
        <v>441</v>
      </c>
      <c r="AX165" s="3" t="s">
        <v>441</v>
      </c>
      <c r="AY165" s="3" t="s">
        <v>441</v>
      </c>
      <c r="AZ165" s="3" t="s">
        <v>446</v>
      </c>
      <c r="BA165" s="3" t="s">
        <v>441</v>
      </c>
      <c r="BB165" s="3" t="s">
        <v>490</v>
      </c>
      <c r="BC165" s="3" t="s">
        <v>449</v>
      </c>
      <c r="BD165" s="4" t="s">
        <v>654</v>
      </c>
    </row>
    <row r="166" spans="1:56" x14ac:dyDescent="0.25">
      <c r="A166" t="s">
        <v>225</v>
      </c>
      <c r="B166">
        <v>2</v>
      </c>
      <c r="C166" t="s">
        <v>86</v>
      </c>
      <c r="D166" t="s">
        <v>12</v>
      </c>
      <c r="E166" s="15" t="s">
        <v>226</v>
      </c>
      <c r="F166" t="s">
        <v>12</v>
      </c>
      <c r="G166" t="s">
        <v>12</v>
      </c>
      <c r="H166">
        <v>3</v>
      </c>
      <c r="I166" t="s">
        <v>117</v>
      </c>
      <c r="K166" t="s">
        <v>352</v>
      </c>
      <c r="L166" t="s">
        <v>316</v>
      </c>
      <c r="M166">
        <v>6.25E-2</v>
      </c>
      <c r="N166">
        <v>2</v>
      </c>
      <c r="O166" t="s">
        <v>333</v>
      </c>
      <c r="P166">
        <v>0.25</v>
      </c>
      <c r="Q166">
        <v>2</v>
      </c>
      <c r="R166" t="s">
        <v>356</v>
      </c>
      <c r="S166">
        <v>2</v>
      </c>
      <c r="T166" t="s">
        <v>317</v>
      </c>
      <c r="U166">
        <v>1</v>
      </c>
      <c r="V166">
        <v>1</v>
      </c>
      <c r="W166">
        <v>0.25</v>
      </c>
      <c r="X166">
        <v>0.25</v>
      </c>
      <c r="Y166">
        <v>23.81</v>
      </c>
      <c r="Z166" t="s">
        <v>326</v>
      </c>
      <c r="AA166" t="s">
        <v>326</v>
      </c>
      <c r="AB166" t="s">
        <v>330</v>
      </c>
      <c r="AC166" t="s">
        <v>326</v>
      </c>
      <c r="AD166" t="s">
        <v>330</v>
      </c>
      <c r="AE166" t="s">
        <v>325</v>
      </c>
      <c r="AF166" t="s">
        <v>326</v>
      </c>
      <c r="AG166" t="s">
        <v>330</v>
      </c>
      <c r="AH166" t="s">
        <v>326</v>
      </c>
      <c r="AI166" t="s">
        <v>330</v>
      </c>
      <c r="AJ166" t="s">
        <v>326</v>
      </c>
      <c r="AK166" t="s">
        <v>329</v>
      </c>
      <c r="AL166" t="s">
        <v>330</v>
      </c>
      <c r="AM166" t="s">
        <v>474</v>
      </c>
      <c r="AN166" t="s">
        <v>655</v>
      </c>
      <c r="AO166" s="3">
        <v>3</v>
      </c>
      <c r="AP166" s="3" t="s">
        <v>361</v>
      </c>
      <c r="AQ166" s="3" t="s">
        <v>441</v>
      </c>
      <c r="AR166" s="3" t="s">
        <v>442</v>
      </c>
      <c r="AS166" s="3">
        <v>0.5</v>
      </c>
      <c r="AT166" s="3">
        <v>0.19</v>
      </c>
      <c r="AU166" s="3">
        <f>AS166/AT166</f>
        <v>2.6315789473684212</v>
      </c>
      <c r="AV166" s="3" t="s">
        <v>460</v>
      </c>
      <c r="AW166" s="3">
        <v>1</v>
      </c>
      <c r="AX166" s="3">
        <v>9.4E-2</v>
      </c>
      <c r="AY166" s="3">
        <f>AW166/AX166</f>
        <v>10.638297872340425</v>
      </c>
      <c r="AZ166" s="3" t="s">
        <v>446</v>
      </c>
      <c r="BA166" s="3" t="s">
        <v>441</v>
      </c>
      <c r="BB166" s="3" t="s">
        <v>441</v>
      </c>
      <c r="BC166" s="3" t="s">
        <v>449</v>
      </c>
      <c r="BD166" s="4" t="s">
        <v>656</v>
      </c>
    </row>
    <row r="167" spans="1:56" x14ac:dyDescent="0.25">
      <c r="A167" t="s">
        <v>225</v>
      </c>
      <c r="B167">
        <v>2</v>
      </c>
      <c r="C167" t="s">
        <v>53</v>
      </c>
      <c r="D167" t="s">
        <v>12</v>
      </c>
      <c r="E167" s="15" t="s">
        <v>129</v>
      </c>
      <c r="F167" t="s">
        <v>12</v>
      </c>
      <c r="G167" t="s">
        <v>12</v>
      </c>
      <c r="H167">
        <v>3</v>
      </c>
      <c r="I167" t="s">
        <v>146</v>
      </c>
      <c r="K167" t="s">
        <v>352</v>
      </c>
      <c r="L167" t="s">
        <v>316</v>
      </c>
      <c r="M167">
        <v>6.25E-2</v>
      </c>
      <c r="N167">
        <v>2</v>
      </c>
      <c r="O167" t="s">
        <v>333</v>
      </c>
      <c r="P167">
        <v>0.25</v>
      </c>
      <c r="Q167">
        <v>2</v>
      </c>
      <c r="R167" t="s">
        <v>356</v>
      </c>
      <c r="S167">
        <v>2</v>
      </c>
      <c r="T167" t="s">
        <v>317</v>
      </c>
      <c r="U167">
        <v>1</v>
      </c>
      <c r="V167">
        <v>1</v>
      </c>
      <c r="W167">
        <v>0.25</v>
      </c>
      <c r="X167">
        <v>0.25</v>
      </c>
      <c r="Y167">
        <v>23.81</v>
      </c>
      <c r="Z167" t="s">
        <v>326</v>
      </c>
      <c r="AA167" t="s">
        <v>326</v>
      </c>
      <c r="AB167" t="s">
        <v>330</v>
      </c>
      <c r="AC167" t="s">
        <v>326</v>
      </c>
      <c r="AD167" t="s">
        <v>326</v>
      </c>
      <c r="AE167" t="s">
        <v>326</v>
      </c>
      <c r="AF167" t="s">
        <v>326</v>
      </c>
      <c r="AG167" t="s">
        <v>326</v>
      </c>
      <c r="AH167" t="s">
        <v>326</v>
      </c>
      <c r="AI167" t="s">
        <v>330</v>
      </c>
      <c r="AJ167" t="s">
        <v>326</v>
      </c>
      <c r="AK167" t="s">
        <v>326</v>
      </c>
      <c r="AM167" t="s">
        <v>474</v>
      </c>
      <c r="AN167" t="s">
        <v>657</v>
      </c>
      <c r="AO167" s="3" t="s">
        <v>440</v>
      </c>
      <c r="AP167" s="3" t="s">
        <v>361</v>
      </c>
      <c r="AQ167" s="3" t="s">
        <v>441</v>
      </c>
      <c r="AR167" s="3" t="s">
        <v>442</v>
      </c>
      <c r="AS167" s="3">
        <v>0.5</v>
      </c>
      <c r="AT167" s="3">
        <v>0.38</v>
      </c>
      <c r="AU167" s="3">
        <f>AS167/AT167</f>
        <v>1.3157894736842106</v>
      </c>
      <c r="AV167" s="3" t="s">
        <v>460</v>
      </c>
      <c r="AW167" s="3">
        <v>0.38</v>
      </c>
      <c r="AX167" s="3">
        <v>0.25</v>
      </c>
      <c r="AY167" s="3">
        <f>AW167/AX167</f>
        <v>1.52</v>
      </c>
      <c r="AZ167" s="3" t="s">
        <v>460</v>
      </c>
      <c r="BA167" s="3" t="s">
        <v>441</v>
      </c>
      <c r="BB167" s="3" t="s">
        <v>441</v>
      </c>
      <c r="BC167" s="3" t="s">
        <v>442</v>
      </c>
      <c r="BD167" s="7" t="s">
        <v>658</v>
      </c>
    </row>
    <row r="168" spans="1:56" x14ac:dyDescent="0.25">
      <c r="A168" t="s">
        <v>225</v>
      </c>
      <c r="B168">
        <v>2</v>
      </c>
      <c r="C168" t="s">
        <v>21</v>
      </c>
      <c r="D168" t="s">
        <v>12</v>
      </c>
      <c r="E168" s="15" t="s">
        <v>16</v>
      </c>
      <c r="F168" t="s">
        <v>12</v>
      </c>
      <c r="G168" t="s">
        <v>12</v>
      </c>
      <c r="H168">
        <v>5</v>
      </c>
      <c r="I168" t="s">
        <v>100</v>
      </c>
      <c r="K168" t="s">
        <v>398</v>
      </c>
      <c r="L168" t="s">
        <v>337</v>
      </c>
      <c r="M168">
        <v>0.5</v>
      </c>
      <c r="N168">
        <v>0.25</v>
      </c>
      <c r="O168">
        <v>4</v>
      </c>
      <c r="P168">
        <v>4</v>
      </c>
      <c r="Q168">
        <v>2</v>
      </c>
      <c r="R168" t="s">
        <v>320</v>
      </c>
      <c r="S168" t="s">
        <v>327</v>
      </c>
      <c r="T168" t="s">
        <v>317</v>
      </c>
      <c r="U168" t="s">
        <v>323</v>
      </c>
      <c r="V168">
        <v>2</v>
      </c>
      <c r="W168">
        <v>0.06</v>
      </c>
      <c r="X168">
        <v>0.25</v>
      </c>
      <c r="Y168" t="s">
        <v>328</v>
      </c>
      <c r="Z168" t="s">
        <v>326</v>
      </c>
      <c r="AA168" t="s">
        <v>326</v>
      </c>
      <c r="AB168" t="s">
        <v>325</v>
      </c>
      <c r="AC168" t="s">
        <v>329</v>
      </c>
      <c r="AD168" t="s">
        <v>330</v>
      </c>
      <c r="AE168" t="s">
        <v>330</v>
      </c>
      <c r="AF168" t="s">
        <v>325</v>
      </c>
      <c r="AG168" t="s">
        <v>330</v>
      </c>
      <c r="AH168" t="s">
        <v>325</v>
      </c>
      <c r="AI168" t="s">
        <v>326</v>
      </c>
      <c r="AJ168" t="s">
        <v>330</v>
      </c>
      <c r="AK168" t="s">
        <v>326</v>
      </c>
      <c r="AL168" t="s">
        <v>325</v>
      </c>
      <c r="AM168" t="s">
        <v>474</v>
      </c>
      <c r="AN168" t="s">
        <v>464</v>
      </c>
      <c r="AO168" s="3">
        <v>0.75</v>
      </c>
      <c r="AP168" s="3">
        <v>0.19</v>
      </c>
      <c r="AQ168" s="3">
        <f>AO168/AP168</f>
        <v>3.9473684210526314</v>
      </c>
      <c r="AR168" s="3" t="s">
        <v>460</v>
      </c>
      <c r="AS168" s="3">
        <v>3</v>
      </c>
      <c r="AT168" s="3">
        <v>1</v>
      </c>
      <c r="AU168" s="3">
        <v>3</v>
      </c>
      <c r="AV168" s="3" t="s">
        <v>460</v>
      </c>
      <c r="AW168" s="3" t="s">
        <v>440</v>
      </c>
      <c r="AX168" s="3" t="s">
        <v>318</v>
      </c>
      <c r="AY168" s="3" t="s">
        <v>441</v>
      </c>
      <c r="AZ168" s="3" t="s">
        <v>442</v>
      </c>
      <c r="BA168" s="3" t="s">
        <v>441</v>
      </c>
      <c r="BB168" s="3" t="s">
        <v>441</v>
      </c>
      <c r="BC168" s="3" t="s">
        <v>442</v>
      </c>
      <c r="BD168" s="3" t="s">
        <v>659</v>
      </c>
    </row>
    <row r="169" spans="1:56" x14ac:dyDescent="0.25">
      <c r="A169" t="s">
        <v>227</v>
      </c>
      <c r="B169">
        <v>1</v>
      </c>
      <c r="C169" t="s">
        <v>36</v>
      </c>
      <c r="D169" t="s">
        <v>12</v>
      </c>
      <c r="E169" s="2" t="s">
        <v>228</v>
      </c>
      <c r="F169" t="s">
        <v>12</v>
      </c>
      <c r="G169" t="s">
        <v>12</v>
      </c>
      <c r="H169">
        <v>2</v>
      </c>
      <c r="I169" t="s">
        <v>73</v>
      </c>
      <c r="K169" t="s">
        <v>340</v>
      </c>
      <c r="L169" t="s">
        <v>316</v>
      </c>
      <c r="M169">
        <v>0.25</v>
      </c>
      <c r="N169">
        <v>1</v>
      </c>
      <c r="O169">
        <v>1</v>
      </c>
      <c r="P169">
        <v>0.25</v>
      </c>
      <c r="Q169">
        <v>2</v>
      </c>
      <c r="R169" t="s">
        <v>320</v>
      </c>
      <c r="S169">
        <v>0.5</v>
      </c>
      <c r="T169" t="s">
        <v>317</v>
      </c>
      <c r="U169">
        <v>4</v>
      </c>
      <c r="V169">
        <v>2</v>
      </c>
      <c r="W169">
        <v>0.25</v>
      </c>
      <c r="X169">
        <v>6.25E-2</v>
      </c>
      <c r="Y169">
        <v>29.98</v>
      </c>
      <c r="Z169" t="s">
        <v>326</v>
      </c>
      <c r="AA169" t="s">
        <v>326</v>
      </c>
      <c r="AB169" t="s">
        <v>329</v>
      </c>
      <c r="AC169" t="s">
        <v>326</v>
      </c>
      <c r="AD169" t="s">
        <v>330</v>
      </c>
      <c r="AE169" t="s">
        <v>330</v>
      </c>
      <c r="AF169" t="s">
        <v>326</v>
      </c>
      <c r="AG169" t="s">
        <v>330</v>
      </c>
      <c r="AH169" t="s">
        <v>326</v>
      </c>
      <c r="AI169" t="s">
        <v>330</v>
      </c>
      <c r="AJ169" t="s">
        <v>326</v>
      </c>
      <c r="AK169" t="s">
        <v>329</v>
      </c>
      <c r="AL169" t="s">
        <v>330</v>
      </c>
      <c r="AM169" t="s">
        <v>438</v>
      </c>
      <c r="AN169" t="s">
        <v>645</v>
      </c>
      <c r="AO169" s="3" t="s">
        <v>440</v>
      </c>
      <c r="AP169" s="3">
        <v>1.6E-2</v>
      </c>
      <c r="AQ169" s="3" t="s">
        <v>441</v>
      </c>
      <c r="AR169" s="3" t="s">
        <v>442</v>
      </c>
      <c r="AS169" s="3">
        <v>2</v>
      </c>
      <c r="AT169" s="3">
        <v>6.4000000000000001E-2</v>
      </c>
      <c r="AU169" s="3">
        <f>AS169/AT169</f>
        <v>31.25</v>
      </c>
      <c r="AV169" s="3" t="s">
        <v>446</v>
      </c>
      <c r="AW169" s="3">
        <v>1.5</v>
      </c>
      <c r="AX169" s="3">
        <v>0.5</v>
      </c>
      <c r="AY169" s="3">
        <f>AW169/AX169</f>
        <v>3</v>
      </c>
      <c r="AZ169" s="3" t="s">
        <v>460</v>
      </c>
      <c r="BA169" s="3" t="s">
        <v>441</v>
      </c>
      <c r="BB169" s="3" t="s">
        <v>441</v>
      </c>
      <c r="BC169" s="3" t="s">
        <v>449</v>
      </c>
      <c r="BD169" s="4" t="s">
        <v>660</v>
      </c>
    </row>
    <row r="170" spans="1:56" x14ac:dyDescent="0.25">
      <c r="A170" t="s">
        <v>227</v>
      </c>
      <c r="B170">
        <v>1</v>
      </c>
      <c r="C170" t="s">
        <v>229</v>
      </c>
      <c r="D170" t="s">
        <v>12</v>
      </c>
      <c r="E170" s="28" t="s">
        <v>129</v>
      </c>
      <c r="F170" t="s">
        <v>12</v>
      </c>
      <c r="G170" t="s">
        <v>12</v>
      </c>
      <c r="H170">
        <v>2</v>
      </c>
      <c r="I170" t="s">
        <v>233</v>
      </c>
      <c r="K170" t="s">
        <v>340</v>
      </c>
      <c r="L170" t="s">
        <v>316</v>
      </c>
      <c r="M170">
        <v>0.125</v>
      </c>
      <c r="N170">
        <v>4</v>
      </c>
      <c r="O170">
        <v>0.5</v>
      </c>
      <c r="P170">
        <v>0.25</v>
      </c>
      <c r="Q170">
        <v>2</v>
      </c>
      <c r="R170" t="s">
        <v>356</v>
      </c>
      <c r="S170" t="s">
        <v>327</v>
      </c>
      <c r="T170" t="s">
        <v>317</v>
      </c>
      <c r="U170">
        <v>4</v>
      </c>
      <c r="V170">
        <v>1</v>
      </c>
      <c r="W170">
        <v>0.5</v>
      </c>
      <c r="X170">
        <v>0.5</v>
      </c>
      <c r="Y170">
        <v>32.200000000000003</v>
      </c>
      <c r="Z170" t="s">
        <v>326</v>
      </c>
      <c r="AA170" t="s">
        <v>326</v>
      </c>
      <c r="AB170" t="s">
        <v>330</v>
      </c>
      <c r="AC170" t="s">
        <v>326</v>
      </c>
      <c r="AD170" t="s">
        <v>326</v>
      </c>
      <c r="AE170" t="s">
        <v>326</v>
      </c>
      <c r="AF170" t="s">
        <v>326</v>
      </c>
      <c r="AG170" t="s">
        <v>326</v>
      </c>
      <c r="AH170" t="s">
        <v>326</v>
      </c>
      <c r="AI170" t="s">
        <v>330</v>
      </c>
      <c r="AJ170" t="s">
        <v>326</v>
      </c>
      <c r="AK170" t="s">
        <v>326</v>
      </c>
      <c r="AL170" t="s">
        <v>330</v>
      </c>
      <c r="AM170" t="s">
        <v>438</v>
      </c>
      <c r="AN170" t="s">
        <v>646</v>
      </c>
      <c r="AO170" s="3" t="s">
        <v>440</v>
      </c>
      <c r="AP170" s="3" t="s">
        <v>470</v>
      </c>
      <c r="AQ170" s="3" t="s">
        <v>441</v>
      </c>
      <c r="AR170" s="3" t="s">
        <v>442</v>
      </c>
      <c r="AS170" s="3">
        <v>2</v>
      </c>
      <c r="AT170" s="3">
        <v>1</v>
      </c>
      <c r="AU170" s="3">
        <v>2</v>
      </c>
      <c r="AV170" s="3" t="s">
        <v>460</v>
      </c>
      <c r="AW170" s="3">
        <v>1.5</v>
      </c>
      <c r="AX170" s="3">
        <v>1.5</v>
      </c>
      <c r="AY170" s="3">
        <v>1</v>
      </c>
      <c r="AZ170" s="3" t="s">
        <v>460</v>
      </c>
      <c r="BA170" s="3" t="s">
        <v>441</v>
      </c>
      <c r="BB170" s="3" t="s">
        <v>441</v>
      </c>
      <c r="BC170" s="3" t="s">
        <v>442</v>
      </c>
      <c r="BD170" s="4" t="s">
        <v>661</v>
      </c>
    </row>
    <row r="171" spans="1:56" x14ac:dyDescent="0.25">
      <c r="A171" t="s">
        <v>227</v>
      </c>
      <c r="B171">
        <v>2</v>
      </c>
      <c r="C171" t="s">
        <v>86</v>
      </c>
      <c r="D171" t="s">
        <v>12</v>
      </c>
      <c r="E171" s="2" t="s">
        <v>177</v>
      </c>
      <c r="F171" t="s">
        <v>12</v>
      </c>
      <c r="G171" t="s">
        <v>12</v>
      </c>
      <c r="H171">
        <v>5</v>
      </c>
      <c r="I171" t="s">
        <v>163</v>
      </c>
      <c r="K171" t="s">
        <v>352</v>
      </c>
      <c r="L171" t="s">
        <v>316</v>
      </c>
      <c r="M171" s="9">
        <f>0.03/8</f>
        <v>3.7499999999999999E-3</v>
      </c>
      <c r="N171" s="9">
        <v>1</v>
      </c>
      <c r="O171" s="9" t="s">
        <v>333</v>
      </c>
      <c r="P171" s="9">
        <v>0.25</v>
      </c>
      <c r="Q171" s="9" t="s">
        <v>319</v>
      </c>
      <c r="R171" s="9" t="s">
        <v>320</v>
      </c>
      <c r="S171" s="9">
        <f>0.5/4</f>
        <v>0.125</v>
      </c>
      <c r="T171" s="9" t="s">
        <v>317</v>
      </c>
      <c r="U171" s="9">
        <f>0.25/4</f>
        <v>6.25E-2</v>
      </c>
      <c r="V171" s="9" t="s">
        <v>333</v>
      </c>
      <c r="W171" s="9">
        <v>0.25</v>
      </c>
      <c r="X171" s="9">
        <f>0.5/4</f>
        <v>0.125</v>
      </c>
      <c r="Y171" s="13">
        <v>27.51</v>
      </c>
      <c r="Z171" s="12" t="s">
        <v>330</v>
      </c>
      <c r="AA171" s="12" t="s">
        <v>326</v>
      </c>
      <c r="AB171" s="9" t="s">
        <v>330</v>
      </c>
      <c r="AC171" s="12" t="s">
        <v>330</v>
      </c>
      <c r="AD171" s="9" t="s">
        <v>330</v>
      </c>
      <c r="AE171" s="12" t="s">
        <v>330</v>
      </c>
      <c r="AF171" s="12" t="s">
        <v>330</v>
      </c>
      <c r="AG171" s="12" t="s">
        <v>330</v>
      </c>
      <c r="AH171" s="12" t="s">
        <v>330</v>
      </c>
      <c r="AI171" s="12" t="s">
        <v>344</v>
      </c>
      <c r="AJ171" s="12" t="s">
        <v>329</v>
      </c>
      <c r="AK171" s="12" t="s">
        <v>330</v>
      </c>
      <c r="AL171" s="13" t="s">
        <v>330</v>
      </c>
      <c r="AM171" t="s">
        <v>438</v>
      </c>
      <c r="AN171" t="s">
        <v>480</v>
      </c>
      <c r="AO171" s="3">
        <v>1</v>
      </c>
      <c r="AP171" s="3" t="s">
        <v>470</v>
      </c>
      <c r="AQ171" s="3" t="s">
        <v>441</v>
      </c>
      <c r="AR171" s="3" t="s">
        <v>442</v>
      </c>
      <c r="AS171" s="3" t="s">
        <v>605</v>
      </c>
      <c r="AT171" s="3">
        <v>1.5</v>
      </c>
      <c r="AU171" s="3" t="s">
        <v>441</v>
      </c>
      <c r="AV171" s="3" t="s">
        <v>442</v>
      </c>
      <c r="AW171" s="3" t="s">
        <v>441</v>
      </c>
      <c r="AX171" s="3" t="s">
        <v>441</v>
      </c>
      <c r="AY171" s="3" t="s">
        <v>441</v>
      </c>
      <c r="AZ171" s="3" t="s">
        <v>446</v>
      </c>
      <c r="BA171" s="3" t="s">
        <v>441</v>
      </c>
      <c r="BB171" s="3" t="s">
        <v>490</v>
      </c>
      <c r="BC171" s="3" t="s">
        <v>449</v>
      </c>
      <c r="BD171" s="3" t="s">
        <v>662</v>
      </c>
    </row>
    <row r="172" spans="1:56" x14ac:dyDescent="0.25">
      <c r="A172" t="s">
        <v>227</v>
      </c>
      <c r="B172">
        <v>2</v>
      </c>
      <c r="C172" t="s">
        <v>53</v>
      </c>
      <c r="D172" t="s">
        <v>12</v>
      </c>
      <c r="E172" s="2" t="s">
        <v>196</v>
      </c>
      <c r="F172" t="s">
        <v>12</v>
      </c>
      <c r="G172" t="s">
        <v>12</v>
      </c>
      <c r="H172" t="s">
        <v>54</v>
      </c>
      <c r="I172" t="s">
        <v>74</v>
      </c>
      <c r="K172" t="s">
        <v>352</v>
      </c>
      <c r="L172" t="s">
        <v>316</v>
      </c>
      <c r="M172">
        <v>6.25E-2</v>
      </c>
      <c r="N172" t="s">
        <v>317</v>
      </c>
      <c r="O172">
        <v>2</v>
      </c>
      <c r="P172">
        <v>4</v>
      </c>
      <c r="Q172">
        <v>2</v>
      </c>
      <c r="R172" t="s">
        <v>320</v>
      </c>
      <c r="S172">
        <v>0.25</v>
      </c>
      <c r="T172" t="s">
        <v>317</v>
      </c>
      <c r="U172">
        <v>0.5</v>
      </c>
      <c r="V172">
        <v>0.5</v>
      </c>
      <c r="W172">
        <v>4</v>
      </c>
      <c r="X172">
        <v>0.125</v>
      </c>
      <c r="Y172">
        <v>28.01</v>
      </c>
      <c r="Z172" t="s">
        <v>330</v>
      </c>
      <c r="AA172" t="s">
        <v>326</v>
      </c>
      <c r="AB172" t="s">
        <v>329</v>
      </c>
      <c r="AC172" t="s">
        <v>326</v>
      </c>
      <c r="AD172" t="s">
        <v>330</v>
      </c>
      <c r="AE172" t="s">
        <v>326</v>
      </c>
      <c r="AF172" t="s">
        <v>330</v>
      </c>
      <c r="AG172" t="s">
        <v>326</v>
      </c>
      <c r="AH172" t="s">
        <v>330</v>
      </c>
      <c r="AI172" t="s">
        <v>330</v>
      </c>
      <c r="AJ172" t="s">
        <v>326</v>
      </c>
      <c r="AK172" t="s">
        <v>330</v>
      </c>
      <c r="AL172" t="s">
        <v>330</v>
      </c>
      <c r="AM172" t="s">
        <v>438</v>
      </c>
      <c r="AN172" t="s">
        <v>663</v>
      </c>
      <c r="AO172" s="3" t="s">
        <v>440</v>
      </c>
      <c r="AP172" s="3" t="s">
        <v>470</v>
      </c>
      <c r="AQ172" s="3" t="s">
        <v>441</v>
      </c>
      <c r="AR172" s="3" t="s">
        <v>442</v>
      </c>
      <c r="AS172" s="3">
        <v>1</v>
      </c>
      <c r="AT172" s="3" t="s">
        <v>318</v>
      </c>
      <c r="AU172" s="3" t="s">
        <v>441</v>
      </c>
      <c r="AV172" s="3" t="s">
        <v>442</v>
      </c>
      <c r="AW172" s="3">
        <v>2</v>
      </c>
      <c r="AX172" s="3" t="s">
        <v>318</v>
      </c>
      <c r="AY172" s="3" t="s">
        <v>441</v>
      </c>
      <c r="AZ172" s="3" t="s">
        <v>442</v>
      </c>
      <c r="BA172" s="3" t="s">
        <v>441</v>
      </c>
      <c r="BB172" s="3" t="s">
        <v>441</v>
      </c>
      <c r="BC172" s="3" t="s">
        <v>442</v>
      </c>
      <c r="BD172" s="3" t="s">
        <v>664</v>
      </c>
    </row>
    <row r="173" spans="1:56" x14ac:dyDescent="0.25">
      <c r="A173" t="s">
        <v>227</v>
      </c>
      <c r="B173">
        <v>2</v>
      </c>
      <c r="C173" t="s">
        <v>36</v>
      </c>
      <c r="D173" t="s">
        <v>12</v>
      </c>
      <c r="E173" s="2" t="s">
        <v>220</v>
      </c>
      <c r="F173" t="s">
        <v>12</v>
      </c>
      <c r="G173" t="s">
        <v>12</v>
      </c>
      <c r="H173">
        <v>3</v>
      </c>
      <c r="I173" t="s">
        <v>231</v>
      </c>
      <c r="K173" t="s">
        <v>340</v>
      </c>
      <c r="L173" t="s">
        <v>316</v>
      </c>
      <c r="M173" s="9">
        <f>0.015/8</f>
        <v>1.8749999999999999E-3</v>
      </c>
      <c r="N173" s="9">
        <v>2</v>
      </c>
      <c r="O173" s="9" t="s">
        <v>333</v>
      </c>
      <c r="P173" s="9" t="s">
        <v>317</v>
      </c>
      <c r="Q173" s="9" t="s">
        <v>319</v>
      </c>
      <c r="R173" s="9" t="s">
        <v>320</v>
      </c>
      <c r="S173" s="9">
        <f>0.25/4</f>
        <v>6.25E-2</v>
      </c>
      <c r="T173" s="9" t="s">
        <v>325</v>
      </c>
      <c r="U173" s="9" t="s">
        <v>332</v>
      </c>
      <c r="V173" s="9" t="s">
        <v>333</v>
      </c>
      <c r="W173" s="9">
        <v>0.25</v>
      </c>
      <c r="X173" s="9">
        <f>0.25/4</f>
        <v>6.25E-2</v>
      </c>
      <c r="Y173" s="13">
        <v>23.73</v>
      </c>
      <c r="Z173" s="12" t="s">
        <v>330</v>
      </c>
      <c r="AA173" s="12" t="s">
        <v>326</v>
      </c>
      <c r="AB173" s="12" t="s">
        <v>330</v>
      </c>
      <c r="AC173" s="12" t="s">
        <v>330</v>
      </c>
      <c r="AD173" s="12" t="s">
        <v>330</v>
      </c>
      <c r="AE173" s="12" t="s">
        <v>330</v>
      </c>
      <c r="AF173" s="12" t="s">
        <v>330</v>
      </c>
      <c r="AG173" s="12" t="s">
        <v>325</v>
      </c>
      <c r="AH173" s="12" t="s">
        <v>330</v>
      </c>
      <c r="AI173" s="29" t="s">
        <v>330</v>
      </c>
      <c r="AJ173" s="12" t="s">
        <v>329</v>
      </c>
      <c r="AK173" s="12" t="s">
        <v>330</v>
      </c>
      <c r="AL173" s="13" t="s">
        <v>330</v>
      </c>
      <c r="AM173" t="s">
        <v>474</v>
      </c>
      <c r="AN173" t="s">
        <v>480</v>
      </c>
      <c r="AO173" s="3" t="s">
        <v>441</v>
      </c>
      <c r="AP173" s="3" t="s">
        <v>441</v>
      </c>
      <c r="AQ173" s="3" t="s">
        <v>441</v>
      </c>
      <c r="AR173" s="3" t="s">
        <v>446</v>
      </c>
      <c r="AS173" s="3" t="s">
        <v>441</v>
      </c>
      <c r="AT173" s="3" t="s">
        <v>441</v>
      </c>
      <c r="AU173" s="3" t="s">
        <v>441</v>
      </c>
      <c r="AV173" s="3" t="s">
        <v>446</v>
      </c>
      <c r="AW173" s="3" t="s">
        <v>441</v>
      </c>
      <c r="AX173" s="3" t="s">
        <v>441</v>
      </c>
      <c r="AY173" s="3" t="s">
        <v>441</v>
      </c>
      <c r="AZ173" s="3" t="s">
        <v>446</v>
      </c>
      <c r="BA173" s="3" t="s">
        <v>537</v>
      </c>
      <c r="BB173" s="3" t="s">
        <v>506</v>
      </c>
      <c r="BC173" s="3" t="s">
        <v>449</v>
      </c>
      <c r="BD173" s="4" t="s">
        <v>665</v>
      </c>
    </row>
    <row r="174" spans="1:56" x14ac:dyDescent="0.25">
      <c r="A174" t="s">
        <v>227</v>
      </c>
      <c r="B174">
        <v>2</v>
      </c>
      <c r="C174" t="s">
        <v>229</v>
      </c>
      <c r="D174" t="s">
        <v>12</v>
      </c>
      <c r="E174" s="2" t="s">
        <v>228</v>
      </c>
      <c r="F174" t="s">
        <v>12</v>
      </c>
      <c r="G174" t="s">
        <v>12</v>
      </c>
      <c r="H174">
        <v>3</v>
      </c>
      <c r="I174" t="s">
        <v>230</v>
      </c>
      <c r="K174" t="s">
        <v>340</v>
      </c>
      <c r="L174" t="s">
        <v>316</v>
      </c>
      <c r="M174">
        <v>2</v>
      </c>
      <c r="N174">
        <v>0.5</v>
      </c>
      <c r="O174">
        <v>0.5</v>
      </c>
      <c r="P174">
        <v>1</v>
      </c>
      <c r="Q174">
        <v>16</v>
      </c>
      <c r="R174" t="s">
        <v>320</v>
      </c>
      <c r="S174">
        <v>0.125</v>
      </c>
      <c r="T174">
        <v>0.5</v>
      </c>
      <c r="U174">
        <v>0.5</v>
      </c>
      <c r="V174" t="s">
        <v>325</v>
      </c>
      <c r="W174">
        <v>0.12</v>
      </c>
      <c r="X174" t="s">
        <v>318</v>
      </c>
      <c r="Y174">
        <v>34.049999999999997</v>
      </c>
      <c r="Z174" t="s">
        <v>326</v>
      </c>
      <c r="AA174" t="s">
        <v>326</v>
      </c>
      <c r="AB174" t="s">
        <v>329</v>
      </c>
      <c r="AC174" t="s">
        <v>326</v>
      </c>
      <c r="AD174" t="s">
        <v>325</v>
      </c>
      <c r="AE174" t="s">
        <v>330</v>
      </c>
      <c r="AF174" t="s">
        <v>326</v>
      </c>
      <c r="AH174" t="s">
        <v>326</v>
      </c>
      <c r="AI174" t="s">
        <v>325</v>
      </c>
      <c r="AJ174" t="s">
        <v>326</v>
      </c>
      <c r="AK174" t="s">
        <v>325</v>
      </c>
      <c r="AL174" t="s">
        <v>330</v>
      </c>
      <c r="AM174" t="s">
        <v>438</v>
      </c>
      <c r="AN174" t="s">
        <v>469</v>
      </c>
      <c r="AO174" s="3" t="s">
        <v>440</v>
      </c>
      <c r="AP174" s="3" t="s">
        <v>470</v>
      </c>
      <c r="AQ174" s="3" t="s">
        <v>441</v>
      </c>
      <c r="AR174" s="3" t="s">
        <v>442</v>
      </c>
      <c r="AS174" s="3">
        <v>1.5</v>
      </c>
      <c r="AT174" s="3">
        <v>6.4000000000000001E-2</v>
      </c>
      <c r="AU174" s="3">
        <f>AS174/AT174</f>
        <v>23.4375</v>
      </c>
      <c r="AV174" s="3" t="s">
        <v>446</v>
      </c>
      <c r="AW174" s="3">
        <v>2</v>
      </c>
      <c r="AX174" s="3">
        <v>0.5</v>
      </c>
      <c r="AY174" s="3">
        <v>4</v>
      </c>
      <c r="AZ174" s="3" t="s">
        <v>460</v>
      </c>
      <c r="BA174" s="3" t="s">
        <v>441</v>
      </c>
      <c r="BB174" s="3" t="s">
        <v>441</v>
      </c>
      <c r="BC174" s="3" t="s">
        <v>449</v>
      </c>
      <c r="BD174" s="7" t="s">
        <v>666</v>
      </c>
    </row>
    <row r="175" spans="1:56" x14ac:dyDescent="0.25">
      <c r="A175" t="s">
        <v>227</v>
      </c>
      <c r="B175">
        <v>2</v>
      </c>
      <c r="C175" t="s">
        <v>26</v>
      </c>
      <c r="D175" t="s">
        <v>12</v>
      </c>
      <c r="E175" s="2" t="s">
        <v>177</v>
      </c>
      <c r="F175" t="s">
        <v>12</v>
      </c>
      <c r="G175" t="s">
        <v>12</v>
      </c>
      <c r="H175">
        <v>5</v>
      </c>
      <c r="I175" t="s">
        <v>178</v>
      </c>
      <c r="K175" t="s">
        <v>331</v>
      </c>
      <c r="L175" t="s">
        <v>316</v>
      </c>
      <c r="M175">
        <v>7.4999999999999997E-3</v>
      </c>
      <c r="N175">
        <v>1</v>
      </c>
      <c r="O175" t="s">
        <v>333</v>
      </c>
      <c r="P175" t="s">
        <v>317</v>
      </c>
      <c r="Q175" t="s">
        <v>319</v>
      </c>
      <c r="R175" t="s">
        <v>320</v>
      </c>
      <c r="S175" t="s">
        <v>327</v>
      </c>
      <c r="T175" t="s">
        <v>317</v>
      </c>
      <c r="U175">
        <v>0.125</v>
      </c>
      <c r="V175" t="s">
        <v>333</v>
      </c>
      <c r="W175">
        <v>0.25</v>
      </c>
      <c r="X175">
        <v>0.125</v>
      </c>
      <c r="Y175">
        <v>28.76</v>
      </c>
      <c r="Z175" t="s">
        <v>330</v>
      </c>
      <c r="AA175" t="s">
        <v>326</v>
      </c>
      <c r="AB175" t="s">
        <v>330</v>
      </c>
      <c r="AC175" t="s">
        <v>330</v>
      </c>
      <c r="AD175" t="s">
        <v>330</v>
      </c>
      <c r="AE175" t="s">
        <v>330</v>
      </c>
      <c r="AF175" t="s">
        <v>325</v>
      </c>
      <c r="AG175" t="s">
        <v>330</v>
      </c>
      <c r="AH175" t="s">
        <v>330</v>
      </c>
      <c r="AI175" t="s">
        <v>330</v>
      </c>
      <c r="AJ175" t="s">
        <v>329</v>
      </c>
      <c r="AK175" t="s">
        <v>330</v>
      </c>
      <c r="AL175" t="s">
        <v>330</v>
      </c>
      <c r="AM175" t="s">
        <v>474</v>
      </c>
      <c r="AN175" t="s">
        <v>667</v>
      </c>
      <c r="AO175" s="3" t="s">
        <v>440</v>
      </c>
      <c r="AP175" s="3" t="s">
        <v>470</v>
      </c>
      <c r="AQ175" s="3" t="s">
        <v>441</v>
      </c>
      <c r="AR175" s="3" t="s">
        <v>442</v>
      </c>
      <c r="AS175" s="3" t="s">
        <v>443</v>
      </c>
      <c r="AT175" s="3" t="s">
        <v>318</v>
      </c>
      <c r="AU175" s="3" t="s">
        <v>441</v>
      </c>
      <c r="AV175" s="3" t="s">
        <v>442</v>
      </c>
      <c r="AW175" s="3">
        <v>1</v>
      </c>
      <c r="AX175" s="3">
        <v>0.5</v>
      </c>
      <c r="AY175" s="3">
        <f>AW175/AX175</f>
        <v>2</v>
      </c>
      <c r="AZ175" s="3" t="s">
        <v>460</v>
      </c>
      <c r="BA175" s="3" t="s">
        <v>441</v>
      </c>
      <c r="BB175" s="3" t="s">
        <v>441</v>
      </c>
      <c r="BC175" s="3" t="s">
        <v>442</v>
      </c>
      <c r="BD175" s="3" t="s">
        <v>668</v>
      </c>
    </row>
    <row r="176" spans="1:56" x14ac:dyDescent="0.25">
      <c r="A176" t="s">
        <v>227</v>
      </c>
      <c r="B176">
        <v>2</v>
      </c>
      <c r="C176" t="s">
        <v>104</v>
      </c>
      <c r="D176" t="s">
        <v>12</v>
      </c>
      <c r="E176" s="2" t="s">
        <v>177</v>
      </c>
      <c r="F176" t="s">
        <v>12</v>
      </c>
      <c r="G176" t="s">
        <v>12</v>
      </c>
      <c r="H176">
        <v>5</v>
      </c>
      <c r="I176" t="s">
        <v>119</v>
      </c>
      <c r="K176" t="s">
        <v>331</v>
      </c>
      <c r="L176" t="s">
        <v>316</v>
      </c>
      <c r="M176">
        <v>3.7499999999999999E-3</v>
      </c>
      <c r="N176">
        <v>2</v>
      </c>
      <c r="O176" t="s">
        <v>333</v>
      </c>
      <c r="P176">
        <v>0.12</v>
      </c>
      <c r="Q176">
        <v>2</v>
      </c>
      <c r="R176" t="s">
        <v>320</v>
      </c>
      <c r="S176">
        <v>6.25E-2</v>
      </c>
      <c r="T176" t="s">
        <v>361</v>
      </c>
      <c r="U176">
        <v>0.125</v>
      </c>
      <c r="V176" t="s">
        <v>333</v>
      </c>
      <c r="W176">
        <v>0.5</v>
      </c>
      <c r="X176">
        <v>6.25E-2</v>
      </c>
      <c r="Y176">
        <v>23.93</v>
      </c>
      <c r="Z176" t="s">
        <v>330</v>
      </c>
      <c r="AA176" t="s">
        <v>326</v>
      </c>
      <c r="AB176" t="s">
        <v>330</v>
      </c>
      <c r="AC176" t="s">
        <v>330</v>
      </c>
      <c r="AD176" t="s">
        <v>330</v>
      </c>
      <c r="AE176" t="s">
        <v>330</v>
      </c>
      <c r="AF176" t="s">
        <v>330</v>
      </c>
      <c r="AG176" t="s">
        <v>325</v>
      </c>
      <c r="AH176" t="s">
        <v>330</v>
      </c>
      <c r="AI176" t="s">
        <v>344</v>
      </c>
      <c r="AJ176" t="s">
        <v>329</v>
      </c>
      <c r="AK176" t="s">
        <v>330</v>
      </c>
      <c r="AL176" t="s">
        <v>330</v>
      </c>
      <c r="AM176" t="s">
        <v>474</v>
      </c>
      <c r="AN176" t="s">
        <v>669</v>
      </c>
      <c r="AO176" s="3" t="s">
        <v>441</v>
      </c>
      <c r="AP176" s="3" t="s">
        <v>441</v>
      </c>
      <c r="AQ176" s="3" t="s">
        <v>441</v>
      </c>
      <c r="AR176" s="3" t="s">
        <v>446</v>
      </c>
      <c r="AS176" s="3" t="s">
        <v>441</v>
      </c>
      <c r="AT176" s="3" t="s">
        <v>441</v>
      </c>
      <c r="AU176" s="3" t="s">
        <v>441</v>
      </c>
      <c r="AV176" s="3" t="s">
        <v>446</v>
      </c>
      <c r="AW176" s="3" t="s">
        <v>441</v>
      </c>
      <c r="AX176" s="3" t="s">
        <v>441</v>
      </c>
      <c r="AY176" s="3" t="s">
        <v>441</v>
      </c>
      <c r="AZ176" s="3" t="s">
        <v>446</v>
      </c>
      <c r="BA176" s="3" t="s">
        <v>512</v>
      </c>
      <c r="BB176" s="3" t="s">
        <v>448</v>
      </c>
      <c r="BC176" s="3" t="s">
        <v>449</v>
      </c>
      <c r="BD176" s="3" t="s">
        <v>670</v>
      </c>
    </row>
    <row r="177" spans="1:56" x14ac:dyDescent="0.25">
      <c r="A177" t="s">
        <v>227</v>
      </c>
      <c r="B177">
        <v>2</v>
      </c>
      <c r="C177" t="s">
        <v>232</v>
      </c>
      <c r="D177" t="s">
        <v>12</v>
      </c>
      <c r="E177" s="2" t="s">
        <v>177</v>
      </c>
      <c r="F177" t="s">
        <v>12</v>
      </c>
      <c r="G177" t="s">
        <v>12</v>
      </c>
      <c r="H177">
        <v>5</v>
      </c>
      <c r="I177" t="s">
        <v>126</v>
      </c>
      <c r="K177" t="s">
        <v>331</v>
      </c>
      <c r="L177" t="s">
        <v>316</v>
      </c>
      <c r="M177">
        <v>3.7499999999999999E-3</v>
      </c>
      <c r="N177">
        <v>2</v>
      </c>
      <c r="O177" t="s">
        <v>333</v>
      </c>
      <c r="P177" t="s">
        <v>317</v>
      </c>
      <c r="Q177" t="s">
        <v>319</v>
      </c>
      <c r="R177" t="s">
        <v>320</v>
      </c>
      <c r="S177">
        <v>6.25E-2</v>
      </c>
      <c r="T177" t="s">
        <v>361</v>
      </c>
      <c r="U177">
        <v>6.25E-2</v>
      </c>
      <c r="V177" t="s">
        <v>333</v>
      </c>
      <c r="W177">
        <v>0.5</v>
      </c>
      <c r="X177">
        <v>6.25E-2</v>
      </c>
      <c r="Y177">
        <v>24.44</v>
      </c>
      <c r="Z177" t="s">
        <v>330</v>
      </c>
      <c r="AA177" t="s">
        <v>326</v>
      </c>
      <c r="AB177" t="s">
        <v>330</v>
      </c>
      <c r="AC177" t="s">
        <v>330</v>
      </c>
      <c r="AD177" t="s">
        <v>330</v>
      </c>
      <c r="AE177" t="s">
        <v>330</v>
      </c>
      <c r="AF177" t="s">
        <v>330</v>
      </c>
      <c r="AG177" t="s">
        <v>325</v>
      </c>
      <c r="AH177" t="s">
        <v>330</v>
      </c>
      <c r="AI177" t="s">
        <v>330</v>
      </c>
      <c r="AJ177" t="s">
        <v>329</v>
      </c>
      <c r="AK177" t="s">
        <v>330</v>
      </c>
      <c r="AL177" t="s">
        <v>330</v>
      </c>
      <c r="AM177" t="s">
        <v>474</v>
      </c>
      <c r="AN177" t="s">
        <v>663</v>
      </c>
      <c r="AO177" s="3" t="s">
        <v>441</v>
      </c>
      <c r="AP177" s="3" t="s">
        <v>441</v>
      </c>
      <c r="AQ177" s="3" t="s">
        <v>441</v>
      </c>
      <c r="AR177" s="3" t="s">
        <v>446</v>
      </c>
      <c r="AS177" s="3" t="s">
        <v>441</v>
      </c>
      <c r="AT177" s="3" t="s">
        <v>441</v>
      </c>
      <c r="AU177" s="3" t="s">
        <v>441</v>
      </c>
      <c r="AV177" s="3" t="s">
        <v>446</v>
      </c>
      <c r="AW177" s="3">
        <v>2</v>
      </c>
      <c r="AX177" s="3">
        <v>0.5</v>
      </c>
      <c r="AY177" s="3">
        <f>AW177/AX177</f>
        <v>4</v>
      </c>
      <c r="AZ177" s="3" t="s">
        <v>460</v>
      </c>
      <c r="BA177" s="3" t="s">
        <v>512</v>
      </c>
      <c r="BB177" s="3" t="s">
        <v>506</v>
      </c>
      <c r="BC177" s="3" t="s">
        <v>449</v>
      </c>
      <c r="BD177" s="3" t="s">
        <v>671</v>
      </c>
    </row>
    <row r="178" spans="1:56" x14ac:dyDescent="0.25">
      <c r="A178" t="s">
        <v>227</v>
      </c>
      <c r="B178">
        <v>2</v>
      </c>
      <c r="C178" t="s">
        <v>18</v>
      </c>
      <c r="D178" t="s">
        <v>12</v>
      </c>
      <c r="E178" s="2" t="s">
        <v>177</v>
      </c>
      <c r="F178" t="s">
        <v>12</v>
      </c>
      <c r="G178" t="s">
        <v>12</v>
      </c>
      <c r="H178">
        <v>3</v>
      </c>
      <c r="I178" t="s">
        <v>169</v>
      </c>
      <c r="K178" t="s">
        <v>400</v>
      </c>
      <c r="L178" t="s">
        <v>337</v>
      </c>
      <c r="M178">
        <v>1.8749999999999999E-3</v>
      </c>
      <c r="N178">
        <v>4</v>
      </c>
      <c r="O178" t="s">
        <v>333</v>
      </c>
      <c r="P178" t="s">
        <v>317</v>
      </c>
      <c r="Q178" t="s">
        <v>319</v>
      </c>
      <c r="R178" t="s">
        <v>320</v>
      </c>
      <c r="S178">
        <v>6.25E-2</v>
      </c>
      <c r="T178" t="s">
        <v>361</v>
      </c>
      <c r="U178" t="s">
        <v>332</v>
      </c>
      <c r="V178" t="s">
        <v>333</v>
      </c>
      <c r="W178">
        <v>0.5</v>
      </c>
      <c r="X178">
        <v>0.03</v>
      </c>
      <c r="Y178">
        <v>20.399999999999999</v>
      </c>
      <c r="Z178" t="s">
        <v>330</v>
      </c>
      <c r="AA178" t="s">
        <v>326</v>
      </c>
      <c r="AB178" t="s">
        <v>330</v>
      </c>
      <c r="AC178" t="s">
        <v>330</v>
      </c>
      <c r="AD178" t="s">
        <v>330</v>
      </c>
      <c r="AE178" t="s">
        <v>330</v>
      </c>
      <c r="AF178" t="s">
        <v>330</v>
      </c>
      <c r="AG178" t="s">
        <v>325</v>
      </c>
      <c r="AH178" t="s">
        <v>330</v>
      </c>
      <c r="AI178" t="s">
        <v>330</v>
      </c>
      <c r="AJ178" t="s">
        <v>329</v>
      </c>
      <c r="AK178" t="s">
        <v>330</v>
      </c>
      <c r="AL178" t="s">
        <v>330</v>
      </c>
      <c r="AM178" t="s">
        <v>474</v>
      </c>
      <c r="AN178" t="s">
        <v>480</v>
      </c>
      <c r="AO178" s="3" t="s">
        <v>441</v>
      </c>
      <c r="AP178" s="3" t="s">
        <v>441</v>
      </c>
      <c r="AQ178" s="3" t="s">
        <v>441</v>
      </c>
      <c r="AR178" s="3" t="s">
        <v>446</v>
      </c>
      <c r="AS178" s="3" t="s">
        <v>441</v>
      </c>
      <c r="AT178" s="3" t="s">
        <v>441</v>
      </c>
      <c r="AU178" s="3" t="s">
        <v>441</v>
      </c>
      <c r="AV178" s="3" t="s">
        <v>446</v>
      </c>
      <c r="AW178" s="3" t="s">
        <v>441</v>
      </c>
      <c r="AX178" s="3" t="s">
        <v>441</v>
      </c>
      <c r="AY178" s="3" t="s">
        <v>441</v>
      </c>
      <c r="AZ178" s="3" t="s">
        <v>446</v>
      </c>
      <c r="BA178" s="3" t="s">
        <v>537</v>
      </c>
      <c r="BB178" s="3" t="s">
        <v>623</v>
      </c>
      <c r="BC178" s="3" t="s">
        <v>449</v>
      </c>
      <c r="BD178" s="4" t="s">
        <v>672</v>
      </c>
    </row>
    <row r="179" spans="1:56" x14ac:dyDescent="0.25">
      <c r="A179" t="s">
        <v>227</v>
      </c>
      <c r="B179">
        <v>3</v>
      </c>
      <c r="C179" t="s">
        <v>86</v>
      </c>
      <c r="D179" t="s">
        <v>12</v>
      </c>
      <c r="E179" s="2" t="s">
        <v>177</v>
      </c>
      <c r="F179" t="s">
        <v>12</v>
      </c>
      <c r="G179" t="s">
        <v>12</v>
      </c>
      <c r="H179">
        <v>5</v>
      </c>
      <c r="I179" t="s">
        <v>131</v>
      </c>
      <c r="K179" t="s">
        <v>352</v>
      </c>
      <c r="L179" t="s">
        <v>316</v>
      </c>
      <c r="M179">
        <v>3.7499999999999999E-3</v>
      </c>
      <c r="N179">
        <v>2</v>
      </c>
      <c r="O179" t="s">
        <v>333</v>
      </c>
      <c r="P179" t="s">
        <v>317</v>
      </c>
      <c r="Q179" t="s">
        <v>319</v>
      </c>
      <c r="R179" t="s">
        <v>320</v>
      </c>
      <c r="S179">
        <v>2</v>
      </c>
      <c r="T179" t="s">
        <v>317</v>
      </c>
      <c r="U179">
        <v>0.125</v>
      </c>
      <c r="V179" t="s">
        <v>333</v>
      </c>
      <c r="W179">
        <v>0.25</v>
      </c>
      <c r="X179">
        <v>6.25E-2</v>
      </c>
      <c r="Y179">
        <v>26.68</v>
      </c>
      <c r="Z179" t="s">
        <v>330</v>
      </c>
      <c r="AA179" t="s">
        <v>326</v>
      </c>
      <c r="AB179" t="s">
        <v>330</v>
      </c>
      <c r="AC179" t="s">
        <v>330</v>
      </c>
      <c r="AD179" t="s">
        <v>330</v>
      </c>
      <c r="AE179" t="s">
        <v>330</v>
      </c>
      <c r="AF179" t="s">
        <v>325</v>
      </c>
      <c r="AG179" t="s">
        <v>330</v>
      </c>
      <c r="AH179" t="s">
        <v>330</v>
      </c>
      <c r="AI179" t="s">
        <v>330</v>
      </c>
      <c r="AJ179" t="s">
        <v>329</v>
      </c>
      <c r="AK179" t="s">
        <v>330</v>
      </c>
      <c r="AL179" t="s">
        <v>330</v>
      </c>
      <c r="AM179" t="s">
        <v>474</v>
      </c>
      <c r="AN179" t="s">
        <v>673</v>
      </c>
      <c r="AO179" s="3" t="s">
        <v>440</v>
      </c>
      <c r="AP179" s="3" t="s">
        <v>470</v>
      </c>
      <c r="AQ179" s="3" t="s">
        <v>441</v>
      </c>
      <c r="AR179" s="3" t="s">
        <v>442</v>
      </c>
      <c r="AS179" s="3" t="s">
        <v>443</v>
      </c>
      <c r="AT179" s="3" t="s">
        <v>318</v>
      </c>
      <c r="AU179" s="3" t="s">
        <v>441</v>
      </c>
      <c r="AV179" s="3" t="s">
        <v>442</v>
      </c>
      <c r="AW179" s="3">
        <v>1</v>
      </c>
      <c r="AX179" s="3">
        <v>0.5</v>
      </c>
      <c r="AY179" s="3">
        <f>AW179/AX179</f>
        <v>2</v>
      </c>
      <c r="AZ179" s="3" t="s">
        <v>460</v>
      </c>
      <c r="BA179" s="3" t="s">
        <v>441</v>
      </c>
      <c r="BB179" s="3" t="s">
        <v>441</v>
      </c>
      <c r="BC179" s="3" t="s">
        <v>442</v>
      </c>
      <c r="BD179" s="4" t="s">
        <v>674</v>
      </c>
    </row>
    <row r="180" spans="1:56" x14ac:dyDescent="0.25">
      <c r="A180" t="s">
        <v>227</v>
      </c>
      <c r="B180">
        <v>3</v>
      </c>
      <c r="C180" t="s">
        <v>53</v>
      </c>
      <c r="D180" t="s">
        <v>12</v>
      </c>
      <c r="E180" s="2" t="s">
        <v>177</v>
      </c>
      <c r="F180" t="s">
        <v>12</v>
      </c>
      <c r="G180" t="s">
        <v>12</v>
      </c>
      <c r="H180">
        <v>5</v>
      </c>
      <c r="I180" t="s">
        <v>134</v>
      </c>
      <c r="K180" t="s">
        <v>352</v>
      </c>
      <c r="L180" t="s">
        <v>316</v>
      </c>
      <c r="M180">
        <v>1.8749999999999999E-3</v>
      </c>
      <c r="N180">
        <v>2</v>
      </c>
      <c r="O180" t="s">
        <v>333</v>
      </c>
      <c r="P180" t="s">
        <v>317</v>
      </c>
      <c r="Q180" t="s">
        <v>319</v>
      </c>
      <c r="R180" t="s">
        <v>320</v>
      </c>
      <c r="S180">
        <v>0.125</v>
      </c>
      <c r="T180" t="s">
        <v>361</v>
      </c>
      <c r="U180">
        <v>6.25E-2</v>
      </c>
      <c r="V180" t="s">
        <v>333</v>
      </c>
      <c r="W180">
        <v>0.5</v>
      </c>
      <c r="X180">
        <v>6.25E-2</v>
      </c>
      <c r="Y180">
        <v>18.29</v>
      </c>
      <c r="Z180" t="s">
        <v>330</v>
      </c>
      <c r="AA180" t="s">
        <v>326</v>
      </c>
      <c r="AB180" t="s">
        <v>330</v>
      </c>
      <c r="AC180" t="s">
        <v>330</v>
      </c>
      <c r="AD180" t="s">
        <v>330</v>
      </c>
      <c r="AE180" t="s">
        <v>330</v>
      </c>
      <c r="AF180" t="s">
        <v>330</v>
      </c>
      <c r="AG180" t="s">
        <v>325</v>
      </c>
      <c r="AH180" t="s">
        <v>330</v>
      </c>
      <c r="AI180" t="s">
        <v>330</v>
      </c>
      <c r="AJ180" t="s">
        <v>329</v>
      </c>
      <c r="AK180" t="s">
        <v>330</v>
      </c>
      <c r="AL180" t="s">
        <v>330</v>
      </c>
      <c r="AM180" t="s">
        <v>474</v>
      </c>
      <c r="AN180" t="s">
        <v>558</v>
      </c>
      <c r="AO180" s="3" t="s">
        <v>441</v>
      </c>
      <c r="AP180" s="3" t="s">
        <v>441</v>
      </c>
      <c r="AQ180" s="3" t="s">
        <v>441</v>
      </c>
      <c r="AR180" s="3" t="s">
        <v>446</v>
      </c>
      <c r="AS180" s="3" t="s">
        <v>441</v>
      </c>
      <c r="AT180" s="3" t="s">
        <v>441</v>
      </c>
      <c r="AU180" s="3" t="s">
        <v>441</v>
      </c>
      <c r="AV180" s="3" t="s">
        <v>446</v>
      </c>
      <c r="AW180" s="3">
        <v>6</v>
      </c>
      <c r="AX180" s="3">
        <v>6.4000000000000001E-2</v>
      </c>
      <c r="AY180" s="3">
        <f>6/0.064</f>
        <v>93.75</v>
      </c>
      <c r="AZ180" s="3" t="s">
        <v>446</v>
      </c>
      <c r="BA180" s="3" t="s">
        <v>462</v>
      </c>
      <c r="BB180" s="3" t="s">
        <v>506</v>
      </c>
      <c r="BC180" s="3" t="s">
        <v>449</v>
      </c>
      <c r="BD180" s="7" t="s">
        <v>675</v>
      </c>
    </row>
    <row r="181" spans="1:56" x14ac:dyDescent="0.25">
      <c r="A181" t="s">
        <v>227</v>
      </c>
      <c r="B181">
        <v>3</v>
      </c>
      <c r="C181" t="s">
        <v>21</v>
      </c>
      <c r="D181" t="s">
        <v>12</v>
      </c>
      <c r="E181" s="2" t="s">
        <v>177</v>
      </c>
      <c r="F181" t="s">
        <v>12</v>
      </c>
      <c r="G181" t="s">
        <v>12</v>
      </c>
      <c r="H181">
        <v>3</v>
      </c>
      <c r="I181" t="s">
        <v>87</v>
      </c>
      <c r="K181" t="s">
        <v>399</v>
      </c>
      <c r="L181" t="s">
        <v>337</v>
      </c>
      <c r="M181">
        <v>3.7499999999999999E-3</v>
      </c>
      <c r="N181">
        <v>2</v>
      </c>
      <c r="O181" t="s">
        <v>333</v>
      </c>
      <c r="P181" t="s">
        <v>317</v>
      </c>
      <c r="Q181" t="s">
        <v>319</v>
      </c>
      <c r="R181" t="s">
        <v>320</v>
      </c>
      <c r="S181" t="s">
        <v>327</v>
      </c>
      <c r="T181" t="s">
        <v>317</v>
      </c>
      <c r="U181">
        <v>0.125</v>
      </c>
      <c r="V181" t="s">
        <v>333</v>
      </c>
      <c r="W181">
        <v>0.25</v>
      </c>
      <c r="X181">
        <v>6.25E-2</v>
      </c>
      <c r="Y181">
        <v>25.93</v>
      </c>
      <c r="Z181" t="s">
        <v>330</v>
      </c>
      <c r="AA181" t="s">
        <v>326</v>
      </c>
      <c r="AB181" t="s">
        <v>330</v>
      </c>
      <c r="AC181" t="s">
        <v>330</v>
      </c>
      <c r="AD181" t="s">
        <v>330</v>
      </c>
      <c r="AE181" t="s">
        <v>330</v>
      </c>
      <c r="AF181" t="s">
        <v>325</v>
      </c>
      <c r="AG181" t="s">
        <v>330</v>
      </c>
      <c r="AH181" t="s">
        <v>330</v>
      </c>
      <c r="AI181" t="s">
        <v>330</v>
      </c>
      <c r="AJ181" t="s">
        <v>329</v>
      </c>
      <c r="AK181" t="s">
        <v>330</v>
      </c>
      <c r="AL181" t="s">
        <v>330</v>
      </c>
      <c r="AM181" t="s">
        <v>474</v>
      </c>
      <c r="AN181" t="s">
        <v>480</v>
      </c>
      <c r="AO181" s="3" t="s">
        <v>440</v>
      </c>
      <c r="AP181" s="3" t="s">
        <v>470</v>
      </c>
      <c r="AQ181" s="3" t="s">
        <v>441</v>
      </c>
      <c r="AR181" s="3" t="s">
        <v>442</v>
      </c>
      <c r="AS181" s="3" t="s">
        <v>443</v>
      </c>
      <c r="AT181" s="3" t="s">
        <v>318</v>
      </c>
      <c r="AU181" s="3" t="s">
        <v>441</v>
      </c>
      <c r="AV181" s="3" t="s">
        <v>442</v>
      </c>
      <c r="AW181" s="3">
        <v>0.75</v>
      </c>
      <c r="AX181" s="3">
        <v>0.5</v>
      </c>
      <c r="AY181" s="3">
        <f>AW181/AX181</f>
        <v>1.5</v>
      </c>
      <c r="AZ181" s="3" t="s">
        <v>460</v>
      </c>
      <c r="BA181" s="3" t="s">
        <v>441</v>
      </c>
      <c r="BB181" s="3" t="s">
        <v>441</v>
      </c>
      <c r="BC181" s="3" t="s">
        <v>442</v>
      </c>
      <c r="BD181" s="4" t="s">
        <v>676</v>
      </c>
    </row>
    <row r="182" spans="1:56" x14ac:dyDescent="0.25">
      <c r="A182" t="s">
        <v>234</v>
      </c>
      <c r="B182">
        <v>1</v>
      </c>
      <c r="C182" t="s">
        <v>21</v>
      </c>
      <c r="D182" t="s">
        <v>12</v>
      </c>
      <c r="E182" s="2" t="s">
        <v>19</v>
      </c>
      <c r="F182" t="s">
        <v>12</v>
      </c>
      <c r="G182" t="s">
        <v>12</v>
      </c>
      <c r="H182">
        <v>2</v>
      </c>
      <c r="I182" t="s">
        <v>231</v>
      </c>
      <c r="K182" t="s">
        <v>401</v>
      </c>
      <c r="L182" t="s">
        <v>337</v>
      </c>
      <c r="M182">
        <v>1.8749999999999999E-3</v>
      </c>
      <c r="N182">
        <v>1</v>
      </c>
      <c r="O182" t="s">
        <v>333</v>
      </c>
      <c r="P182">
        <v>0.5</v>
      </c>
      <c r="Q182">
        <v>2</v>
      </c>
      <c r="R182" t="s">
        <v>320</v>
      </c>
      <c r="S182">
        <v>0.03</v>
      </c>
      <c r="T182" t="s">
        <v>317</v>
      </c>
      <c r="U182" t="s">
        <v>332</v>
      </c>
      <c r="V182" t="s">
        <v>333</v>
      </c>
      <c r="W182">
        <v>0.25</v>
      </c>
      <c r="X182">
        <v>6.25E-2</v>
      </c>
      <c r="Y182">
        <v>28.01</v>
      </c>
      <c r="Z182" t="s">
        <v>330</v>
      </c>
      <c r="AA182" t="s">
        <v>326</v>
      </c>
      <c r="AB182" t="s">
        <v>330</v>
      </c>
      <c r="AC182" t="s">
        <v>330</v>
      </c>
      <c r="AD182" t="s">
        <v>330</v>
      </c>
      <c r="AE182" t="s">
        <v>330</v>
      </c>
      <c r="AF182" t="s">
        <v>330</v>
      </c>
      <c r="AG182" t="s">
        <v>330</v>
      </c>
      <c r="AH182" t="s">
        <v>330</v>
      </c>
      <c r="AI182" t="s">
        <v>344</v>
      </c>
      <c r="AJ182" t="s">
        <v>329</v>
      </c>
      <c r="AK182" t="s">
        <v>330</v>
      </c>
      <c r="AL182" t="s">
        <v>330</v>
      </c>
      <c r="AM182" t="s">
        <v>438</v>
      </c>
      <c r="AN182" t="s">
        <v>451</v>
      </c>
      <c r="AO182" s="3" t="s">
        <v>441</v>
      </c>
      <c r="AP182" s="3" t="s">
        <v>441</v>
      </c>
      <c r="AQ182" s="3" t="s">
        <v>441</v>
      </c>
      <c r="AR182" s="3" t="s">
        <v>446</v>
      </c>
      <c r="AS182" s="3" t="s">
        <v>441</v>
      </c>
      <c r="AT182" s="3" t="s">
        <v>441</v>
      </c>
      <c r="AU182" s="3" t="s">
        <v>441</v>
      </c>
      <c r="AV182" s="3" t="s">
        <v>446</v>
      </c>
      <c r="AW182" s="3" t="s">
        <v>441</v>
      </c>
      <c r="AX182" s="3" t="s">
        <v>441</v>
      </c>
      <c r="AY182" s="3" t="s">
        <v>441</v>
      </c>
      <c r="AZ182" s="3" t="s">
        <v>446</v>
      </c>
      <c r="BA182" s="3" t="s">
        <v>512</v>
      </c>
      <c r="BB182" s="3" t="s">
        <v>448</v>
      </c>
      <c r="BC182" s="3" t="s">
        <v>449</v>
      </c>
      <c r="BD182" s="4" t="s">
        <v>677</v>
      </c>
    </row>
    <row r="183" spans="1:56" x14ac:dyDescent="0.25">
      <c r="A183" t="s">
        <v>234</v>
      </c>
      <c r="B183">
        <v>2</v>
      </c>
      <c r="C183" t="s">
        <v>21</v>
      </c>
      <c r="D183" t="s">
        <v>12</v>
      </c>
      <c r="E183" s="2" t="s">
        <v>19</v>
      </c>
      <c r="F183" t="s">
        <v>12</v>
      </c>
      <c r="G183" t="s">
        <v>12</v>
      </c>
      <c r="H183">
        <v>3</v>
      </c>
      <c r="I183" t="s">
        <v>73</v>
      </c>
      <c r="K183" t="s">
        <v>401</v>
      </c>
      <c r="L183" t="s">
        <v>337</v>
      </c>
      <c r="M183">
        <v>1.8749999999999999E-3</v>
      </c>
      <c r="N183">
        <v>1</v>
      </c>
      <c r="O183" t="s">
        <v>333</v>
      </c>
      <c r="P183">
        <v>0.5</v>
      </c>
      <c r="Q183">
        <v>2</v>
      </c>
      <c r="R183" t="s">
        <v>320</v>
      </c>
      <c r="S183">
        <v>0.03</v>
      </c>
      <c r="T183" t="s">
        <v>317</v>
      </c>
      <c r="U183" t="s">
        <v>332</v>
      </c>
      <c r="V183" t="s">
        <v>333</v>
      </c>
      <c r="W183">
        <v>0.12</v>
      </c>
      <c r="X183">
        <v>0.03</v>
      </c>
      <c r="Y183">
        <v>27.38</v>
      </c>
      <c r="Z183" t="s">
        <v>330</v>
      </c>
      <c r="AA183" t="s">
        <v>326</v>
      </c>
      <c r="AB183" t="s">
        <v>330</v>
      </c>
      <c r="AC183" t="s">
        <v>330</v>
      </c>
      <c r="AD183" t="s">
        <v>330</v>
      </c>
      <c r="AE183" t="s">
        <v>330</v>
      </c>
      <c r="AF183" t="s">
        <v>330</v>
      </c>
      <c r="AG183" t="s">
        <v>330</v>
      </c>
      <c r="AH183" t="s">
        <v>330</v>
      </c>
      <c r="AI183" t="s">
        <v>344</v>
      </c>
      <c r="AJ183" t="s">
        <v>329</v>
      </c>
      <c r="AK183" t="s">
        <v>330</v>
      </c>
      <c r="AL183" t="s">
        <v>330</v>
      </c>
      <c r="AM183" t="s">
        <v>438</v>
      </c>
      <c r="AN183" t="s">
        <v>451</v>
      </c>
      <c r="AO183" s="3" t="s">
        <v>441</v>
      </c>
      <c r="AP183" s="3" t="s">
        <v>441</v>
      </c>
      <c r="AQ183" s="3" t="s">
        <v>441</v>
      </c>
      <c r="AR183" s="3" t="s">
        <v>446</v>
      </c>
      <c r="AS183" s="3" t="s">
        <v>441</v>
      </c>
      <c r="AT183" s="3" t="s">
        <v>441</v>
      </c>
      <c r="AU183" s="3" t="s">
        <v>441</v>
      </c>
      <c r="AV183" s="3" t="s">
        <v>446</v>
      </c>
      <c r="AW183" s="3" t="s">
        <v>441</v>
      </c>
      <c r="AX183" s="3" t="s">
        <v>441</v>
      </c>
      <c r="AY183" s="3" t="s">
        <v>441</v>
      </c>
      <c r="AZ183" s="3" t="s">
        <v>446</v>
      </c>
      <c r="BA183" s="3" t="s">
        <v>537</v>
      </c>
      <c r="BB183" s="3" t="s">
        <v>623</v>
      </c>
      <c r="BC183" s="3" t="s">
        <v>449</v>
      </c>
      <c r="BD183" s="4" t="s">
        <v>678</v>
      </c>
    </row>
    <row r="184" spans="1:56" x14ac:dyDescent="0.25">
      <c r="A184" t="s">
        <v>234</v>
      </c>
      <c r="B184">
        <v>3</v>
      </c>
      <c r="C184" t="s">
        <v>21</v>
      </c>
      <c r="D184" t="s">
        <v>12</v>
      </c>
      <c r="E184" s="2" t="s">
        <v>19</v>
      </c>
      <c r="F184" t="s">
        <v>12</v>
      </c>
      <c r="G184" t="s">
        <v>12</v>
      </c>
      <c r="H184">
        <v>5</v>
      </c>
      <c r="I184" t="s">
        <v>101</v>
      </c>
      <c r="K184" t="s">
        <v>401</v>
      </c>
      <c r="L184" t="s">
        <v>337</v>
      </c>
      <c r="M184">
        <v>1.8749999999999999E-3</v>
      </c>
      <c r="N184">
        <v>1</v>
      </c>
      <c r="O184" t="s">
        <v>333</v>
      </c>
      <c r="P184">
        <v>0.5</v>
      </c>
      <c r="Q184">
        <v>2</v>
      </c>
      <c r="R184" t="s">
        <v>320</v>
      </c>
      <c r="S184">
        <v>6.25E-2</v>
      </c>
      <c r="T184" t="s">
        <v>317</v>
      </c>
      <c r="U184" t="s">
        <v>332</v>
      </c>
      <c r="V184" t="s">
        <v>333</v>
      </c>
      <c r="W184">
        <v>0.25</v>
      </c>
      <c r="X184">
        <v>0.03</v>
      </c>
      <c r="Y184">
        <v>25.72</v>
      </c>
      <c r="Z184" t="s">
        <v>330</v>
      </c>
      <c r="AA184" t="s">
        <v>326</v>
      </c>
      <c r="AB184" t="s">
        <v>330</v>
      </c>
      <c r="AC184" t="s">
        <v>330</v>
      </c>
      <c r="AD184" t="s">
        <v>330</v>
      </c>
      <c r="AE184" t="s">
        <v>330</v>
      </c>
      <c r="AF184" t="s">
        <v>330</v>
      </c>
      <c r="AG184" t="s">
        <v>330</v>
      </c>
      <c r="AH184" t="s">
        <v>330</v>
      </c>
      <c r="AI184" t="s">
        <v>344</v>
      </c>
      <c r="AJ184" t="s">
        <v>329</v>
      </c>
      <c r="AK184" t="s">
        <v>330</v>
      </c>
      <c r="AL184" t="s">
        <v>330</v>
      </c>
      <c r="AM184" t="s">
        <v>438</v>
      </c>
      <c r="AN184" t="s">
        <v>451</v>
      </c>
      <c r="AO184" s="3" t="s">
        <v>441</v>
      </c>
      <c r="AP184" s="3" t="s">
        <v>441</v>
      </c>
      <c r="AQ184" s="3" t="s">
        <v>441</v>
      </c>
      <c r="AR184" s="3" t="s">
        <v>446</v>
      </c>
      <c r="AS184" s="3" t="s">
        <v>441</v>
      </c>
      <c r="AT184" s="3" t="s">
        <v>441</v>
      </c>
      <c r="AU184" s="3" t="s">
        <v>441</v>
      </c>
      <c r="AV184" s="3" t="s">
        <v>446</v>
      </c>
      <c r="AW184" s="3" t="s">
        <v>441</v>
      </c>
      <c r="AX184" s="3" t="s">
        <v>441</v>
      </c>
      <c r="AY184" s="3" t="s">
        <v>441</v>
      </c>
      <c r="AZ184" s="3" t="s">
        <v>446</v>
      </c>
      <c r="BA184" s="3" t="s">
        <v>537</v>
      </c>
      <c r="BB184" s="3" t="s">
        <v>506</v>
      </c>
      <c r="BC184" s="3" t="s">
        <v>449</v>
      </c>
      <c r="BD184" s="4" t="s">
        <v>679</v>
      </c>
    </row>
    <row r="185" spans="1:56" x14ac:dyDescent="0.25">
      <c r="A185" t="s">
        <v>235</v>
      </c>
      <c r="B185">
        <v>1</v>
      </c>
      <c r="C185" t="s">
        <v>15</v>
      </c>
      <c r="D185" t="s">
        <v>12</v>
      </c>
      <c r="E185" s="8" t="s">
        <v>105</v>
      </c>
      <c r="F185" t="s">
        <v>12</v>
      </c>
      <c r="G185" t="s">
        <v>12</v>
      </c>
      <c r="H185">
        <v>2</v>
      </c>
      <c r="I185" t="s">
        <v>212</v>
      </c>
      <c r="K185" t="s">
        <v>352</v>
      </c>
      <c r="L185" t="s">
        <v>316</v>
      </c>
      <c r="M185">
        <v>3.125E-2</v>
      </c>
      <c r="N185">
        <v>0.25</v>
      </c>
      <c r="O185" t="s">
        <v>333</v>
      </c>
      <c r="P185">
        <v>1</v>
      </c>
      <c r="Q185">
        <v>2</v>
      </c>
      <c r="R185" t="s">
        <v>320</v>
      </c>
      <c r="S185">
        <v>0.03</v>
      </c>
      <c r="T185" t="s">
        <v>317</v>
      </c>
      <c r="U185">
        <v>1</v>
      </c>
      <c r="V185" t="s">
        <v>333</v>
      </c>
      <c r="W185">
        <v>0.06</v>
      </c>
      <c r="X185">
        <v>0.03</v>
      </c>
      <c r="Y185">
        <v>24.26</v>
      </c>
      <c r="Z185" t="s">
        <v>326</v>
      </c>
      <c r="AA185" t="s">
        <v>326</v>
      </c>
      <c r="AB185" t="s">
        <v>330</v>
      </c>
      <c r="AC185" t="s">
        <v>326</v>
      </c>
      <c r="AD185" t="s">
        <v>330</v>
      </c>
      <c r="AE185" t="s">
        <v>330</v>
      </c>
      <c r="AF185" t="s">
        <v>326</v>
      </c>
      <c r="AG185" t="s">
        <v>330</v>
      </c>
      <c r="AH185" t="s">
        <v>326</v>
      </c>
      <c r="AI185" t="s">
        <v>344</v>
      </c>
      <c r="AJ185" t="s">
        <v>326</v>
      </c>
      <c r="AK185" t="s">
        <v>329</v>
      </c>
      <c r="AL185" t="s">
        <v>330</v>
      </c>
      <c r="AM185" t="s">
        <v>438</v>
      </c>
      <c r="AN185" t="s">
        <v>469</v>
      </c>
      <c r="AO185" s="3" t="s">
        <v>440</v>
      </c>
      <c r="AP185" s="3" t="s">
        <v>532</v>
      </c>
      <c r="AQ185" s="3" t="s">
        <v>441</v>
      </c>
      <c r="AR185" s="3" t="s">
        <v>442</v>
      </c>
      <c r="AS185" s="3">
        <v>0.75</v>
      </c>
      <c r="AT185" s="3">
        <v>0.125</v>
      </c>
      <c r="AU185" s="3">
        <f>0.75/0.125</f>
        <v>6</v>
      </c>
      <c r="AV185" s="3" t="s">
        <v>460</v>
      </c>
      <c r="AW185" s="3">
        <v>1.5</v>
      </c>
      <c r="AX185" s="3">
        <v>0.5</v>
      </c>
      <c r="AY185" s="3">
        <v>3</v>
      </c>
      <c r="AZ185" s="3" t="s">
        <v>442</v>
      </c>
      <c r="BA185" s="3" t="s">
        <v>441</v>
      </c>
      <c r="BB185" s="3" t="s">
        <v>441</v>
      </c>
      <c r="BC185" s="3" t="s">
        <v>442</v>
      </c>
      <c r="BD185" s="4" t="s">
        <v>680</v>
      </c>
    </row>
    <row r="186" spans="1:56" x14ac:dyDescent="0.25">
      <c r="A186" t="s">
        <v>235</v>
      </c>
      <c r="B186">
        <v>1</v>
      </c>
      <c r="C186" t="s">
        <v>26</v>
      </c>
      <c r="D186" t="s">
        <v>12</v>
      </c>
      <c r="E186" s="8" t="s">
        <v>105</v>
      </c>
      <c r="F186" t="s">
        <v>12</v>
      </c>
      <c r="G186" t="s">
        <v>12</v>
      </c>
      <c r="H186">
        <v>2</v>
      </c>
      <c r="I186" t="s">
        <v>200</v>
      </c>
      <c r="K186" t="s">
        <v>331</v>
      </c>
      <c r="L186" t="s">
        <v>316</v>
      </c>
      <c r="M186">
        <v>3.125E-2</v>
      </c>
      <c r="N186">
        <v>0.25</v>
      </c>
      <c r="O186" t="s">
        <v>333</v>
      </c>
      <c r="P186">
        <v>2</v>
      </c>
      <c r="Q186">
        <v>2</v>
      </c>
      <c r="R186" t="s">
        <v>320</v>
      </c>
      <c r="S186">
        <v>0.125</v>
      </c>
      <c r="T186" t="s">
        <v>317</v>
      </c>
      <c r="U186">
        <v>2</v>
      </c>
      <c r="V186" t="s">
        <v>333</v>
      </c>
      <c r="W186">
        <v>0.06</v>
      </c>
      <c r="X186">
        <v>0.03</v>
      </c>
      <c r="Y186">
        <v>24.32</v>
      </c>
      <c r="Z186" t="s">
        <v>326</v>
      </c>
      <c r="AA186" t="s">
        <v>326</v>
      </c>
      <c r="AB186" t="s">
        <v>330</v>
      </c>
      <c r="AC186" t="s">
        <v>326</v>
      </c>
      <c r="AD186" t="s">
        <v>330</v>
      </c>
      <c r="AE186" t="s">
        <v>330</v>
      </c>
      <c r="AF186" t="s">
        <v>326</v>
      </c>
      <c r="AG186" t="s">
        <v>330</v>
      </c>
      <c r="AH186" t="s">
        <v>326</v>
      </c>
      <c r="AI186" t="s">
        <v>344</v>
      </c>
      <c r="AJ186" t="s">
        <v>326</v>
      </c>
      <c r="AK186" t="s">
        <v>329</v>
      </c>
      <c r="AL186" t="s">
        <v>330</v>
      </c>
      <c r="AM186" t="s">
        <v>438</v>
      </c>
      <c r="AN186" t="s">
        <v>681</v>
      </c>
      <c r="AO186" s="3" t="s">
        <v>440</v>
      </c>
      <c r="AP186" s="3">
        <v>1.6E-2</v>
      </c>
      <c r="AQ186" s="3" t="s">
        <v>441</v>
      </c>
      <c r="AR186" s="3" t="s">
        <v>442</v>
      </c>
      <c r="AS186" s="3">
        <v>0.75</v>
      </c>
      <c r="AT186" s="3" t="s">
        <v>459</v>
      </c>
      <c r="AU186" s="3" t="s">
        <v>441</v>
      </c>
      <c r="AV186" s="3" t="s">
        <v>442</v>
      </c>
      <c r="AW186" s="3">
        <v>2</v>
      </c>
      <c r="AX186" s="3">
        <v>0.5</v>
      </c>
      <c r="AY186" s="3">
        <v>4</v>
      </c>
      <c r="AZ186" s="3" t="s">
        <v>460</v>
      </c>
      <c r="BA186" s="3" t="s">
        <v>441</v>
      </c>
      <c r="BB186" s="3" t="s">
        <v>441</v>
      </c>
      <c r="BC186" s="3" t="s">
        <v>442</v>
      </c>
      <c r="BD186" s="4" t="s">
        <v>682</v>
      </c>
    </row>
    <row r="187" spans="1:56" x14ac:dyDescent="0.25">
      <c r="A187" t="s">
        <v>235</v>
      </c>
      <c r="B187">
        <v>2</v>
      </c>
      <c r="C187" t="s">
        <v>15</v>
      </c>
      <c r="D187" t="s">
        <v>12</v>
      </c>
      <c r="E187" s="2" t="s">
        <v>105</v>
      </c>
      <c r="F187" t="s">
        <v>12</v>
      </c>
      <c r="G187" t="s">
        <v>12</v>
      </c>
      <c r="H187">
        <v>5</v>
      </c>
      <c r="I187" t="s">
        <v>61</v>
      </c>
      <c r="K187" t="s">
        <v>352</v>
      </c>
      <c r="L187" t="s">
        <v>316</v>
      </c>
      <c r="M187">
        <v>1.4999999999999999E-2</v>
      </c>
      <c r="N187">
        <v>0.25</v>
      </c>
      <c r="O187" t="s">
        <v>333</v>
      </c>
      <c r="P187">
        <v>2</v>
      </c>
      <c r="Q187">
        <v>2</v>
      </c>
      <c r="R187" t="s">
        <v>320</v>
      </c>
      <c r="S187">
        <v>0.03</v>
      </c>
      <c r="T187" t="s">
        <v>317</v>
      </c>
      <c r="U187">
        <v>1</v>
      </c>
      <c r="V187" t="s">
        <v>333</v>
      </c>
      <c r="W187">
        <v>0.06</v>
      </c>
      <c r="X187">
        <v>0.03</v>
      </c>
      <c r="Y187">
        <v>25.92</v>
      </c>
      <c r="Z187" t="s">
        <v>326</v>
      </c>
      <c r="AA187" t="s">
        <v>326</v>
      </c>
      <c r="AB187" t="s">
        <v>330</v>
      </c>
      <c r="AC187" t="s">
        <v>326</v>
      </c>
      <c r="AD187" t="s">
        <v>330</v>
      </c>
      <c r="AE187" t="s">
        <v>330</v>
      </c>
      <c r="AF187" t="s">
        <v>326</v>
      </c>
      <c r="AG187" t="s">
        <v>330</v>
      </c>
      <c r="AH187" t="s">
        <v>326</v>
      </c>
      <c r="AI187" t="s">
        <v>344</v>
      </c>
      <c r="AJ187" t="s">
        <v>326</v>
      </c>
      <c r="AK187" t="s">
        <v>329</v>
      </c>
      <c r="AL187" t="s">
        <v>330</v>
      </c>
      <c r="AM187" t="s">
        <v>474</v>
      </c>
      <c r="AN187" t="s">
        <v>681</v>
      </c>
      <c r="AO187" s="3" t="s">
        <v>440</v>
      </c>
      <c r="AP187" s="3">
        <v>1.6E-2</v>
      </c>
      <c r="AQ187" s="3" t="s">
        <v>441</v>
      </c>
      <c r="AR187" s="3" t="s">
        <v>442</v>
      </c>
      <c r="AS187" s="3">
        <v>0.75</v>
      </c>
      <c r="AT187" s="3">
        <v>6.4000000000000001E-2</v>
      </c>
      <c r="AU187" s="3">
        <f>AS187/AT187</f>
        <v>11.71875</v>
      </c>
      <c r="AV187" s="3" t="s">
        <v>446</v>
      </c>
      <c r="AW187" s="3">
        <v>1.5</v>
      </c>
      <c r="AX187" s="3">
        <v>0.75</v>
      </c>
      <c r="AY187" s="3">
        <f>AW187/AX187</f>
        <v>2</v>
      </c>
      <c r="AZ187" s="3" t="s">
        <v>460</v>
      </c>
      <c r="BA187" s="3" t="s">
        <v>441</v>
      </c>
      <c r="BB187" s="3" t="s">
        <v>441</v>
      </c>
      <c r="BC187" s="3" t="s">
        <v>449</v>
      </c>
      <c r="BD187" s="4" t="s">
        <v>683</v>
      </c>
    </row>
    <row r="188" spans="1:56" x14ac:dyDescent="0.25">
      <c r="A188" t="s">
        <v>235</v>
      </c>
      <c r="B188">
        <v>2</v>
      </c>
      <c r="C188" t="s">
        <v>36</v>
      </c>
      <c r="D188" t="s">
        <v>12</v>
      </c>
      <c r="E188" s="2" t="s">
        <v>105</v>
      </c>
      <c r="F188" t="s">
        <v>12</v>
      </c>
      <c r="G188" t="s">
        <v>12</v>
      </c>
      <c r="H188">
        <v>3</v>
      </c>
      <c r="I188" t="s">
        <v>197</v>
      </c>
      <c r="K188" t="s">
        <v>340</v>
      </c>
      <c r="L188" t="s">
        <v>316</v>
      </c>
      <c r="M188">
        <v>3.125E-2</v>
      </c>
      <c r="N188" t="s">
        <v>317</v>
      </c>
      <c r="O188" t="s">
        <v>333</v>
      </c>
      <c r="P188">
        <v>4</v>
      </c>
      <c r="Q188">
        <v>2</v>
      </c>
      <c r="R188" t="s">
        <v>320</v>
      </c>
      <c r="S188" t="s">
        <v>360</v>
      </c>
      <c r="T188" t="s">
        <v>317</v>
      </c>
      <c r="U188">
        <v>1</v>
      </c>
      <c r="V188" t="s">
        <v>333</v>
      </c>
      <c r="W188">
        <v>0.06</v>
      </c>
      <c r="X188">
        <v>0.03</v>
      </c>
      <c r="Y188">
        <v>26.42</v>
      </c>
      <c r="Z188" t="s">
        <v>326</v>
      </c>
      <c r="AA188" t="s">
        <v>326</v>
      </c>
      <c r="AB188" t="s">
        <v>330</v>
      </c>
      <c r="AC188" t="s">
        <v>326</v>
      </c>
      <c r="AD188" t="s">
        <v>330</v>
      </c>
      <c r="AE188" t="s">
        <v>330</v>
      </c>
      <c r="AF188" t="s">
        <v>330</v>
      </c>
      <c r="AG188" t="s">
        <v>330</v>
      </c>
      <c r="AH188" t="s">
        <v>326</v>
      </c>
      <c r="AI188" t="s">
        <v>344</v>
      </c>
      <c r="AJ188" t="s">
        <v>326</v>
      </c>
      <c r="AK188" t="s">
        <v>329</v>
      </c>
      <c r="AL188" t="s">
        <v>330</v>
      </c>
      <c r="AM188" t="s">
        <v>474</v>
      </c>
      <c r="AN188" t="s">
        <v>681</v>
      </c>
      <c r="AO188" s="3" t="s">
        <v>440</v>
      </c>
      <c r="AP188" s="3" t="s">
        <v>361</v>
      </c>
      <c r="AQ188" s="3" t="s">
        <v>441</v>
      </c>
      <c r="AR188" s="3" t="s">
        <v>442</v>
      </c>
      <c r="AS188" s="3">
        <v>0.5</v>
      </c>
      <c r="AT188" s="3">
        <v>0.25</v>
      </c>
      <c r="AU188" s="3">
        <v>2</v>
      </c>
      <c r="AV188" s="3" t="s">
        <v>460</v>
      </c>
      <c r="AW188" s="3">
        <v>1.5</v>
      </c>
      <c r="AX188" s="3">
        <v>1.5</v>
      </c>
      <c r="AY188" s="3">
        <v>1</v>
      </c>
      <c r="AZ188" s="3" t="s">
        <v>460</v>
      </c>
      <c r="BA188" s="3" t="s">
        <v>441</v>
      </c>
      <c r="BB188" s="3" t="s">
        <v>441</v>
      </c>
      <c r="BC188" s="3" t="s">
        <v>442</v>
      </c>
      <c r="BD188" s="4" t="s">
        <v>684</v>
      </c>
    </row>
    <row r="189" spans="1:56" x14ac:dyDescent="0.25">
      <c r="A189" t="s">
        <v>235</v>
      </c>
      <c r="B189">
        <v>2</v>
      </c>
      <c r="C189" t="s">
        <v>236</v>
      </c>
      <c r="D189" t="s">
        <v>12</v>
      </c>
      <c r="E189" s="2" t="s">
        <v>105</v>
      </c>
      <c r="F189" t="s">
        <v>12</v>
      </c>
      <c r="G189" t="s">
        <v>12</v>
      </c>
      <c r="H189">
        <v>5</v>
      </c>
      <c r="I189" t="s">
        <v>237</v>
      </c>
      <c r="K189" t="s">
        <v>331</v>
      </c>
      <c r="L189" t="s">
        <v>316</v>
      </c>
      <c r="M189">
        <v>1.4999999999999999E-2</v>
      </c>
      <c r="N189" t="s">
        <v>317</v>
      </c>
      <c r="O189" t="s">
        <v>333</v>
      </c>
      <c r="P189">
        <v>4</v>
      </c>
      <c r="Q189">
        <v>2</v>
      </c>
      <c r="R189" t="s">
        <v>320</v>
      </c>
      <c r="S189" t="s">
        <v>360</v>
      </c>
      <c r="T189" t="s">
        <v>317</v>
      </c>
      <c r="U189">
        <v>2</v>
      </c>
      <c r="V189" t="s">
        <v>333</v>
      </c>
      <c r="W189">
        <v>0.06</v>
      </c>
      <c r="X189">
        <v>0.03</v>
      </c>
      <c r="Y189">
        <v>26.61</v>
      </c>
      <c r="Z189" t="s">
        <v>326</v>
      </c>
      <c r="AA189" t="s">
        <v>326</v>
      </c>
      <c r="AB189" t="s">
        <v>330</v>
      </c>
      <c r="AC189" t="s">
        <v>326</v>
      </c>
      <c r="AD189" t="s">
        <v>330</v>
      </c>
      <c r="AE189" t="s">
        <v>330</v>
      </c>
      <c r="AF189" t="s">
        <v>330</v>
      </c>
      <c r="AG189" t="s">
        <v>330</v>
      </c>
      <c r="AH189" t="s">
        <v>326</v>
      </c>
      <c r="AI189" t="s">
        <v>344</v>
      </c>
      <c r="AJ189" t="s">
        <v>326</v>
      </c>
      <c r="AK189" t="s">
        <v>329</v>
      </c>
      <c r="AL189" t="s">
        <v>330</v>
      </c>
      <c r="AM189" t="s">
        <v>474</v>
      </c>
      <c r="AN189" t="s">
        <v>681</v>
      </c>
      <c r="AO189" s="3" t="s">
        <v>440</v>
      </c>
      <c r="AP189" s="3" t="s">
        <v>361</v>
      </c>
      <c r="AQ189" s="3" t="s">
        <v>441</v>
      </c>
      <c r="AR189" s="3" t="s">
        <v>442</v>
      </c>
      <c r="AS189" s="3">
        <v>0.75</v>
      </c>
      <c r="AT189" s="3">
        <v>0.19</v>
      </c>
      <c r="AU189" s="3">
        <f>AS189/AT189</f>
        <v>3.9473684210526314</v>
      </c>
      <c r="AV189" s="3" t="s">
        <v>460</v>
      </c>
      <c r="AW189" s="3">
        <v>1.5</v>
      </c>
      <c r="AX189" s="3">
        <v>1.5</v>
      </c>
      <c r="AY189" s="3">
        <v>1</v>
      </c>
      <c r="AZ189" s="3" t="s">
        <v>460</v>
      </c>
      <c r="BA189" s="3" t="s">
        <v>441</v>
      </c>
      <c r="BB189" s="3" t="s">
        <v>441</v>
      </c>
      <c r="BC189" s="3" t="s">
        <v>442</v>
      </c>
      <c r="BD189" s="4" t="s">
        <v>685</v>
      </c>
    </row>
    <row r="190" spans="1:56" x14ac:dyDescent="0.25">
      <c r="A190" t="s">
        <v>235</v>
      </c>
      <c r="B190">
        <v>3</v>
      </c>
      <c r="C190" t="s">
        <v>15</v>
      </c>
      <c r="D190" t="s">
        <v>12</v>
      </c>
      <c r="E190" s="2" t="s">
        <v>105</v>
      </c>
      <c r="F190" t="s">
        <v>12</v>
      </c>
      <c r="G190" t="s">
        <v>12</v>
      </c>
      <c r="H190">
        <v>5</v>
      </c>
      <c r="I190" t="s">
        <v>97</v>
      </c>
      <c r="K190" t="s">
        <v>352</v>
      </c>
      <c r="L190" t="s">
        <v>316</v>
      </c>
      <c r="M190">
        <v>1.4999999999999999E-2</v>
      </c>
      <c r="N190">
        <v>0.5</v>
      </c>
      <c r="O190" t="s">
        <v>333</v>
      </c>
      <c r="P190">
        <v>4</v>
      </c>
      <c r="Q190">
        <v>2</v>
      </c>
      <c r="R190" t="s">
        <v>320</v>
      </c>
      <c r="S190" t="s">
        <v>360</v>
      </c>
      <c r="T190" t="s">
        <v>317</v>
      </c>
      <c r="U190">
        <v>2</v>
      </c>
      <c r="V190" t="s">
        <v>333</v>
      </c>
      <c r="W190">
        <v>0.06</v>
      </c>
      <c r="X190">
        <v>6.25E-2</v>
      </c>
      <c r="Y190">
        <v>25.56</v>
      </c>
      <c r="Z190" t="s">
        <v>326</v>
      </c>
      <c r="AA190" t="s">
        <v>326</v>
      </c>
      <c r="AB190" t="s">
        <v>330</v>
      </c>
      <c r="AC190" t="s">
        <v>326</v>
      </c>
      <c r="AD190" t="s">
        <v>330</v>
      </c>
      <c r="AE190" t="s">
        <v>330</v>
      </c>
      <c r="AF190" t="s">
        <v>330</v>
      </c>
      <c r="AG190" t="s">
        <v>330</v>
      </c>
      <c r="AH190" t="s">
        <v>326</v>
      </c>
      <c r="AI190" t="s">
        <v>344</v>
      </c>
      <c r="AJ190" t="s">
        <v>326</v>
      </c>
      <c r="AK190" t="s">
        <v>329</v>
      </c>
      <c r="AL190" t="s">
        <v>330</v>
      </c>
      <c r="AM190" t="s">
        <v>474</v>
      </c>
      <c r="AN190" t="s">
        <v>681</v>
      </c>
      <c r="AO190" s="3" t="s">
        <v>440</v>
      </c>
      <c r="AP190" s="3" t="s">
        <v>470</v>
      </c>
      <c r="AQ190" s="3" t="s">
        <v>441</v>
      </c>
      <c r="AR190" s="3" t="s">
        <v>442</v>
      </c>
      <c r="AS190" s="3">
        <v>0.75</v>
      </c>
      <c r="AT190" s="3">
        <v>9.4E-2</v>
      </c>
      <c r="AU190" s="3">
        <f>AS190/AT190</f>
        <v>7.9787234042553195</v>
      </c>
      <c r="AV190" s="3" t="s">
        <v>446</v>
      </c>
      <c r="AW190" s="3">
        <v>1</v>
      </c>
      <c r="AX190" s="3">
        <v>0.5</v>
      </c>
      <c r="AY190" s="3">
        <f>1/0.5</f>
        <v>2</v>
      </c>
      <c r="AZ190" s="3" t="s">
        <v>460</v>
      </c>
      <c r="BA190" s="3" t="s">
        <v>441</v>
      </c>
      <c r="BB190" s="3" t="s">
        <v>441</v>
      </c>
      <c r="BC190" s="3" t="s">
        <v>442</v>
      </c>
      <c r="BD190" s="3" t="s">
        <v>686</v>
      </c>
    </row>
    <row r="191" spans="1:56" x14ac:dyDescent="0.25">
      <c r="A191" t="s">
        <v>235</v>
      </c>
      <c r="B191">
        <v>3</v>
      </c>
      <c r="C191" t="s">
        <v>26</v>
      </c>
      <c r="D191" t="s">
        <v>12</v>
      </c>
      <c r="E191" s="2" t="s">
        <v>105</v>
      </c>
      <c r="F191" t="s">
        <v>12</v>
      </c>
      <c r="G191" t="s">
        <v>12</v>
      </c>
      <c r="H191">
        <v>5</v>
      </c>
      <c r="I191" t="s">
        <v>238</v>
      </c>
      <c r="K191" t="s">
        <v>331</v>
      </c>
      <c r="L191" t="s">
        <v>316</v>
      </c>
      <c r="M191">
        <v>1.4999999999999999E-2</v>
      </c>
      <c r="N191">
        <v>0.25</v>
      </c>
      <c r="O191" t="s">
        <v>333</v>
      </c>
      <c r="P191">
        <v>1</v>
      </c>
      <c r="Q191">
        <v>2</v>
      </c>
      <c r="R191" t="s">
        <v>320</v>
      </c>
      <c r="S191">
        <v>0.03</v>
      </c>
      <c r="T191" t="s">
        <v>317</v>
      </c>
      <c r="U191">
        <v>1</v>
      </c>
      <c r="V191" t="s">
        <v>333</v>
      </c>
      <c r="W191">
        <v>0.06</v>
      </c>
      <c r="X191">
        <v>0.03</v>
      </c>
      <c r="Y191">
        <v>26.51</v>
      </c>
      <c r="Z191" t="s">
        <v>326</v>
      </c>
      <c r="AA191" t="s">
        <v>326</v>
      </c>
      <c r="AB191" t="s">
        <v>330</v>
      </c>
      <c r="AC191" t="s">
        <v>326</v>
      </c>
      <c r="AD191" t="s">
        <v>330</v>
      </c>
      <c r="AE191" t="s">
        <v>330</v>
      </c>
      <c r="AF191" t="s">
        <v>326</v>
      </c>
      <c r="AG191" t="s">
        <v>330</v>
      </c>
      <c r="AH191" t="s">
        <v>326</v>
      </c>
      <c r="AI191" t="s">
        <v>344</v>
      </c>
      <c r="AJ191" t="s">
        <v>326</v>
      </c>
      <c r="AK191" t="s">
        <v>329</v>
      </c>
      <c r="AL191" t="s">
        <v>330</v>
      </c>
      <c r="AM191" t="s">
        <v>474</v>
      </c>
      <c r="AN191" t="s">
        <v>681</v>
      </c>
      <c r="AO191" s="3" t="s">
        <v>440</v>
      </c>
      <c r="AP191" s="3" t="s">
        <v>441</v>
      </c>
      <c r="AQ191" s="3" t="s">
        <v>441</v>
      </c>
      <c r="AR191" s="3" t="s">
        <v>446</v>
      </c>
      <c r="AS191" s="3">
        <v>0.75</v>
      </c>
      <c r="AT191" s="3">
        <v>0.125</v>
      </c>
      <c r="AU191" s="3">
        <f>AS191/AT191</f>
        <v>6</v>
      </c>
      <c r="AV191" s="3" t="s">
        <v>460</v>
      </c>
      <c r="AW191" s="3">
        <v>1.5</v>
      </c>
      <c r="AX191" s="3">
        <v>0.75</v>
      </c>
      <c r="AY191" s="3">
        <f>1.5/0.75</f>
        <v>2</v>
      </c>
      <c r="AZ191" s="3" t="s">
        <v>460</v>
      </c>
      <c r="BA191" s="3" t="s">
        <v>447</v>
      </c>
      <c r="BB191" s="3" t="s">
        <v>441</v>
      </c>
      <c r="BC191" s="3" t="s">
        <v>449</v>
      </c>
      <c r="BD191" s="3" t="s">
        <v>687</v>
      </c>
    </row>
    <row r="192" spans="1:56" x14ac:dyDescent="0.25">
      <c r="A192" t="s">
        <v>235</v>
      </c>
      <c r="B192">
        <v>3</v>
      </c>
      <c r="C192" t="s">
        <v>21</v>
      </c>
      <c r="D192" t="s">
        <v>12</v>
      </c>
      <c r="E192" s="2" t="s">
        <v>196</v>
      </c>
      <c r="F192" t="s">
        <v>12</v>
      </c>
      <c r="G192" t="s">
        <v>12</v>
      </c>
      <c r="H192">
        <v>5</v>
      </c>
      <c r="I192" t="s">
        <v>210</v>
      </c>
      <c r="J192" t="s">
        <v>239</v>
      </c>
      <c r="K192" t="s">
        <v>402</v>
      </c>
      <c r="L192" t="s">
        <v>337</v>
      </c>
      <c r="M192">
        <v>6.25E-2</v>
      </c>
      <c r="N192" t="s">
        <v>323</v>
      </c>
      <c r="O192">
        <v>1</v>
      </c>
      <c r="P192">
        <v>2</v>
      </c>
      <c r="Q192">
        <v>2</v>
      </c>
      <c r="R192" t="s">
        <v>320</v>
      </c>
      <c r="S192">
        <v>0.25</v>
      </c>
      <c r="T192" t="s">
        <v>361</v>
      </c>
      <c r="U192">
        <v>2</v>
      </c>
      <c r="V192" t="s">
        <v>333</v>
      </c>
      <c r="W192" t="s">
        <v>323</v>
      </c>
      <c r="X192">
        <v>0.125</v>
      </c>
      <c r="Y192">
        <v>31.48</v>
      </c>
      <c r="Z192" t="s">
        <v>330</v>
      </c>
      <c r="AA192" t="s">
        <v>326</v>
      </c>
      <c r="AB192" t="s">
        <v>329</v>
      </c>
      <c r="AC192" t="s">
        <v>326</v>
      </c>
      <c r="AD192" t="s">
        <v>330</v>
      </c>
      <c r="AE192" t="s">
        <v>326</v>
      </c>
      <c r="AF192" t="s">
        <v>330</v>
      </c>
      <c r="AG192" t="s">
        <v>326</v>
      </c>
      <c r="AH192" t="s">
        <v>330</v>
      </c>
      <c r="AI192" t="s">
        <v>325</v>
      </c>
      <c r="AJ192" t="s">
        <v>326</v>
      </c>
      <c r="AK192" t="s">
        <v>330</v>
      </c>
      <c r="AM192" t="s">
        <v>474</v>
      </c>
      <c r="AO192" s="3" t="s">
        <v>440</v>
      </c>
      <c r="AP192" s="3" t="s">
        <v>470</v>
      </c>
      <c r="AQ192" s="3" t="s">
        <v>441</v>
      </c>
      <c r="AR192" s="3" t="s">
        <v>442</v>
      </c>
      <c r="AS192" s="3">
        <v>1.5</v>
      </c>
      <c r="AT192" s="3">
        <v>1</v>
      </c>
      <c r="AU192" s="3">
        <f>AS192/AT192</f>
        <v>1.5</v>
      </c>
      <c r="AV192" s="3" t="s">
        <v>460</v>
      </c>
      <c r="AW192" s="3">
        <v>6</v>
      </c>
      <c r="AX192" s="3" t="s">
        <v>318</v>
      </c>
      <c r="AY192" s="3" t="s">
        <v>441</v>
      </c>
      <c r="AZ192" s="3" t="s">
        <v>442</v>
      </c>
      <c r="BA192" s="3" t="s">
        <v>441</v>
      </c>
      <c r="BB192" s="3" t="s">
        <v>441</v>
      </c>
      <c r="BC192" s="3" t="s">
        <v>442</v>
      </c>
      <c r="BD192" s="4" t="s">
        <v>688</v>
      </c>
    </row>
    <row r="193" spans="1:56" x14ac:dyDescent="0.25">
      <c r="A193" t="s">
        <v>240</v>
      </c>
      <c r="B193">
        <v>1</v>
      </c>
      <c r="C193" t="s">
        <v>86</v>
      </c>
      <c r="D193" t="s">
        <v>12</v>
      </c>
      <c r="E193" s="2" t="s">
        <v>88</v>
      </c>
      <c r="F193" t="s">
        <v>12</v>
      </c>
      <c r="G193" t="s">
        <v>12</v>
      </c>
      <c r="H193">
        <v>3</v>
      </c>
      <c r="I193" t="s">
        <v>108</v>
      </c>
      <c r="K193" t="s">
        <v>352</v>
      </c>
      <c r="L193" t="s">
        <v>316</v>
      </c>
      <c r="M193">
        <v>7.4999999999999997E-3</v>
      </c>
      <c r="N193" t="s">
        <v>317</v>
      </c>
      <c r="O193" t="s">
        <v>333</v>
      </c>
      <c r="P193">
        <v>0.25</v>
      </c>
      <c r="Q193">
        <v>2</v>
      </c>
      <c r="R193" t="s">
        <v>320</v>
      </c>
      <c r="S193">
        <v>1.4999999999999999E-2</v>
      </c>
      <c r="T193" t="s">
        <v>317</v>
      </c>
      <c r="U193">
        <v>6.25E-2</v>
      </c>
      <c r="V193" t="s">
        <v>333</v>
      </c>
      <c r="W193">
        <v>0.06</v>
      </c>
      <c r="X193">
        <v>0.03</v>
      </c>
      <c r="Y193">
        <v>26.15</v>
      </c>
      <c r="Z193" t="s">
        <v>326</v>
      </c>
      <c r="AA193" t="s">
        <v>326</v>
      </c>
      <c r="AB193" t="s">
        <v>330</v>
      </c>
      <c r="AC193" t="s">
        <v>326</v>
      </c>
      <c r="AD193" t="s">
        <v>326</v>
      </c>
      <c r="AE193" t="s">
        <v>326</v>
      </c>
      <c r="AF193" t="s">
        <v>326</v>
      </c>
      <c r="AG193" t="s">
        <v>326</v>
      </c>
      <c r="AH193" t="s">
        <v>326</v>
      </c>
      <c r="AI193" t="s">
        <v>325</v>
      </c>
      <c r="AJ193" t="s">
        <v>326</v>
      </c>
      <c r="AK193" t="s">
        <v>326</v>
      </c>
      <c r="AL193" t="s">
        <v>330</v>
      </c>
      <c r="AM193" s="2" t="s">
        <v>474</v>
      </c>
      <c r="AN193" s="2" t="s">
        <v>469</v>
      </c>
      <c r="AO193" s="3" t="s">
        <v>440</v>
      </c>
      <c r="AP193" s="3" t="s">
        <v>470</v>
      </c>
      <c r="AQ193" s="3" t="s">
        <v>441</v>
      </c>
      <c r="AR193" s="3" t="s">
        <v>442</v>
      </c>
      <c r="AS193" s="3">
        <v>1</v>
      </c>
      <c r="AT193" s="3">
        <v>0.5</v>
      </c>
      <c r="AU193" s="3">
        <f>AS193/AT193</f>
        <v>2</v>
      </c>
      <c r="AV193" s="3" t="s">
        <v>460</v>
      </c>
      <c r="AW193" s="3">
        <v>1.5</v>
      </c>
      <c r="AX193" s="3">
        <v>0.75</v>
      </c>
      <c r="AY193" s="3">
        <f>AW193/AX193</f>
        <v>2</v>
      </c>
      <c r="AZ193" s="3" t="s">
        <v>460</v>
      </c>
      <c r="BA193" s="3" t="s">
        <v>441</v>
      </c>
      <c r="BB193" s="3" t="s">
        <v>441</v>
      </c>
      <c r="BC193" s="3" t="s">
        <v>442</v>
      </c>
      <c r="BD193" s="30" t="s">
        <v>689</v>
      </c>
    </row>
    <row r="194" spans="1:56" x14ac:dyDescent="0.25">
      <c r="A194" t="s">
        <v>240</v>
      </c>
      <c r="B194">
        <v>1</v>
      </c>
      <c r="C194" t="s">
        <v>26</v>
      </c>
      <c r="D194" t="s">
        <v>12</v>
      </c>
      <c r="E194" s="2" t="s">
        <v>13</v>
      </c>
      <c r="F194" t="s">
        <v>12</v>
      </c>
      <c r="G194" t="s">
        <v>12</v>
      </c>
      <c r="H194">
        <v>3</v>
      </c>
      <c r="I194" t="s">
        <v>28</v>
      </c>
      <c r="K194" t="s">
        <v>331</v>
      </c>
      <c r="L194" t="s">
        <v>316</v>
      </c>
      <c r="M194">
        <v>3.7499999999999999E-3</v>
      </c>
      <c r="N194" t="s">
        <v>323</v>
      </c>
      <c r="O194" t="s">
        <v>333</v>
      </c>
      <c r="P194">
        <v>0.12</v>
      </c>
      <c r="Q194">
        <v>2</v>
      </c>
      <c r="R194" t="s">
        <v>320</v>
      </c>
      <c r="S194">
        <v>0.25</v>
      </c>
      <c r="T194" t="s">
        <v>361</v>
      </c>
      <c r="U194">
        <v>0.125</v>
      </c>
      <c r="V194" t="s">
        <v>333</v>
      </c>
      <c r="W194" t="s">
        <v>323</v>
      </c>
      <c r="X194">
        <v>1.4999999999999999E-2</v>
      </c>
      <c r="Y194">
        <v>25.91</v>
      </c>
      <c r="Z194" t="s">
        <v>330</v>
      </c>
      <c r="AA194" t="s">
        <v>326</v>
      </c>
      <c r="AB194" t="s">
        <v>330</v>
      </c>
      <c r="AC194" t="s">
        <v>330</v>
      </c>
      <c r="AD194" t="s">
        <v>330</v>
      </c>
      <c r="AE194" t="s">
        <v>330</v>
      </c>
      <c r="AF194" t="s">
        <v>330</v>
      </c>
      <c r="AG194" t="s">
        <v>325</v>
      </c>
      <c r="AH194" t="s">
        <v>330</v>
      </c>
      <c r="AI194" t="s">
        <v>344</v>
      </c>
      <c r="AJ194" t="s">
        <v>325</v>
      </c>
      <c r="AK194" t="s">
        <v>330</v>
      </c>
      <c r="AL194" t="s">
        <v>330</v>
      </c>
      <c r="AM194" s="2" t="s">
        <v>474</v>
      </c>
      <c r="AN194" s="2" t="s">
        <v>480</v>
      </c>
      <c r="AO194" s="3" t="s">
        <v>440</v>
      </c>
      <c r="AP194" s="3">
        <v>4.7E-2</v>
      </c>
      <c r="AQ194" s="3" t="s">
        <v>441</v>
      </c>
      <c r="AR194" s="3" t="s">
        <v>442</v>
      </c>
      <c r="AS194" s="3" t="s">
        <v>441</v>
      </c>
      <c r="AT194" s="3" t="s">
        <v>441</v>
      </c>
      <c r="AU194" s="3" t="s">
        <v>441</v>
      </c>
      <c r="AV194" s="3" t="s">
        <v>446</v>
      </c>
      <c r="AW194" s="3" t="s">
        <v>440</v>
      </c>
      <c r="AX194" s="3">
        <v>0.38</v>
      </c>
      <c r="AY194" s="3" t="s">
        <v>441</v>
      </c>
      <c r="AZ194" s="3" t="s">
        <v>442</v>
      </c>
      <c r="BA194" s="3" t="s">
        <v>506</v>
      </c>
      <c r="BB194" s="3" t="s">
        <v>441</v>
      </c>
      <c r="BC194" s="3" t="s">
        <v>449</v>
      </c>
      <c r="BD194" s="4" t="s">
        <v>690</v>
      </c>
    </row>
    <row r="195" spans="1:56" x14ac:dyDescent="0.25">
      <c r="A195" t="s">
        <v>240</v>
      </c>
      <c r="B195">
        <v>1</v>
      </c>
      <c r="C195" t="s">
        <v>104</v>
      </c>
      <c r="D195" t="s">
        <v>12</v>
      </c>
      <c r="E195" s="2" t="s">
        <v>208</v>
      </c>
      <c r="F195" t="s">
        <v>12</v>
      </c>
      <c r="G195" t="s">
        <v>12</v>
      </c>
      <c r="H195">
        <v>3</v>
      </c>
      <c r="I195" t="s">
        <v>23</v>
      </c>
      <c r="K195" t="s">
        <v>331</v>
      </c>
      <c r="L195" t="s">
        <v>316</v>
      </c>
      <c r="M195">
        <v>3.125E-2</v>
      </c>
      <c r="N195" t="s">
        <v>317</v>
      </c>
      <c r="O195">
        <v>1</v>
      </c>
      <c r="P195">
        <v>0.5</v>
      </c>
      <c r="Q195">
        <v>2</v>
      </c>
      <c r="R195" t="s">
        <v>320</v>
      </c>
      <c r="S195" t="s">
        <v>360</v>
      </c>
      <c r="T195">
        <v>1</v>
      </c>
      <c r="U195">
        <v>1</v>
      </c>
      <c r="V195" t="s">
        <v>333</v>
      </c>
      <c r="W195">
        <v>0.06</v>
      </c>
      <c r="X195">
        <v>0.03</v>
      </c>
      <c r="Y195">
        <v>26.02</v>
      </c>
      <c r="Z195" t="s">
        <v>326</v>
      </c>
      <c r="AA195" t="s">
        <v>326</v>
      </c>
      <c r="AB195" t="s">
        <v>329</v>
      </c>
      <c r="AC195" t="s">
        <v>326</v>
      </c>
      <c r="AD195" t="s">
        <v>330</v>
      </c>
      <c r="AE195" t="s">
        <v>330</v>
      </c>
      <c r="AF195" t="s">
        <v>330</v>
      </c>
      <c r="AH195" t="s">
        <v>326</v>
      </c>
      <c r="AI195" t="s">
        <v>330</v>
      </c>
      <c r="AJ195" t="s">
        <v>326</v>
      </c>
      <c r="AK195" t="s">
        <v>329</v>
      </c>
      <c r="AM195" s="2" t="s">
        <v>474</v>
      </c>
      <c r="AN195" s="2" t="s">
        <v>681</v>
      </c>
      <c r="AO195" s="3" t="s">
        <v>440</v>
      </c>
      <c r="AP195" s="3" t="s">
        <v>470</v>
      </c>
      <c r="AQ195" s="3" t="s">
        <v>441</v>
      </c>
      <c r="AR195" s="3" t="s">
        <v>442</v>
      </c>
      <c r="AS195" s="3" t="s">
        <v>605</v>
      </c>
      <c r="AT195" s="3">
        <v>0.19</v>
      </c>
      <c r="AU195" s="3" t="s">
        <v>441</v>
      </c>
      <c r="AV195" s="3" t="s">
        <v>442</v>
      </c>
      <c r="AW195" s="3">
        <v>2</v>
      </c>
      <c r="AX195" s="3">
        <v>0.25</v>
      </c>
      <c r="AY195" s="3">
        <f>AW195/AX195</f>
        <v>8</v>
      </c>
      <c r="AZ195" s="3" t="s">
        <v>446</v>
      </c>
      <c r="BA195" s="3" t="s">
        <v>441</v>
      </c>
      <c r="BB195" s="3" t="s">
        <v>441</v>
      </c>
      <c r="BC195" s="3" t="s">
        <v>449</v>
      </c>
      <c r="BD195" s="7" t="s">
        <v>691</v>
      </c>
    </row>
    <row r="196" spans="1:56" x14ac:dyDescent="0.25">
      <c r="A196" t="s">
        <v>240</v>
      </c>
      <c r="B196">
        <v>1</v>
      </c>
      <c r="C196" t="s">
        <v>160</v>
      </c>
      <c r="D196" t="s">
        <v>12</v>
      </c>
      <c r="E196" s="2" t="s">
        <v>208</v>
      </c>
      <c r="F196" t="s">
        <v>12</v>
      </c>
      <c r="G196" t="s">
        <v>12</v>
      </c>
      <c r="H196">
        <v>3</v>
      </c>
      <c r="I196" t="s">
        <v>233</v>
      </c>
      <c r="K196" t="s">
        <v>403</v>
      </c>
      <c r="L196" t="s">
        <v>335</v>
      </c>
      <c r="M196">
        <v>3.125E-2</v>
      </c>
      <c r="N196" t="s">
        <v>317</v>
      </c>
      <c r="O196" t="s">
        <v>333</v>
      </c>
      <c r="P196">
        <v>0.25</v>
      </c>
      <c r="Q196">
        <v>2</v>
      </c>
      <c r="R196" t="s">
        <v>320</v>
      </c>
      <c r="S196" t="s">
        <v>404</v>
      </c>
      <c r="T196" t="s">
        <v>317</v>
      </c>
      <c r="U196">
        <v>2</v>
      </c>
      <c r="V196" t="s">
        <v>333</v>
      </c>
      <c r="W196" t="s">
        <v>332</v>
      </c>
      <c r="X196">
        <v>0.03</v>
      </c>
      <c r="Y196">
        <v>23.04</v>
      </c>
      <c r="Z196" t="s">
        <v>326</v>
      </c>
      <c r="AA196" t="s">
        <v>326</v>
      </c>
      <c r="AB196" t="s">
        <v>330</v>
      </c>
      <c r="AC196" t="s">
        <v>326</v>
      </c>
      <c r="AD196" t="s">
        <v>330</v>
      </c>
      <c r="AE196" t="s">
        <v>330</v>
      </c>
      <c r="AF196" t="s">
        <v>326</v>
      </c>
      <c r="AG196" t="s">
        <v>330</v>
      </c>
      <c r="AH196" t="s">
        <v>326</v>
      </c>
      <c r="AI196" t="s">
        <v>330</v>
      </c>
      <c r="AJ196" t="s">
        <v>330</v>
      </c>
      <c r="AK196" t="s">
        <v>329</v>
      </c>
      <c r="AL196" t="s">
        <v>330</v>
      </c>
      <c r="AM196" s="2" t="s">
        <v>474</v>
      </c>
      <c r="AN196" s="2" t="s">
        <v>469</v>
      </c>
      <c r="AO196" s="3" t="s">
        <v>440</v>
      </c>
      <c r="AP196" s="3" t="s">
        <v>532</v>
      </c>
      <c r="AQ196" s="3" t="s">
        <v>441</v>
      </c>
      <c r="AR196" s="3" t="s">
        <v>442</v>
      </c>
      <c r="AS196" s="3">
        <v>0.75</v>
      </c>
      <c r="AT196" s="3">
        <v>0.38</v>
      </c>
      <c r="AU196" s="3">
        <f>AS196/AT196</f>
        <v>1.9736842105263157</v>
      </c>
      <c r="AV196" s="3" t="s">
        <v>460</v>
      </c>
      <c r="AW196" s="3">
        <v>3</v>
      </c>
      <c r="AX196" s="3">
        <v>0.75</v>
      </c>
      <c r="AY196" s="3">
        <f>AW196/AX196</f>
        <v>4</v>
      </c>
      <c r="AZ196" s="3" t="s">
        <v>460</v>
      </c>
      <c r="BA196" s="3" t="s">
        <v>441</v>
      </c>
      <c r="BB196" s="3" t="s">
        <v>441</v>
      </c>
      <c r="BC196" s="3" t="s">
        <v>442</v>
      </c>
      <c r="BD196" s="4" t="s">
        <v>692</v>
      </c>
    </row>
    <row r="197" spans="1:56" x14ac:dyDescent="0.25">
      <c r="A197" t="s">
        <v>240</v>
      </c>
      <c r="B197">
        <v>1</v>
      </c>
      <c r="C197" t="s">
        <v>151</v>
      </c>
      <c r="D197" t="s">
        <v>12</v>
      </c>
      <c r="E197" s="2" t="s">
        <v>13</v>
      </c>
      <c r="F197" t="s">
        <v>12</v>
      </c>
      <c r="G197" t="s">
        <v>12</v>
      </c>
      <c r="H197">
        <v>3</v>
      </c>
      <c r="I197" t="s">
        <v>134</v>
      </c>
      <c r="K197" t="s">
        <v>405</v>
      </c>
      <c r="L197" t="s">
        <v>335</v>
      </c>
      <c r="M197">
        <v>0.5</v>
      </c>
      <c r="N197" t="s">
        <v>323</v>
      </c>
      <c r="O197" t="s">
        <v>333</v>
      </c>
      <c r="P197">
        <v>0.12</v>
      </c>
      <c r="Q197">
        <v>2</v>
      </c>
      <c r="R197" t="s">
        <v>320</v>
      </c>
      <c r="S197">
        <v>0.25</v>
      </c>
      <c r="T197" t="s">
        <v>361</v>
      </c>
      <c r="U197" t="s">
        <v>332</v>
      </c>
      <c r="V197" t="s">
        <v>333</v>
      </c>
      <c r="W197">
        <v>1</v>
      </c>
      <c r="X197" t="s">
        <v>343</v>
      </c>
      <c r="Y197">
        <v>28.38</v>
      </c>
      <c r="Z197" t="s">
        <v>330</v>
      </c>
      <c r="AA197" t="s">
        <v>326</v>
      </c>
      <c r="AB197" t="s">
        <v>330</v>
      </c>
      <c r="AC197" t="s">
        <v>330</v>
      </c>
      <c r="AD197" t="s">
        <v>330</v>
      </c>
      <c r="AE197" t="s">
        <v>330</v>
      </c>
      <c r="AF197" t="s">
        <v>330</v>
      </c>
      <c r="AG197" t="s">
        <v>325</v>
      </c>
      <c r="AH197" t="s">
        <v>330</v>
      </c>
      <c r="AI197" t="s">
        <v>344</v>
      </c>
      <c r="AJ197" t="s">
        <v>325</v>
      </c>
      <c r="AK197" t="s">
        <v>330</v>
      </c>
      <c r="AM197" s="2" t="s">
        <v>474</v>
      </c>
      <c r="AN197" s="2" t="s">
        <v>480</v>
      </c>
      <c r="AO197" s="3" t="s">
        <v>440</v>
      </c>
      <c r="AP197" s="3">
        <v>4.7E-2</v>
      </c>
      <c r="AQ197" s="3" t="s">
        <v>441</v>
      </c>
      <c r="AR197" s="3" t="s">
        <v>442</v>
      </c>
      <c r="AS197" s="3" t="s">
        <v>441</v>
      </c>
      <c r="AT197" s="3" t="s">
        <v>441</v>
      </c>
      <c r="AU197" s="3" t="s">
        <v>441</v>
      </c>
      <c r="AV197" s="3" t="s">
        <v>446</v>
      </c>
      <c r="AW197" s="3" t="s">
        <v>440</v>
      </c>
      <c r="AX197" s="3">
        <v>6.4000000000000001E-2</v>
      </c>
      <c r="AY197" s="3" t="s">
        <v>441</v>
      </c>
      <c r="AZ197" s="3" t="s">
        <v>442</v>
      </c>
      <c r="BA197" s="3" t="s">
        <v>506</v>
      </c>
      <c r="BB197" s="3" t="s">
        <v>441</v>
      </c>
      <c r="BC197" s="3" t="s">
        <v>449</v>
      </c>
      <c r="BD197" s="4" t="s">
        <v>693</v>
      </c>
    </row>
    <row r="198" spans="1:56" x14ac:dyDescent="0.25">
      <c r="A198" t="s">
        <v>240</v>
      </c>
      <c r="B198">
        <v>2</v>
      </c>
      <c r="C198" t="s">
        <v>160</v>
      </c>
      <c r="D198" t="s">
        <v>12</v>
      </c>
      <c r="E198" s="2" t="s">
        <v>177</v>
      </c>
      <c r="F198" t="s">
        <v>12</v>
      </c>
      <c r="G198" t="s">
        <v>12</v>
      </c>
      <c r="H198">
        <v>5</v>
      </c>
      <c r="I198" t="s">
        <v>58</v>
      </c>
      <c r="K198" t="s">
        <v>403</v>
      </c>
      <c r="L198" t="s">
        <v>335</v>
      </c>
      <c r="M198">
        <v>3.7499999999999999E-3</v>
      </c>
      <c r="N198">
        <v>2</v>
      </c>
      <c r="O198" t="s">
        <v>333</v>
      </c>
      <c r="P198">
        <v>0.12</v>
      </c>
      <c r="Q198">
        <v>2</v>
      </c>
      <c r="R198" t="s">
        <v>320</v>
      </c>
      <c r="S198">
        <v>2</v>
      </c>
      <c r="T198" t="s">
        <v>317</v>
      </c>
      <c r="U198">
        <v>0.125</v>
      </c>
      <c r="V198" t="s">
        <v>333</v>
      </c>
      <c r="W198">
        <v>0.25</v>
      </c>
      <c r="X198">
        <v>6.25E-2</v>
      </c>
      <c r="Y198">
        <v>23.96</v>
      </c>
      <c r="Z198" t="s">
        <v>330</v>
      </c>
      <c r="AA198" t="s">
        <v>326</v>
      </c>
      <c r="AB198" t="s">
        <v>330</v>
      </c>
      <c r="AC198" t="s">
        <v>330</v>
      </c>
      <c r="AD198" t="s">
        <v>330</v>
      </c>
      <c r="AE198" t="s">
        <v>330</v>
      </c>
      <c r="AF198" t="s">
        <v>325</v>
      </c>
      <c r="AG198" t="s">
        <v>330</v>
      </c>
      <c r="AH198" t="s">
        <v>330</v>
      </c>
      <c r="AI198" t="s">
        <v>330</v>
      </c>
      <c r="AJ198" t="s">
        <v>329</v>
      </c>
      <c r="AK198" t="s">
        <v>330</v>
      </c>
      <c r="AL198" t="s">
        <v>330</v>
      </c>
      <c r="AM198" t="s">
        <v>474</v>
      </c>
      <c r="AN198" t="s">
        <v>480</v>
      </c>
      <c r="AO198" s="3" t="s">
        <v>440</v>
      </c>
      <c r="AP198" s="3" t="s">
        <v>470</v>
      </c>
      <c r="AQ198" s="3" t="s">
        <v>441</v>
      </c>
      <c r="AR198" s="3" t="s">
        <v>442</v>
      </c>
      <c r="AS198" s="3" t="s">
        <v>443</v>
      </c>
      <c r="AT198" s="3" t="s">
        <v>318</v>
      </c>
      <c r="AU198" s="3" t="s">
        <v>441</v>
      </c>
      <c r="AV198" s="3" t="s">
        <v>442</v>
      </c>
      <c r="AW198" s="3">
        <v>1</v>
      </c>
      <c r="AX198" s="3">
        <v>0.5</v>
      </c>
      <c r="AY198" s="3">
        <f>AW198/AX198</f>
        <v>2</v>
      </c>
      <c r="AZ198" s="3" t="s">
        <v>460</v>
      </c>
      <c r="BA198" s="3" t="s">
        <v>441</v>
      </c>
      <c r="BB198" s="3" t="s">
        <v>441</v>
      </c>
      <c r="BC198" s="3" t="s">
        <v>442</v>
      </c>
      <c r="BD198" s="4" t="s">
        <v>694</v>
      </c>
    </row>
    <row r="199" spans="1:56" x14ac:dyDescent="0.25">
      <c r="A199" t="s">
        <v>240</v>
      </c>
      <c r="B199">
        <v>2</v>
      </c>
      <c r="C199" t="s">
        <v>216</v>
      </c>
      <c r="D199" t="s">
        <v>12</v>
      </c>
      <c r="E199" s="2" t="s">
        <v>90</v>
      </c>
      <c r="F199" t="s">
        <v>12</v>
      </c>
      <c r="G199" t="s">
        <v>12</v>
      </c>
      <c r="H199">
        <v>5</v>
      </c>
      <c r="I199" t="s">
        <v>114</v>
      </c>
      <c r="K199" t="s">
        <v>403</v>
      </c>
      <c r="L199" t="s">
        <v>335</v>
      </c>
      <c r="M199">
        <v>3.7499999999999999E-3</v>
      </c>
      <c r="N199" t="s">
        <v>317</v>
      </c>
      <c r="O199" t="s">
        <v>318</v>
      </c>
      <c r="P199">
        <v>0.25</v>
      </c>
      <c r="Q199" t="s">
        <v>406</v>
      </c>
      <c r="R199" t="s">
        <v>320</v>
      </c>
      <c r="S199" t="s">
        <v>327</v>
      </c>
      <c r="T199" t="s">
        <v>317</v>
      </c>
      <c r="U199">
        <v>8</v>
      </c>
      <c r="V199" t="s">
        <v>333</v>
      </c>
      <c r="W199" t="s">
        <v>332</v>
      </c>
      <c r="X199" t="s">
        <v>343</v>
      </c>
      <c r="Y199" t="s">
        <v>325</v>
      </c>
      <c r="Z199" t="s">
        <v>326</v>
      </c>
      <c r="AA199" t="s">
        <v>326</v>
      </c>
      <c r="AD199" t="s">
        <v>325</v>
      </c>
      <c r="AI199" t="s">
        <v>325</v>
      </c>
      <c r="AK199" t="s">
        <v>326</v>
      </c>
      <c r="AL199" t="s">
        <v>330</v>
      </c>
      <c r="AM199" t="s">
        <v>474</v>
      </c>
      <c r="AN199" t="s">
        <v>681</v>
      </c>
      <c r="AO199" s="3" t="s">
        <v>440</v>
      </c>
      <c r="AP199" s="3" t="s">
        <v>470</v>
      </c>
      <c r="AQ199" s="3" t="s">
        <v>441</v>
      </c>
      <c r="AR199" s="3" t="s">
        <v>442</v>
      </c>
      <c r="AS199" s="3" t="s">
        <v>443</v>
      </c>
      <c r="AT199" s="3" t="s">
        <v>318</v>
      </c>
      <c r="AU199" s="3" t="s">
        <v>441</v>
      </c>
      <c r="AV199" s="3" t="s">
        <v>442</v>
      </c>
      <c r="AW199" s="3" t="s">
        <v>440</v>
      </c>
      <c r="AX199" s="3" t="s">
        <v>318</v>
      </c>
      <c r="AY199" s="3" t="s">
        <v>441</v>
      </c>
      <c r="AZ199" s="3" t="s">
        <v>442</v>
      </c>
      <c r="BA199" s="3" t="s">
        <v>441</v>
      </c>
      <c r="BB199" s="3" t="s">
        <v>441</v>
      </c>
      <c r="BC199" s="3" t="s">
        <v>442</v>
      </c>
      <c r="BD199" s="4" t="s">
        <v>695</v>
      </c>
    </row>
    <row r="200" spans="1:56" x14ac:dyDescent="0.25">
      <c r="A200" t="s">
        <v>240</v>
      </c>
      <c r="B200">
        <v>2</v>
      </c>
      <c r="C200" t="s">
        <v>21</v>
      </c>
      <c r="D200" t="s">
        <v>12</v>
      </c>
      <c r="E200" s="2" t="s">
        <v>13</v>
      </c>
      <c r="F200" t="s">
        <v>12</v>
      </c>
      <c r="G200" t="s">
        <v>12</v>
      </c>
      <c r="H200">
        <v>3</v>
      </c>
      <c r="I200" t="s">
        <v>193</v>
      </c>
      <c r="K200" t="s">
        <v>407</v>
      </c>
      <c r="L200" t="s">
        <v>337</v>
      </c>
      <c r="M200">
        <v>1.8749999999999999E-3</v>
      </c>
      <c r="N200" t="s">
        <v>323</v>
      </c>
      <c r="O200" t="s">
        <v>333</v>
      </c>
      <c r="P200">
        <v>0.25</v>
      </c>
      <c r="Q200">
        <v>2</v>
      </c>
      <c r="R200" t="s">
        <v>320</v>
      </c>
      <c r="S200">
        <v>2</v>
      </c>
      <c r="T200" t="s">
        <v>361</v>
      </c>
      <c r="U200">
        <v>0.125</v>
      </c>
      <c r="V200" t="s">
        <v>333</v>
      </c>
      <c r="W200">
        <v>4</v>
      </c>
      <c r="X200">
        <v>1.4999999999999999E-2</v>
      </c>
      <c r="Y200">
        <v>25.02</v>
      </c>
      <c r="Z200" t="s">
        <v>330</v>
      </c>
      <c r="AA200" t="s">
        <v>326</v>
      </c>
      <c r="AB200" t="s">
        <v>330</v>
      </c>
      <c r="AC200" t="s">
        <v>330</v>
      </c>
      <c r="AD200" t="s">
        <v>330</v>
      </c>
      <c r="AE200" t="s">
        <v>330</v>
      </c>
      <c r="AF200" t="s">
        <v>325</v>
      </c>
      <c r="AG200" t="s">
        <v>325</v>
      </c>
      <c r="AH200" t="s">
        <v>330</v>
      </c>
      <c r="AI200" t="s">
        <v>344</v>
      </c>
      <c r="AJ200" t="s">
        <v>325</v>
      </c>
      <c r="AK200" t="s">
        <v>330</v>
      </c>
      <c r="AL200" t="s">
        <v>330</v>
      </c>
      <c r="AM200" s="2" t="s">
        <v>474</v>
      </c>
      <c r="AN200" s="2" t="s">
        <v>480</v>
      </c>
      <c r="AO200" s="3" t="s">
        <v>440</v>
      </c>
      <c r="AP200" s="3">
        <v>6.4000000000000001E-2</v>
      </c>
      <c r="AQ200" s="3" t="s">
        <v>441</v>
      </c>
      <c r="AR200" s="3" t="s">
        <v>442</v>
      </c>
      <c r="AS200" s="3" t="s">
        <v>441</v>
      </c>
      <c r="AT200" s="3" t="s">
        <v>441</v>
      </c>
      <c r="AU200" s="3" t="s">
        <v>441</v>
      </c>
      <c r="AV200" s="3" t="s">
        <v>446</v>
      </c>
      <c r="AW200" s="3" t="s">
        <v>440</v>
      </c>
      <c r="AX200" s="3">
        <v>6.4000000000000001E-2</v>
      </c>
      <c r="AY200" s="3" t="s">
        <v>441</v>
      </c>
      <c r="AZ200" s="3" t="s">
        <v>446</v>
      </c>
      <c r="BA200" s="3" t="s">
        <v>506</v>
      </c>
      <c r="BB200" s="3" t="s">
        <v>441</v>
      </c>
      <c r="BC200" s="3" t="s">
        <v>449</v>
      </c>
      <c r="BD200" s="4" t="s">
        <v>696</v>
      </c>
    </row>
    <row r="201" spans="1:56" x14ac:dyDescent="0.25">
      <c r="A201" t="s">
        <v>240</v>
      </c>
      <c r="B201">
        <v>3</v>
      </c>
      <c r="C201" t="s">
        <v>26</v>
      </c>
      <c r="D201" t="s">
        <v>12</v>
      </c>
      <c r="E201" s="2" t="s">
        <v>13</v>
      </c>
      <c r="F201" t="s">
        <v>12</v>
      </c>
      <c r="G201" t="s">
        <v>12</v>
      </c>
      <c r="H201">
        <v>5</v>
      </c>
      <c r="I201" t="s">
        <v>140</v>
      </c>
      <c r="K201" t="s">
        <v>331</v>
      </c>
      <c r="L201" t="s">
        <v>316</v>
      </c>
      <c r="M201">
        <v>1.8749999999999999E-3</v>
      </c>
      <c r="N201" t="s">
        <v>323</v>
      </c>
      <c r="O201" t="s">
        <v>333</v>
      </c>
      <c r="P201">
        <v>0.12</v>
      </c>
      <c r="Q201">
        <v>2</v>
      </c>
      <c r="R201" t="s">
        <v>320</v>
      </c>
      <c r="S201">
        <v>0.25</v>
      </c>
      <c r="T201" t="s">
        <v>361</v>
      </c>
      <c r="U201">
        <v>0.125</v>
      </c>
      <c r="V201" t="s">
        <v>333</v>
      </c>
      <c r="W201">
        <v>2</v>
      </c>
      <c r="X201">
        <v>1.4999999999999999E-2</v>
      </c>
      <c r="Y201">
        <v>23.25</v>
      </c>
      <c r="Z201" t="s">
        <v>330</v>
      </c>
      <c r="AA201" t="s">
        <v>326</v>
      </c>
      <c r="AB201" t="s">
        <v>325</v>
      </c>
      <c r="AC201" t="s">
        <v>330</v>
      </c>
      <c r="AD201" t="s">
        <v>330</v>
      </c>
      <c r="AE201" t="s">
        <v>330</v>
      </c>
      <c r="AF201" t="s">
        <v>330</v>
      </c>
      <c r="AG201" t="s">
        <v>325</v>
      </c>
      <c r="AH201" t="s">
        <v>330</v>
      </c>
      <c r="AI201" t="s">
        <v>344</v>
      </c>
      <c r="AJ201" t="s">
        <v>325</v>
      </c>
      <c r="AK201" t="s">
        <v>330</v>
      </c>
      <c r="AL201" t="s">
        <v>330</v>
      </c>
      <c r="AM201" t="s">
        <v>474</v>
      </c>
      <c r="AN201" t="s">
        <v>673</v>
      </c>
      <c r="AO201" s="3" t="s">
        <v>440</v>
      </c>
      <c r="AP201" s="3">
        <v>6.4000000000000001E-2</v>
      </c>
      <c r="AQ201" s="3" t="s">
        <v>441</v>
      </c>
      <c r="AR201" s="3" t="s">
        <v>442</v>
      </c>
      <c r="AS201" s="3" t="s">
        <v>441</v>
      </c>
      <c r="AT201" s="3" t="s">
        <v>441</v>
      </c>
      <c r="AU201" s="3" t="s">
        <v>441</v>
      </c>
      <c r="AV201" s="3" t="s">
        <v>446</v>
      </c>
      <c r="AW201" s="3" t="s">
        <v>440</v>
      </c>
      <c r="AX201" s="3" t="s">
        <v>459</v>
      </c>
      <c r="AY201" s="3" t="s">
        <v>441</v>
      </c>
      <c r="AZ201" s="3" t="s">
        <v>442</v>
      </c>
      <c r="BA201" s="3" t="s">
        <v>506</v>
      </c>
      <c r="BB201" s="3" t="s">
        <v>441</v>
      </c>
      <c r="BC201" s="3" t="s">
        <v>449</v>
      </c>
      <c r="BD201" s="31" t="s">
        <v>697</v>
      </c>
    </row>
    <row r="202" spans="1:56" x14ac:dyDescent="0.25">
      <c r="A202" t="s">
        <v>240</v>
      </c>
      <c r="B202">
        <v>3</v>
      </c>
      <c r="C202" t="s">
        <v>104</v>
      </c>
      <c r="D202" t="s">
        <v>12</v>
      </c>
      <c r="E202" s="2" t="s">
        <v>88</v>
      </c>
      <c r="F202" t="s">
        <v>12</v>
      </c>
      <c r="G202" t="s">
        <v>12</v>
      </c>
      <c r="H202">
        <v>5</v>
      </c>
      <c r="I202" t="s">
        <v>125</v>
      </c>
      <c r="K202" t="s">
        <v>331</v>
      </c>
      <c r="L202" t="s">
        <v>316</v>
      </c>
      <c r="M202">
        <v>2</v>
      </c>
      <c r="N202" t="s">
        <v>323</v>
      </c>
      <c r="O202">
        <v>1</v>
      </c>
      <c r="P202">
        <v>4</v>
      </c>
      <c r="Q202">
        <v>2</v>
      </c>
      <c r="R202" t="s">
        <v>356</v>
      </c>
      <c r="S202">
        <v>1</v>
      </c>
      <c r="T202" t="s">
        <v>361</v>
      </c>
      <c r="U202">
        <v>4</v>
      </c>
      <c r="V202" t="s">
        <v>323</v>
      </c>
      <c r="W202" t="s">
        <v>323</v>
      </c>
      <c r="X202">
        <v>0.5</v>
      </c>
      <c r="Y202">
        <v>29.86</v>
      </c>
      <c r="Z202" t="s">
        <v>326</v>
      </c>
      <c r="AA202" t="s">
        <v>326</v>
      </c>
      <c r="AB202" t="s">
        <v>330</v>
      </c>
      <c r="AC202" t="s">
        <v>326</v>
      </c>
      <c r="AD202" t="s">
        <v>326</v>
      </c>
      <c r="AE202" t="s">
        <v>326</v>
      </c>
      <c r="AF202" t="s">
        <v>326</v>
      </c>
      <c r="AG202" t="s">
        <v>326</v>
      </c>
      <c r="AH202" t="s">
        <v>326</v>
      </c>
      <c r="AI202" t="s">
        <v>325</v>
      </c>
      <c r="AJ202" t="s">
        <v>326</v>
      </c>
      <c r="AK202" t="s">
        <v>326</v>
      </c>
      <c r="AL202" t="s">
        <v>330</v>
      </c>
      <c r="AM202" t="s">
        <v>474</v>
      </c>
      <c r="AN202" t="s">
        <v>475</v>
      </c>
      <c r="AO202" s="3" t="s">
        <v>440</v>
      </c>
      <c r="AP202" s="3" t="s">
        <v>470</v>
      </c>
      <c r="AQ202" s="3" t="s">
        <v>441</v>
      </c>
      <c r="AR202" s="3" t="s">
        <v>442</v>
      </c>
      <c r="AS202" s="3">
        <v>1.5</v>
      </c>
      <c r="AT202" s="3">
        <v>1</v>
      </c>
      <c r="AU202" s="3">
        <f>AS202/AT202</f>
        <v>1.5</v>
      </c>
      <c r="AV202" s="3" t="s">
        <v>460</v>
      </c>
      <c r="AW202" s="3" t="s">
        <v>440</v>
      </c>
      <c r="AX202" s="3" t="s">
        <v>318</v>
      </c>
      <c r="AY202" s="3" t="s">
        <v>441</v>
      </c>
      <c r="AZ202" s="3" t="s">
        <v>442</v>
      </c>
      <c r="BA202" s="3" t="s">
        <v>441</v>
      </c>
      <c r="BB202" s="3" t="s">
        <v>441</v>
      </c>
      <c r="BC202" s="3" t="s">
        <v>442</v>
      </c>
      <c r="BD202" s="3" t="s">
        <v>698</v>
      </c>
    </row>
    <row r="203" spans="1:56" x14ac:dyDescent="0.25">
      <c r="A203" t="s">
        <v>240</v>
      </c>
      <c r="B203">
        <v>3</v>
      </c>
      <c r="C203" t="s">
        <v>160</v>
      </c>
      <c r="D203" t="s">
        <v>12</v>
      </c>
      <c r="E203" s="2" t="s">
        <v>208</v>
      </c>
      <c r="F203" t="s">
        <v>12</v>
      </c>
      <c r="G203" t="s">
        <v>12</v>
      </c>
      <c r="H203">
        <v>5</v>
      </c>
      <c r="I203" t="s">
        <v>103</v>
      </c>
      <c r="K203" t="s">
        <v>403</v>
      </c>
      <c r="L203" t="s">
        <v>335</v>
      </c>
      <c r="M203">
        <v>3.125E-2</v>
      </c>
      <c r="N203">
        <v>0.25</v>
      </c>
      <c r="O203">
        <v>0.5</v>
      </c>
      <c r="P203">
        <v>0.5</v>
      </c>
      <c r="Q203">
        <v>2</v>
      </c>
      <c r="R203" t="s">
        <v>320</v>
      </c>
      <c r="S203" t="s">
        <v>342</v>
      </c>
      <c r="T203" t="s">
        <v>317</v>
      </c>
      <c r="U203">
        <v>1</v>
      </c>
      <c r="V203">
        <v>0.5</v>
      </c>
      <c r="W203" t="s">
        <v>332</v>
      </c>
      <c r="X203">
        <v>0.03</v>
      </c>
      <c r="Y203">
        <v>23.4</v>
      </c>
      <c r="Z203" t="s">
        <v>326</v>
      </c>
      <c r="AA203" t="s">
        <v>326</v>
      </c>
      <c r="AB203" t="s">
        <v>329</v>
      </c>
      <c r="AC203" t="s">
        <v>326</v>
      </c>
      <c r="AD203" t="s">
        <v>330</v>
      </c>
      <c r="AE203" t="s">
        <v>330</v>
      </c>
      <c r="AF203" t="s">
        <v>326</v>
      </c>
      <c r="AG203" t="s">
        <v>330</v>
      </c>
      <c r="AH203" t="s">
        <v>326</v>
      </c>
      <c r="AI203" t="s">
        <v>330</v>
      </c>
      <c r="AJ203" t="s">
        <v>330</v>
      </c>
      <c r="AK203" t="s">
        <v>329</v>
      </c>
      <c r="AL203" t="s">
        <v>330</v>
      </c>
      <c r="AM203" t="s">
        <v>474</v>
      </c>
      <c r="AN203" t="s">
        <v>681</v>
      </c>
      <c r="AO203" s="3" t="s">
        <v>440</v>
      </c>
      <c r="AP203" s="3" t="s">
        <v>532</v>
      </c>
      <c r="AQ203" s="3" t="s">
        <v>441</v>
      </c>
      <c r="AR203" s="3" t="s">
        <v>442</v>
      </c>
      <c r="AS203" s="3">
        <v>0.75</v>
      </c>
      <c r="AT203" s="3" t="s">
        <v>459</v>
      </c>
      <c r="AU203" s="3" t="s">
        <v>441</v>
      </c>
      <c r="AV203" s="3" t="s">
        <v>442</v>
      </c>
      <c r="AW203" s="3">
        <v>1.5</v>
      </c>
      <c r="AX203" s="3">
        <v>0.5</v>
      </c>
      <c r="AY203" s="3">
        <v>3</v>
      </c>
      <c r="AZ203" s="3" t="s">
        <v>460</v>
      </c>
      <c r="BA203" s="3" t="s">
        <v>441</v>
      </c>
      <c r="BB203" s="3" t="s">
        <v>441</v>
      </c>
      <c r="BC203" s="3" t="s">
        <v>442</v>
      </c>
      <c r="BD203" s="4" t="s">
        <v>699</v>
      </c>
    </row>
    <row r="204" spans="1:56" x14ac:dyDescent="0.25">
      <c r="A204" t="s">
        <v>240</v>
      </c>
      <c r="B204">
        <v>3</v>
      </c>
      <c r="C204" t="s">
        <v>209</v>
      </c>
      <c r="D204" t="s">
        <v>12</v>
      </c>
      <c r="E204" s="2" t="s">
        <v>208</v>
      </c>
      <c r="F204" t="s">
        <v>12</v>
      </c>
      <c r="G204" t="s">
        <v>12</v>
      </c>
      <c r="H204">
        <v>5</v>
      </c>
      <c r="I204" t="s">
        <v>124</v>
      </c>
      <c r="K204" t="s">
        <v>405</v>
      </c>
      <c r="L204" t="s">
        <v>335</v>
      </c>
      <c r="M204">
        <v>3.125E-2</v>
      </c>
      <c r="N204" t="s">
        <v>317</v>
      </c>
      <c r="O204">
        <v>0.5</v>
      </c>
      <c r="P204">
        <v>0.25</v>
      </c>
      <c r="Q204">
        <v>2</v>
      </c>
      <c r="R204" t="s">
        <v>320</v>
      </c>
      <c r="S204">
        <v>6.25E-2</v>
      </c>
      <c r="T204" t="s">
        <v>317</v>
      </c>
      <c r="U204">
        <v>1</v>
      </c>
      <c r="V204">
        <v>0.5</v>
      </c>
      <c r="W204" t="s">
        <v>332</v>
      </c>
      <c r="X204">
        <v>6.25E-2</v>
      </c>
      <c r="Y204">
        <v>23.38</v>
      </c>
      <c r="Z204" t="s">
        <v>326</v>
      </c>
      <c r="AA204" t="s">
        <v>326</v>
      </c>
      <c r="AB204" t="s">
        <v>329</v>
      </c>
      <c r="AC204" t="s">
        <v>326</v>
      </c>
      <c r="AD204" t="s">
        <v>330</v>
      </c>
      <c r="AE204" t="s">
        <v>330</v>
      </c>
      <c r="AF204" t="s">
        <v>326</v>
      </c>
      <c r="AG204" t="s">
        <v>330</v>
      </c>
      <c r="AH204" t="s">
        <v>326</v>
      </c>
      <c r="AI204" t="s">
        <v>330</v>
      </c>
      <c r="AJ204" t="s">
        <v>330</v>
      </c>
      <c r="AK204" t="s">
        <v>329</v>
      </c>
      <c r="AL204" t="s">
        <v>326</v>
      </c>
      <c r="AM204" t="s">
        <v>474</v>
      </c>
      <c r="AN204" t="s">
        <v>681</v>
      </c>
      <c r="AO204" s="3" t="s">
        <v>440</v>
      </c>
      <c r="AP204" s="3" t="s">
        <v>470</v>
      </c>
      <c r="AQ204" s="3" t="s">
        <v>441</v>
      </c>
      <c r="AR204" s="3" t="s">
        <v>442</v>
      </c>
      <c r="AS204" s="3">
        <v>1</v>
      </c>
      <c r="AT204" s="3">
        <v>0.38</v>
      </c>
      <c r="AU204" s="3">
        <f>AS204/AT204</f>
        <v>2.6315789473684212</v>
      </c>
      <c r="AV204" s="3" t="s">
        <v>460</v>
      </c>
      <c r="AW204" s="3">
        <v>1</v>
      </c>
      <c r="AX204" s="3">
        <v>0.75</v>
      </c>
      <c r="AY204" s="3">
        <f>AW204/AX204</f>
        <v>1.3333333333333333</v>
      </c>
      <c r="AZ204" s="3" t="s">
        <v>460</v>
      </c>
      <c r="BA204" s="3" t="s">
        <v>441</v>
      </c>
      <c r="BB204" s="3" t="s">
        <v>441</v>
      </c>
      <c r="BC204" s="3" t="s">
        <v>442</v>
      </c>
      <c r="BD204" s="3" t="s">
        <v>700</v>
      </c>
    </row>
    <row r="205" spans="1:56" x14ac:dyDescent="0.25">
      <c r="A205" t="s">
        <v>240</v>
      </c>
      <c r="B205">
        <v>3</v>
      </c>
      <c r="C205" t="s">
        <v>147</v>
      </c>
      <c r="D205" t="s">
        <v>12</v>
      </c>
      <c r="E205" s="2" t="s">
        <v>88</v>
      </c>
      <c r="F205" t="s">
        <v>12</v>
      </c>
      <c r="G205" t="s">
        <v>12</v>
      </c>
      <c r="H205">
        <v>5</v>
      </c>
      <c r="I205" t="s">
        <v>183</v>
      </c>
      <c r="K205" t="s">
        <v>405</v>
      </c>
      <c r="L205" t="s">
        <v>335</v>
      </c>
      <c r="M205">
        <v>6.25E-2</v>
      </c>
      <c r="N205" t="s">
        <v>323</v>
      </c>
      <c r="O205">
        <v>0.5</v>
      </c>
      <c r="P205">
        <v>0.25</v>
      </c>
      <c r="Q205">
        <v>2</v>
      </c>
      <c r="R205" t="s">
        <v>356</v>
      </c>
      <c r="S205">
        <v>0.125</v>
      </c>
      <c r="T205">
        <v>1</v>
      </c>
      <c r="U205">
        <v>0.5</v>
      </c>
      <c r="V205">
        <v>1</v>
      </c>
      <c r="W205">
        <v>1</v>
      </c>
      <c r="X205">
        <v>0.25</v>
      </c>
      <c r="Y205">
        <v>32.26</v>
      </c>
      <c r="Z205" t="s">
        <v>326</v>
      </c>
      <c r="AA205" t="s">
        <v>326</v>
      </c>
      <c r="AB205" t="s">
        <v>330</v>
      </c>
      <c r="AC205" t="s">
        <v>326</v>
      </c>
      <c r="AD205" t="s">
        <v>326</v>
      </c>
      <c r="AE205" t="s">
        <v>326</v>
      </c>
      <c r="AF205" t="s">
        <v>326</v>
      </c>
      <c r="AG205" t="s">
        <v>326</v>
      </c>
      <c r="AH205" t="s">
        <v>326</v>
      </c>
      <c r="AI205" t="s">
        <v>330</v>
      </c>
      <c r="AJ205" t="s">
        <v>326</v>
      </c>
      <c r="AK205" t="s">
        <v>326</v>
      </c>
      <c r="AL205" t="s">
        <v>330</v>
      </c>
      <c r="AM205" t="s">
        <v>474</v>
      </c>
      <c r="AN205" t="s">
        <v>475</v>
      </c>
      <c r="AO205" s="3" t="s">
        <v>440</v>
      </c>
      <c r="AP205" s="3" t="s">
        <v>470</v>
      </c>
      <c r="AQ205" s="3" t="s">
        <v>441</v>
      </c>
      <c r="AR205" s="3" t="s">
        <v>442</v>
      </c>
      <c r="AS205" s="3" t="s">
        <v>441</v>
      </c>
      <c r="AT205" s="3" t="s">
        <v>441</v>
      </c>
      <c r="AU205" s="3" t="s">
        <v>441</v>
      </c>
      <c r="AV205" s="3" t="s">
        <v>446</v>
      </c>
      <c r="AW205" s="3">
        <v>0.38</v>
      </c>
      <c r="AX205" s="3">
        <v>0.125</v>
      </c>
      <c r="AY205" s="3">
        <f>AW205/AX205</f>
        <v>3.04</v>
      </c>
      <c r="AZ205" s="3" t="s">
        <v>460</v>
      </c>
      <c r="BA205" s="3" t="s">
        <v>441</v>
      </c>
      <c r="BB205" s="3" t="s">
        <v>441</v>
      </c>
      <c r="BC205" s="3" t="s">
        <v>449</v>
      </c>
      <c r="BD205" s="3" t="s">
        <v>701</v>
      </c>
    </row>
    <row r="206" spans="1:56" x14ac:dyDescent="0.25">
      <c r="A206" t="s">
        <v>240</v>
      </c>
      <c r="B206">
        <v>3</v>
      </c>
      <c r="C206" t="s">
        <v>21</v>
      </c>
      <c r="D206" t="s">
        <v>12</v>
      </c>
      <c r="E206" s="2" t="s">
        <v>13</v>
      </c>
      <c r="F206" t="s">
        <v>12</v>
      </c>
      <c r="G206" t="s">
        <v>12</v>
      </c>
      <c r="H206">
        <v>5</v>
      </c>
      <c r="I206" t="s">
        <v>43</v>
      </c>
      <c r="K206" t="s">
        <v>407</v>
      </c>
      <c r="L206" t="s">
        <v>337</v>
      </c>
      <c r="M206">
        <v>3.7499999999999999E-3</v>
      </c>
      <c r="N206" t="s">
        <v>323</v>
      </c>
      <c r="O206" t="s">
        <v>333</v>
      </c>
      <c r="P206">
        <v>0.25</v>
      </c>
      <c r="Q206">
        <v>2</v>
      </c>
      <c r="R206" t="s">
        <v>320</v>
      </c>
      <c r="S206">
        <v>0.125</v>
      </c>
      <c r="T206" t="s">
        <v>361</v>
      </c>
      <c r="U206">
        <v>0.125</v>
      </c>
      <c r="V206" t="s">
        <v>333</v>
      </c>
      <c r="W206">
        <v>1</v>
      </c>
      <c r="X206">
        <v>0.03</v>
      </c>
      <c r="Y206">
        <v>23.14</v>
      </c>
      <c r="Z206" t="s">
        <v>330</v>
      </c>
      <c r="AA206" t="s">
        <v>326</v>
      </c>
      <c r="AB206" t="s">
        <v>325</v>
      </c>
      <c r="AC206" t="s">
        <v>330</v>
      </c>
      <c r="AD206" t="s">
        <v>330</v>
      </c>
      <c r="AE206" t="s">
        <v>330</v>
      </c>
      <c r="AF206" t="s">
        <v>330</v>
      </c>
      <c r="AG206" t="s">
        <v>325</v>
      </c>
      <c r="AH206" t="s">
        <v>330</v>
      </c>
      <c r="AI206" t="s">
        <v>344</v>
      </c>
      <c r="AJ206" t="s">
        <v>325</v>
      </c>
      <c r="AK206" t="s">
        <v>330</v>
      </c>
      <c r="AL206" t="s">
        <v>330</v>
      </c>
      <c r="AM206" t="s">
        <v>474</v>
      </c>
      <c r="AN206" t="s">
        <v>702</v>
      </c>
      <c r="AO206" s="3" t="s">
        <v>441</v>
      </c>
      <c r="AP206" s="3" t="s">
        <v>441</v>
      </c>
      <c r="AQ206" s="3" t="s">
        <v>441</v>
      </c>
      <c r="AR206" s="3" t="s">
        <v>446</v>
      </c>
      <c r="AS206" s="3" t="s">
        <v>441</v>
      </c>
      <c r="AT206" s="3" t="s">
        <v>441</v>
      </c>
      <c r="AU206" s="3" t="s">
        <v>441</v>
      </c>
      <c r="AV206" s="3" t="s">
        <v>446</v>
      </c>
      <c r="AW206" s="3" t="s">
        <v>440</v>
      </c>
      <c r="AX206" s="3" t="s">
        <v>459</v>
      </c>
      <c r="AY206" s="3" t="s">
        <v>441</v>
      </c>
      <c r="AZ206" s="3" t="s">
        <v>442</v>
      </c>
      <c r="BA206" s="3" t="s">
        <v>543</v>
      </c>
      <c r="BB206" s="3" t="s">
        <v>441</v>
      </c>
      <c r="BC206" s="3" t="s">
        <v>449</v>
      </c>
      <c r="BD206" s="3" t="s">
        <v>703</v>
      </c>
    </row>
    <row r="207" spans="1:56" x14ac:dyDescent="0.25">
      <c r="A207" t="s">
        <v>240</v>
      </c>
      <c r="B207">
        <v>3</v>
      </c>
      <c r="C207" t="s">
        <v>18</v>
      </c>
      <c r="D207" t="s">
        <v>12</v>
      </c>
      <c r="E207" s="2" t="s">
        <v>13</v>
      </c>
      <c r="F207" t="s">
        <v>12</v>
      </c>
      <c r="G207" t="s">
        <v>12</v>
      </c>
      <c r="H207">
        <v>5</v>
      </c>
      <c r="I207" t="s">
        <v>156</v>
      </c>
      <c r="K207" t="s">
        <v>408</v>
      </c>
      <c r="L207" t="s">
        <v>337</v>
      </c>
      <c r="M207">
        <v>1.8749999999999999E-3</v>
      </c>
      <c r="N207" t="s">
        <v>323</v>
      </c>
      <c r="O207" t="s">
        <v>333</v>
      </c>
      <c r="P207">
        <v>0.25</v>
      </c>
      <c r="Q207">
        <v>2</v>
      </c>
      <c r="R207" t="s">
        <v>320</v>
      </c>
      <c r="S207">
        <v>0.25</v>
      </c>
      <c r="T207" t="s">
        <v>361</v>
      </c>
      <c r="U207">
        <v>6.25E-2</v>
      </c>
      <c r="V207" t="s">
        <v>333</v>
      </c>
      <c r="W207">
        <v>2</v>
      </c>
      <c r="X207">
        <v>1.4999999999999999E-2</v>
      </c>
      <c r="Y207">
        <v>26.45</v>
      </c>
      <c r="Z207" t="s">
        <v>330</v>
      </c>
      <c r="AA207" t="s">
        <v>326</v>
      </c>
      <c r="AB207" t="s">
        <v>325</v>
      </c>
      <c r="AC207" t="s">
        <v>330</v>
      </c>
      <c r="AD207" t="s">
        <v>330</v>
      </c>
      <c r="AE207" t="s">
        <v>330</v>
      </c>
      <c r="AF207" t="s">
        <v>330</v>
      </c>
      <c r="AG207" t="s">
        <v>325</v>
      </c>
      <c r="AH207" t="s">
        <v>330</v>
      </c>
      <c r="AI207" t="s">
        <v>344</v>
      </c>
      <c r="AJ207" t="s">
        <v>325</v>
      </c>
      <c r="AK207" t="s">
        <v>330</v>
      </c>
      <c r="AM207" t="s">
        <v>474</v>
      </c>
      <c r="AN207" t="s">
        <v>480</v>
      </c>
      <c r="AO207" s="3" t="s">
        <v>441</v>
      </c>
      <c r="AP207" s="3" t="s">
        <v>441</v>
      </c>
      <c r="AQ207" s="3" t="s">
        <v>441</v>
      </c>
      <c r="AR207" s="3" t="s">
        <v>446</v>
      </c>
      <c r="AS207" s="3" t="s">
        <v>441</v>
      </c>
      <c r="AT207" s="3" t="s">
        <v>441</v>
      </c>
      <c r="AU207" s="3" t="s">
        <v>441</v>
      </c>
      <c r="AV207" s="3" t="s">
        <v>446</v>
      </c>
      <c r="AW207" s="3">
        <v>4</v>
      </c>
      <c r="AX207" s="3" t="s">
        <v>459</v>
      </c>
      <c r="AY207" s="3" t="s">
        <v>441</v>
      </c>
      <c r="AZ207" s="3" t="s">
        <v>442</v>
      </c>
      <c r="BA207" s="3" t="s">
        <v>543</v>
      </c>
      <c r="BB207" s="3" t="s">
        <v>441</v>
      </c>
      <c r="BC207" s="3" t="s">
        <v>449</v>
      </c>
      <c r="BD207" s="4" t="s">
        <v>704</v>
      </c>
    </row>
    <row r="208" spans="1:56" x14ac:dyDescent="0.25">
      <c r="A208" t="s">
        <v>241</v>
      </c>
      <c r="B208">
        <v>1</v>
      </c>
      <c r="C208" t="s">
        <v>86</v>
      </c>
      <c r="D208" t="s">
        <v>12</v>
      </c>
      <c r="E208" s="2" t="s">
        <v>88</v>
      </c>
      <c r="F208" t="s">
        <v>12</v>
      </c>
      <c r="G208" t="s">
        <v>12</v>
      </c>
      <c r="H208">
        <v>3</v>
      </c>
      <c r="I208" t="s">
        <v>122</v>
      </c>
      <c r="K208" t="s">
        <v>352</v>
      </c>
      <c r="L208" t="s">
        <v>316</v>
      </c>
      <c r="M208">
        <v>0.125</v>
      </c>
      <c r="N208" t="s">
        <v>323</v>
      </c>
      <c r="O208">
        <v>0.5</v>
      </c>
      <c r="P208">
        <v>1</v>
      </c>
      <c r="Q208">
        <v>2</v>
      </c>
      <c r="R208" t="s">
        <v>356</v>
      </c>
      <c r="S208">
        <v>0.125</v>
      </c>
      <c r="T208">
        <v>0.5</v>
      </c>
      <c r="U208">
        <v>1</v>
      </c>
      <c r="V208">
        <v>2</v>
      </c>
      <c r="W208">
        <v>0.5</v>
      </c>
      <c r="X208">
        <v>0.125</v>
      </c>
      <c r="Y208">
        <v>28.88</v>
      </c>
      <c r="Z208" t="s">
        <v>326</v>
      </c>
      <c r="AA208" t="s">
        <v>326</v>
      </c>
      <c r="AB208" t="s">
        <v>330</v>
      </c>
      <c r="AC208" t="s">
        <v>326</v>
      </c>
      <c r="AD208" t="s">
        <v>326</v>
      </c>
      <c r="AE208" t="s">
        <v>326</v>
      </c>
      <c r="AF208" t="s">
        <v>326</v>
      </c>
      <c r="AG208" t="s">
        <v>326</v>
      </c>
      <c r="AH208" t="s">
        <v>326</v>
      </c>
      <c r="AI208" t="s">
        <v>330</v>
      </c>
      <c r="AJ208" t="s">
        <v>326</v>
      </c>
      <c r="AK208" t="s">
        <v>326</v>
      </c>
      <c r="AL208" t="s">
        <v>330</v>
      </c>
      <c r="AM208" t="s">
        <v>474</v>
      </c>
      <c r="AN208" t="s">
        <v>475</v>
      </c>
      <c r="AO208" s="3" t="s">
        <v>440</v>
      </c>
      <c r="AP208" s="3" t="s">
        <v>361</v>
      </c>
      <c r="AQ208" s="3" t="s">
        <v>441</v>
      </c>
      <c r="AR208" s="3" t="s">
        <v>442</v>
      </c>
      <c r="AS208" s="3">
        <v>0.5</v>
      </c>
      <c r="AT208" s="3">
        <v>0.19</v>
      </c>
      <c r="AU208" s="3">
        <f>AS208/AT208</f>
        <v>2.6315789473684212</v>
      </c>
      <c r="AV208" s="3" t="s">
        <v>460</v>
      </c>
      <c r="AW208" s="3">
        <v>1</v>
      </c>
      <c r="AX208" s="3">
        <v>1</v>
      </c>
      <c r="AY208" s="3">
        <v>1</v>
      </c>
      <c r="AZ208" s="3" t="s">
        <v>460</v>
      </c>
      <c r="BA208" s="3" t="s">
        <v>441</v>
      </c>
      <c r="BB208" s="3" t="s">
        <v>441</v>
      </c>
      <c r="BC208" s="3" t="s">
        <v>442</v>
      </c>
      <c r="BD208" s="4" t="s">
        <v>705</v>
      </c>
    </row>
    <row r="209" spans="1:56" x14ac:dyDescent="0.25">
      <c r="A209" t="s">
        <v>242</v>
      </c>
      <c r="B209">
        <v>2</v>
      </c>
      <c r="C209" t="s">
        <v>244</v>
      </c>
      <c r="D209" t="s">
        <v>12</v>
      </c>
      <c r="E209" s="2" t="s">
        <v>105</v>
      </c>
      <c r="F209" t="s">
        <v>12</v>
      </c>
      <c r="G209" t="s">
        <v>12</v>
      </c>
      <c r="H209">
        <v>5</v>
      </c>
      <c r="I209" t="s">
        <v>109</v>
      </c>
      <c r="K209" t="s">
        <v>331</v>
      </c>
      <c r="L209" t="s">
        <v>316</v>
      </c>
      <c r="M209">
        <v>1.4999999999999999E-2</v>
      </c>
      <c r="N209">
        <v>0.25</v>
      </c>
      <c r="O209">
        <v>0.5</v>
      </c>
      <c r="P209">
        <v>1</v>
      </c>
      <c r="Q209">
        <v>2</v>
      </c>
      <c r="R209" t="s">
        <v>320</v>
      </c>
      <c r="S209" t="s">
        <v>360</v>
      </c>
      <c r="T209" t="s">
        <v>317</v>
      </c>
      <c r="U209">
        <v>1</v>
      </c>
      <c r="V209" t="s">
        <v>333</v>
      </c>
      <c r="W209">
        <v>0.06</v>
      </c>
      <c r="X209">
        <v>6.25E-2</v>
      </c>
      <c r="Y209">
        <v>28.67</v>
      </c>
      <c r="Z209" t="s">
        <v>326</v>
      </c>
      <c r="AA209" t="s">
        <v>326</v>
      </c>
      <c r="AB209" t="s">
        <v>329</v>
      </c>
      <c r="AC209" t="s">
        <v>326</v>
      </c>
      <c r="AD209" t="s">
        <v>330</v>
      </c>
      <c r="AE209" t="s">
        <v>330</v>
      </c>
      <c r="AF209" t="s">
        <v>330</v>
      </c>
      <c r="AG209" t="s">
        <v>330</v>
      </c>
      <c r="AH209" t="s">
        <v>326</v>
      </c>
      <c r="AI209" t="s">
        <v>344</v>
      </c>
      <c r="AJ209" t="s">
        <v>326</v>
      </c>
      <c r="AK209" t="s">
        <v>329</v>
      </c>
      <c r="AM209" t="s">
        <v>474</v>
      </c>
      <c r="AN209" t="s">
        <v>469</v>
      </c>
      <c r="AO209" s="3" t="s">
        <v>440</v>
      </c>
      <c r="AP209" s="3" t="s">
        <v>470</v>
      </c>
      <c r="AQ209" s="3" t="s">
        <v>441</v>
      </c>
      <c r="AR209" s="3" t="s">
        <v>442</v>
      </c>
      <c r="AS209" s="3">
        <v>0.5</v>
      </c>
      <c r="AT209" s="3">
        <v>0.25</v>
      </c>
      <c r="AU209" s="3">
        <f>AS209/AT209</f>
        <v>2</v>
      </c>
      <c r="AV209" s="3" t="s">
        <v>460</v>
      </c>
      <c r="AW209" s="3">
        <v>1</v>
      </c>
      <c r="AX209" s="3">
        <v>0.5</v>
      </c>
      <c r="AY209" s="3">
        <f>AW209/AX209</f>
        <v>2</v>
      </c>
      <c r="AZ209" s="3" t="s">
        <v>460</v>
      </c>
      <c r="BA209" s="3" t="s">
        <v>441</v>
      </c>
      <c r="BB209" s="3" t="s">
        <v>441</v>
      </c>
      <c r="BC209" s="3" t="s">
        <v>442</v>
      </c>
      <c r="BD209" s="3" t="s">
        <v>706</v>
      </c>
    </row>
    <row r="210" spans="1:56" x14ac:dyDescent="0.25">
      <c r="A210" t="s">
        <v>242</v>
      </c>
      <c r="B210">
        <v>2</v>
      </c>
      <c r="C210" t="s">
        <v>104</v>
      </c>
      <c r="D210" t="s">
        <v>12</v>
      </c>
      <c r="E210" s="2" t="s">
        <v>67</v>
      </c>
      <c r="F210" t="s">
        <v>12</v>
      </c>
      <c r="G210" t="s">
        <v>12</v>
      </c>
      <c r="H210">
        <v>5</v>
      </c>
      <c r="I210" t="s">
        <v>127</v>
      </c>
      <c r="K210" t="s">
        <v>331</v>
      </c>
      <c r="L210" t="s">
        <v>316</v>
      </c>
      <c r="M210">
        <v>3.7499999999999999E-3</v>
      </c>
      <c r="N210" t="s">
        <v>317</v>
      </c>
      <c r="O210" t="s">
        <v>333</v>
      </c>
      <c r="P210">
        <v>0.12</v>
      </c>
      <c r="Q210">
        <v>2</v>
      </c>
      <c r="R210" t="s">
        <v>320</v>
      </c>
      <c r="S210" t="s">
        <v>360</v>
      </c>
      <c r="T210" t="s">
        <v>317</v>
      </c>
      <c r="U210">
        <v>6.25E-2</v>
      </c>
      <c r="V210" t="s">
        <v>333</v>
      </c>
      <c r="W210" t="s">
        <v>332</v>
      </c>
      <c r="X210">
        <v>6.25E-2</v>
      </c>
      <c r="Y210">
        <v>41.31</v>
      </c>
      <c r="Z210" t="s">
        <v>326</v>
      </c>
      <c r="AA210" t="s">
        <v>326</v>
      </c>
      <c r="AB210" t="s">
        <v>330</v>
      </c>
      <c r="AC210" t="s">
        <v>326</v>
      </c>
      <c r="AD210" t="s">
        <v>326</v>
      </c>
      <c r="AE210" t="s">
        <v>326</v>
      </c>
      <c r="AF210" t="s">
        <v>326</v>
      </c>
      <c r="AG210" t="s">
        <v>326</v>
      </c>
      <c r="AH210" t="s">
        <v>326</v>
      </c>
      <c r="AI210" t="s">
        <v>325</v>
      </c>
      <c r="AJ210" t="s">
        <v>326</v>
      </c>
      <c r="AK210" t="s">
        <v>326</v>
      </c>
      <c r="AL210" t="s">
        <v>330</v>
      </c>
      <c r="AM210" t="s">
        <v>474</v>
      </c>
      <c r="AN210" t="s">
        <v>475</v>
      </c>
      <c r="AO210" s="3" t="s">
        <v>440</v>
      </c>
      <c r="AP210" s="3" t="s">
        <v>361</v>
      </c>
      <c r="AQ210" s="3" t="s">
        <v>441</v>
      </c>
      <c r="AR210" s="3" t="s">
        <v>442</v>
      </c>
      <c r="AS210" s="3" t="s">
        <v>441</v>
      </c>
      <c r="AT210" s="3" t="s">
        <v>441</v>
      </c>
      <c r="AU210" s="3" t="s">
        <v>441</v>
      </c>
      <c r="AV210" s="3" t="s">
        <v>446</v>
      </c>
      <c r="AW210" s="3" t="s">
        <v>441</v>
      </c>
      <c r="AX210" s="3" t="s">
        <v>441</v>
      </c>
      <c r="AY210" s="3" t="s">
        <v>441</v>
      </c>
      <c r="AZ210" s="3" t="s">
        <v>446</v>
      </c>
      <c r="BA210" s="3" t="s">
        <v>441</v>
      </c>
      <c r="BB210" s="3" t="s">
        <v>448</v>
      </c>
      <c r="BC210" s="3" t="s">
        <v>449</v>
      </c>
      <c r="BD210" s="3" t="s">
        <v>707</v>
      </c>
    </row>
    <row r="211" spans="1:56" x14ac:dyDescent="0.25">
      <c r="A211" t="s">
        <v>242</v>
      </c>
      <c r="B211">
        <v>2</v>
      </c>
      <c r="C211" t="s">
        <v>160</v>
      </c>
      <c r="D211" t="s">
        <v>12</v>
      </c>
      <c r="E211" s="2" t="s">
        <v>708</v>
      </c>
      <c r="F211" t="s">
        <v>12</v>
      </c>
      <c r="G211" t="s">
        <v>12</v>
      </c>
      <c r="H211">
        <v>5</v>
      </c>
      <c r="I211" t="s">
        <v>243</v>
      </c>
      <c r="K211" t="s">
        <v>409</v>
      </c>
      <c r="L211" t="s">
        <v>348</v>
      </c>
      <c r="M211">
        <v>1.8749999999999999E-3</v>
      </c>
      <c r="N211">
        <v>2</v>
      </c>
      <c r="O211" t="s">
        <v>333</v>
      </c>
      <c r="P211" t="s">
        <v>317</v>
      </c>
      <c r="Q211" t="s">
        <v>319</v>
      </c>
      <c r="R211" t="s">
        <v>320</v>
      </c>
      <c r="S211">
        <v>0.25</v>
      </c>
      <c r="T211" t="s">
        <v>317</v>
      </c>
      <c r="U211">
        <v>6.25E-2</v>
      </c>
      <c r="V211" t="s">
        <v>333</v>
      </c>
      <c r="W211">
        <v>0.25</v>
      </c>
      <c r="X211">
        <v>0.03</v>
      </c>
      <c r="Y211">
        <v>21.4</v>
      </c>
      <c r="Z211" t="s">
        <v>330</v>
      </c>
      <c r="AA211" t="s">
        <v>326</v>
      </c>
      <c r="AB211" t="s">
        <v>330</v>
      </c>
      <c r="AC211" t="s">
        <v>330</v>
      </c>
      <c r="AD211" t="s">
        <v>330</v>
      </c>
      <c r="AE211" t="s">
        <v>330</v>
      </c>
      <c r="AF211" t="s">
        <v>330</v>
      </c>
      <c r="AG211" t="s">
        <v>330</v>
      </c>
      <c r="AH211" t="s">
        <v>330</v>
      </c>
      <c r="AI211" t="s">
        <v>330</v>
      </c>
      <c r="AJ211" t="s">
        <v>329</v>
      </c>
      <c r="AK211" t="s">
        <v>330</v>
      </c>
      <c r="AL211" t="s">
        <v>330</v>
      </c>
      <c r="AM211" t="s">
        <v>474</v>
      </c>
      <c r="AN211" t="s">
        <v>480</v>
      </c>
      <c r="AO211" s="3" t="s">
        <v>440</v>
      </c>
      <c r="AP211" s="3" t="s">
        <v>470</v>
      </c>
      <c r="AQ211" s="3" t="s">
        <v>441</v>
      </c>
      <c r="AR211" s="3" t="s">
        <v>442</v>
      </c>
      <c r="AS211" s="3">
        <v>3</v>
      </c>
      <c r="AT211" s="3">
        <v>0.75</v>
      </c>
      <c r="AU211" s="3">
        <f>AS211/AT211</f>
        <v>4</v>
      </c>
      <c r="AV211" s="3" t="s">
        <v>460</v>
      </c>
      <c r="AW211" s="3" t="s">
        <v>333</v>
      </c>
      <c r="AX211" s="3">
        <v>6.4000000000000001E-2</v>
      </c>
      <c r="AY211" s="3" t="s">
        <v>441</v>
      </c>
      <c r="AZ211" s="3" t="s">
        <v>460</v>
      </c>
      <c r="BA211" s="3" t="s">
        <v>441</v>
      </c>
      <c r="BB211" s="3" t="s">
        <v>441</v>
      </c>
      <c r="BC211" s="3" t="s">
        <v>442</v>
      </c>
      <c r="BD211" s="4" t="s">
        <v>709</v>
      </c>
    </row>
    <row r="212" spans="1:56" x14ac:dyDescent="0.25">
      <c r="A212" t="s">
        <v>242</v>
      </c>
      <c r="B212">
        <v>3</v>
      </c>
      <c r="C212" t="s">
        <v>160</v>
      </c>
      <c r="D212" t="s">
        <v>12</v>
      </c>
      <c r="E212" s="2" t="s">
        <v>220</v>
      </c>
      <c r="F212" t="s">
        <v>12</v>
      </c>
      <c r="G212" t="s">
        <v>12</v>
      </c>
      <c r="H212">
        <v>5</v>
      </c>
      <c r="I212" t="s">
        <v>171</v>
      </c>
      <c r="J212" t="s">
        <v>239</v>
      </c>
      <c r="K212" t="s">
        <v>409</v>
      </c>
      <c r="L212" t="s">
        <v>348</v>
      </c>
      <c r="M212">
        <v>1.8749999999999999E-3</v>
      </c>
      <c r="N212">
        <v>2</v>
      </c>
      <c r="O212" t="s">
        <v>333</v>
      </c>
      <c r="P212" t="s">
        <v>317</v>
      </c>
      <c r="Q212" t="s">
        <v>319</v>
      </c>
      <c r="R212">
        <v>128</v>
      </c>
      <c r="S212">
        <v>0.25</v>
      </c>
      <c r="T212" t="s">
        <v>317</v>
      </c>
      <c r="U212">
        <v>6.25E-2</v>
      </c>
      <c r="V212" t="s">
        <v>333</v>
      </c>
      <c r="W212">
        <v>0.25</v>
      </c>
      <c r="X212">
        <v>6.25E-2</v>
      </c>
      <c r="Y212">
        <v>21.82</v>
      </c>
      <c r="Z212" t="s">
        <v>330</v>
      </c>
      <c r="AA212" t="s">
        <v>326</v>
      </c>
      <c r="AB212" t="s">
        <v>330</v>
      </c>
      <c r="AC212" t="s">
        <v>330</v>
      </c>
      <c r="AD212" t="s">
        <v>330</v>
      </c>
      <c r="AE212" t="s">
        <v>329</v>
      </c>
      <c r="AF212" t="s">
        <v>330</v>
      </c>
      <c r="AG212" t="s">
        <v>330</v>
      </c>
      <c r="AH212" t="s">
        <v>330</v>
      </c>
      <c r="AI212" t="s">
        <v>330</v>
      </c>
      <c r="AJ212" t="s">
        <v>329</v>
      </c>
      <c r="AK212" t="s">
        <v>330</v>
      </c>
      <c r="AL212" t="s">
        <v>326</v>
      </c>
      <c r="AM212" t="s">
        <v>474</v>
      </c>
      <c r="AO212" s="3" t="s">
        <v>440</v>
      </c>
      <c r="AP212" s="3" t="s">
        <v>361</v>
      </c>
      <c r="AQ212" s="3" t="s">
        <v>441</v>
      </c>
      <c r="AR212" s="3" t="s">
        <v>442</v>
      </c>
      <c r="AS212" s="3">
        <v>3</v>
      </c>
      <c r="AT212" s="3">
        <v>1</v>
      </c>
      <c r="AU212" s="3">
        <v>3</v>
      </c>
      <c r="AV212" s="3" t="s">
        <v>460</v>
      </c>
      <c r="AW212" s="3" t="s">
        <v>441</v>
      </c>
      <c r="AX212" s="3" t="s">
        <v>441</v>
      </c>
      <c r="AY212" s="3" t="s">
        <v>441</v>
      </c>
      <c r="AZ212" s="3" t="s">
        <v>446</v>
      </c>
      <c r="BA212" s="3" t="s">
        <v>615</v>
      </c>
      <c r="BB212" s="3" t="s">
        <v>490</v>
      </c>
      <c r="BC212" s="3" t="s">
        <v>449</v>
      </c>
      <c r="BD212" s="3"/>
    </row>
    <row r="213" spans="1:56" x14ac:dyDescent="0.25">
      <c r="A213" t="s">
        <v>246</v>
      </c>
      <c r="B213">
        <v>1</v>
      </c>
      <c r="C213" t="s">
        <v>15</v>
      </c>
      <c r="D213" t="s">
        <v>12</v>
      </c>
      <c r="E213" s="8" t="s">
        <v>247</v>
      </c>
      <c r="F213" t="s">
        <v>12</v>
      </c>
      <c r="G213" t="s">
        <v>12</v>
      </c>
      <c r="H213">
        <v>2</v>
      </c>
      <c r="I213" t="s">
        <v>124</v>
      </c>
      <c r="K213" t="s">
        <v>352</v>
      </c>
      <c r="L213" t="s">
        <v>316</v>
      </c>
      <c r="M213" t="s">
        <v>410</v>
      </c>
      <c r="N213">
        <v>0.5</v>
      </c>
      <c r="O213">
        <v>4</v>
      </c>
      <c r="P213">
        <v>0.12</v>
      </c>
      <c r="Q213">
        <v>2</v>
      </c>
      <c r="R213" t="s">
        <v>320</v>
      </c>
      <c r="S213">
        <v>2</v>
      </c>
      <c r="T213">
        <v>0.25</v>
      </c>
      <c r="U213">
        <v>2</v>
      </c>
      <c r="V213" t="s">
        <v>333</v>
      </c>
      <c r="W213">
        <v>0.12</v>
      </c>
      <c r="X213" t="s">
        <v>343</v>
      </c>
      <c r="Y213">
        <v>9.92</v>
      </c>
      <c r="Z213" t="s">
        <v>326</v>
      </c>
      <c r="AA213" t="s">
        <v>326</v>
      </c>
      <c r="AB213" t="s">
        <v>325</v>
      </c>
      <c r="AC213" t="s">
        <v>326</v>
      </c>
      <c r="AD213" t="s">
        <v>330</v>
      </c>
      <c r="AE213" t="s">
        <v>330</v>
      </c>
      <c r="AF213" t="s">
        <v>326</v>
      </c>
      <c r="AG213" t="s">
        <v>326</v>
      </c>
      <c r="AH213" t="s">
        <v>326</v>
      </c>
      <c r="AI213" t="s">
        <v>344</v>
      </c>
      <c r="AJ213" t="s">
        <v>326</v>
      </c>
      <c r="AK213" t="s">
        <v>330</v>
      </c>
      <c r="AL213" t="s">
        <v>330</v>
      </c>
      <c r="AM213" t="s">
        <v>474</v>
      </c>
      <c r="AN213" t="s">
        <v>480</v>
      </c>
      <c r="AO213" s="3" t="s">
        <v>440</v>
      </c>
      <c r="AP213" s="3" t="s">
        <v>470</v>
      </c>
      <c r="AQ213" s="3" t="s">
        <v>441</v>
      </c>
      <c r="AR213" s="3" t="s">
        <v>442</v>
      </c>
      <c r="AS213" s="3">
        <v>4</v>
      </c>
      <c r="AT213" s="3" t="s">
        <v>600</v>
      </c>
      <c r="AU213" s="3" t="s">
        <v>441</v>
      </c>
      <c r="AV213" s="3" t="s">
        <v>442</v>
      </c>
      <c r="AW213" s="3">
        <v>2</v>
      </c>
      <c r="AX213" s="3">
        <v>1.5</v>
      </c>
      <c r="AY213" s="3">
        <f>2/1.5</f>
        <v>1.3333333333333333</v>
      </c>
      <c r="AZ213" s="3" t="s">
        <v>460</v>
      </c>
      <c r="BA213" s="3" t="s">
        <v>441</v>
      </c>
      <c r="BB213" s="3" t="s">
        <v>441</v>
      </c>
      <c r="BC213" s="3" t="s">
        <v>442</v>
      </c>
      <c r="BD213" s="6" t="s">
        <v>710</v>
      </c>
    </row>
    <row r="214" spans="1:56" x14ac:dyDescent="0.25">
      <c r="A214" t="s">
        <v>245</v>
      </c>
      <c r="B214">
        <v>1</v>
      </c>
      <c r="C214" t="s">
        <v>21</v>
      </c>
      <c r="D214" t="s">
        <v>12</v>
      </c>
      <c r="E214" s="23" t="s">
        <v>19</v>
      </c>
      <c r="F214" t="s">
        <v>12</v>
      </c>
      <c r="G214" t="s">
        <v>12</v>
      </c>
      <c r="H214">
        <v>2</v>
      </c>
      <c r="I214" t="s">
        <v>100</v>
      </c>
      <c r="K214" t="s">
        <v>411</v>
      </c>
      <c r="L214" t="s">
        <v>337</v>
      </c>
      <c r="M214">
        <v>1.8749999999999999E-3</v>
      </c>
      <c r="N214">
        <v>1</v>
      </c>
      <c r="O214" t="s">
        <v>333</v>
      </c>
      <c r="P214">
        <v>1</v>
      </c>
      <c r="Q214">
        <v>2</v>
      </c>
      <c r="R214" t="s">
        <v>356</v>
      </c>
      <c r="S214">
        <v>0.125</v>
      </c>
      <c r="T214" t="s">
        <v>361</v>
      </c>
      <c r="U214" t="s">
        <v>332</v>
      </c>
      <c r="V214" t="s">
        <v>333</v>
      </c>
      <c r="W214">
        <v>0.12</v>
      </c>
      <c r="X214">
        <v>0.03</v>
      </c>
      <c r="Y214">
        <v>22.78</v>
      </c>
      <c r="Z214" t="s">
        <v>330</v>
      </c>
      <c r="AA214" t="s">
        <v>326</v>
      </c>
      <c r="AB214" t="s">
        <v>330</v>
      </c>
      <c r="AC214" t="s">
        <v>330</v>
      </c>
      <c r="AD214" t="s">
        <v>330</v>
      </c>
      <c r="AE214" t="s">
        <v>325</v>
      </c>
      <c r="AF214" t="s">
        <v>330</v>
      </c>
      <c r="AG214" t="s">
        <v>325</v>
      </c>
      <c r="AH214" t="s">
        <v>330</v>
      </c>
      <c r="AI214" t="s">
        <v>330</v>
      </c>
      <c r="AJ214" t="s">
        <v>329</v>
      </c>
      <c r="AK214" t="s">
        <v>330</v>
      </c>
      <c r="AL214" t="s">
        <v>330</v>
      </c>
      <c r="AM214" t="s">
        <v>438</v>
      </c>
      <c r="AN214" t="s">
        <v>451</v>
      </c>
      <c r="AO214" s="5" t="s">
        <v>441</v>
      </c>
      <c r="AP214" s="5" t="s">
        <v>441</v>
      </c>
      <c r="AQ214" s="5" t="s">
        <v>441</v>
      </c>
      <c r="AR214" s="5" t="s">
        <v>446</v>
      </c>
      <c r="AS214" s="5" t="s">
        <v>441</v>
      </c>
      <c r="AT214" s="5" t="s">
        <v>441</v>
      </c>
      <c r="AU214" s="6" t="s">
        <v>441</v>
      </c>
      <c r="AV214" s="6" t="s">
        <v>446</v>
      </c>
      <c r="AW214" s="5" t="s">
        <v>441</v>
      </c>
      <c r="AX214" s="5" t="s">
        <v>441</v>
      </c>
      <c r="AY214" s="6" t="s">
        <v>441</v>
      </c>
      <c r="AZ214" s="6" t="s">
        <v>446</v>
      </c>
      <c r="BA214" s="5" t="s">
        <v>537</v>
      </c>
      <c r="BB214" s="6" t="s">
        <v>506</v>
      </c>
      <c r="BC214" s="5" t="s">
        <v>449</v>
      </c>
      <c r="BD214" s="3" t="s">
        <v>711</v>
      </c>
    </row>
    <row r="215" spans="1:56" x14ac:dyDescent="0.25">
      <c r="A215" t="s">
        <v>246</v>
      </c>
      <c r="B215">
        <v>2</v>
      </c>
      <c r="C215" t="s">
        <v>21</v>
      </c>
      <c r="D215" t="s">
        <v>12</v>
      </c>
      <c r="E215" s="23" t="s">
        <v>19</v>
      </c>
      <c r="F215" t="s">
        <v>12</v>
      </c>
      <c r="G215" t="s">
        <v>12</v>
      </c>
      <c r="H215">
        <v>2</v>
      </c>
      <c r="I215" t="s">
        <v>46</v>
      </c>
      <c r="K215" t="s">
        <v>411</v>
      </c>
      <c r="L215" t="s">
        <v>337</v>
      </c>
      <c r="M215">
        <v>1.8749999999999999E-3</v>
      </c>
      <c r="N215">
        <v>1</v>
      </c>
      <c r="O215" t="s">
        <v>333</v>
      </c>
      <c r="P215">
        <v>0.5</v>
      </c>
      <c r="Q215">
        <v>2</v>
      </c>
      <c r="R215" t="s">
        <v>356</v>
      </c>
      <c r="S215">
        <v>0.125</v>
      </c>
      <c r="T215" t="s">
        <v>361</v>
      </c>
      <c r="U215" t="s">
        <v>332</v>
      </c>
      <c r="V215" t="s">
        <v>333</v>
      </c>
      <c r="W215">
        <v>0.12</v>
      </c>
      <c r="X215">
        <v>1.4999999999999999E-2</v>
      </c>
      <c r="Y215">
        <v>23.05</v>
      </c>
      <c r="Z215" t="s">
        <v>330</v>
      </c>
      <c r="AA215" t="s">
        <v>326</v>
      </c>
      <c r="AB215" t="s">
        <v>330</v>
      </c>
      <c r="AC215" t="s">
        <v>330</v>
      </c>
      <c r="AD215" t="s">
        <v>330</v>
      </c>
      <c r="AE215" t="s">
        <v>325</v>
      </c>
      <c r="AF215" t="s">
        <v>330</v>
      </c>
      <c r="AG215" t="s">
        <v>325</v>
      </c>
      <c r="AH215" t="s">
        <v>330</v>
      </c>
      <c r="AI215" t="s">
        <v>330</v>
      </c>
      <c r="AJ215" t="s">
        <v>329</v>
      </c>
      <c r="AK215" t="s">
        <v>330</v>
      </c>
      <c r="AL215" t="s">
        <v>326</v>
      </c>
      <c r="AM215" t="s">
        <v>474</v>
      </c>
      <c r="AN215" t="s">
        <v>451</v>
      </c>
      <c r="AO215" s="3" t="s">
        <v>441</v>
      </c>
      <c r="AP215" s="3" t="s">
        <v>441</v>
      </c>
      <c r="AQ215" s="3" t="s">
        <v>441</v>
      </c>
      <c r="AR215" s="3" t="s">
        <v>446</v>
      </c>
      <c r="AS215" s="3" t="s">
        <v>441</v>
      </c>
      <c r="AT215" s="3" t="s">
        <v>441</v>
      </c>
      <c r="AU215" s="3" t="s">
        <v>441</v>
      </c>
      <c r="AV215" s="3" t="s">
        <v>446</v>
      </c>
      <c r="AW215" s="3" t="s">
        <v>441</v>
      </c>
      <c r="AX215" s="3" t="s">
        <v>441</v>
      </c>
      <c r="AY215" s="3" t="s">
        <v>441</v>
      </c>
      <c r="AZ215" s="3" t="s">
        <v>446</v>
      </c>
      <c r="BA215" s="3" t="s">
        <v>537</v>
      </c>
      <c r="BB215" s="3" t="s">
        <v>506</v>
      </c>
      <c r="BC215" s="3" t="s">
        <v>449</v>
      </c>
      <c r="BD215" s="4" t="s">
        <v>712</v>
      </c>
    </row>
    <row r="216" spans="1:56" x14ac:dyDescent="0.25">
      <c r="A216" t="s">
        <v>248</v>
      </c>
      <c r="B216">
        <v>1</v>
      </c>
      <c r="C216" t="s">
        <v>21</v>
      </c>
      <c r="D216" t="s">
        <v>12</v>
      </c>
      <c r="E216" s="17" t="s">
        <v>220</v>
      </c>
      <c r="F216" t="s">
        <v>12</v>
      </c>
      <c r="G216" t="s">
        <v>12</v>
      </c>
      <c r="H216">
        <v>5</v>
      </c>
      <c r="I216" t="s">
        <v>152</v>
      </c>
      <c r="K216" t="s">
        <v>412</v>
      </c>
      <c r="L216" t="s">
        <v>337</v>
      </c>
      <c r="M216">
        <v>1.8749999999999999E-3</v>
      </c>
      <c r="N216">
        <v>4</v>
      </c>
      <c r="O216" t="s">
        <v>333</v>
      </c>
      <c r="P216">
        <v>0.12</v>
      </c>
      <c r="Q216">
        <v>2</v>
      </c>
      <c r="R216" t="s">
        <v>320</v>
      </c>
      <c r="S216">
        <v>0.125</v>
      </c>
      <c r="T216" t="s">
        <v>361</v>
      </c>
      <c r="U216" t="s">
        <v>332</v>
      </c>
      <c r="V216" t="s">
        <v>333</v>
      </c>
      <c r="W216">
        <v>0.5</v>
      </c>
      <c r="X216">
        <v>6.25E-2</v>
      </c>
      <c r="Y216">
        <v>23.78</v>
      </c>
      <c r="Z216" t="s">
        <v>330</v>
      </c>
      <c r="AA216" t="s">
        <v>326</v>
      </c>
      <c r="AB216" t="s">
        <v>330</v>
      </c>
      <c r="AC216" t="s">
        <v>330</v>
      </c>
      <c r="AD216" t="s">
        <v>330</v>
      </c>
      <c r="AE216" t="s">
        <v>325</v>
      </c>
      <c r="AF216" t="s">
        <v>330</v>
      </c>
      <c r="AG216" t="s">
        <v>325</v>
      </c>
      <c r="AH216" t="s">
        <v>330</v>
      </c>
      <c r="AI216" t="s">
        <v>330</v>
      </c>
      <c r="AJ216" t="s">
        <v>329</v>
      </c>
      <c r="AK216" t="s">
        <v>330</v>
      </c>
      <c r="AL216" t="s">
        <v>325</v>
      </c>
      <c r="AM216" s="20" t="s">
        <v>438</v>
      </c>
      <c r="AN216" s="20" t="s">
        <v>713</v>
      </c>
      <c r="AO216" s="5" t="s">
        <v>440</v>
      </c>
      <c r="AP216" s="6">
        <v>6.4000000000000001E-2</v>
      </c>
      <c r="AQ216" s="6">
        <v>250</v>
      </c>
      <c r="AR216" s="6" t="s">
        <v>446</v>
      </c>
      <c r="AS216" s="5" t="s">
        <v>441</v>
      </c>
      <c r="AT216" s="6" t="s">
        <v>441</v>
      </c>
      <c r="AU216" s="6" t="s">
        <v>441</v>
      </c>
      <c r="AV216" s="6" t="s">
        <v>446</v>
      </c>
      <c r="AW216" s="5">
        <v>8</v>
      </c>
      <c r="AX216" s="5" t="s">
        <v>461</v>
      </c>
      <c r="AY216" s="6">
        <v>125</v>
      </c>
      <c r="AZ216" s="6" t="s">
        <v>446</v>
      </c>
      <c r="BA216" s="6" t="s">
        <v>441</v>
      </c>
      <c r="BB216" s="6" t="s">
        <v>506</v>
      </c>
      <c r="BC216" s="6" t="s">
        <v>449</v>
      </c>
      <c r="BD216" s="5" t="s">
        <v>714</v>
      </c>
    </row>
    <row r="217" spans="1:56" x14ac:dyDescent="0.25">
      <c r="A217" t="s">
        <v>248</v>
      </c>
      <c r="B217">
        <v>2</v>
      </c>
      <c r="C217" t="s">
        <v>26</v>
      </c>
      <c r="D217" t="s">
        <v>12</v>
      </c>
      <c r="E217" s="2" t="s">
        <v>90</v>
      </c>
      <c r="F217" t="s">
        <v>12</v>
      </c>
      <c r="G217" t="s">
        <v>12</v>
      </c>
      <c r="H217">
        <v>2</v>
      </c>
      <c r="I217" t="s">
        <v>249</v>
      </c>
      <c r="J217" t="s">
        <v>250</v>
      </c>
      <c r="K217" t="s">
        <v>331</v>
      </c>
      <c r="L217" t="s">
        <v>316</v>
      </c>
      <c r="M217">
        <v>3.125E-2</v>
      </c>
      <c r="N217" t="s">
        <v>317</v>
      </c>
      <c r="O217" t="s">
        <v>318</v>
      </c>
      <c r="P217">
        <v>0.25</v>
      </c>
      <c r="Q217" t="s">
        <v>319</v>
      </c>
      <c r="R217" t="s">
        <v>320</v>
      </c>
      <c r="S217" t="s">
        <v>327</v>
      </c>
      <c r="T217" t="s">
        <v>317</v>
      </c>
      <c r="U217" t="s">
        <v>323</v>
      </c>
      <c r="V217">
        <v>0.5</v>
      </c>
      <c r="W217" t="s">
        <v>332</v>
      </c>
      <c r="X217">
        <v>0.125</v>
      </c>
      <c r="Y217" t="s">
        <v>325</v>
      </c>
      <c r="Z217" t="s">
        <v>326</v>
      </c>
      <c r="AA217" t="s">
        <v>326</v>
      </c>
      <c r="AD217" t="s">
        <v>325</v>
      </c>
      <c r="AI217" t="s">
        <v>325</v>
      </c>
      <c r="AK217" t="s">
        <v>326</v>
      </c>
      <c r="AL217" t="s">
        <v>330</v>
      </c>
      <c r="AM217" t="s">
        <v>438</v>
      </c>
      <c r="AN217" t="s">
        <v>469</v>
      </c>
      <c r="AO217" s="3" t="s">
        <v>440</v>
      </c>
      <c r="AP217" s="3" t="s">
        <v>470</v>
      </c>
      <c r="AQ217" s="3" t="s">
        <v>441</v>
      </c>
      <c r="AR217" s="3" t="s">
        <v>442</v>
      </c>
      <c r="AS217" s="3" t="s">
        <v>443</v>
      </c>
      <c r="AT217" s="3" t="s">
        <v>318</v>
      </c>
      <c r="AU217" s="3" t="s">
        <v>441</v>
      </c>
      <c r="AV217" s="3" t="s">
        <v>442</v>
      </c>
      <c r="AW217" s="3" t="s">
        <v>440</v>
      </c>
      <c r="AX217" s="3" t="s">
        <v>318</v>
      </c>
      <c r="AY217" s="3" t="s">
        <v>441</v>
      </c>
      <c r="AZ217" s="3" t="s">
        <v>442</v>
      </c>
      <c r="BA217" s="3" t="s">
        <v>441</v>
      </c>
      <c r="BB217" s="3" t="s">
        <v>441</v>
      </c>
      <c r="BC217" s="5" t="s">
        <v>442</v>
      </c>
      <c r="BD217" s="4" t="s">
        <v>715</v>
      </c>
    </row>
    <row r="218" spans="1:56" x14ac:dyDescent="0.25">
      <c r="A218" t="s">
        <v>251</v>
      </c>
      <c r="B218">
        <v>1</v>
      </c>
      <c r="C218" t="s">
        <v>21</v>
      </c>
      <c r="D218" t="s">
        <v>12</v>
      </c>
      <c r="E218" s="2" t="s">
        <v>13</v>
      </c>
      <c r="F218" t="s">
        <v>12</v>
      </c>
      <c r="G218" t="s">
        <v>12</v>
      </c>
      <c r="H218">
        <v>2</v>
      </c>
      <c r="I218" t="s">
        <v>189</v>
      </c>
      <c r="K218" t="s">
        <v>413</v>
      </c>
      <c r="L218" t="s">
        <v>337</v>
      </c>
      <c r="M218">
        <v>7.4999999999999997E-3</v>
      </c>
      <c r="N218" t="s">
        <v>317</v>
      </c>
      <c r="O218">
        <v>4</v>
      </c>
      <c r="P218">
        <v>0.25</v>
      </c>
      <c r="Q218">
        <v>2</v>
      </c>
      <c r="R218" t="s">
        <v>320</v>
      </c>
      <c r="S218">
        <v>0.25</v>
      </c>
      <c r="T218" t="s">
        <v>317</v>
      </c>
      <c r="U218">
        <v>0.25</v>
      </c>
      <c r="V218" t="s">
        <v>333</v>
      </c>
      <c r="W218" t="s">
        <v>332</v>
      </c>
      <c r="X218">
        <v>1.4999999999999999E-2</v>
      </c>
      <c r="Y218" t="s">
        <v>325</v>
      </c>
      <c r="Z218" t="s">
        <v>330</v>
      </c>
      <c r="AA218" t="s">
        <v>326</v>
      </c>
      <c r="AB218" t="s">
        <v>325</v>
      </c>
      <c r="AC218" t="s">
        <v>330</v>
      </c>
      <c r="AD218" t="s">
        <v>330</v>
      </c>
      <c r="AE218" t="s">
        <v>330</v>
      </c>
      <c r="AF218" t="s">
        <v>330</v>
      </c>
      <c r="AG218" t="s">
        <v>330</v>
      </c>
      <c r="AH218" t="s">
        <v>330</v>
      </c>
      <c r="AI218" t="s">
        <v>344</v>
      </c>
      <c r="AJ218" t="s">
        <v>325</v>
      </c>
      <c r="AK218" t="s">
        <v>330</v>
      </c>
      <c r="AL218" t="s">
        <v>330</v>
      </c>
      <c r="AM218" t="s">
        <v>438</v>
      </c>
      <c r="AN218" t="s">
        <v>464</v>
      </c>
      <c r="AO218" s="3">
        <v>4</v>
      </c>
      <c r="AP218" s="3">
        <v>0.19</v>
      </c>
      <c r="AQ218" s="3">
        <f>4/0.19</f>
        <v>21.05263157894737</v>
      </c>
      <c r="AR218" s="3" t="s">
        <v>446</v>
      </c>
      <c r="AS218" s="3">
        <v>3</v>
      </c>
      <c r="AT218" s="3">
        <v>0.25</v>
      </c>
      <c r="AU218" s="3">
        <f>3/0.25</f>
        <v>12</v>
      </c>
      <c r="AV218" s="3" t="s">
        <v>446</v>
      </c>
      <c r="AW218" s="3">
        <v>1</v>
      </c>
      <c r="AX218" s="3">
        <v>0.38</v>
      </c>
      <c r="AY218" s="3">
        <f>1/0.38</f>
        <v>2.6315789473684212</v>
      </c>
      <c r="AZ218" s="3" t="s">
        <v>446</v>
      </c>
      <c r="BA218" s="3" t="s">
        <v>441</v>
      </c>
      <c r="BB218" s="3" t="s">
        <v>441</v>
      </c>
      <c r="BC218" s="5" t="s">
        <v>449</v>
      </c>
      <c r="BD218" s="4" t="s">
        <v>716</v>
      </c>
    </row>
    <row r="219" spans="1:56" x14ac:dyDescent="0.25">
      <c r="A219" t="s">
        <v>251</v>
      </c>
      <c r="B219">
        <v>2</v>
      </c>
      <c r="C219" t="s">
        <v>21</v>
      </c>
      <c r="D219" t="s">
        <v>12</v>
      </c>
      <c r="E219" s="2" t="s">
        <v>13</v>
      </c>
      <c r="F219" t="s">
        <v>12</v>
      </c>
      <c r="G219" t="s">
        <v>12</v>
      </c>
      <c r="H219">
        <v>2</v>
      </c>
      <c r="I219" t="s">
        <v>56</v>
      </c>
      <c r="K219" t="s">
        <v>413</v>
      </c>
      <c r="L219" t="s">
        <v>337</v>
      </c>
      <c r="M219">
        <v>3.7499999999999999E-3</v>
      </c>
      <c r="N219">
        <v>2</v>
      </c>
      <c r="O219" t="s">
        <v>333</v>
      </c>
      <c r="P219">
        <v>0.12</v>
      </c>
      <c r="Q219">
        <v>2</v>
      </c>
      <c r="R219" t="s">
        <v>320</v>
      </c>
      <c r="S219">
        <v>0.25</v>
      </c>
      <c r="T219" t="s">
        <v>361</v>
      </c>
      <c r="U219">
        <v>6.25E-2</v>
      </c>
      <c r="V219" t="s">
        <v>333</v>
      </c>
      <c r="W219">
        <v>0.25</v>
      </c>
      <c r="X219">
        <v>0.03</v>
      </c>
      <c r="Y219">
        <v>27.01</v>
      </c>
      <c r="Z219" t="s">
        <v>330</v>
      </c>
      <c r="AA219" t="s">
        <v>326</v>
      </c>
      <c r="AB219" t="s">
        <v>330</v>
      </c>
      <c r="AC219" t="s">
        <v>330</v>
      </c>
      <c r="AD219" t="s">
        <v>330</v>
      </c>
      <c r="AE219" t="s">
        <v>330</v>
      </c>
      <c r="AF219" t="s">
        <v>330</v>
      </c>
      <c r="AG219" t="s">
        <v>325</v>
      </c>
      <c r="AH219" t="s">
        <v>330</v>
      </c>
      <c r="AI219" t="s">
        <v>330</v>
      </c>
      <c r="AJ219" t="s">
        <v>329</v>
      </c>
      <c r="AK219" t="s">
        <v>330</v>
      </c>
      <c r="AL219" t="s">
        <v>330</v>
      </c>
      <c r="AM219" t="s">
        <v>438</v>
      </c>
      <c r="AN219" t="s">
        <v>445</v>
      </c>
      <c r="AO219" s="3" t="s">
        <v>441</v>
      </c>
      <c r="AP219" s="3" t="s">
        <v>441</v>
      </c>
      <c r="AQ219" s="3" t="s">
        <v>441</v>
      </c>
      <c r="AR219" s="3" t="s">
        <v>446</v>
      </c>
      <c r="AS219" s="3" t="s">
        <v>441</v>
      </c>
      <c r="AT219" s="3" t="s">
        <v>441</v>
      </c>
      <c r="AU219" s="3" t="s">
        <v>441</v>
      </c>
      <c r="AV219" s="3" t="s">
        <v>446</v>
      </c>
      <c r="AW219" s="3" t="s">
        <v>441</v>
      </c>
      <c r="AX219" s="3" t="s">
        <v>441</v>
      </c>
      <c r="AY219" s="3" t="s">
        <v>441</v>
      </c>
      <c r="AZ219" s="3" t="s">
        <v>446</v>
      </c>
      <c r="BA219" s="3" t="s">
        <v>537</v>
      </c>
      <c r="BB219" s="3" t="s">
        <v>506</v>
      </c>
      <c r="BC219" s="3" t="s">
        <v>449</v>
      </c>
      <c r="BD219" s="4" t="s">
        <v>717</v>
      </c>
    </row>
    <row r="220" spans="1:56" x14ac:dyDescent="0.25">
      <c r="A220" t="s">
        <v>251</v>
      </c>
      <c r="B220">
        <v>3</v>
      </c>
      <c r="C220" t="s">
        <v>21</v>
      </c>
      <c r="D220" t="s">
        <v>12</v>
      </c>
      <c r="E220" s="2" t="s">
        <v>13</v>
      </c>
      <c r="F220" t="s">
        <v>12</v>
      </c>
      <c r="G220" t="s">
        <v>12</v>
      </c>
      <c r="H220">
        <v>5</v>
      </c>
      <c r="I220" t="s">
        <v>84</v>
      </c>
      <c r="K220" t="s">
        <v>413</v>
      </c>
      <c r="L220" t="s">
        <v>337</v>
      </c>
      <c r="M220">
        <v>3.7499999999999999E-3</v>
      </c>
      <c r="N220">
        <v>1</v>
      </c>
      <c r="O220" t="s">
        <v>333</v>
      </c>
      <c r="P220">
        <v>0.25</v>
      </c>
      <c r="Q220">
        <v>2</v>
      </c>
      <c r="R220" t="s">
        <v>320</v>
      </c>
      <c r="S220">
        <v>0.25</v>
      </c>
      <c r="T220" t="s">
        <v>361</v>
      </c>
      <c r="U220">
        <v>6.25E-2</v>
      </c>
      <c r="V220" t="s">
        <v>333</v>
      </c>
      <c r="W220">
        <v>0.25</v>
      </c>
      <c r="X220">
        <v>0.03</v>
      </c>
      <c r="Y220">
        <v>25.56</v>
      </c>
      <c r="Z220" t="s">
        <v>330</v>
      </c>
      <c r="AA220" t="s">
        <v>326</v>
      </c>
      <c r="AB220" t="s">
        <v>330</v>
      </c>
      <c r="AC220" t="s">
        <v>330</v>
      </c>
      <c r="AD220" t="s">
        <v>330</v>
      </c>
      <c r="AE220" t="s">
        <v>330</v>
      </c>
      <c r="AF220" t="s">
        <v>330</v>
      </c>
      <c r="AG220" t="s">
        <v>325</v>
      </c>
      <c r="AH220" t="s">
        <v>330</v>
      </c>
      <c r="AI220" t="s">
        <v>330</v>
      </c>
      <c r="AJ220" t="s">
        <v>329</v>
      </c>
      <c r="AK220" t="s">
        <v>330</v>
      </c>
      <c r="AL220" t="s">
        <v>325</v>
      </c>
      <c r="AM220" t="s">
        <v>438</v>
      </c>
      <c r="AN220" t="s">
        <v>445</v>
      </c>
      <c r="AO220" s="3" t="s">
        <v>441</v>
      </c>
      <c r="AP220" s="3" t="s">
        <v>441</v>
      </c>
      <c r="AQ220" s="3" t="s">
        <v>441</v>
      </c>
      <c r="AR220" s="3" t="s">
        <v>446</v>
      </c>
      <c r="AS220" s="3" t="s">
        <v>441</v>
      </c>
      <c r="AT220" s="3" t="s">
        <v>441</v>
      </c>
      <c r="AU220" s="3" t="s">
        <v>441</v>
      </c>
      <c r="AV220" s="3" t="s">
        <v>446</v>
      </c>
      <c r="AW220" s="3" t="s">
        <v>441</v>
      </c>
      <c r="AX220" s="3" t="s">
        <v>441</v>
      </c>
      <c r="AY220" s="3" t="s">
        <v>441</v>
      </c>
      <c r="AZ220" s="3" t="s">
        <v>446</v>
      </c>
      <c r="BA220" s="3" t="s">
        <v>452</v>
      </c>
      <c r="BB220" s="3" t="s">
        <v>441</v>
      </c>
      <c r="BC220" s="3" t="s">
        <v>449</v>
      </c>
      <c r="BD220" s="3" t="s">
        <v>718</v>
      </c>
    </row>
    <row r="221" spans="1:56" x14ac:dyDescent="0.25">
      <c r="A221" t="s">
        <v>252</v>
      </c>
      <c r="B221">
        <v>1</v>
      </c>
      <c r="C221" t="s">
        <v>21</v>
      </c>
      <c r="D221" t="s">
        <v>12</v>
      </c>
      <c r="E221" s="2" t="s">
        <v>19</v>
      </c>
      <c r="F221" t="s">
        <v>12</v>
      </c>
      <c r="G221" t="s">
        <v>12</v>
      </c>
      <c r="H221">
        <v>2</v>
      </c>
      <c r="I221" t="s">
        <v>68</v>
      </c>
      <c r="K221" t="s">
        <v>416</v>
      </c>
      <c r="L221" t="s">
        <v>337</v>
      </c>
      <c r="M221">
        <v>1.8749999999999999E-3</v>
      </c>
      <c r="N221">
        <v>1</v>
      </c>
      <c r="O221" t="s">
        <v>333</v>
      </c>
      <c r="P221">
        <v>1</v>
      </c>
      <c r="Q221">
        <v>2</v>
      </c>
      <c r="R221" t="s">
        <v>320</v>
      </c>
      <c r="S221">
        <v>0.03</v>
      </c>
      <c r="T221" t="s">
        <v>361</v>
      </c>
      <c r="U221" t="s">
        <v>332</v>
      </c>
      <c r="V221" t="s">
        <v>333</v>
      </c>
      <c r="W221">
        <v>0.25</v>
      </c>
      <c r="X221">
        <v>1.4999999999999999E-2</v>
      </c>
      <c r="Y221">
        <v>26.03</v>
      </c>
      <c r="Z221" t="s">
        <v>330</v>
      </c>
      <c r="AA221" t="s">
        <v>326</v>
      </c>
      <c r="AB221" t="s">
        <v>330</v>
      </c>
      <c r="AC221" t="s">
        <v>330</v>
      </c>
      <c r="AD221" t="s">
        <v>330</v>
      </c>
      <c r="AE221" t="s">
        <v>330</v>
      </c>
      <c r="AF221" t="s">
        <v>330</v>
      </c>
      <c r="AG221" t="s">
        <v>325</v>
      </c>
      <c r="AH221" t="s">
        <v>330</v>
      </c>
      <c r="AI221" t="s">
        <v>330</v>
      </c>
      <c r="AJ221" t="s">
        <v>329</v>
      </c>
      <c r="AK221" t="s">
        <v>330</v>
      </c>
      <c r="AL221" t="s">
        <v>330</v>
      </c>
      <c r="AM221" s="20" t="s">
        <v>438</v>
      </c>
      <c r="AN221" s="24" t="s">
        <v>451</v>
      </c>
      <c r="AO221" s="3" t="s">
        <v>441</v>
      </c>
      <c r="AP221" s="3" t="s">
        <v>470</v>
      </c>
      <c r="AQ221" s="3" t="s">
        <v>441</v>
      </c>
      <c r="AR221" s="3" t="s">
        <v>442</v>
      </c>
      <c r="AS221" s="3" t="s">
        <v>441</v>
      </c>
      <c r="AT221" s="3" t="s">
        <v>441</v>
      </c>
      <c r="AU221" s="3" t="s">
        <v>441</v>
      </c>
      <c r="AV221" s="3" t="s">
        <v>446</v>
      </c>
      <c r="AW221" s="3" t="s">
        <v>441</v>
      </c>
      <c r="AX221" s="3" t="s">
        <v>441</v>
      </c>
      <c r="AY221" s="3" t="s">
        <v>441</v>
      </c>
      <c r="AZ221" s="3" t="s">
        <v>446</v>
      </c>
      <c r="BA221" s="3" t="s">
        <v>441</v>
      </c>
      <c r="BB221" s="3" t="s">
        <v>448</v>
      </c>
      <c r="BC221" s="5" t="s">
        <v>449</v>
      </c>
      <c r="BD221" s="3" t="s">
        <v>719</v>
      </c>
    </row>
    <row r="222" spans="1:56" x14ac:dyDescent="0.25">
      <c r="A222" t="s">
        <v>252</v>
      </c>
      <c r="B222">
        <v>3</v>
      </c>
      <c r="C222" t="s">
        <v>86</v>
      </c>
      <c r="D222" t="s">
        <v>12</v>
      </c>
      <c r="E222" s="2" t="s">
        <v>253</v>
      </c>
      <c r="F222" t="s">
        <v>12</v>
      </c>
      <c r="G222" t="s">
        <v>12</v>
      </c>
      <c r="H222">
        <v>1</v>
      </c>
      <c r="I222" t="s">
        <v>254</v>
      </c>
      <c r="K222" t="s">
        <v>352</v>
      </c>
      <c r="L222" t="s">
        <v>316</v>
      </c>
      <c r="M222">
        <v>0.5</v>
      </c>
      <c r="N222">
        <v>0.25</v>
      </c>
      <c r="O222">
        <v>4</v>
      </c>
      <c r="P222">
        <v>4</v>
      </c>
      <c r="Q222">
        <v>2</v>
      </c>
      <c r="R222" t="s">
        <v>320</v>
      </c>
      <c r="S222" t="s">
        <v>327</v>
      </c>
      <c r="T222" t="s">
        <v>361</v>
      </c>
      <c r="U222" t="s">
        <v>323</v>
      </c>
      <c r="V222">
        <v>4</v>
      </c>
      <c r="W222">
        <v>0.12</v>
      </c>
      <c r="X222">
        <v>0.5</v>
      </c>
      <c r="Y222" t="s">
        <v>325</v>
      </c>
      <c r="Z222" t="s">
        <v>330</v>
      </c>
      <c r="AA222" t="s">
        <v>326</v>
      </c>
      <c r="AB222" t="s">
        <v>325</v>
      </c>
      <c r="AC222" t="s">
        <v>325</v>
      </c>
      <c r="AD222" t="s">
        <v>330</v>
      </c>
      <c r="AE222" t="s">
        <v>330</v>
      </c>
      <c r="AF222" t="s">
        <v>325</v>
      </c>
      <c r="AG222" t="s">
        <v>325</v>
      </c>
      <c r="AH222" t="s">
        <v>325</v>
      </c>
      <c r="AI222" t="s">
        <v>325</v>
      </c>
      <c r="AJ222" t="s">
        <v>329</v>
      </c>
      <c r="AK222" t="s">
        <v>329</v>
      </c>
      <c r="AL222" t="s">
        <v>330</v>
      </c>
      <c r="AM222" t="s">
        <v>438</v>
      </c>
      <c r="AN222" t="s">
        <v>451</v>
      </c>
      <c r="AO222" s="3" t="s">
        <v>441</v>
      </c>
      <c r="AP222" s="3" t="s">
        <v>441</v>
      </c>
      <c r="AQ222" s="3" t="s">
        <v>441</v>
      </c>
      <c r="AR222" s="3" t="s">
        <v>446</v>
      </c>
      <c r="AS222" s="3" t="s">
        <v>441</v>
      </c>
      <c r="AT222" s="3" t="s">
        <v>441</v>
      </c>
      <c r="AU222" s="3" t="s">
        <v>441</v>
      </c>
      <c r="AV222" s="3" t="s">
        <v>446</v>
      </c>
      <c r="AW222" s="3" t="s">
        <v>441</v>
      </c>
      <c r="AX222" s="3" t="s">
        <v>441</v>
      </c>
      <c r="AY222" s="3" t="s">
        <v>441</v>
      </c>
      <c r="AZ222" s="3" t="s">
        <v>446</v>
      </c>
      <c r="BA222" s="3" t="s">
        <v>512</v>
      </c>
      <c r="BB222" s="3" t="s">
        <v>448</v>
      </c>
      <c r="BC222" s="3" t="s">
        <v>449</v>
      </c>
      <c r="BD222" s="4" t="s">
        <v>720</v>
      </c>
    </row>
    <row r="223" spans="1:56" x14ac:dyDescent="0.25">
      <c r="A223" t="s">
        <v>252</v>
      </c>
      <c r="B223">
        <v>3</v>
      </c>
      <c r="C223" t="s">
        <v>209</v>
      </c>
      <c r="D223" t="s">
        <v>12</v>
      </c>
      <c r="E223" s="2" t="s">
        <v>19</v>
      </c>
      <c r="F223" t="s">
        <v>12</v>
      </c>
      <c r="G223" t="s">
        <v>12</v>
      </c>
      <c r="H223">
        <v>3</v>
      </c>
      <c r="I223" t="s">
        <v>17</v>
      </c>
      <c r="K223" t="s">
        <v>414</v>
      </c>
      <c r="L223" t="s">
        <v>335</v>
      </c>
      <c r="M223">
        <v>3.125E-2</v>
      </c>
      <c r="N223">
        <v>0.25</v>
      </c>
      <c r="O223" t="s">
        <v>333</v>
      </c>
      <c r="P223">
        <v>0.12</v>
      </c>
      <c r="Q223">
        <v>2</v>
      </c>
      <c r="R223" t="s">
        <v>320</v>
      </c>
      <c r="S223">
        <v>6.25E-2</v>
      </c>
      <c r="T223" t="s">
        <v>317</v>
      </c>
      <c r="U223">
        <v>0.5</v>
      </c>
      <c r="V223">
        <v>0.5</v>
      </c>
      <c r="W223">
        <v>0.06</v>
      </c>
      <c r="X223">
        <v>6.25E-2</v>
      </c>
      <c r="Y223">
        <v>27.98</v>
      </c>
      <c r="Z223" t="s">
        <v>330</v>
      </c>
      <c r="AA223" t="s">
        <v>326</v>
      </c>
      <c r="AB223" t="s">
        <v>330</v>
      </c>
      <c r="AC223" t="s">
        <v>330</v>
      </c>
      <c r="AD223" t="s">
        <v>330</v>
      </c>
      <c r="AE223" t="s">
        <v>330</v>
      </c>
      <c r="AF223" t="s">
        <v>330</v>
      </c>
      <c r="AG223" t="s">
        <v>330</v>
      </c>
      <c r="AH223" t="s">
        <v>330</v>
      </c>
      <c r="AI223" t="s">
        <v>330</v>
      </c>
      <c r="AJ223" t="s">
        <v>329</v>
      </c>
      <c r="AK223" t="s">
        <v>330</v>
      </c>
      <c r="AL223" t="s">
        <v>330</v>
      </c>
      <c r="AM223" t="s">
        <v>438</v>
      </c>
      <c r="AN223" t="s">
        <v>451</v>
      </c>
      <c r="AO223" s="3">
        <v>4</v>
      </c>
      <c r="AP223" s="3">
        <v>0.94</v>
      </c>
      <c r="AQ223" s="3">
        <v>4.25</v>
      </c>
      <c r="AR223" s="3" t="s">
        <v>460</v>
      </c>
      <c r="AS223" s="3">
        <v>6</v>
      </c>
      <c r="AT223" s="3">
        <v>0.5</v>
      </c>
      <c r="AU223" s="3">
        <v>12</v>
      </c>
      <c r="AV223" s="3" t="s">
        <v>446</v>
      </c>
      <c r="AW223" s="3">
        <v>3</v>
      </c>
      <c r="AX223" s="3">
        <v>0.125</v>
      </c>
      <c r="AY223" s="3">
        <v>24</v>
      </c>
      <c r="AZ223" s="3" t="s">
        <v>446</v>
      </c>
      <c r="BA223" s="3" t="s">
        <v>441</v>
      </c>
      <c r="BB223" s="3" t="s">
        <v>441</v>
      </c>
      <c r="BC223" s="3" t="s">
        <v>449</v>
      </c>
      <c r="BD223" s="3" t="s">
        <v>721</v>
      </c>
    </row>
    <row r="224" spans="1:56" x14ac:dyDescent="0.25">
      <c r="A224" t="s">
        <v>252</v>
      </c>
      <c r="B224">
        <v>3</v>
      </c>
      <c r="C224" t="s">
        <v>66</v>
      </c>
      <c r="D224" t="s">
        <v>12</v>
      </c>
      <c r="E224" s="2" t="s">
        <v>19</v>
      </c>
      <c r="F224" t="s">
        <v>12</v>
      </c>
      <c r="G224" t="s">
        <v>12</v>
      </c>
      <c r="H224">
        <v>2</v>
      </c>
      <c r="I224" t="s">
        <v>82</v>
      </c>
      <c r="K224" t="s">
        <v>415</v>
      </c>
      <c r="L224" t="s">
        <v>347</v>
      </c>
      <c r="M224">
        <v>1.8749999999999999E-3</v>
      </c>
      <c r="N224">
        <v>1</v>
      </c>
      <c r="O224" t="s">
        <v>333</v>
      </c>
      <c r="P224">
        <v>1</v>
      </c>
      <c r="Q224">
        <v>2</v>
      </c>
      <c r="R224" t="s">
        <v>320</v>
      </c>
      <c r="S224">
        <v>0.03</v>
      </c>
      <c r="T224" t="s">
        <v>361</v>
      </c>
      <c r="U224" t="s">
        <v>332</v>
      </c>
      <c r="V224" t="s">
        <v>333</v>
      </c>
      <c r="W224">
        <v>0.25</v>
      </c>
      <c r="X224">
        <v>1.4999999999999999E-2</v>
      </c>
      <c r="Y224">
        <v>26.78</v>
      </c>
      <c r="Z224" t="s">
        <v>330</v>
      </c>
      <c r="AA224" t="s">
        <v>326</v>
      </c>
      <c r="AB224" t="s">
        <v>330</v>
      </c>
      <c r="AC224" t="s">
        <v>329</v>
      </c>
      <c r="AD224" t="s">
        <v>330</v>
      </c>
      <c r="AE224" t="s">
        <v>330</v>
      </c>
      <c r="AF224" t="s">
        <v>330</v>
      </c>
      <c r="AG224" t="s">
        <v>325</v>
      </c>
      <c r="AH224" t="s">
        <v>330</v>
      </c>
      <c r="AI224" t="s">
        <v>344</v>
      </c>
      <c r="AJ224" t="s">
        <v>329</v>
      </c>
      <c r="AK224" t="s">
        <v>330</v>
      </c>
      <c r="AL224" t="s">
        <v>330</v>
      </c>
      <c r="AM224" t="s">
        <v>438</v>
      </c>
      <c r="AN224" t="s">
        <v>451</v>
      </c>
      <c r="AO224" s="3" t="s">
        <v>441</v>
      </c>
      <c r="AP224" s="3" t="s">
        <v>441</v>
      </c>
      <c r="AQ224" s="3" t="s">
        <v>441</v>
      </c>
      <c r="AR224" s="3" t="s">
        <v>446</v>
      </c>
      <c r="AS224" s="3" t="s">
        <v>441</v>
      </c>
      <c r="AT224" s="3" t="s">
        <v>441</v>
      </c>
      <c r="AU224" s="3" t="s">
        <v>441</v>
      </c>
      <c r="AV224" s="3" t="s">
        <v>446</v>
      </c>
      <c r="AW224" s="3" t="s">
        <v>441</v>
      </c>
      <c r="AX224" s="3" t="s">
        <v>441</v>
      </c>
      <c r="AY224" s="3" t="s">
        <v>441</v>
      </c>
      <c r="AZ224" s="3" t="s">
        <v>446</v>
      </c>
      <c r="BA224" s="3" t="s">
        <v>462</v>
      </c>
      <c r="BB224" s="3" t="s">
        <v>448</v>
      </c>
      <c r="BC224" s="3" t="s">
        <v>449</v>
      </c>
      <c r="BD224" s="4" t="s">
        <v>722</v>
      </c>
    </row>
    <row r="225" spans="1:56" x14ac:dyDescent="0.25">
      <c r="A225" t="s">
        <v>252</v>
      </c>
      <c r="B225">
        <v>3</v>
      </c>
      <c r="C225" t="s">
        <v>21</v>
      </c>
      <c r="D225" t="s">
        <v>12</v>
      </c>
      <c r="E225" s="2" t="s">
        <v>19</v>
      </c>
      <c r="F225" t="s">
        <v>12</v>
      </c>
      <c r="G225" t="s">
        <v>12</v>
      </c>
      <c r="H225">
        <v>3</v>
      </c>
      <c r="I225" t="s">
        <v>156</v>
      </c>
      <c r="K225" t="s">
        <v>416</v>
      </c>
      <c r="L225" t="s">
        <v>337</v>
      </c>
      <c r="M225">
        <v>1.8749999999999999E-3</v>
      </c>
      <c r="N225">
        <v>1</v>
      </c>
      <c r="O225" t="s">
        <v>333</v>
      </c>
      <c r="P225">
        <v>1</v>
      </c>
      <c r="Q225">
        <v>2</v>
      </c>
      <c r="R225" t="s">
        <v>356</v>
      </c>
      <c r="S225">
        <v>0.03</v>
      </c>
      <c r="T225">
        <v>1</v>
      </c>
      <c r="U225" t="s">
        <v>332</v>
      </c>
      <c r="V225" t="s">
        <v>333</v>
      </c>
      <c r="W225">
        <v>0.25</v>
      </c>
      <c r="X225">
        <v>0.03</v>
      </c>
      <c r="Y225">
        <v>26.47</v>
      </c>
      <c r="Z225" t="s">
        <v>330</v>
      </c>
      <c r="AA225" t="s">
        <v>326</v>
      </c>
      <c r="AB225" t="s">
        <v>330</v>
      </c>
      <c r="AC225" t="s">
        <v>329</v>
      </c>
      <c r="AD225" t="s">
        <v>330</v>
      </c>
      <c r="AE225" t="s">
        <v>325</v>
      </c>
      <c r="AF225" t="s">
        <v>330</v>
      </c>
      <c r="AG225" t="s">
        <v>325</v>
      </c>
      <c r="AH225" t="s">
        <v>330</v>
      </c>
      <c r="AI225" t="s">
        <v>344</v>
      </c>
      <c r="AJ225" t="s">
        <v>329</v>
      </c>
      <c r="AK225" t="s">
        <v>330</v>
      </c>
      <c r="AL225" t="s">
        <v>330</v>
      </c>
      <c r="AM225" t="s">
        <v>438</v>
      </c>
      <c r="AN225" t="s">
        <v>451</v>
      </c>
      <c r="AO225" s="3">
        <v>1.5</v>
      </c>
      <c r="AP225" s="3" t="s">
        <v>532</v>
      </c>
      <c r="AQ225" s="3">
        <v>93.75</v>
      </c>
      <c r="AR225" s="3" t="s">
        <v>460</v>
      </c>
      <c r="AS225" s="3" t="s">
        <v>441</v>
      </c>
      <c r="AT225" s="5" t="s">
        <v>441</v>
      </c>
      <c r="AU225" s="3" t="s">
        <v>441</v>
      </c>
      <c r="AV225" s="3" t="s">
        <v>446</v>
      </c>
      <c r="AW225" s="3">
        <v>1</v>
      </c>
      <c r="AX225" s="5" t="s">
        <v>461</v>
      </c>
      <c r="AY225" s="3">
        <v>15.6</v>
      </c>
      <c r="AZ225" s="3" t="s">
        <v>446</v>
      </c>
      <c r="BA225" s="3" t="s">
        <v>462</v>
      </c>
      <c r="BB225" s="3" t="s">
        <v>441</v>
      </c>
      <c r="BC225" s="5" t="s">
        <v>449</v>
      </c>
      <c r="BD225" s="3" t="s">
        <v>723</v>
      </c>
    </row>
    <row r="226" spans="1:56" x14ac:dyDescent="0.25">
      <c r="A226" t="s">
        <v>255</v>
      </c>
      <c r="B226">
        <v>1</v>
      </c>
      <c r="C226" t="s">
        <v>66</v>
      </c>
      <c r="D226" t="s">
        <v>12</v>
      </c>
      <c r="E226" s="2" t="s">
        <v>142</v>
      </c>
      <c r="F226" t="s">
        <v>12</v>
      </c>
      <c r="G226" t="s">
        <v>12</v>
      </c>
      <c r="H226">
        <v>2</v>
      </c>
      <c r="I226" t="s">
        <v>163</v>
      </c>
      <c r="K226" t="s">
        <v>417</v>
      </c>
      <c r="L226" t="s">
        <v>347</v>
      </c>
      <c r="M226">
        <v>1.8749999999999999E-3</v>
      </c>
      <c r="N226">
        <v>1</v>
      </c>
      <c r="O226" t="s">
        <v>333</v>
      </c>
      <c r="P226">
        <v>0.25</v>
      </c>
      <c r="Q226">
        <v>2</v>
      </c>
      <c r="R226" t="s">
        <v>320</v>
      </c>
      <c r="S226">
        <v>0.25</v>
      </c>
      <c r="T226">
        <v>0.5</v>
      </c>
      <c r="U226" t="s">
        <v>332</v>
      </c>
      <c r="V226" t="s">
        <v>333</v>
      </c>
      <c r="W226">
        <v>0.12</v>
      </c>
      <c r="X226">
        <v>0.03</v>
      </c>
      <c r="Y226">
        <v>26.08</v>
      </c>
      <c r="Z226" t="s">
        <v>330</v>
      </c>
      <c r="AA226" t="s">
        <v>326</v>
      </c>
      <c r="AB226" t="s">
        <v>330</v>
      </c>
      <c r="AC226" t="s">
        <v>330</v>
      </c>
      <c r="AD226" t="s">
        <v>330</v>
      </c>
      <c r="AE226" t="s">
        <v>330</v>
      </c>
      <c r="AF226" t="s">
        <v>330</v>
      </c>
      <c r="AG226" t="s">
        <v>325</v>
      </c>
      <c r="AH226" t="s">
        <v>330</v>
      </c>
      <c r="AI226" t="s">
        <v>330</v>
      </c>
      <c r="AJ226" t="s">
        <v>329</v>
      </c>
      <c r="AK226" t="s">
        <v>330</v>
      </c>
      <c r="AL226" t="s">
        <v>330</v>
      </c>
      <c r="AM226" t="s">
        <v>438</v>
      </c>
      <c r="AN226" t="s">
        <v>724</v>
      </c>
      <c r="AO226" s="3" t="s">
        <v>440</v>
      </c>
      <c r="AP226" s="3" t="s">
        <v>470</v>
      </c>
      <c r="AQ226" s="3" t="s">
        <v>441</v>
      </c>
      <c r="AR226" s="3" t="s">
        <v>442</v>
      </c>
      <c r="AS226" s="3" t="s">
        <v>443</v>
      </c>
      <c r="AT226" s="3" t="s">
        <v>318</v>
      </c>
      <c r="AU226" s="3" t="s">
        <v>441</v>
      </c>
      <c r="AV226" s="3" t="s">
        <v>442</v>
      </c>
      <c r="AW226" s="3">
        <v>0.38</v>
      </c>
      <c r="AX226" s="3">
        <v>0.25</v>
      </c>
      <c r="AY226" s="3">
        <f>AW226/AX226</f>
        <v>1.52</v>
      </c>
      <c r="AZ226" s="3" t="s">
        <v>460</v>
      </c>
      <c r="BA226" s="3" t="s">
        <v>441</v>
      </c>
      <c r="BB226" s="3" t="s">
        <v>441</v>
      </c>
      <c r="BC226" s="3" t="s">
        <v>442</v>
      </c>
      <c r="BD226" s="4" t="s">
        <v>725</v>
      </c>
    </row>
    <row r="227" spans="1:56" x14ac:dyDescent="0.25">
      <c r="A227" t="s">
        <v>255</v>
      </c>
      <c r="B227">
        <v>1</v>
      </c>
      <c r="C227" t="s">
        <v>257</v>
      </c>
      <c r="D227" t="s">
        <v>12</v>
      </c>
      <c r="E227" s="2" t="s">
        <v>16</v>
      </c>
      <c r="F227" t="s">
        <v>12</v>
      </c>
      <c r="G227" t="s">
        <v>12</v>
      </c>
      <c r="H227">
        <v>2</v>
      </c>
      <c r="I227" t="s">
        <v>157</v>
      </c>
      <c r="K227" t="s">
        <v>417</v>
      </c>
      <c r="L227" t="s">
        <v>347</v>
      </c>
      <c r="M227">
        <v>0.125</v>
      </c>
      <c r="N227">
        <v>0.5</v>
      </c>
      <c r="O227">
        <v>4</v>
      </c>
      <c r="P227">
        <v>4</v>
      </c>
      <c r="Q227">
        <v>2</v>
      </c>
      <c r="R227" t="s">
        <v>320</v>
      </c>
      <c r="S227" t="s">
        <v>327</v>
      </c>
      <c r="T227" t="s">
        <v>317</v>
      </c>
      <c r="U227" t="s">
        <v>323</v>
      </c>
      <c r="V227">
        <v>1</v>
      </c>
      <c r="W227">
        <v>0.12</v>
      </c>
      <c r="X227">
        <v>0.125</v>
      </c>
      <c r="Y227" t="s">
        <v>328</v>
      </c>
      <c r="Z227" t="s">
        <v>326</v>
      </c>
      <c r="AA227" t="s">
        <v>326</v>
      </c>
      <c r="AB227" t="s">
        <v>325</v>
      </c>
      <c r="AC227" t="s">
        <v>329</v>
      </c>
      <c r="AD227" t="s">
        <v>330</v>
      </c>
      <c r="AE227" t="s">
        <v>330</v>
      </c>
      <c r="AF227" t="s">
        <v>325</v>
      </c>
      <c r="AG227" t="s">
        <v>330</v>
      </c>
      <c r="AH227" t="s">
        <v>325</v>
      </c>
      <c r="AI227" t="s">
        <v>326</v>
      </c>
      <c r="AJ227" t="s">
        <v>330</v>
      </c>
      <c r="AK227" t="s">
        <v>326</v>
      </c>
      <c r="AL227" t="s">
        <v>330</v>
      </c>
      <c r="AM227" t="s">
        <v>438</v>
      </c>
      <c r="AN227" t="s">
        <v>469</v>
      </c>
      <c r="AO227" s="3" t="s">
        <v>440</v>
      </c>
      <c r="AP227" s="3" t="s">
        <v>470</v>
      </c>
      <c r="AQ227" s="3" t="s">
        <v>441</v>
      </c>
      <c r="AR227" s="3" t="s">
        <v>442</v>
      </c>
      <c r="AS227" s="3">
        <v>1</v>
      </c>
      <c r="AT227" s="3" t="s">
        <v>318</v>
      </c>
      <c r="AU227" s="3" t="s">
        <v>441</v>
      </c>
      <c r="AV227" s="3" t="s">
        <v>442</v>
      </c>
      <c r="AW227" s="3">
        <v>1</v>
      </c>
      <c r="AX227" s="3">
        <v>0.75</v>
      </c>
      <c r="AY227" s="3">
        <f>AW227/AX227</f>
        <v>1.3333333333333333</v>
      </c>
      <c r="AZ227" s="3" t="s">
        <v>460</v>
      </c>
      <c r="BA227" s="3" t="s">
        <v>441</v>
      </c>
      <c r="BB227" s="3" t="s">
        <v>441</v>
      </c>
      <c r="BC227" s="3" t="s">
        <v>442</v>
      </c>
      <c r="BD227" s="4" t="s">
        <v>726</v>
      </c>
    </row>
    <row r="228" spans="1:56" x14ac:dyDescent="0.25">
      <c r="A228" t="s">
        <v>255</v>
      </c>
      <c r="B228">
        <v>1</v>
      </c>
      <c r="C228" t="s">
        <v>21</v>
      </c>
      <c r="D228" t="s">
        <v>12</v>
      </c>
      <c r="E228" s="2" t="s">
        <v>19</v>
      </c>
      <c r="F228" t="s">
        <v>12</v>
      </c>
      <c r="G228" t="s">
        <v>12</v>
      </c>
      <c r="H228">
        <v>2</v>
      </c>
      <c r="I228" t="s">
        <v>81</v>
      </c>
      <c r="K228" t="s">
        <v>418</v>
      </c>
      <c r="L228" t="s">
        <v>337</v>
      </c>
      <c r="M228">
        <v>3.7499999999999999E-3</v>
      </c>
      <c r="N228">
        <v>1</v>
      </c>
      <c r="O228" t="s">
        <v>333</v>
      </c>
      <c r="P228">
        <v>0.5</v>
      </c>
      <c r="Q228">
        <v>2</v>
      </c>
      <c r="R228" t="s">
        <v>320</v>
      </c>
      <c r="S228">
        <v>0.125</v>
      </c>
      <c r="T228" t="s">
        <v>361</v>
      </c>
      <c r="U228">
        <v>6.25E-2</v>
      </c>
      <c r="V228" t="s">
        <v>333</v>
      </c>
      <c r="W228">
        <v>0.12</v>
      </c>
      <c r="X228">
        <v>6.25E-2</v>
      </c>
      <c r="Y228">
        <v>21.79</v>
      </c>
      <c r="Z228" t="s">
        <v>330</v>
      </c>
      <c r="AA228" t="s">
        <v>326</v>
      </c>
      <c r="AB228" t="s">
        <v>330</v>
      </c>
      <c r="AC228" t="s">
        <v>330</v>
      </c>
      <c r="AD228" t="s">
        <v>330</v>
      </c>
      <c r="AE228" t="s">
        <v>330</v>
      </c>
      <c r="AF228" t="s">
        <v>330</v>
      </c>
      <c r="AG228" t="s">
        <v>325</v>
      </c>
      <c r="AH228" t="s">
        <v>330</v>
      </c>
      <c r="AI228" t="s">
        <v>330</v>
      </c>
      <c r="AJ228" t="s">
        <v>329</v>
      </c>
      <c r="AK228" t="s">
        <v>330</v>
      </c>
      <c r="AL228" t="s">
        <v>330</v>
      </c>
      <c r="AM228" t="s">
        <v>438</v>
      </c>
      <c r="AN228" t="s">
        <v>451</v>
      </c>
      <c r="AO228" s="3" t="s">
        <v>440</v>
      </c>
      <c r="AP228" s="3">
        <v>3.2000000000000001E-2</v>
      </c>
      <c r="AQ228" s="3" t="s">
        <v>441</v>
      </c>
      <c r="AR228" s="3" t="s">
        <v>442</v>
      </c>
      <c r="AS228" s="3" t="s">
        <v>441</v>
      </c>
      <c r="AT228" s="3" t="s">
        <v>441</v>
      </c>
      <c r="AU228" s="3" t="s">
        <v>441</v>
      </c>
      <c r="AV228" s="3" t="s">
        <v>446</v>
      </c>
      <c r="AW228" s="3" t="s">
        <v>440</v>
      </c>
      <c r="AX228" s="3">
        <v>9.4E-2</v>
      </c>
      <c r="AY228" s="3" t="s">
        <v>441</v>
      </c>
      <c r="AZ228" s="3" t="s">
        <v>442</v>
      </c>
      <c r="BA228" s="3" t="s">
        <v>506</v>
      </c>
      <c r="BB228" s="3" t="s">
        <v>441</v>
      </c>
      <c r="BC228" s="3" t="s">
        <v>449</v>
      </c>
      <c r="BD228" s="3" t="s">
        <v>727</v>
      </c>
    </row>
    <row r="229" spans="1:56" x14ac:dyDescent="0.25">
      <c r="A229" t="s">
        <v>255</v>
      </c>
      <c r="B229">
        <v>2</v>
      </c>
      <c r="C229" t="s">
        <v>66</v>
      </c>
      <c r="D229" t="s">
        <v>12</v>
      </c>
      <c r="E229" s="2" t="s">
        <v>19</v>
      </c>
      <c r="F229" t="s">
        <v>12</v>
      </c>
      <c r="G229" t="s">
        <v>12</v>
      </c>
      <c r="H229">
        <v>2</v>
      </c>
      <c r="I229" t="s">
        <v>127</v>
      </c>
      <c r="K229" t="s">
        <v>417</v>
      </c>
      <c r="L229" t="s">
        <v>347</v>
      </c>
      <c r="M229">
        <v>1.8749999999999999E-3</v>
      </c>
      <c r="N229">
        <v>1</v>
      </c>
      <c r="O229" t="s">
        <v>333</v>
      </c>
      <c r="P229">
        <v>0.25</v>
      </c>
      <c r="Q229">
        <v>2</v>
      </c>
      <c r="R229" t="s">
        <v>320</v>
      </c>
      <c r="S229">
        <v>0.25</v>
      </c>
      <c r="T229">
        <v>0.5</v>
      </c>
      <c r="U229" t="s">
        <v>332</v>
      </c>
      <c r="V229" t="s">
        <v>333</v>
      </c>
      <c r="W229">
        <v>0.12</v>
      </c>
      <c r="X229">
        <v>0.03</v>
      </c>
      <c r="Y229">
        <v>26.08</v>
      </c>
      <c r="Z229" t="s">
        <v>330</v>
      </c>
      <c r="AA229" t="s">
        <v>326</v>
      </c>
      <c r="AB229" t="s">
        <v>330</v>
      </c>
      <c r="AC229" t="s">
        <v>330</v>
      </c>
      <c r="AD229" t="s">
        <v>330</v>
      </c>
      <c r="AE229" t="s">
        <v>330</v>
      </c>
      <c r="AF229" t="s">
        <v>330</v>
      </c>
      <c r="AG229" t="s">
        <v>325</v>
      </c>
      <c r="AH229" t="s">
        <v>330</v>
      </c>
      <c r="AI229" t="s">
        <v>330</v>
      </c>
      <c r="AJ229" t="s">
        <v>329</v>
      </c>
      <c r="AK229" t="s">
        <v>330</v>
      </c>
      <c r="AL229" t="s">
        <v>325</v>
      </c>
      <c r="AM229" t="s">
        <v>438</v>
      </c>
      <c r="AN229" t="s">
        <v>451</v>
      </c>
      <c r="AO229" s="3" t="s">
        <v>441</v>
      </c>
      <c r="AP229" s="3" t="s">
        <v>441</v>
      </c>
      <c r="AQ229" s="3" t="s">
        <v>441</v>
      </c>
      <c r="AR229" s="3" t="s">
        <v>446</v>
      </c>
      <c r="AS229" s="3" t="s">
        <v>441</v>
      </c>
      <c r="AT229" s="5" t="s">
        <v>441</v>
      </c>
      <c r="AU229" s="3" t="s">
        <v>441</v>
      </c>
      <c r="AV229" s="3" t="s">
        <v>446</v>
      </c>
      <c r="AW229" s="3" t="s">
        <v>441</v>
      </c>
      <c r="AX229" s="3" t="s">
        <v>441</v>
      </c>
      <c r="AY229" s="3" t="s">
        <v>441</v>
      </c>
      <c r="AZ229" s="3" t="s">
        <v>446</v>
      </c>
      <c r="BA229" s="3" t="s">
        <v>537</v>
      </c>
      <c r="BB229" s="3" t="s">
        <v>506</v>
      </c>
      <c r="BC229" s="5" t="s">
        <v>449</v>
      </c>
      <c r="BD229" s="3" t="s">
        <v>728</v>
      </c>
    </row>
    <row r="230" spans="1:56" x14ac:dyDescent="0.25">
      <c r="A230" t="s">
        <v>255</v>
      </c>
      <c r="B230">
        <v>2</v>
      </c>
      <c r="C230" t="s">
        <v>41</v>
      </c>
      <c r="D230" t="s">
        <v>12</v>
      </c>
      <c r="E230" s="2" t="s">
        <v>13</v>
      </c>
      <c r="F230" t="s">
        <v>12</v>
      </c>
      <c r="G230" t="s">
        <v>12</v>
      </c>
      <c r="H230">
        <v>1</v>
      </c>
      <c r="I230" t="s">
        <v>231</v>
      </c>
      <c r="J230" t="s">
        <v>256</v>
      </c>
      <c r="K230" t="s">
        <v>417</v>
      </c>
      <c r="L230" t="s">
        <v>348</v>
      </c>
      <c r="M230">
        <v>1.4999999999999999E-2</v>
      </c>
      <c r="N230" t="s">
        <v>323</v>
      </c>
      <c r="O230" t="s">
        <v>333</v>
      </c>
      <c r="P230">
        <v>0.25</v>
      </c>
      <c r="Q230">
        <v>4</v>
      </c>
      <c r="R230" t="s">
        <v>320</v>
      </c>
      <c r="S230" t="s">
        <v>327</v>
      </c>
      <c r="T230" t="s">
        <v>361</v>
      </c>
      <c r="U230">
        <v>0.25</v>
      </c>
      <c r="V230">
        <v>8</v>
      </c>
      <c r="W230">
        <v>0.5</v>
      </c>
      <c r="X230">
        <v>6.25E-2</v>
      </c>
      <c r="Y230">
        <v>23.15</v>
      </c>
      <c r="Z230" t="s">
        <v>330</v>
      </c>
      <c r="AA230" t="s">
        <v>326</v>
      </c>
      <c r="AB230" t="s">
        <v>330</v>
      </c>
      <c r="AC230" t="s">
        <v>330</v>
      </c>
      <c r="AD230" t="s">
        <v>325</v>
      </c>
      <c r="AE230" t="s">
        <v>330</v>
      </c>
      <c r="AF230" t="s">
        <v>325</v>
      </c>
      <c r="AG230" t="s">
        <v>325</v>
      </c>
      <c r="AH230" t="s">
        <v>330</v>
      </c>
      <c r="AI230" t="s">
        <v>325</v>
      </c>
      <c r="AJ230" t="s">
        <v>329</v>
      </c>
      <c r="AK230" t="s">
        <v>330</v>
      </c>
      <c r="AL230" t="s">
        <v>330</v>
      </c>
      <c r="AM230" t="s">
        <v>438</v>
      </c>
      <c r="AN230" t="s">
        <v>480</v>
      </c>
      <c r="AO230" s="3" t="s">
        <v>440</v>
      </c>
      <c r="AP230" s="3" t="s">
        <v>470</v>
      </c>
      <c r="AQ230" s="3" t="s">
        <v>441</v>
      </c>
      <c r="AR230" s="3" t="s">
        <v>442</v>
      </c>
      <c r="AS230" s="3" t="s">
        <v>443</v>
      </c>
      <c r="AT230" s="3" t="s">
        <v>318</v>
      </c>
      <c r="AU230" s="3">
        <v>8</v>
      </c>
      <c r="AV230" s="3" t="s">
        <v>446</v>
      </c>
      <c r="AW230" s="3" t="s">
        <v>440</v>
      </c>
      <c r="AX230" s="3">
        <v>2</v>
      </c>
      <c r="AY230" s="3">
        <v>8</v>
      </c>
      <c r="AZ230" s="3" t="s">
        <v>446</v>
      </c>
      <c r="BA230" s="3" t="s">
        <v>441</v>
      </c>
      <c r="BB230" s="3" t="s">
        <v>441</v>
      </c>
      <c r="BC230" s="3" t="s">
        <v>449</v>
      </c>
      <c r="BD230" s="3" t="s">
        <v>729</v>
      </c>
    </row>
    <row r="231" spans="1:56" x14ac:dyDescent="0.25">
      <c r="A231" t="s">
        <v>255</v>
      </c>
      <c r="B231">
        <v>2</v>
      </c>
      <c r="C231" t="s">
        <v>118</v>
      </c>
      <c r="D231" t="s">
        <v>12</v>
      </c>
      <c r="E231" s="2" t="s">
        <v>19</v>
      </c>
      <c r="F231" t="s">
        <v>12</v>
      </c>
      <c r="G231" t="s">
        <v>12</v>
      </c>
      <c r="H231">
        <v>3</v>
      </c>
      <c r="I231" t="s">
        <v>249</v>
      </c>
      <c r="K231" t="s">
        <v>418</v>
      </c>
      <c r="L231" t="s">
        <v>337</v>
      </c>
      <c r="M231">
        <v>3.7499999999999999E-3</v>
      </c>
      <c r="N231">
        <v>1</v>
      </c>
      <c r="O231" t="s">
        <v>333</v>
      </c>
      <c r="P231">
        <v>0.5</v>
      </c>
      <c r="Q231">
        <v>2</v>
      </c>
      <c r="R231" t="s">
        <v>320</v>
      </c>
      <c r="S231">
        <v>0.25</v>
      </c>
      <c r="T231" t="s">
        <v>361</v>
      </c>
      <c r="U231">
        <v>0.125</v>
      </c>
      <c r="V231" t="s">
        <v>333</v>
      </c>
      <c r="W231">
        <v>0.12</v>
      </c>
      <c r="X231">
        <v>6.25E-2</v>
      </c>
      <c r="Y231">
        <v>23.35</v>
      </c>
      <c r="Z231" t="s">
        <v>330</v>
      </c>
      <c r="AA231" t="s">
        <v>326</v>
      </c>
      <c r="AB231" t="s">
        <v>330</v>
      </c>
      <c r="AC231" t="s">
        <v>330</v>
      </c>
      <c r="AD231" t="s">
        <v>330</v>
      </c>
      <c r="AE231" t="s">
        <v>330</v>
      </c>
      <c r="AF231" t="s">
        <v>330</v>
      </c>
      <c r="AG231" t="s">
        <v>325</v>
      </c>
      <c r="AH231" t="s">
        <v>330</v>
      </c>
      <c r="AI231" t="s">
        <v>344</v>
      </c>
      <c r="AJ231" t="s">
        <v>329</v>
      </c>
      <c r="AK231" t="s">
        <v>330</v>
      </c>
      <c r="AL231" t="s">
        <v>330</v>
      </c>
      <c r="AM231" t="s">
        <v>438</v>
      </c>
      <c r="AN231" t="s">
        <v>451</v>
      </c>
      <c r="AO231" s="3" t="s">
        <v>440</v>
      </c>
      <c r="AP231" s="3">
        <v>0.32</v>
      </c>
      <c r="AQ231" s="3">
        <v>50</v>
      </c>
      <c r="AR231" s="3" t="s">
        <v>446</v>
      </c>
      <c r="AS231" s="3">
        <v>16</v>
      </c>
      <c r="AT231" s="5" t="s">
        <v>459</v>
      </c>
      <c r="AU231" s="3">
        <v>250</v>
      </c>
      <c r="AV231" s="3" t="s">
        <v>446</v>
      </c>
      <c r="AW231" s="3" t="s">
        <v>440</v>
      </c>
      <c r="AX231" s="3">
        <v>0.125</v>
      </c>
      <c r="AY231" s="3">
        <v>128</v>
      </c>
      <c r="AZ231" s="3" t="s">
        <v>446</v>
      </c>
      <c r="BA231" s="3" t="s">
        <v>441</v>
      </c>
      <c r="BB231" s="3" t="s">
        <v>441</v>
      </c>
      <c r="BC231" s="5" t="s">
        <v>449</v>
      </c>
      <c r="BD231" s="3" t="s">
        <v>730</v>
      </c>
    </row>
    <row r="232" spans="1:56" x14ac:dyDescent="0.25">
      <c r="A232" t="s">
        <v>255</v>
      </c>
      <c r="B232">
        <v>3</v>
      </c>
      <c r="C232" t="s">
        <v>45</v>
      </c>
      <c r="D232" t="s">
        <v>12</v>
      </c>
      <c r="E232" s="2" t="s">
        <v>19</v>
      </c>
      <c r="F232" t="s">
        <v>12</v>
      </c>
      <c r="G232" t="s">
        <v>12</v>
      </c>
      <c r="H232">
        <v>1</v>
      </c>
      <c r="I232" t="s">
        <v>24</v>
      </c>
      <c r="K232" t="s">
        <v>417</v>
      </c>
      <c r="L232" t="s">
        <v>347</v>
      </c>
      <c r="M232">
        <v>1.8749999999999999E-3</v>
      </c>
      <c r="N232">
        <v>1</v>
      </c>
      <c r="O232" t="s">
        <v>333</v>
      </c>
      <c r="P232">
        <v>0.5</v>
      </c>
      <c r="Q232">
        <v>2</v>
      </c>
      <c r="R232" t="s">
        <v>320</v>
      </c>
      <c r="S232">
        <v>6.25E-2</v>
      </c>
      <c r="T232" t="s">
        <v>361</v>
      </c>
      <c r="U232" t="s">
        <v>332</v>
      </c>
      <c r="V232" t="s">
        <v>333</v>
      </c>
      <c r="W232">
        <v>0.12</v>
      </c>
      <c r="X232">
        <v>0.03</v>
      </c>
      <c r="Y232">
        <v>28.38</v>
      </c>
      <c r="Z232" t="s">
        <v>330</v>
      </c>
      <c r="AA232" t="s">
        <v>326</v>
      </c>
      <c r="AB232" t="s">
        <v>330</v>
      </c>
      <c r="AC232" t="s">
        <v>330</v>
      </c>
      <c r="AD232" t="s">
        <v>330</v>
      </c>
      <c r="AE232" t="s">
        <v>330</v>
      </c>
      <c r="AF232" t="s">
        <v>330</v>
      </c>
      <c r="AG232" t="s">
        <v>325</v>
      </c>
      <c r="AH232" t="s">
        <v>330</v>
      </c>
      <c r="AI232" t="s">
        <v>330</v>
      </c>
      <c r="AJ232" t="s">
        <v>329</v>
      </c>
      <c r="AK232" t="s">
        <v>330</v>
      </c>
      <c r="AL232" t="s">
        <v>330</v>
      </c>
      <c r="AM232" t="s">
        <v>438</v>
      </c>
      <c r="AN232" t="s">
        <v>451</v>
      </c>
      <c r="AO232" s="3" t="s">
        <v>441</v>
      </c>
      <c r="AP232" s="3" t="s">
        <v>441</v>
      </c>
      <c r="AQ232" s="3" t="s">
        <v>441</v>
      </c>
      <c r="AR232" s="3" t="s">
        <v>446</v>
      </c>
      <c r="AS232" s="3" t="s">
        <v>441</v>
      </c>
      <c r="AT232" s="3" t="s">
        <v>441</v>
      </c>
      <c r="AU232" s="3" t="s">
        <v>441</v>
      </c>
      <c r="AV232" s="3" t="s">
        <v>446</v>
      </c>
      <c r="AW232" s="3" t="s">
        <v>441</v>
      </c>
      <c r="AX232" s="3" t="s">
        <v>441</v>
      </c>
      <c r="AY232" s="3" t="s">
        <v>441</v>
      </c>
      <c r="AZ232" s="3" t="s">
        <v>446</v>
      </c>
      <c r="BA232" s="3" t="s">
        <v>512</v>
      </c>
      <c r="BB232" s="3" t="s">
        <v>448</v>
      </c>
      <c r="BC232" s="3" t="s">
        <v>449</v>
      </c>
      <c r="BD232" s="7" t="s">
        <v>731</v>
      </c>
    </row>
    <row r="233" spans="1:56" x14ac:dyDescent="0.25">
      <c r="A233" t="s">
        <v>255</v>
      </c>
      <c r="B233">
        <v>3</v>
      </c>
      <c r="C233" t="s">
        <v>21</v>
      </c>
      <c r="D233" t="s">
        <v>12</v>
      </c>
      <c r="E233" s="2" t="s">
        <v>19</v>
      </c>
      <c r="F233" t="s">
        <v>12</v>
      </c>
      <c r="G233" t="s">
        <v>12</v>
      </c>
      <c r="H233">
        <v>1</v>
      </c>
      <c r="I233" t="s">
        <v>33</v>
      </c>
      <c r="K233" t="s">
        <v>418</v>
      </c>
      <c r="L233" t="s">
        <v>337</v>
      </c>
      <c r="M233">
        <v>3.7499999999999999E-3</v>
      </c>
      <c r="N233">
        <v>1</v>
      </c>
      <c r="O233" t="s">
        <v>333</v>
      </c>
      <c r="P233">
        <v>0.5</v>
      </c>
      <c r="Q233">
        <v>2</v>
      </c>
      <c r="R233" t="s">
        <v>320</v>
      </c>
      <c r="S233">
        <v>0.25</v>
      </c>
      <c r="T233" t="s">
        <v>361</v>
      </c>
      <c r="U233">
        <v>6.25E-2</v>
      </c>
      <c r="V233" t="s">
        <v>333</v>
      </c>
      <c r="W233">
        <v>0.12</v>
      </c>
      <c r="X233">
        <v>6.25E-2</v>
      </c>
      <c r="Y233">
        <v>22.63</v>
      </c>
      <c r="Z233" t="s">
        <v>330</v>
      </c>
      <c r="AA233" t="s">
        <v>326</v>
      </c>
      <c r="AB233" t="s">
        <v>330</v>
      </c>
      <c r="AC233" t="s">
        <v>330</v>
      </c>
      <c r="AD233" t="s">
        <v>330</v>
      </c>
      <c r="AE233" t="s">
        <v>330</v>
      </c>
      <c r="AF233" t="s">
        <v>330</v>
      </c>
      <c r="AG233" t="s">
        <v>325</v>
      </c>
      <c r="AH233" t="s">
        <v>330</v>
      </c>
      <c r="AI233" t="s">
        <v>330</v>
      </c>
      <c r="AK233" t="s">
        <v>330</v>
      </c>
      <c r="AL233" t="s">
        <v>330</v>
      </c>
      <c r="AM233" t="s">
        <v>438</v>
      </c>
      <c r="AN233" t="s">
        <v>451</v>
      </c>
      <c r="AO233" s="3" t="s">
        <v>440</v>
      </c>
      <c r="AP233" s="3">
        <v>6.4000000000000001E-2</v>
      </c>
      <c r="AQ233" s="3">
        <f>16/0.064</f>
        <v>250</v>
      </c>
      <c r="AR233" s="3" t="s">
        <v>446</v>
      </c>
      <c r="AS233" s="3" t="s">
        <v>441</v>
      </c>
      <c r="AT233" s="3" t="s">
        <v>441</v>
      </c>
      <c r="AU233" s="3" t="s">
        <v>441</v>
      </c>
      <c r="AV233" s="3" t="s">
        <v>446</v>
      </c>
      <c r="AW233" s="3" t="s">
        <v>440</v>
      </c>
      <c r="AX233" s="3">
        <v>0.19</v>
      </c>
      <c r="AY233" s="3">
        <f>16/0.19</f>
        <v>84.21052631578948</v>
      </c>
      <c r="AZ233" s="3" t="s">
        <v>446</v>
      </c>
      <c r="BA233" s="3" t="s">
        <v>506</v>
      </c>
      <c r="BB233" s="3" t="s">
        <v>441</v>
      </c>
      <c r="BC233" s="3" t="s">
        <v>449</v>
      </c>
      <c r="BD233" s="3" t="s">
        <v>732</v>
      </c>
    </row>
    <row r="234" spans="1:56" x14ac:dyDescent="0.25">
      <c r="A234" t="s">
        <v>258</v>
      </c>
      <c r="B234"/>
      <c r="C234" t="s">
        <v>252</v>
      </c>
      <c r="D234" t="s">
        <v>42</v>
      </c>
      <c r="E234" t="s">
        <v>19</v>
      </c>
      <c r="F234" t="s">
        <v>12</v>
      </c>
      <c r="G234" t="s">
        <v>12</v>
      </c>
      <c r="H234">
        <v>3</v>
      </c>
      <c r="I234" t="s">
        <v>59</v>
      </c>
      <c r="L234" t="s">
        <v>419</v>
      </c>
      <c r="M234">
        <v>1.8749999999999999E-3</v>
      </c>
      <c r="N234">
        <v>1</v>
      </c>
      <c r="O234" t="s">
        <v>333</v>
      </c>
      <c r="P234">
        <v>0.5</v>
      </c>
      <c r="Q234">
        <v>2</v>
      </c>
      <c r="R234" t="s">
        <v>320</v>
      </c>
      <c r="S234">
        <v>6.25E-2</v>
      </c>
      <c r="T234" t="s">
        <v>361</v>
      </c>
      <c r="U234" t="s">
        <v>332</v>
      </c>
      <c r="V234" t="s">
        <v>333</v>
      </c>
      <c r="W234">
        <v>0.12</v>
      </c>
      <c r="X234">
        <v>0.03</v>
      </c>
      <c r="Y234">
        <v>27.49</v>
      </c>
      <c r="Z234" t="s">
        <v>330</v>
      </c>
      <c r="AA234" t="s">
        <v>326</v>
      </c>
      <c r="AB234" t="s">
        <v>330</v>
      </c>
      <c r="AC234" t="s">
        <v>330</v>
      </c>
      <c r="AD234" t="s">
        <v>330</v>
      </c>
      <c r="AE234" t="s">
        <v>330</v>
      </c>
      <c r="AF234" t="s">
        <v>330</v>
      </c>
      <c r="AG234" t="s">
        <v>325</v>
      </c>
      <c r="AH234" t="s">
        <v>330</v>
      </c>
      <c r="AI234" t="s">
        <v>330</v>
      </c>
      <c r="AJ234" t="s">
        <v>329</v>
      </c>
      <c r="AK234" t="s">
        <v>330</v>
      </c>
      <c r="AL234" t="s">
        <v>330</v>
      </c>
    </row>
    <row r="235" spans="1:56" x14ac:dyDescent="0.25">
      <c r="A235" t="s">
        <v>259</v>
      </c>
      <c r="B235"/>
      <c r="C235" t="s">
        <v>255</v>
      </c>
      <c r="D235" t="s">
        <v>42</v>
      </c>
      <c r="E235" t="s">
        <v>19</v>
      </c>
      <c r="F235" t="s">
        <v>12</v>
      </c>
      <c r="G235" t="s">
        <v>12</v>
      </c>
      <c r="H235">
        <v>3</v>
      </c>
      <c r="I235" t="s">
        <v>159</v>
      </c>
      <c r="L235" t="s">
        <v>419</v>
      </c>
      <c r="M235">
        <v>1.8749999999999999E-3</v>
      </c>
      <c r="N235">
        <v>1</v>
      </c>
      <c r="O235" t="s">
        <v>333</v>
      </c>
      <c r="P235">
        <v>1</v>
      </c>
      <c r="Q235">
        <v>2</v>
      </c>
      <c r="R235" t="s">
        <v>320</v>
      </c>
      <c r="S235">
        <v>6.25E-2</v>
      </c>
      <c r="T235" t="s">
        <v>361</v>
      </c>
      <c r="U235" t="s">
        <v>332</v>
      </c>
      <c r="V235" t="s">
        <v>333</v>
      </c>
      <c r="W235">
        <v>0.12</v>
      </c>
      <c r="X235">
        <v>0.03</v>
      </c>
      <c r="Y235">
        <v>27.44</v>
      </c>
      <c r="Z235" t="s">
        <v>330</v>
      </c>
      <c r="AA235" t="s">
        <v>326</v>
      </c>
      <c r="AB235" t="s">
        <v>330</v>
      </c>
      <c r="AC235" t="s">
        <v>330</v>
      </c>
      <c r="AD235" t="s">
        <v>330</v>
      </c>
      <c r="AE235" t="s">
        <v>330</v>
      </c>
      <c r="AF235" t="s">
        <v>330</v>
      </c>
      <c r="AG235" t="s">
        <v>325</v>
      </c>
      <c r="AH235" t="s">
        <v>330</v>
      </c>
      <c r="AI235" t="s">
        <v>330</v>
      </c>
      <c r="AJ235" t="s">
        <v>329</v>
      </c>
      <c r="AK235" t="s">
        <v>330</v>
      </c>
    </row>
    <row r="236" spans="1:56" x14ac:dyDescent="0.25">
      <c r="A236" t="s">
        <v>260</v>
      </c>
      <c r="B236"/>
      <c r="C236" t="s">
        <v>10</v>
      </c>
      <c r="D236" t="s">
        <v>42</v>
      </c>
      <c r="E236" t="s">
        <v>19</v>
      </c>
      <c r="F236" t="s">
        <v>12</v>
      </c>
      <c r="G236" t="s">
        <v>12</v>
      </c>
      <c r="H236">
        <v>5</v>
      </c>
      <c r="I236" t="s">
        <v>106</v>
      </c>
      <c r="L236" t="s">
        <v>419</v>
      </c>
      <c r="M236">
        <v>3.7499999999999999E-3</v>
      </c>
      <c r="N236">
        <v>1</v>
      </c>
      <c r="O236" t="s">
        <v>333</v>
      </c>
      <c r="P236">
        <v>0.5</v>
      </c>
      <c r="Q236">
        <v>2</v>
      </c>
      <c r="R236" t="s">
        <v>320</v>
      </c>
      <c r="S236">
        <v>6.25E-2</v>
      </c>
      <c r="T236" t="s">
        <v>317</v>
      </c>
      <c r="U236" t="s">
        <v>332</v>
      </c>
      <c r="V236" t="s">
        <v>333</v>
      </c>
      <c r="W236">
        <v>0.12</v>
      </c>
      <c r="X236">
        <v>6.25E-2</v>
      </c>
      <c r="Y236">
        <v>28.77</v>
      </c>
      <c r="Z236" t="s">
        <v>330</v>
      </c>
      <c r="AA236" t="s">
        <v>326</v>
      </c>
      <c r="AB236" t="s">
        <v>330</v>
      </c>
      <c r="AC236" t="s">
        <v>330</v>
      </c>
      <c r="AD236" t="s">
        <v>330</v>
      </c>
      <c r="AE236" t="s">
        <v>330</v>
      </c>
      <c r="AF236" t="s">
        <v>330</v>
      </c>
      <c r="AG236" t="s">
        <v>330</v>
      </c>
      <c r="AH236" t="s">
        <v>330</v>
      </c>
      <c r="AI236" t="s">
        <v>344</v>
      </c>
      <c r="AJ236" t="s">
        <v>329</v>
      </c>
      <c r="AK236" t="s">
        <v>330</v>
      </c>
      <c r="AL236" t="s">
        <v>330</v>
      </c>
    </row>
    <row r="237" spans="1:56" x14ac:dyDescent="0.25">
      <c r="A237" t="s">
        <v>261</v>
      </c>
      <c r="B237"/>
      <c r="C237" t="s">
        <v>32</v>
      </c>
      <c r="D237" t="s">
        <v>42</v>
      </c>
      <c r="E237" t="s">
        <v>19</v>
      </c>
      <c r="F237" t="s">
        <v>12</v>
      </c>
      <c r="G237" t="s">
        <v>12</v>
      </c>
      <c r="H237">
        <v>3</v>
      </c>
      <c r="I237" t="s">
        <v>189</v>
      </c>
      <c r="L237" t="s">
        <v>419</v>
      </c>
      <c r="M237">
        <v>1.8749999999999999E-3</v>
      </c>
      <c r="N237">
        <v>0.5</v>
      </c>
      <c r="O237" t="s">
        <v>333</v>
      </c>
      <c r="P237">
        <v>0.5</v>
      </c>
      <c r="Q237">
        <v>2</v>
      </c>
      <c r="R237" t="s">
        <v>320</v>
      </c>
      <c r="S237">
        <v>0.03</v>
      </c>
      <c r="T237">
        <v>1</v>
      </c>
      <c r="U237" t="s">
        <v>332</v>
      </c>
      <c r="V237" t="s">
        <v>333</v>
      </c>
      <c r="W237">
        <v>0.12</v>
      </c>
      <c r="X237">
        <v>0.03</v>
      </c>
      <c r="Y237">
        <v>27.96</v>
      </c>
      <c r="Z237" t="s">
        <v>330</v>
      </c>
      <c r="AA237" t="s">
        <v>326</v>
      </c>
      <c r="AB237" t="s">
        <v>330</v>
      </c>
      <c r="AC237" t="s">
        <v>330</v>
      </c>
      <c r="AD237" t="s">
        <v>330</v>
      </c>
      <c r="AE237" t="s">
        <v>330</v>
      </c>
      <c r="AF237" t="s">
        <v>330</v>
      </c>
      <c r="AG237" t="s">
        <v>325</v>
      </c>
      <c r="AH237" t="s">
        <v>330</v>
      </c>
      <c r="AI237" t="s">
        <v>344</v>
      </c>
      <c r="AJ237" t="s">
        <v>329</v>
      </c>
      <c r="AK237" t="s">
        <v>330</v>
      </c>
    </row>
    <row r="238" spans="1:56" x14ac:dyDescent="0.25">
      <c r="A238" t="s">
        <v>262</v>
      </c>
      <c r="B238"/>
      <c r="C238" t="s">
        <v>63</v>
      </c>
      <c r="D238" t="s">
        <v>42</v>
      </c>
      <c r="E238" t="s">
        <v>19</v>
      </c>
      <c r="F238" t="s">
        <v>12</v>
      </c>
      <c r="G238" t="s">
        <v>12</v>
      </c>
      <c r="H238">
        <v>3</v>
      </c>
      <c r="I238" t="s">
        <v>124</v>
      </c>
      <c r="L238" t="s">
        <v>419</v>
      </c>
      <c r="M238">
        <v>3.7499999999999999E-3</v>
      </c>
      <c r="N238">
        <v>1</v>
      </c>
      <c r="O238" t="s">
        <v>333</v>
      </c>
      <c r="P238">
        <v>0.5</v>
      </c>
      <c r="Q238">
        <v>2</v>
      </c>
      <c r="R238" t="s">
        <v>320</v>
      </c>
      <c r="S238">
        <v>6.25E-2</v>
      </c>
      <c r="T238" t="s">
        <v>317</v>
      </c>
      <c r="U238" t="s">
        <v>332</v>
      </c>
      <c r="V238" t="s">
        <v>333</v>
      </c>
      <c r="W238">
        <v>0.12</v>
      </c>
      <c r="X238">
        <v>6.25E-2</v>
      </c>
      <c r="Y238">
        <v>29.08</v>
      </c>
      <c r="Z238" t="s">
        <v>330</v>
      </c>
      <c r="AA238" t="s">
        <v>326</v>
      </c>
      <c r="AB238" t="s">
        <v>330</v>
      </c>
      <c r="AC238" t="s">
        <v>330</v>
      </c>
      <c r="AD238" t="s">
        <v>330</v>
      </c>
      <c r="AE238" t="s">
        <v>330</v>
      </c>
      <c r="AF238" t="s">
        <v>330</v>
      </c>
      <c r="AG238" t="s">
        <v>330</v>
      </c>
      <c r="AH238" t="s">
        <v>330</v>
      </c>
      <c r="AI238" t="s">
        <v>344</v>
      </c>
      <c r="AJ238" t="s">
        <v>329</v>
      </c>
      <c r="AK238" t="s">
        <v>330</v>
      </c>
      <c r="AL238" t="s">
        <v>330</v>
      </c>
    </row>
    <row r="239" spans="1:56" x14ac:dyDescent="0.25">
      <c r="A239" t="s">
        <v>263</v>
      </c>
      <c r="B239"/>
      <c r="C239" t="s">
        <v>76</v>
      </c>
      <c r="D239" t="s">
        <v>42</v>
      </c>
      <c r="E239" t="s">
        <v>19</v>
      </c>
      <c r="F239" t="s">
        <v>12</v>
      </c>
      <c r="G239" t="s">
        <v>12</v>
      </c>
      <c r="H239">
        <v>3</v>
      </c>
      <c r="I239" t="s">
        <v>183</v>
      </c>
      <c r="L239" t="s">
        <v>419</v>
      </c>
      <c r="M239">
        <v>1.8749999999999999E-3</v>
      </c>
      <c r="N239">
        <v>1</v>
      </c>
      <c r="O239" t="s">
        <v>333</v>
      </c>
      <c r="P239">
        <v>0.5</v>
      </c>
      <c r="Q239">
        <v>2</v>
      </c>
      <c r="R239" t="s">
        <v>320</v>
      </c>
      <c r="S239">
        <v>6.25E-2</v>
      </c>
      <c r="T239" t="s">
        <v>317</v>
      </c>
      <c r="U239" t="s">
        <v>332</v>
      </c>
      <c r="V239" t="s">
        <v>333</v>
      </c>
      <c r="W239">
        <v>0.12</v>
      </c>
      <c r="X239">
        <v>0.03</v>
      </c>
      <c r="Y239">
        <v>28.21</v>
      </c>
      <c r="Z239" t="s">
        <v>330</v>
      </c>
      <c r="AA239" t="s">
        <v>326</v>
      </c>
      <c r="AB239" t="s">
        <v>330</v>
      </c>
      <c r="AC239" t="s">
        <v>330</v>
      </c>
      <c r="AD239" t="s">
        <v>330</v>
      </c>
      <c r="AE239" t="s">
        <v>330</v>
      </c>
      <c r="AF239" t="s">
        <v>330</v>
      </c>
      <c r="AG239" t="s">
        <v>330</v>
      </c>
      <c r="AH239" t="s">
        <v>330</v>
      </c>
      <c r="AI239" t="s">
        <v>344</v>
      </c>
      <c r="AJ239" t="s">
        <v>329</v>
      </c>
      <c r="AK239" t="s">
        <v>330</v>
      </c>
      <c r="AL239" t="s">
        <v>330</v>
      </c>
    </row>
    <row r="240" spans="1:56" x14ac:dyDescent="0.25">
      <c r="A240" t="s">
        <v>264</v>
      </c>
      <c r="B240"/>
      <c r="C240" t="s">
        <v>95</v>
      </c>
      <c r="D240" t="s">
        <v>42</v>
      </c>
      <c r="E240" t="s">
        <v>13</v>
      </c>
      <c r="F240" t="s">
        <v>12</v>
      </c>
      <c r="G240" t="s">
        <v>12</v>
      </c>
      <c r="H240">
        <v>3</v>
      </c>
      <c r="I240" t="s">
        <v>174</v>
      </c>
      <c r="L240" t="s">
        <v>419</v>
      </c>
      <c r="M240">
        <v>3.7499999999999999E-3</v>
      </c>
      <c r="N240">
        <v>2</v>
      </c>
      <c r="O240" t="s">
        <v>333</v>
      </c>
      <c r="P240">
        <v>0.25</v>
      </c>
      <c r="Q240">
        <v>2</v>
      </c>
      <c r="R240" t="s">
        <v>320</v>
      </c>
      <c r="S240">
        <v>6.25E-2</v>
      </c>
      <c r="T240" t="s">
        <v>317</v>
      </c>
      <c r="U240" t="s">
        <v>332</v>
      </c>
      <c r="V240" t="s">
        <v>333</v>
      </c>
      <c r="W240">
        <v>0.25</v>
      </c>
      <c r="X240">
        <v>6.25E-2</v>
      </c>
      <c r="Y240">
        <v>28.5</v>
      </c>
      <c r="Z240" t="s">
        <v>330</v>
      </c>
      <c r="AA240" t="s">
        <v>326</v>
      </c>
      <c r="AB240" t="s">
        <v>330</v>
      </c>
      <c r="AC240" t="s">
        <v>330</v>
      </c>
      <c r="AD240" t="s">
        <v>330</v>
      </c>
      <c r="AE240" t="s">
        <v>330</v>
      </c>
      <c r="AF240" t="s">
        <v>330</v>
      </c>
      <c r="AG240" t="s">
        <v>330</v>
      </c>
      <c r="AH240" t="s">
        <v>330</v>
      </c>
      <c r="AI240" t="s">
        <v>344</v>
      </c>
      <c r="AJ240" t="s">
        <v>329</v>
      </c>
      <c r="AK240" t="s">
        <v>330</v>
      </c>
      <c r="AL240" t="s">
        <v>330</v>
      </c>
    </row>
    <row r="241" spans="1:38" x14ac:dyDescent="0.25">
      <c r="A241" t="s">
        <v>265</v>
      </c>
      <c r="B241"/>
      <c r="C241" t="s">
        <v>123</v>
      </c>
      <c r="D241" t="s">
        <v>42</v>
      </c>
      <c r="E241" t="s">
        <v>19</v>
      </c>
      <c r="F241" t="s">
        <v>12</v>
      </c>
      <c r="G241" t="s">
        <v>12</v>
      </c>
      <c r="H241">
        <v>3</v>
      </c>
      <c r="I241" t="s">
        <v>178</v>
      </c>
      <c r="L241" t="s">
        <v>419</v>
      </c>
      <c r="M241">
        <v>1.8749999999999999E-3</v>
      </c>
      <c r="N241">
        <v>2</v>
      </c>
      <c r="O241" t="s">
        <v>333</v>
      </c>
      <c r="P241">
        <v>0.12</v>
      </c>
      <c r="Q241">
        <v>2</v>
      </c>
      <c r="R241" t="s">
        <v>356</v>
      </c>
      <c r="S241">
        <v>0.125</v>
      </c>
      <c r="T241" t="s">
        <v>317</v>
      </c>
      <c r="U241">
        <v>6.25E-2</v>
      </c>
      <c r="V241" t="s">
        <v>333</v>
      </c>
      <c r="W241">
        <v>0.25</v>
      </c>
      <c r="X241">
        <v>0.03</v>
      </c>
      <c r="Y241">
        <v>27.37</v>
      </c>
      <c r="Z241" t="s">
        <v>330</v>
      </c>
      <c r="AA241" t="s">
        <v>326</v>
      </c>
      <c r="AB241" t="s">
        <v>330</v>
      </c>
      <c r="AC241" t="s">
        <v>330</v>
      </c>
      <c r="AD241" t="s">
        <v>330</v>
      </c>
      <c r="AE241" t="s">
        <v>325</v>
      </c>
      <c r="AF241" t="s">
        <v>330</v>
      </c>
      <c r="AG241" t="s">
        <v>330</v>
      </c>
      <c r="AH241" t="s">
        <v>330</v>
      </c>
      <c r="AI241" t="s">
        <v>344</v>
      </c>
      <c r="AJ241" t="s">
        <v>329</v>
      </c>
      <c r="AK241" t="s">
        <v>330</v>
      </c>
      <c r="AL241" t="s">
        <v>330</v>
      </c>
    </row>
    <row r="242" spans="1:38" x14ac:dyDescent="0.25">
      <c r="A242" t="s">
        <v>266</v>
      </c>
      <c r="B242"/>
      <c r="C242" t="s">
        <v>135</v>
      </c>
      <c r="D242" t="s">
        <v>42</v>
      </c>
      <c r="E242" t="s">
        <v>267</v>
      </c>
      <c r="F242" t="s">
        <v>12</v>
      </c>
      <c r="G242" t="s">
        <v>12</v>
      </c>
      <c r="H242">
        <v>1</v>
      </c>
      <c r="I242" t="s">
        <v>185</v>
      </c>
      <c r="L242" t="s">
        <v>419</v>
      </c>
      <c r="M242">
        <v>1.8749999999999999E-3</v>
      </c>
      <c r="N242">
        <v>1</v>
      </c>
      <c r="O242" t="s">
        <v>333</v>
      </c>
      <c r="P242">
        <v>0.25</v>
      </c>
      <c r="Q242">
        <v>2</v>
      </c>
      <c r="R242" t="s">
        <v>320</v>
      </c>
      <c r="S242" t="s">
        <v>327</v>
      </c>
      <c r="T242" t="s">
        <v>317</v>
      </c>
      <c r="U242">
        <v>0.125</v>
      </c>
      <c r="V242" t="s">
        <v>333</v>
      </c>
      <c r="W242">
        <v>0.12</v>
      </c>
      <c r="X242">
        <v>0.03</v>
      </c>
      <c r="Y242">
        <v>26.92</v>
      </c>
      <c r="Z242" t="s">
        <v>330</v>
      </c>
      <c r="AA242" t="s">
        <v>326</v>
      </c>
      <c r="AB242" t="s">
        <v>330</v>
      </c>
      <c r="AC242" t="s">
        <v>330</v>
      </c>
      <c r="AD242" t="s">
        <v>330</v>
      </c>
      <c r="AE242" t="s">
        <v>330</v>
      </c>
      <c r="AF242" t="s">
        <v>325</v>
      </c>
      <c r="AG242" t="s">
        <v>330</v>
      </c>
      <c r="AH242" t="s">
        <v>330</v>
      </c>
      <c r="AI242" t="s">
        <v>330</v>
      </c>
      <c r="AJ242" t="s">
        <v>329</v>
      </c>
      <c r="AK242" t="s">
        <v>330</v>
      </c>
      <c r="AL242" t="s">
        <v>325</v>
      </c>
    </row>
    <row r="243" spans="1:38" x14ac:dyDescent="0.25">
      <c r="A243" t="s">
        <v>268</v>
      </c>
      <c r="B243"/>
      <c r="C243" t="s">
        <v>128</v>
      </c>
      <c r="D243" t="s">
        <v>42</v>
      </c>
      <c r="E243" t="s">
        <v>19</v>
      </c>
      <c r="F243" t="s">
        <v>12</v>
      </c>
      <c r="G243" t="s">
        <v>12</v>
      </c>
      <c r="H243">
        <v>1</v>
      </c>
      <c r="I243" t="s">
        <v>43</v>
      </c>
      <c r="L243" t="s">
        <v>419</v>
      </c>
      <c r="M243">
        <v>1.8749999999999999E-3</v>
      </c>
      <c r="N243">
        <v>1</v>
      </c>
      <c r="O243" t="s">
        <v>333</v>
      </c>
      <c r="P243">
        <v>2</v>
      </c>
      <c r="Q243">
        <v>2</v>
      </c>
      <c r="R243" t="s">
        <v>320</v>
      </c>
      <c r="S243">
        <v>6.25E-2</v>
      </c>
      <c r="T243" t="s">
        <v>361</v>
      </c>
      <c r="U243" t="s">
        <v>332</v>
      </c>
      <c r="V243" t="s">
        <v>333</v>
      </c>
      <c r="W243">
        <v>0.12</v>
      </c>
      <c r="X243">
        <v>0.03</v>
      </c>
      <c r="Y243" t="s">
        <v>325</v>
      </c>
      <c r="Z243" t="s">
        <v>330</v>
      </c>
      <c r="AA243" t="s">
        <v>326</v>
      </c>
      <c r="AB243" t="s">
        <v>330</v>
      </c>
      <c r="AC243" t="s">
        <v>330</v>
      </c>
      <c r="AD243" t="s">
        <v>330</v>
      </c>
      <c r="AE243" t="s">
        <v>330</v>
      </c>
      <c r="AF243" t="s">
        <v>330</v>
      </c>
      <c r="AG243" t="s">
        <v>325</v>
      </c>
      <c r="AH243" t="s">
        <v>330</v>
      </c>
      <c r="AI243" t="s">
        <v>330</v>
      </c>
      <c r="AJ243" t="s">
        <v>329</v>
      </c>
      <c r="AK243" t="s">
        <v>330</v>
      </c>
      <c r="AL243" t="s">
        <v>330</v>
      </c>
    </row>
    <row r="244" spans="1:38" x14ac:dyDescent="0.25">
      <c r="A244" t="s">
        <v>269</v>
      </c>
      <c r="B244"/>
      <c r="C244" t="s">
        <v>153</v>
      </c>
      <c r="D244" t="s">
        <v>42</v>
      </c>
      <c r="E244" t="s">
        <v>19</v>
      </c>
      <c r="F244" t="s">
        <v>12</v>
      </c>
      <c r="G244" t="s">
        <v>12</v>
      </c>
      <c r="H244">
        <v>1</v>
      </c>
      <c r="I244" t="s">
        <v>113</v>
      </c>
      <c r="L244" t="s">
        <v>419</v>
      </c>
      <c r="M244">
        <v>1.8749999999999999E-3</v>
      </c>
      <c r="N244">
        <v>1</v>
      </c>
      <c r="O244" t="s">
        <v>333</v>
      </c>
      <c r="P244">
        <v>1</v>
      </c>
      <c r="Q244">
        <v>2</v>
      </c>
      <c r="R244" t="s">
        <v>320</v>
      </c>
      <c r="S244">
        <v>6.25E-2</v>
      </c>
      <c r="T244" t="s">
        <v>361</v>
      </c>
      <c r="U244" t="s">
        <v>332</v>
      </c>
      <c r="V244" t="s">
        <v>333</v>
      </c>
      <c r="W244">
        <v>0.25</v>
      </c>
      <c r="X244">
        <v>1.4999999999999999E-2</v>
      </c>
      <c r="Y244">
        <v>24.4</v>
      </c>
      <c r="Z244" t="s">
        <v>330</v>
      </c>
      <c r="AA244" t="s">
        <v>326</v>
      </c>
      <c r="AB244" t="s">
        <v>330</v>
      </c>
      <c r="AC244" t="s">
        <v>330</v>
      </c>
      <c r="AD244" t="s">
        <v>330</v>
      </c>
      <c r="AE244" t="s">
        <v>330</v>
      </c>
      <c r="AF244" t="s">
        <v>330</v>
      </c>
      <c r="AG244" t="s">
        <v>325</v>
      </c>
      <c r="AH244" t="s">
        <v>330</v>
      </c>
      <c r="AI244" t="s">
        <v>330</v>
      </c>
      <c r="AJ244" t="s">
        <v>329</v>
      </c>
      <c r="AK244" t="s">
        <v>330</v>
      </c>
      <c r="AL244" t="s">
        <v>330</v>
      </c>
    </row>
    <row r="245" spans="1:38" x14ac:dyDescent="0.25">
      <c r="A245" t="s">
        <v>270</v>
      </c>
      <c r="B245"/>
      <c r="C245" t="s">
        <v>170</v>
      </c>
      <c r="D245" t="s">
        <v>42</v>
      </c>
      <c r="E245" t="s">
        <v>19</v>
      </c>
      <c r="F245" t="s">
        <v>12</v>
      </c>
      <c r="G245" t="s">
        <v>12</v>
      </c>
      <c r="H245">
        <v>5</v>
      </c>
      <c r="I245" t="s">
        <v>138</v>
      </c>
      <c r="J245" t="s">
        <v>271</v>
      </c>
      <c r="L245" t="s">
        <v>419</v>
      </c>
      <c r="M245">
        <v>1.8749999999999999E-3</v>
      </c>
      <c r="N245">
        <v>2</v>
      </c>
      <c r="O245" t="s">
        <v>333</v>
      </c>
      <c r="P245">
        <v>1</v>
      </c>
      <c r="Q245">
        <v>2</v>
      </c>
      <c r="R245" t="s">
        <v>320</v>
      </c>
      <c r="S245">
        <v>0.125</v>
      </c>
      <c r="T245">
        <v>1</v>
      </c>
      <c r="U245" t="s">
        <v>332</v>
      </c>
      <c r="V245" t="s">
        <v>333</v>
      </c>
      <c r="W245">
        <v>0.25</v>
      </c>
      <c r="X245">
        <v>0.03</v>
      </c>
      <c r="Y245">
        <v>25.91</v>
      </c>
      <c r="Z245" t="s">
        <v>330</v>
      </c>
      <c r="AA245" t="s">
        <v>326</v>
      </c>
      <c r="AB245" t="s">
        <v>330</v>
      </c>
      <c r="AC245" t="s">
        <v>330</v>
      </c>
      <c r="AD245" t="s">
        <v>330</v>
      </c>
      <c r="AE245" t="s">
        <v>330</v>
      </c>
      <c r="AF245" t="s">
        <v>330</v>
      </c>
      <c r="AG245" t="s">
        <v>325</v>
      </c>
      <c r="AH245" t="s">
        <v>330</v>
      </c>
      <c r="AI245" t="s">
        <v>344</v>
      </c>
      <c r="AJ245" t="s">
        <v>329</v>
      </c>
      <c r="AK245" t="s">
        <v>330</v>
      </c>
      <c r="AL245" t="s">
        <v>330</v>
      </c>
    </row>
    <row r="246" spans="1:38" x14ac:dyDescent="0.25">
      <c r="A246" t="s">
        <v>272</v>
      </c>
      <c r="B246"/>
      <c r="C246" t="s">
        <v>175</v>
      </c>
      <c r="D246" t="s">
        <v>42</v>
      </c>
      <c r="E246" t="s">
        <v>182</v>
      </c>
      <c r="F246" t="s">
        <v>12</v>
      </c>
      <c r="G246" t="s">
        <v>12</v>
      </c>
      <c r="H246">
        <v>1</v>
      </c>
      <c r="I246" t="s">
        <v>81</v>
      </c>
      <c r="L246" t="s">
        <v>420</v>
      </c>
      <c r="M246">
        <v>3.7499999999999999E-3</v>
      </c>
      <c r="N246">
        <v>1</v>
      </c>
      <c r="O246" t="s">
        <v>333</v>
      </c>
      <c r="P246">
        <v>0.25</v>
      </c>
      <c r="Q246">
        <v>2</v>
      </c>
      <c r="R246" t="s">
        <v>320</v>
      </c>
      <c r="S246">
        <v>0.25</v>
      </c>
      <c r="T246" t="s">
        <v>317</v>
      </c>
      <c r="U246" t="s">
        <v>332</v>
      </c>
      <c r="V246" t="s">
        <v>333</v>
      </c>
      <c r="W246">
        <v>0.25</v>
      </c>
      <c r="X246">
        <v>6.25E-2</v>
      </c>
      <c r="Y246">
        <v>30.52</v>
      </c>
      <c r="Z246" t="s">
        <v>330</v>
      </c>
      <c r="AA246" t="s">
        <v>326</v>
      </c>
      <c r="AB246" t="s">
        <v>330</v>
      </c>
      <c r="AC246" t="s">
        <v>330</v>
      </c>
      <c r="AD246" t="s">
        <v>330</v>
      </c>
      <c r="AE246" t="s">
        <v>330</v>
      </c>
      <c r="AF246" t="s">
        <v>330</v>
      </c>
      <c r="AG246" t="s">
        <v>330</v>
      </c>
      <c r="AH246" t="s">
        <v>330</v>
      </c>
      <c r="AI246" t="s">
        <v>330</v>
      </c>
      <c r="AJ246" t="s">
        <v>329</v>
      </c>
      <c r="AK246" t="s">
        <v>330</v>
      </c>
      <c r="AL246" t="s">
        <v>330</v>
      </c>
    </row>
    <row r="247" spans="1:38" x14ac:dyDescent="0.25">
      <c r="A247" t="s">
        <v>273</v>
      </c>
      <c r="B247"/>
      <c r="C247" t="s">
        <v>186</v>
      </c>
      <c r="D247" t="s">
        <v>42</v>
      </c>
      <c r="E247" t="s">
        <v>274</v>
      </c>
      <c r="F247" t="s">
        <v>12</v>
      </c>
      <c r="G247" t="s">
        <v>12</v>
      </c>
      <c r="H247">
        <v>1</v>
      </c>
      <c r="I247" t="s">
        <v>210</v>
      </c>
      <c r="L247" t="s">
        <v>421</v>
      </c>
      <c r="M247">
        <v>3.7499999999999999E-3</v>
      </c>
      <c r="N247">
        <v>1</v>
      </c>
      <c r="O247" t="s">
        <v>333</v>
      </c>
      <c r="P247">
        <v>0.25</v>
      </c>
      <c r="Q247">
        <v>2</v>
      </c>
      <c r="R247" t="s">
        <v>320</v>
      </c>
      <c r="S247">
        <v>0.125</v>
      </c>
      <c r="T247" t="s">
        <v>317</v>
      </c>
      <c r="U247">
        <v>6.25E-2</v>
      </c>
      <c r="V247" t="s">
        <v>333</v>
      </c>
      <c r="W247">
        <v>0.12</v>
      </c>
      <c r="X247">
        <v>6.25E-2</v>
      </c>
      <c r="Y247">
        <v>30.66</v>
      </c>
      <c r="Z247" t="s">
        <v>330</v>
      </c>
      <c r="AA247" t="s">
        <v>326</v>
      </c>
      <c r="AB247" t="s">
        <v>330</v>
      </c>
      <c r="AC247" t="s">
        <v>330</v>
      </c>
      <c r="AD247" t="s">
        <v>330</v>
      </c>
      <c r="AE247" t="s">
        <v>330</v>
      </c>
      <c r="AF247" t="s">
        <v>330</v>
      </c>
      <c r="AG247" t="s">
        <v>330</v>
      </c>
      <c r="AH247" t="s">
        <v>330</v>
      </c>
      <c r="AI247" t="s">
        <v>330</v>
      </c>
      <c r="AJ247" t="s">
        <v>329</v>
      </c>
      <c r="AK247" t="s">
        <v>330</v>
      </c>
      <c r="AL247" t="s">
        <v>330</v>
      </c>
    </row>
    <row r="248" spans="1:38" x14ac:dyDescent="0.25">
      <c r="A248" t="s">
        <v>275</v>
      </c>
      <c r="B248"/>
      <c r="C248" t="s">
        <v>190</v>
      </c>
      <c r="D248" t="s">
        <v>42</v>
      </c>
      <c r="E248" t="s">
        <v>19</v>
      </c>
      <c r="F248" t="s">
        <v>12</v>
      </c>
      <c r="G248" t="s">
        <v>12</v>
      </c>
      <c r="H248">
        <v>1</v>
      </c>
      <c r="I248" t="s">
        <v>276</v>
      </c>
      <c r="L248" t="s">
        <v>419</v>
      </c>
      <c r="M248">
        <v>1.8749999999999999E-3</v>
      </c>
      <c r="N248">
        <v>1</v>
      </c>
      <c r="O248" t="s">
        <v>333</v>
      </c>
      <c r="P248">
        <v>1</v>
      </c>
      <c r="Q248">
        <v>2</v>
      </c>
      <c r="R248" t="s">
        <v>320</v>
      </c>
      <c r="S248">
        <v>6.25E-2</v>
      </c>
      <c r="T248" t="s">
        <v>361</v>
      </c>
      <c r="U248" t="s">
        <v>332</v>
      </c>
      <c r="V248" t="s">
        <v>333</v>
      </c>
      <c r="W248">
        <v>0.12</v>
      </c>
      <c r="X248">
        <v>0.03</v>
      </c>
      <c r="Y248">
        <v>27.57</v>
      </c>
      <c r="Z248" t="s">
        <v>330</v>
      </c>
      <c r="AA248" t="s">
        <v>326</v>
      </c>
      <c r="AB248" t="s">
        <v>330</v>
      </c>
      <c r="AC248" t="s">
        <v>330</v>
      </c>
      <c r="AD248" t="s">
        <v>330</v>
      </c>
      <c r="AE248" t="s">
        <v>330</v>
      </c>
      <c r="AF248" t="s">
        <v>330</v>
      </c>
      <c r="AG248" t="s">
        <v>325</v>
      </c>
      <c r="AH248" t="s">
        <v>330</v>
      </c>
      <c r="AI248" t="s">
        <v>330</v>
      </c>
      <c r="AJ248" t="s">
        <v>329</v>
      </c>
      <c r="AK248" t="s">
        <v>330</v>
      </c>
      <c r="AL248" t="s">
        <v>330</v>
      </c>
    </row>
    <row r="249" spans="1:38" x14ac:dyDescent="0.25">
      <c r="A249" t="s">
        <v>277</v>
      </c>
      <c r="B249"/>
      <c r="C249" t="s">
        <v>202</v>
      </c>
      <c r="D249" t="s">
        <v>42</v>
      </c>
      <c r="E249" t="s">
        <v>64</v>
      </c>
      <c r="F249" t="s">
        <v>12</v>
      </c>
      <c r="G249" t="s">
        <v>12</v>
      </c>
      <c r="H249">
        <v>1</v>
      </c>
      <c r="I249" t="s">
        <v>23</v>
      </c>
      <c r="L249" t="s">
        <v>419</v>
      </c>
      <c r="M249">
        <v>1.8749999999999999E-3</v>
      </c>
      <c r="N249">
        <v>0.5</v>
      </c>
      <c r="O249" t="s">
        <v>333</v>
      </c>
      <c r="P249">
        <v>0.5</v>
      </c>
      <c r="Q249">
        <v>2</v>
      </c>
      <c r="R249" t="s">
        <v>320</v>
      </c>
      <c r="S249">
        <v>6.25E-2</v>
      </c>
      <c r="T249">
        <v>1</v>
      </c>
      <c r="U249" t="s">
        <v>332</v>
      </c>
      <c r="V249" t="s">
        <v>333</v>
      </c>
      <c r="W249">
        <v>0.12</v>
      </c>
      <c r="X249">
        <v>0.03</v>
      </c>
      <c r="Y249">
        <v>24.08</v>
      </c>
      <c r="Z249" t="s">
        <v>330</v>
      </c>
      <c r="AA249" t="s">
        <v>326</v>
      </c>
      <c r="AB249" t="s">
        <v>330</v>
      </c>
      <c r="AC249" t="s">
        <v>330</v>
      </c>
      <c r="AD249" t="s">
        <v>330</v>
      </c>
      <c r="AE249" t="s">
        <v>330</v>
      </c>
      <c r="AF249" t="s">
        <v>330</v>
      </c>
      <c r="AG249" t="s">
        <v>325</v>
      </c>
      <c r="AH249" t="s">
        <v>330</v>
      </c>
      <c r="AI249" t="s">
        <v>330</v>
      </c>
      <c r="AJ249" t="s">
        <v>329</v>
      </c>
      <c r="AK249" t="s">
        <v>330</v>
      </c>
      <c r="AL249" t="s">
        <v>330</v>
      </c>
    </row>
    <row r="250" spans="1:38" x14ac:dyDescent="0.25">
      <c r="A250" t="s">
        <v>278</v>
      </c>
      <c r="B250"/>
      <c r="C250" t="s">
        <v>248</v>
      </c>
      <c r="D250" t="s">
        <v>42</v>
      </c>
      <c r="E250" t="s">
        <v>19</v>
      </c>
      <c r="F250" t="s">
        <v>12</v>
      </c>
      <c r="G250" t="s">
        <v>12</v>
      </c>
      <c r="H250">
        <v>5</v>
      </c>
      <c r="I250" t="s">
        <v>181</v>
      </c>
      <c r="J250" t="s">
        <v>279</v>
      </c>
      <c r="L250" t="s">
        <v>419</v>
      </c>
      <c r="M250">
        <v>1.8749999999999999E-3</v>
      </c>
      <c r="N250">
        <v>1</v>
      </c>
      <c r="O250" t="s">
        <v>333</v>
      </c>
      <c r="P250">
        <v>0.5</v>
      </c>
      <c r="Q250">
        <v>2</v>
      </c>
      <c r="R250" t="s">
        <v>320</v>
      </c>
      <c r="S250">
        <v>6.25E-2</v>
      </c>
      <c r="T250" t="s">
        <v>317</v>
      </c>
      <c r="U250" t="s">
        <v>332</v>
      </c>
      <c r="V250" t="s">
        <v>333</v>
      </c>
      <c r="W250">
        <v>0.12</v>
      </c>
      <c r="X250">
        <v>0.03</v>
      </c>
      <c r="Y250">
        <v>26.58</v>
      </c>
      <c r="Z250" t="s">
        <v>330</v>
      </c>
      <c r="AA250" t="s">
        <v>326</v>
      </c>
      <c r="AB250" t="s">
        <v>330</v>
      </c>
      <c r="AC250" t="s">
        <v>330</v>
      </c>
      <c r="AD250" t="s">
        <v>330</v>
      </c>
      <c r="AE250" t="s">
        <v>330</v>
      </c>
      <c r="AF250" t="s">
        <v>330</v>
      </c>
      <c r="AG250" t="s">
        <v>330</v>
      </c>
      <c r="AH250" t="s">
        <v>330</v>
      </c>
      <c r="AI250" t="s">
        <v>344</v>
      </c>
      <c r="AJ250" t="s">
        <v>329</v>
      </c>
      <c r="AK250" t="s">
        <v>330</v>
      </c>
      <c r="AL250" t="s">
        <v>330</v>
      </c>
    </row>
    <row r="251" spans="1:38" x14ac:dyDescent="0.25">
      <c r="A251" t="s">
        <v>280</v>
      </c>
      <c r="B251"/>
      <c r="C251" t="s">
        <v>211</v>
      </c>
      <c r="D251" t="s">
        <v>42</v>
      </c>
      <c r="E251" t="s">
        <v>64</v>
      </c>
      <c r="F251" t="s">
        <v>12</v>
      </c>
      <c r="G251" t="s">
        <v>12</v>
      </c>
      <c r="H251">
        <v>1</v>
      </c>
      <c r="I251" t="s">
        <v>230</v>
      </c>
      <c r="L251" t="s">
        <v>419</v>
      </c>
      <c r="M251">
        <v>1.8749999999999999E-3</v>
      </c>
      <c r="N251">
        <v>1</v>
      </c>
      <c r="O251" t="s">
        <v>333</v>
      </c>
      <c r="P251">
        <v>0.5</v>
      </c>
      <c r="Q251">
        <v>2</v>
      </c>
      <c r="R251" t="s">
        <v>320</v>
      </c>
      <c r="S251">
        <v>0.03</v>
      </c>
      <c r="T251" t="s">
        <v>361</v>
      </c>
      <c r="U251" t="s">
        <v>332</v>
      </c>
      <c r="V251" t="s">
        <v>333</v>
      </c>
      <c r="W251">
        <v>0.12</v>
      </c>
      <c r="X251">
        <v>0.03</v>
      </c>
      <c r="Y251">
        <v>27.15</v>
      </c>
      <c r="Z251" t="s">
        <v>330</v>
      </c>
      <c r="AA251" t="s">
        <v>326</v>
      </c>
      <c r="AB251" t="s">
        <v>330</v>
      </c>
      <c r="AC251" t="s">
        <v>330</v>
      </c>
      <c r="AD251" t="s">
        <v>330</v>
      </c>
      <c r="AE251" t="s">
        <v>330</v>
      </c>
      <c r="AF251" t="s">
        <v>330</v>
      </c>
      <c r="AG251" t="s">
        <v>325</v>
      </c>
      <c r="AH251" t="s">
        <v>330</v>
      </c>
      <c r="AI251" t="s">
        <v>330</v>
      </c>
      <c r="AJ251" t="s">
        <v>329</v>
      </c>
      <c r="AK251" t="s">
        <v>330</v>
      </c>
      <c r="AL251" t="s">
        <v>330</v>
      </c>
    </row>
    <row r="252" spans="1:38" x14ac:dyDescent="0.25">
      <c r="A252" t="s">
        <v>281</v>
      </c>
      <c r="B252"/>
      <c r="C252" t="s">
        <v>214</v>
      </c>
      <c r="D252" t="s">
        <v>42</v>
      </c>
      <c r="E252" t="s">
        <v>282</v>
      </c>
      <c r="F252" t="s">
        <v>12</v>
      </c>
      <c r="G252" t="s">
        <v>12</v>
      </c>
      <c r="H252">
        <v>2</v>
      </c>
      <c r="I252" t="s">
        <v>33</v>
      </c>
      <c r="L252" t="s">
        <v>419</v>
      </c>
      <c r="M252">
        <v>1.8749999999999999E-3</v>
      </c>
      <c r="N252">
        <v>1</v>
      </c>
      <c r="O252" t="s">
        <v>333</v>
      </c>
      <c r="P252">
        <v>0.5</v>
      </c>
      <c r="Q252">
        <v>2</v>
      </c>
      <c r="R252" t="s">
        <v>320</v>
      </c>
      <c r="S252">
        <v>0.03</v>
      </c>
      <c r="T252" t="s">
        <v>317</v>
      </c>
      <c r="U252" t="s">
        <v>332</v>
      </c>
      <c r="V252" t="s">
        <v>333</v>
      </c>
      <c r="W252">
        <v>0.12</v>
      </c>
      <c r="X252">
        <v>0.03</v>
      </c>
      <c r="Y252">
        <v>30.15</v>
      </c>
      <c r="Z252" t="s">
        <v>330</v>
      </c>
      <c r="AA252" t="s">
        <v>326</v>
      </c>
      <c r="AB252" t="s">
        <v>330</v>
      </c>
      <c r="AC252" t="s">
        <v>330</v>
      </c>
      <c r="AD252" t="s">
        <v>330</v>
      </c>
      <c r="AE252" t="s">
        <v>330</v>
      </c>
      <c r="AF252" t="s">
        <v>330</v>
      </c>
      <c r="AG252" t="s">
        <v>330</v>
      </c>
      <c r="AH252" t="s">
        <v>330</v>
      </c>
      <c r="AI252" t="s">
        <v>330</v>
      </c>
      <c r="AJ252" t="s">
        <v>329</v>
      </c>
      <c r="AK252" t="s">
        <v>330</v>
      </c>
      <c r="AL252" t="s">
        <v>329</v>
      </c>
    </row>
    <row r="253" spans="1:38" x14ac:dyDescent="0.25">
      <c r="A253" t="s">
        <v>283</v>
      </c>
      <c r="B253"/>
      <c r="C253" t="s">
        <v>223</v>
      </c>
      <c r="D253" t="s">
        <v>42</v>
      </c>
      <c r="E253" t="s">
        <v>220</v>
      </c>
      <c r="F253" t="s">
        <v>12</v>
      </c>
      <c r="G253" t="s">
        <v>12</v>
      </c>
      <c r="H253">
        <v>2</v>
      </c>
      <c r="I253" t="s">
        <v>98</v>
      </c>
      <c r="L253" t="s">
        <v>419</v>
      </c>
      <c r="M253">
        <v>3.7499999999999999E-3</v>
      </c>
      <c r="N253">
        <v>2</v>
      </c>
      <c r="O253" t="s">
        <v>333</v>
      </c>
      <c r="P253">
        <v>0.25</v>
      </c>
      <c r="Q253">
        <v>2</v>
      </c>
      <c r="R253">
        <v>128</v>
      </c>
      <c r="S253">
        <v>1</v>
      </c>
      <c r="T253" t="s">
        <v>317</v>
      </c>
      <c r="U253">
        <v>0.125</v>
      </c>
      <c r="V253" t="s">
        <v>333</v>
      </c>
      <c r="W253">
        <v>0.25</v>
      </c>
      <c r="X253">
        <v>6.25E-2</v>
      </c>
      <c r="Y253">
        <v>15.07</v>
      </c>
      <c r="Z253" t="s">
        <v>330</v>
      </c>
      <c r="AA253" t="s">
        <v>326</v>
      </c>
      <c r="AB253" t="s">
        <v>330</v>
      </c>
      <c r="AC253" t="s">
        <v>330</v>
      </c>
      <c r="AD253" t="s">
        <v>330</v>
      </c>
      <c r="AE253" t="s">
        <v>329</v>
      </c>
      <c r="AF253" t="s">
        <v>329</v>
      </c>
      <c r="AG253" t="s">
        <v>330</v>
      </c>
      <c r="AH253" t="s">
        <v>330</v>
      </c>
      <c r="AI253" t="s">
        <v>330</v>
      </c>
      <c r="AJ253" t="s">
        <v>329</v>
      </c>
      <c r="AK253" t="s">
        <v>330</v>
      </c>
      <c r="AL253" t="s">
        <v>330</v>
      </c>
    </row>
    <row r="254" spans="1:38" x14ac:dyDescent="0.25">
      <c r="A254" t="s">
        <v>284</v>
      </c>
      <c r="B254"/>
      <c r="C254" t="s">
        <v>225</v>
      </c>
      <c r="D254" t="s">
        <v>42</v>
      </c>
      <c r="E254" t="s">
        <v>220</v>
      </c>
      <c r="F254" t="s">
        <v>12</v>
      </c>
      <c r="G254" t="s">
        <v>12</v>
      </c>
      <c r="H254">
        <v>2</v>
      </c>
      <c r="I254" t="s">
        <v>29</v>
      </c>
      <c r="L254" t="s">
        <v>419</v>
      </c>
      <c r="M254">
        <v>3.7499999999999999E-3</v>
      </c>
      <c r="N254">
        <v>1</v>
      </c>
      <c r="O254" t="s">
        <v>333</v>
      </c>
      <c r="P254">
        <v>0.25</v>
      </c>
      <c r="Q254">
        <v>2</v>
      </c>
      <c r="R254" t="s">
        <v>320</v>
      </c>
      <c r="S254">
        <v>6.25E-2</v>
      </c>
      <c r="T254" t="s">
        <v>317</v>
      </c>
      <c r="U254">
        <v>6.25E-2</v>
      </c>
      <c r="V254" t="s">
        <v>333</v>
      </c>
      <c r="W254">
        <v>0.25</v>
      </c>
      <c r="X254">
        <v>6.25E-2</v>
      </c>
      <c r="Y254">
        <v>29.96</v>
      </c>
      <c r="Z254" t="s">
        <v>330</v>
      </c>
      <c r="AA254" t="s">
        <v>326</v>
      </c>
      <c r="AB254" t="s">
        <v>330</v>
      </c>
      <c r="AC254" t="s">
        <v>330</v>
      </c>
      <c r="AD254" t="s">
        <v>330</v>
      </c>
      <c r="AE254" t="s">
        <v>330</v>
      </c>
      <c r="AF254" t="s">
        <v>330</v>
      </c>
      <c r="AG254" t="s">
        <v>330</v>
      </c>
      <c r="AH254" t="s">
        <v>330</v>
      </c>
      <c r="AI254" t="s">
        <v>330</v>
      </c>
      <c r="AJ254" t="s">
        <v>329</v>
      </c>
      <c r="AK254" t="s">
        <v>330</v>
      </c>
      <c r="AL254" t="s">
        <v>330</v>
      </c>
    </row>
    <row r="255" spans="1:38" x14ac:dyDescent="0.25">
      <c r="A255" t="s">
        <v>285</v>
      </c>
      <c r="B255"/>
      <c r="C255" t="s">
        <v>227</v>
      </c>
      <c r="D255" t="s">
        <v>42</v>
      </c>
      <c r="E255" t="s">
        <v>220</v>
      </c>
      <c r="F255" t="s">
        <v>12</v>
      </c>
      <c r="G255" t="s">
        <v>12</v>
      </c>
      <c r="H255">
        <v>2</v>
      </c>
      <c r="I255" t="s">
        <v>138</v>
      </c>
      <c r="L255" t="s">
        <v>419</v>
      </c>
      <c r="M255">
        <v>3.7499999999999999E-3</v>
      </c>
      <c r="N255">
        <v>1</v>
      </c>
      <c r="O255" t="s">
        <v>333</v>
      </c>
      <c r="P255">
        <v>0.12</v>
      </c>
      <c r="Q255">
        <v>2</v>
      </c>
      <c r="R255" t="s">
        <v>320</v>
      </c>
      <c r="S255">
        <v>2</v>
      </c>
      <c r="T255" t="s">
        <v>317</v>
      </c>
      <c r="U255">
        <v>0.125</v>
      </c>
      <c r="V255" t="s">
        <v>333</v>
      </c>
      <c r="W255">
        <v>0.12</v>
      </c>
      <c r="X255">
        <v>6.25E-2</v>
      </c>
      <c r="Y255">
        <v>29.51</v>
      </c>
      <c r="Z255" t="s">
        <v>330</v>
      </c>
      <c r="AA255" t="s">
        <v>326</v>
      </c>
      <c r="AB255" t="s">
        <v>330</v>
      </c>
      <c r="AC255" t="s">
        <v>330</v>
      </c>
      <c r="AD255" t="s">
        <v>330</v>
      </c>
      <c r="AE255" t="s">
        <v>330</v>
      </c>
      <c r="AF255" t="s">
        <v>325</v>
      </c>
      <c r="AG255" t="s">
        <v>330</v>
      </c>
      <c r="AH255" t="s">
        <v>330</v>
      </c>
      <c r="AI255" t="s">
        <v>330</v>
      </c>
      <c r="AJ255" t="s">
        <v>329</v>
      </c>
      <c r="AK255" t="s">
        <v>330</v>
      </c>
      <c r="AL255" t="s">
        <v>330</v>
      </c>
    </row>
    <row r="256" spans="1:38" x14ac:dyDescent="0.25">
      <c r="A256" t="s">
        <v>286</v>
      </c>
      <c r="B256"/>
      <c r="C256" t="s">
        <v>234</v>
      </c>
      <c r="D256" t="s">
        <v>42</v>
      </c>
      <c r="E256" t="s">
        <v>19</v>
      </c>
      <c r="F256" t="s">
        <v>12</v>
      </c>
      <c r="G256" t="s">
        <v>12</v>
      </c>
      <c r="H256">
        <v>2</v>
      </c>
      <c r="I256" t="s">
        <v>101</v>
      </c>
      <c r="L256" t="s">
        <v>419</v>
      </c>
      <c r="M256">
        <v>1.8749999999999999E-3</v>
      </c>
      <c r="N256">
        <v>1</v>
      </c>
      <c r="O256" t="s">
        <v>333</v>
      </c>
      <c r="P256">
        <v>0.5</v>
      </c>
      <c r="Q256">
        <v>2</v>
      </c>
      <c r="R256" t="s">
        <v>320</v>
      </c>
      <c r="S256">
        <v>6.25E-2</v>
      </c>
      <c r="T256" t="s">
        <v>317</v>
      </c>
      <c r="U256" t="s">
        <v>332</v>
      </c>
      <c r="V256" t="s">
        <v>333</v>
      </c>
      <c r="W256">
        <v>0.25</v>
      </c>
      <c r="X256">
        <v>0.03</v>
      </c>
      <c r="Y256">
        <v>27.13</v>
      </c>
      <c r="Z256" t="s">
        <v>330</v>
      </c>
      <c r="AA256" t="s">
        <v>326</v>
      </c>
      <c r="AB256" t="s">
        <v>330</v>
      </c>
      <c r="AC256" t="s">
        <v>330</v>
      </c>
      <c r="AD256" t="s">
        <v>330</v>
      </c>
      <c r="AE256" t="s">
        <v>330</v>
      </c>
      <c r="AF256" t="s">
        <v>330</v>
      </c>
      <c r="AG256" t="s">
        <v>330</v>
      </c>
      <c r="AH256" t="s">
        <v>330</v>
      </c>
      <c r="AI256" t="s">
        <v>330</v>
      </c>
      <c r="AJ256" t="s">
        <v>329</v>
      </c>
      <c r="AK256" t="s">
        <v>330</v>
      </c>
      <c r="AL256" t="s">
        <v>330</v>
      </c>
    </row>
    <row r="257" spans="1:38" x14ac:dyDescent="0.25">
      <c r="A257" t="s">
        <v>287</v>
      </c>
      <c r="B257"/>
      <c r="C257" t="s">
        <v>235</v>
      </c>
      <c r="D257" t="s">
        <v>42</v>
      </c>
      <c r="E257" t="s">
        <v>267</v>
      </c>
      <c r="F257" t="s">
        <v>12</v>
      </c>
      <c r="G257" t="s">
        <v>12</v>
      </c>
      <c r="H257" t="s">
        <v>54</v>
      </c>
      <c r="I257" t="s">
        <v>14</v>
      </c>
      <c r="L257" t="s">
        <v>419</v>
      </c>
      <c r="M257">
        <v>0.5</v>
      </c>
      <c r="N257">
        <v>2</v>
      </c>
      <c r="O257" t="s">
        <v>333</v>
      </c>
      <c r="P257">
        <v>0.5</v>
      </c>
      <c r="Q257">
        <v>2</v>
      </c>
      <c r="R257" t="s">
        <v>320</v>
      </c>
      <c r="S257">
        <v>0.125</v>
      </c>
      <c r="T257" t="s">
        <v>317</v>
      </c>
      <c r="U257" t="s">
        <v>332</v>
      </c>
      <c r="V257" t="s">
        <v>333</v>
      </c>
      <c r="W257">
        <v>0.25</v>
      </c>
      <c r="X257">
        <v>1.4999999999999999E-2</v>
      </c>
      <c r="Y257">
        <v>24.62</v>
      </c>
      <c r="Z257" t="s">
        <v>330</v>
      </c>
      <c r="AA257" t="s">
        <v>326</v>
      </c>
      <c r="AB257" t="s">
        <v>330</v>
      </c>
      <c r="AC257" t="s">
        <v>330</v>
      </c>
      <c r="AD257" t="s">
        <v>330</v>
      </c>
      <c r="AE257" t="s">
        <v>330</v>
      </c>
      <c r="AF257" t="s">
        <v>330</v>
      </c>
      <c r="AG257" t="s">
        <v>330</v>
      </c>
      <c r="AH257" t="s">
        <v>330</v>
      </c>
      <c r="AI257" t="s">
        <v>330</v>
      </c>
      <c r="AJ257" t="s">
        <v>329</v>
      </c>
      <c r="AK257" t="s">
        <v>330</v>
      </c>
      <c r="AL257" t="s">
        <v>330</v>
      </c>
    </row>
    <row r="258" spans="1:38" x14ac:dyDescent="0.25">
      <c r="A258" t="s">
        <v>288</v>
      </c>
      <c r="B258"/>
      <c r="C258" t="s">
        <v>289</v>
      </c>
      <c r="D258" t="s">
        <v>42</v>
      </c>
      <c r="E258" t="s">
        <v>19</v>
      </c>
      <c r="F258" t="s">
        <v>12</v>
      </c>
      <c r="G258" t="s">
        <v>12</v>
      </c>
      <c r="H258">
        <v>2</v>
      </c>
      <c r="I258" t="s">
        <v>51</v>
      </c>
      <c r="L258" t="s">
        <v>419</v>
      </c>
      <c r="M258">
        <v>1.8749999999999999E-3</v>
      </c>
      <c r="N258">
        <v>1</v>
      </c>
      <c r="O258" t="s">
        <v>333</v>
      </c>
      <c r="P258">
        <v>0.5</v>
      </c>
      <c r="Q258">
        <v>2</v>
      </c>
      <c r="R258" t="s">
        <v>320</v>
      </c>
      <c r="S258">
        <v>0.125</v>
      </c>
      <c r="T258" t="s">
        <v>317</v>
      </c>
      <c r="U258">
        <v>6.25E-2</v>
      </c>
      <c r="V258" t="s">
        <v>333</v>
      </c>
      <c r="W258">
        <v>0.12</v>
      </c>
      <c r="X258">
        <v>0.03</v>
      </c>
      <c r="Y258">
        <v>29.03</v>
      </c>
      <c r="Z258" t="s">
        <v>330</v>
      </c>
      <c r="AA258" t="s">
        <v>326</v>
      </c>
      <c r="AB258" t="s">
        <v>330</v>
      </c>
      <c r="AC258" t="s">
        <v>330</v>
      </c>
      <c r="AD258" t="s">
        <v>330</v>
      </c>
      <c r="AE258" t="s">
        <v>330</v>
      </c>
      <c r="AF258" t="s">
        <v>330</v>
      </c>
      <c r="AG258" t="s">
        <v>330</v>
      </c>
      <c r="AH258" t="s">
        <v>330</v>
      </c>
      <c r="AI258" t="s">
        <v>344</v>
      </c>
      <c r="AJ258" t="s">
        <v>329</v>
      </c>
      <c r="AK258" t="s">
        <v>330</v>
      </c>
      <c r="AL258" t="s">
        <v>330</v>
      </c>
    </row>
    <row r="259" spans="1:38" x14ac:dyDescent="0.25">
      <c r="A259" t="s">
        <v>290</v>
      </c>
      <c r="B259"/>
      <c r="C259" t="s">
        <v>240</v>
      </c>
      <c r="D259" t="s">
        <v>42</v>
      </c>
      <c r="E259" t="s">
        <v>13</v>
      </c>
      <c r="F259" t="s">
        <v>12</v>
      </c>
      <c r="G259" t="s">
        <v>12</v>
      </c>
      <c r="H259">
        <v>2</v>
      </c>
      <c r="I259" t="s">
        <v>276</v>
      </c>
      <c r="L259" t="s">
        <v>419</v>
      </c>
      <c r="M259">
        <v>3.7499999999999999E-3</v>
      </c>
      <c r="N259" t="s">
        <v>325</v>
      </c>
      <c r="O259" t="s">
        <v>333</v>
      </c>
      <c r="P259">
        <v>0.12</v>
      </c>
      <c r="Q259">
        <v>2</v>
      </c>
      <c r="R259" t="s">
        <v>320</v>
      </c>
      <c r="S259">
        <v>0.5</v>
      </c>
      <c r="T259" t="s">
        <v>361</v>
      </c>
      <c r="U259">
        <v>0.125</v>
      </c>
      <c r="V259" t="s">
        <v>333</v>
      </c>
      <c r="W259">
        <v>4</v>
      </c>
      <c r="X259">
        <v>1.4999999999999999E-2</v>
      </c>
      <c r="Y259">
        <v>24.67</v>
      </c>
      <c r="Z259" t="s">
        <v>330</v>
      </c>
      <c r="AA259" t="s">
        <v>326</v>
      </c>
      <c r="AB259" t="s">
        <v>330</v>
      </c>
      <c r="AC259" t="s">
        <v>330</v>
      </c>
      <c r="AD259" t="s">
        <v>330</v>
      </c>
      <c r="AE259" t="s">
        <v>330</v>
      </c>
      <c r="AF259" t="s">
        <v>330</v>
      </c>
      <c r="AG259" t="s">
        <v>325</v>
      </c>
      <c r="AH259" t="s">
        <v>330</v>
      </c>
      <c r="AI259" t="s">
        <v>344</v>
      </c>
      <c r="AJ259" t="s">
        <v>325</v>
      </c>
      <c r="AK259" t="s">
        <v>330</v>
      </c>
      <c r="AL259" t="s">
        <v>330</v>
      </c>
    </row>
    <row r="260" spans="1:38" x14ac:dyDescent="0.25">
      <c r="A260" t="s">
        <v>291</v>
      </c>
      <c r="B260"/>
      <c r="C260" t="s">
        <v>241</v>
      </c>
      <c r="D260" t="s">
        <v>42</v>
      </c>
      <c r="E260" t="s">
        <v>19</v>
      </c>
      <c r="F260" t="s">
        <v>12</v>
      </c>
      <c r="G260" t="s">
        <v>12</v>
      </c>
      <c r="H260">
        <v>2</v>
      </c>
      <c r="I260" t="s">
        <v>292</v>
      </c>
      <c r="L260" t="s">
        <v>419</v>
      </c>
      <c r="M260">
        <v>1.8749999999999999E-3</v>
      </c>
      <c r="N260">
        <v>0.5</v>
      </c>
      <c r="O260" t="s">
        <v>333</v>
      </c>
      <c r="P260">
        <v>0.5</v>
      </c>
      <c r="Q260">
        <v>2</v>
      </c>
      <c r="R260" t="s">
        <v>356</v>
      </c>
      <c r="S260">
        <v>6.25E-2</v>
      </c>
      <c r="T260" t="s">
        <v>317</v>
      </c>
      <c r="U260" t="s">
        <v>332</v>
      </c>
      <c r="V260" t="s">
        <v>333</v>
      </c>
      <c r="W260">
        <v>0.12</v>
      </c>
      <c r="X260">
        <v>0.03</v>
      </c>
      <c r="Y260">
        <v>27.03</v>
      </c>
      <c r="Z260" t="s">
        <v>330</v>
      </c>
      <c r="AA260" t="s">
        <v>326</v>
      </c>
      <c r="AB260" t="s">
        <v>330</v>
      </c>
      <c r="AC260" t="s">
        <v>330</v>
      </c>
      <c r="AD260" t="s">
        <v>330</v>
      </c>
      <c r="AE260" t="s">
        <v>325</v>
      </c>
      <c r="AF260" t="s">
        <v>330</v>
      </c>
      <c r="AG260" t="s">
        <v>330</v>
      </c>
      <c r="AH260" t="s">
        <v>330</v>
      </c>
      <c r="AI260" t="s">
        <v>344</v>
      </c>
      <c r="AJ260" t="s">
        <v>329</v>
      </c>
      <c r="AK260" t="s">
        <v>330</v>
      </c>
    </row>
    <row r="261" spans="1:38" x14ac:dyDescent="0.25">
      <c r="A261" t="s">
        <v>293</v>
      </c>
      <c r="B261"/>
      <c r="C261" t="s">
        <v>245</v>
      </c>
      <c r="D261" t="s">
        <v>42</v>
      </c>
      <c r="E261" t="s">
        <v>19</v>
      </c>
      <c r="F261" t="s">
        <v>12</v>
      </c>
      <c r="G261" t="s">
        <v>12</v>
      </c>
      <c r="H261">
        <v>5</v>
      </c>
      <c r="I261" t="s">
        <v>294</v>
      </c>
      <c r="L261" t="s">
        <v>419</v>
      </c>
      <c r="M261">
        <v>0.5</v>
      </c>
      <c r="N261">
        <v>0.5</v>
      </c>
      <c r="O261" t="s">
        <v>333</v>
      </c>
      <c r="P261">
        <v>0.5</v>
      </c>
      <c r="Q261">
        <v>2</v>
      </c>
      <c r="R261" t="s">
        <v>320</v>
      </c>
      <c r="S261">
        <v>0.03</v>
      </c>
      <c r="T261" t="s">
        <v>361</v>
      </c>
      <c r="U261" t="s">
        <v>332</v>
      </c>
      <c r="V261" t="s">
        <v>333</v>
      </c>
      <c r="W261">
        <v>0.06</v>
      </c>
      <c r="X261">
        <v>1.4999999999999999E-2</v>
      </c>
      <c r="Y261">
        <v>26.87</v>
      </c>
      <c r="Z261" t="s">
        <v>330</v>
      </c>
      <c r="AA261" t="s">
        <v>326</v>
      </c>
      <c r="AB261" t="s">
        <v>330</v>
      </c>
      <c r="AC261" t="s">
        <v>330</v>
      </c>
      <c r="AD261" t="s">
        <v>330</v>
      </c>
      <c r="AE261" t="s">
        <v>330</v>
      </c>
      <c r="AF261" t="s">
        <v>330</v>
      </c>
      <c r="AG261" t="s">
        <v>325</v>
      </c>
      <c r="AH261" t="s">
        <v>330</v>
      </c>
      <c r="AI261" t="s">
        <v>344</v>
      </c>
      <c r="AJ261" t="s">
        <v>329</v>
      </c>
      <c r="AK261" t="s">
        <v>330</v>
      </c>
      <c r="AL261" t="s">
        <v>330</v>
      </c>
    </row>
    <row r="262" spans="1:38" x14ac:dyDescent="0.25">
      <c r="A262" t="s">
        <v>298</v>
      </c>
      <c r="B262"/>
      <c r="C262" t="s">
        <v>299</v>
      </c>
      <c r="D262" t="s">
        <v>42</v>
      </c>
      <c r="E262" t="s">
        <v>13</v>
      </c>
      <c r="F262" t="s">
        <v>12</v>
      </c>
      <c r="G262" t="s">
        <v>12</v>
      </c>
      <c r="H262">
        <v>5</v>
      </c>
      <c r="I262" t="s">
        <v>292</v>
      </c>
      <c r="L262" t="s">
        <v>419</v>
      </c>
      <c r="M262">
        <v>1.8749999999999999E-3</v>
      </c>
      <c r="N262">
        <v>1</v>
      </c>
      <c r="O262" t="s">
        <v>330</v>
      </c>
      <c r="P262">
        <v>0.25</v>
      </c>
      <c r="Q262" t="s">
        <v>330</v>
      </c>
      <c r="R262" t="s">
        <v>330</v>
      </c>
      <c r="S262">
        <v>0.25</v>
      </c>
      <c r="T262">
        <v>1</v>
      </c>
      <c r="U262">
        <v>6.25E-2</v>
      </c>
      <c r="V262" t="s">
        <v>344</v>
      </c>
      <c r="W262">
        <v>0.25</v>
      </c>
      <c r="X262">
        <v>0.03</v>
      </c>
      <c r="Y262">
        <v>25.08</v>
      </c>
      <c r="Z262" t="s">
        <v>330</v>
      </c>
      <c r="AA262" t="s">
        <v>326</v>
      </c>
      <c r="AB262" t="s">
        <v>330</v>
      </c>
      <c r="AC262" t="s">
        <v>330</v>
      </c>
      <c r="AD262" t="s">
        <v>330</v>
      </c>
      <c r="AE262" t="s">
        <v>330</v>
      </c>
      <c r="AF262" t="s">
        <v>330</v>
      </c>
      <c r="AG262" t="s">
        <v>325</v>
      </c>
      <c r="AH262" t="s">
        <v>330</v>
      </c>
      <c r="AI262" t="s">
        <v>344</v>
      </c>
      <c r="AJ262" t="s">
        <v>329</v>
      </c>
      <c r="AK262" t="s">
        <v>330</v>
      </c>
      <c r="AL262" t="s">
        <v>330</v>
      </c>
    </row>
    <row r="263" spans="1:38" x14ac:dyDescent="0.25">
      <c r="A263" t="s">
        <v>295</v>
      </c>
      <c r="B263"/>
      <c r="C263" t="s">
        <v>161</v>
      </c>
      <c r="D263" t="s">
        <v>42</v>
      </c>
      <c r="E263" t="s">
        <v>19</v>
      </c>
      <c r="F263" t="s">
        <v>12</v>
      </c>
      <c r="G263" t="s">
        <v>12</v>
      </c>
      <c r="H263">
        <v>5</v>
      </c>
      <c r="I263" t="s">
        <v>154</v>
      </c>
      <c r="J263" t="s">
        <v>296</v>
      </c>
      <c r="L263" t="s">
        <v>419</v>
      </c>
      <c r="M263">
        <v>0.5</v>
      </c>
      <c r="N263">
        <v>1</v>
      </c>
      <c r="O263" t="s">
        <v>333</v>
      </c>
      <c r="P263">
        <v>0.5</v>
      </c>
      <c r="Q263">
        <v>2</v>
      </c>
      <c r="R263" t="s">
        <v>320</v>
      </c>
      <c r="S263">
        <v>6.25E-2</v>
      </c>
      <c r="T263" t="s">
        <v>361</v>
      </c>
      <c r="U263" t="s">
        <v>332</v>
      </c>
      <c r="V263" t="s">
        <v>333</v>
      </c>
      <c r="W263">
        <v>0.12</v>
      </c>
      <c r="X263">
        <v>1.4999999999999999E-2</v>
      </c>
      <c r="Y263">
        <v>27.9</v>
      </c>
      <c r="Z263" t="s">
        <v>330</v>
      </c>
      <c r="AA263" t="s">
        <v>326</v>
      </c>
      <c r="AB263" t="s">
        <v>330</v>
      </c>
      <c r="AC263" t="s">
        <v>330</v>
      </c>
      <c r="AD263" t="s">
        <v>330</v>
      </c>
      <c r="AE263" t="s">
        <v>330</v>
      </c>
      <c r="AF263" t="s">
        <v>330</v>
      </c>
      <c r="AG263" t="s">
        <v>325</v>
      </c>
      <c r="AH263" t="s">
        <v>330</v>
      </c>
      <c r="AI263" t="s">
        <v>330</v>
      </c>
      <c r="AJ263" t="s">
        <v>329</v>
      </c>
      <c r="AK263" t="s">
        <v>330</v>
      </c>
      <c r="AL263" t="s">
        <v>330</v>
      </c>
    </row>
    <row r="264" spans="1:38" x14ac:dyDescent="0.25">
      <c r="A264" t="s">
        <v>297</v>
      </c>
      <c r="B264"/>
      <c r="C264" t="s">
        <v>251</v>
      </c>
      <c r="D264" t="s">
        <v>42</v>
      </c>
      <c r="E264" t="s">
        <v>13</v>
      </c>
      <c r="F264" t="s">
        <v>12</v>
      </c>
      <c r="G264" t="s">
        <v>12</v>
      </c>
      <c r="H264">
        <v>5</v>
      </c>
      <c r="I264" t="s">
        <v>20</v>
      </c>
      <c r="L264" t="s">
        <v>422</v>
      </c>
      <c r="M264">
        <v>3.7499999999999999E-3</v>
      </c>
      <c r="N264">
        <v>1</v>
      </c>
      <c r="O264">
        <v>0.5</v>
      </c>
      <c r="P264">
        <v>0.25</v>
      </c>
      <c r="Q264" t="s">
        <v>330</v>
      </c>
      <c r="R264" t="s">
        <v>330</v>
      </c>
      <c r="S264">
        <v>0.25</v>
      </c>
      <c r="T264" t="s">
        <v>325</v>
      </c>
      <c r="U264">
        <v>0.125</v>
      </c>
      <c r="V264" t="s">
        <v>344</v>
      </c>
      <c r="W264">
        <v>0.25</v>
      </c>
      <c r="X264">
        <v>6.25E-2</v>
      </c>
      <c r="Y264">
        <v>25.64</v>
      </c>
      <c r="Z264" t="s">
        <v>330</v>
      </c>
      <c r="AA264" t="s">
        <v>326</v>
      </c>
      <c r="AB264" t="s">
        <v>329</v>
      </c>
      <c r="AC264" t="s">
        <v>330</v>
      </c>
      <c r="AD264" t="s">
        <v>330</v>
      </c>
      <c r="AE264" t="s">
        <v>330</v>
      </c>
      <c r="AF264" t="s">
        <v>330</v>
      </c>
      <c r="AG264" t="s">
        <v>325</v>
      </c>
      <c r="AH264" t="s">
        <v>330</v>
      </c>
      <c r="AI264" t="s">
        <v>344</v>
      </c>
      <c r="AJ264" t="s">
        <v>329</v>
      </c>
      <c r="AK264" t="s">
        <v>330</v>
      </c>
    </row>
    <row r="265" spans="1:38" x14ac:dyDescent="0.25">
      <c r="A265"/>
      <c r="B265"/>
      <c r="C265"/>
    </row>
    <row r="266" spans="1:38" x14ac:dyDescent="0.25">
      <c r="A266"/>
      <c r="B266"/>
      <c r="C266"/>
    </row>
    <row r="267" spans="1:38" x14ac:dyDescent="0.25">
      <c r="A267"/>
      <c r="B267"/>
      <c r="C267"/>
    </row>
    <row r="268" spans="1:38" x14ac:dyDescent="0.25">
      <c r="A268"/>
      <c r="B268"/>
      <c r="C268"/>
    </row>
    <row r="269" spans="1:38" x14ac:dyDescent="0.25">
      <c r="A269"/>
      <c r="B269"/>
      <c r="C269"/>
    </row>
    <row r="270" spans="1:38" x14ac:dyDescent="0.25">
      <c r="A270"/>
      <c r="B270"/>
      <c r="C270"/>
    </row>
    <row r="271" spans="1:38" x14ac:dyDescent="0.25">
      <c r="A271"/>
      <c r="B271"/>
      <c r="C271"/>
    </row>
    <row r="272" spans="1:38" x14ac:dyDescent="0.25">
      <c r="A272"/>
      <c r="B272"/>
      <c r="C272"/>
    </row>
    <row r="273" spans="5:5" customFormat="1" x14ac:dyDescent="0.25">
      <c r="E273" s="2"/>
    </row>
    <row r="274" spans="5:5" customFormat="1" x14ac:dyDescent="0.25">
      <c r="E274" s="2"/>
    </row>
    <row r="275" spans="5:5" customFormat="1" x14ac:dyDescent="0.25">
      <c r="E275" s="2"/>
    </row>
    <row r="276" spans="5:5" customFormat="1" x14ac:dyDescent="0.25">
      <c r="E276" s="2"/>
    </row>
    <row r="277" spans="5:5" customFormat="1" x14ac:dyDescent="0.25">
      <c r="E277" s="2"/>
    </row>
    <row r="278" spans="5:5" customFormat="1" x14ac:dyDescent="0.25">
      <c r="E278" s="2"/>
    </row>
    <row r="279" spans="5:5" customFormat="1" x14ac:dyDescent="0.25">
      <c r="E279" s="2"/>
    </row>
    <row r="280" spans="5:5" customFormat="1" x14ac:dyDescent="0.25">
      <c r="E280" s="2"/>
    </row>
    <row r="281" spans="5:5" customFormat="1" x14ac:dyDescent="0.25">
      <c r="E281" s="2"/>
    </row>
    <row r="282" spans="5:5" customFormat="1" x14ac:dyDescent="0.25">
      <c r="E282" s="2"/>
    </row>
    <row r="283" spans="5:5" customFormat="1" x14ac:dyDescent="0.25">
      <c r="E283" s="2"/>
    </row>
    <row r="284" spans="5:5" customFormat="1" x14ac:dyDescent="0.25">
      <c r="E284" s="2"/>
    </row>
    <row r="285" spans="5:5" customFormat="1" x14ac:dyDescent="0.25">
      <c r="E285" s="2"/>
    </row>
    <row r="286" spans="5:5" customFormat="1" x14ac:dyDescent="0.25">
      <c r="E286" s="2"/>
    </row>
    <row r="287" spans="5:5" customFormat="1" x14ac:dyDescent="0.25">
      <c r="E287" s="2"/>
    </row>
    <row r="288" spans="5:5" customFormat="1" x14ac:dyDescent="0.25">
      <c r="E288" s="2"/>
    </row>
    <row r="289" spans="5:5" customFormat="1" x14ac:dyDescent="0.25">
      <c r="E289" s="2"/>
    </row>
    <row r="290" spans="5:5" customFormat="1" x14ac:dyDescent="0.25">
      <c r="E290" s="2"/>
    </row>
    <row r="291" spans="5:5" customFormat="1" x14ac:dyDescent="0.25">
      <c r="E291" s="2"/>
    </row>
    <row r="292" spans="5:5" customFormat="1" x14ac:dyDescent="0.25">
      <c r="E292" s="2"/>
    </row>
    <row r="293" spans="5:5" customFormat="1" x14ac:dyDescent="0.25">
      <c r="E293" s="2"/>
    </row>
    <row r="294" spans="5:5" customFormat="1" x14ac:dyDescent="0.25">
      <c r="E294" s="2"/>
    </row>
    <row r="295" spans="5:5" customFormat="1" x14ac:dyDescent="0.25">
      <c r="E295" s="2"/>
    </row>
    <row r="296" spans="5:5" customFormat="1" x14ac:dyDescent="0.25">
      <c r="E296" s="2"/>
    </row>
    <row r="297" spans="5:5" customFormat="1" x14ac:dyDescent="0.25">
      <c r="E297" s="2"/>
    </row>
    <row r="298" spans="5:5" customFormat="1" x14ac:dyDescent="0.25">
      <c r="E298" s="2"/>
    </row>
    <row r="299" spans="5:5" customFormat="1" x14ac:dyDescent="0.25">
      <c r="E299" s="2"/>
    </row>
    <row r="300" spans="5:5" customFormat="1" x14ac:dyDescent="0.25">
      <c r="E300" s="2"/>
    </row>
    <row r="301" spans="5:5" customFormat="1" x14ac:dyDescent="0.25">
      <c r="E301" s="2"/>
    </row>
    <row r="302" spans="5:5" customFormat="1" x14ac:dyDescent="0.25">
      <c r="E302" s="2"/>
    </row>
    <row r="303" spans="5:5" customFormat="1" x14ac:dyDescent="0.25">
      <c r="E303" s="2"/>
    </row>
    <row r="304" spans="5:5" customFormat="1" x14ac:dyDescent="0.25">
      <c r="E304" s="2"/>
    </row>
    <row r="305" spans="5:5" customFormat="1" x14ac:dyDescent="0.25">
      <c r="E305" s="2"/>
    </row>
    <row r="306" spans="5:5" customFormat="1" x14ac:dyDescent="0.25">
      <c r="E306" s="2"/>
    </row>
    <row r="307" spans="5:5" customFormat="1" x14ac:dyDescent="0.25">
      <c r="E307" s="2"/>
    </row>
    <row r="308" spans="5:5" customFormat="1" x14ac:dyDescent="0.25">
      <c r="E308" s="2"/>
    </row>
    <row r="309" spans="5:5" customFormat="1" x14ac:dyDescent="0.25">
      <c r="E309" s="2"/>
    </row>
    <row r="310" spans="5:5" customFormat="1" x14ac:dyDescent="0.25">
      <c r="E310" s="2"/>
    </row>
    <row r="311" spans="5:5" customFormat="1" x14ac:dyDescent="0.25">
      <c r="E311" s="2"/>
    </row>
    <row r="312" spans="5:5" customFormat="1" x14ac:dyDescent="0.25">
      <c r="E312" s="2"/>
    </row>
    <row r="313" spans="5:5" customFormat="1" x14ac:dyDescent="0.25">
      <c r="E313" s="2"/>
    </row>
    <row r="314" spans="5:5" customFormat="1" x14ac:dyDescent="0.25">
      <c r="E314" s="2"/>
    </row>
    <row r="315" spans="5:5" customFormat="1" x14ac:dyDescent="0.25">
      <c r="E315" s="2"/>
    </row>
    <row r="316" spans="5:5" customFormat="1" x14ac:dyDescent="0.25">
      <c r="E316" s="2"/>
    </row>
    <row r="317" spans="5:5" customFormat="1" x14ac:dyDescent="0.25">
      <c r="E317" s="2"/>
    </row>
    <row r="318" spans="5:5" customFormat="1" x14ac:dyDescent="0.25">
      <c r="E318" s="2"/>
    </row>
    <row r="319" spans="5:5" customFormat="1" x14ac:dyDescent="0.25">
      <c r="E319" s="2"/>
    </row>
    <row r="320" spans="5:5" customFormat="1" x14ac:dyDescent="0.25">
      <c r="E320" s="2"/>
    </row>
    <row r="321" spans="5:5" customFormat="1" x14ac:dyDescent="0.25">
      <c r="E321" s="2"/>
    </row>
    <row r="322" spans="5:5" customFormat="1" x14ac:dyDescent="0.25">
      <c r="E322" s="2"/>
    </row>
    <row r="323" spans="5:5" customFormat="1" x14ac:dyDescent="0.25">
      <c r="E323" s="2"/>
    </row>
    <row r="324" spans="5:5" customFormat="1" x14ac:dyDescent="0.25">
      <c r="E324" s="2"/>
    </row>
    <row r="325" spans="5:5" customFormat="1" x14ac:dyDescent="0.25">
      <c r="E325" s="2"/>
    </row>
    <row r="326" spans="5:5" customFormat="1" x14ac:dyDescent="0.25">
      <c r="E326" s="2"/>
    </row>
    <row r="327" spans="5:5" customFormat="1" x14ac:dyDescent="0.25">
      <c r="E327" s="2"/>
    </row>
    <row r="328" spans="5:5" customFormat="1" x14ac:dyDescent="0.25">
      <c r="E328" s="2"/>
    </row>
    <row r="329" spans="5:5" customFormat="1" x14ac:dyDescent="0.25">
      <c r="E329" s="2"/>
    </row>
    <row r="330" spans="5:5" customFormat="1" x14ac:dyDescent="0.25">
      <c r="E330" s="2"/>
    </row>
    <row r="331" spans="5:5" customFormat="1" x14ac:dyDescent="0.25">
      <c r="E331" s="2"/>
    </row>
    <row r="332" spans="5:5" customFormat="1" x14ac:dyDescent="0.25">
      <c r="E332" s="2"/>
    </row>
    <row r="333" spans="5:5" customFormat="1" x14ac:dyDescent="0.25">
      <c r="E333" s="2"/>
    </row>
    <row r="334" spans="5:5" customFormat="1" x14ac:dyDescent="0.25">
      <c r="E334" s="2"/>
    </row>
    <row r="335" spans="5:5" customFormat="1" x14ac:dyDescent="0.25">
      <c r="E335" s="2"/>
    </row>
    <row r="336" spans="5:5" customFormat="1" x14ac:dyDescent="0.25">
      <c r="E336" s="2"/>
    </row>
    <row r="337" spans="5:5" customFormat="1" x14ac:dyDescent="0.25">
      <c r="E337" s="2"/>
    </row>
    <row r="338" spans="5:5" customFormat="1" x14ac:dyDescent="0.25">
      <c r="E338" s="2"/>
    </row>
    <row r="339" spans="5:5" customFormat="1" x14ac:dyDescent="0.25">
      <c r="E339" s="2"/>
    </row>
    <row r="340" spans="5:5" customFormat="1" x14ac:dyDescent="0.25">
      <c r="E340" s="2"/>
    </row>
    <row r="341" spans="5:5" customFormat="1" x14ac:dyDescent="0.25">
      <c r="E341" s="2"/>
    </row>
    <row r="342" spans="5:5" customFormat="1" x14ac:dyDescent="0.25">
      <c r="E342" s="2"/>
    </row>
    <row r="343" spans="5:5" customFormat="1" x14ac:dyDescent="0.25">
      <c r="E343" s="2"/>
    </row>
    <row r="344" spans="5:5" customFormat="1" x14ac:dyDescent="0.25">
      <c r="E344" s="2"/>
    </row>
    <row r="345" spans="5:5" customFormat="1" x14ac:dyDescent="0.25">
      <c r="E345" s="2"/>
    </row>
    <row r="346" spans="5:5" customFormat="1" x14ac:dyDescent="0.25">
      <c r="E346" s="2"/>
    </row>
    <row r="347" spans="5:5" customFormat="1" x14ac:dyDescent="0.25">
      <c r="E347" s="2"/>
    </row>
    <row r="348" spans="5:5" customFormat="1" x14ac:dyDescent="0.25">
      <c r="E348" s="2"/>
    </row>
    <row r="349" spans="5:5" customFormat="1" x14ac:dyDescent="0.25">
      <c r="E349" s="2"/>
    </row>
    <row r="350" spans="5:5" customFormat="1" x14ac:dyDescent="0.25">
      <c r="E350" s="2"/>
    </row>
    <row r="351" spans="5:5" customFormat="1" x14ac:dyDescent="0.25">
      <c r="E351" s="2"/>
    </row>
    <row r="352" spans="5:5" customFormat="1" x14ac:dyDescent="0.25">
      <c r="E352" s="2"/>
    </row>
    <row r="353" spans="5:5" customFormat="1" x14ac:dyDescent="0.25">
      <c r="E353" s="2"/>
    </row>
    <row r="354" spans="5:5" customFormat="1" x14ac:dyDescent="0.25">
      <c r="E354" s="2"/>
    </row>
    <row r="355" spans="5:5" customFormat="1" x14ac:dyDescent="0.25">
      <c r="E355" s="2"/>
    </row>
    <row r="356" spans="5:5" customFormat="1" x14ac:dyDescent="0.25">
      <c r="E356" s="2"/>
    </row>
    <row r="357" spans="5:5" customFormat="1" x14ac:dyDescent="0.25">
      <c r="E357" s="2"/>
    </row>
    <row r="358" spans="5:5" customFormat="1" x14ac:dyDescent="0.25">
      <c r="E358" s="2"/>
    </row>
    <row r="359" spans="5:5" customFormat="1" x14ac:dyDescent="0.25">
      <c r="E359" s="2"/>
    </row>
    <row r="360" spans="5:5" customFormat="1" x14ac:dyDescent="0.25">
      <c r="E360" s="2"/>
    </row>
    <row r="361" spans="5:5" customFormat="1" x14ac:dyDescent="0.25">
      <c r="E361" s="2"/>
    </row>
    <row r="362" spans="5:5" customFormat="1" x14ac:dyDescent="0.25">
      <c r="E362" s="2"/>
    </row>
    <row r="363" spans="5:5" customFormat="1" x14ac:dyDescent="0.25">
      <c r="E363" s="2"/>
    </row>
    <row r="364" spans="5:5" customFormat="1" x14ac:dyDescent="0.25">
      <c r="E364" s="2"/>
    </row>
    <row r="365" spans="5:5" customFormat="1" x14ac:dyDescent="0.25">
      <c r="E365" s="2"/>
    </row>
    <row r="366" spans="5:5" customFormat="1" x14ac:dyDescent="0.25">
      <c r="E366" s="2"/>
    </row>
    <row r="367" spans="5:5" customFormat="1" x14ac:dyDescent="0.25">
      <c r="E367" s="2"/>
    </row>
    <row r="368" spans="5:5" customFormat="1" x14ac:dyDescent="0.25">
      <c r="E368" s="2"/>
    </row>
    <row r="369" spans="5:5" customFormat="1" x14ac:dyDescent="0.25">
      <c r="E369" s="2"/>
    </row>
    <row r="370" spans="5:5" customFormat="1" x14ac:dyDescent="0.25">
      <c r="E370" s="2"/>
    </row>
    <row r="371" spans="5:5" customFormat="1" x14ac:dyDescent="0.25">
      <c r="E371" s="2"/>
    </row>
    <row r="372" spans="5:5" customFormat="1" x14ac:dyDescent="0.25">
      <c r="E372" s="2"/>
    </row>
    <row r="373" spans="5:5" customFormat="1" x14ac:dyDescent="0.25">
      <c r="E373" s="2"/>
    </row>
    <row r="374" spans="5:5" customFormat="1" x14ac:dyDescent="0.25">
      <c r="E374" s="2"/>
    </row>
    <row r="375" spans="5:5" customFormat="1" x14ac:dyDescent="0.25">
      <c r="E375" s="2"/>
    </row>
    <row r="376" spans="5:5" customFormat="1" x14ac:dyDescent="0.25">
      <c r="E376" s="2"/>
    </row>
    <row r="377" spans="5:5" customFormat="1" x14ac:dyDescent="0.25">
      <c r="E377" s="2"/>
    </row>
    <row r="378" spans="5:5" customFormat="1" x14ac:dyDescent="0.25">
      <c r="E378" s="2"/>
    </row>
    <row r="379" spans="5:5" customFormat="1" x14ac:dyDescent="0.25">
      <c r="E379" s="2"/>
    </row>
    <row r="380" spans="5:5" customFormat="1" x14ac:dyDescent="0.25">
      <c r="E380" s="2"/>
    </row>
    <row r="381" spans="5:5" customFormat="1" x14ac:dyDescent="0.25">
      <c r="E381" s="2"/>
    </row>
    <row r="382" spans="5:5" customFormat="1" x14ac:dyDescent="0.25">
      <c r="E382" s="2"/>
    </row>
    <row r="383" spans="5:5" customFormat="1" x14ac:dyDescent="0.25">
      <c r="E383" s="2"/>
    </row>
    <row r="384" spans="5:5" customFormat="1" x14ac:dyDescent="0.25">
      <c r="E384" s="2"/>
    </row>
    <row r="385" spans="5:5" customFormat="1" x14ac:dyDescent="0.25">
      <c r="E385" s="2"/>
    </row>
    <row r="386" spans="5:5" customFormat="1" x14ac:dyDescent="0.25">
      <c r="E386" s="2"/>
    </row>
    <row r="387" spans="5:5" customFormat="1" x14ac:dyDescent="0.25">
      <c r="E387" s="2"/>
    </row>
    <row r="388" spans="5:5" customFormat="1" x14ac:dyDescent="0.25">
      <c r="E388" s="2"/>
    </row>
    <row r="389" spans="5:5" customFormat="1" x14ac:dyDescent="0.25">
      <c r="E389" s="2"/>
    </row>
    <row r="390" spans="5:5" customFormat="1" x14ac:dyDescent="0.25">
      <c r="E390" s="2"/>
    </row>
    <row r="391" spans="5:5" customFormat="1" x14ac:dyDescent="0.25">
      <c r="E391" s="2"/>
    </row>
    <row r="392" spans="5:5" customFormat="1" x14ac:dyDescent="0.25">
      <c r="E392" s="2"/>
    </row>
    <row r="393" spans="5:5" customFormat="1" x14ac:dyDescent="0.25">
      <c r="E393" s="2"/>
    </row>
    <row r="394" spans="5:5" customFormat="1" x14ac:dyDescent="0.25">
      <c r="E394" s="2"/>
    </row>
    <row r="395" spans="5:5" customFormat="1" x14ac:dyDescent="0.25">
      <c r="E395" s="2"/>
    </row>
    <row r="396" spans="5:5" customFormat="1" x14ac:dyDescent="0.25">
      <c r="E396" s="2"/>
    </row>
    <row r="397" spans="5:5" customFormat="1" x14ac:dyDescent="0.25">
      <c r="E397" s="2"/>
    </row>
    <row r="398" spans="5:5" customFormat="1" x14ac:dyDescent="0.25">
      <c r="E398" s="2"/>
    </row>
    <row r="399" spans="5:5" customFormat="1" x14ac:dyDescent="0.25">
      <c r="E399" s="2"/>
    </row>
    <row r="400" spans="5:5" customFormat="1" x14ac:dyDescent="0.25">
      <c r="E400" s="2"/>
    </row>
    <row r="401" spans="5:5" customFormat="1" x14ac:dyDescent="0.25">
      <c r="E401" s="2"/>
    </row>
    <row r="402" spans="5:5" customFormat="1" x14ac:dyDescent="0.25">
      <c r="E402" s="2"/>
    </row>
    <row r="403" spans="5:5" customFormat="1" x14ac:dyDescent="0.25">
      <c r="E403" s="2"/>
    </row>
    <row r="404" spans="5:5" customFormat="1" x14ac:dyDescent="0.25">
      <c r="E404" s="2"/>
    </row>
    <row r="405" spans="5:5" customFormat="1" x14ac:dyDescent="0.25">
      <c r="E405" s="2"/>
    </row>
    <row r="406" spans="5:5" customFormat="1" x14ac:dyDescent="0.25">
      <c r="E406" s="2"/>
    </row>
    <row r="407" spans="5:5" customFormat="1" x14ac:dyDescent="0.25">
      <c r="E407" s="2"/>
    </row>
    <row r="408" spans="5:5" customFormat="1" x14ac:dyDescent="0.25">
      <c r="E408" s="2"/>
    </row>
    <row r="409" spans="5:5" customFormat="1" x14ac:dyDescent="0.25">
      <c r="E409" s="2"/>
    </row>
    <row r="410" spans="5:5" customFormat="1" x14ac:dyDescent="0.25">
      <c r="E410" s="2"/>
    </row>
    <row r="411" spans="5:5" customFormat="1" x14ac:dyDescent="0.25">
      <c r="E411" s="2"/>
    </row>
    <row r="412" spans="5:5" customFormat="1" x14ac:dyDescent="0.25">
      <c r="E412" s="2"/>
    </row>
    <row r="413" spans="5:5" customFormat="1" x14ac:dyDescent="0.25">
      <c r="E413" s="2"/>
    </row>
    <row r="414" spans="5:5" customFormat="1" x14ac:dyDescent="0.25">
      <c r="E414" s="2"/>
    </row>
    <row r="415" spans="5:5" customFormat="1" x14ac:dyDescent="0.25">
      <c r="E415" s="2"/>
    </row>
    <row r="416" spans="5:5" customFormat="1" x14ac:dyDescent="0.25">
      <c r="E416" s="2"/>
    </row>
    <row r="417" spans="5:5" customFormat="1" x14ac:dyDescent="0.25">
      <c r="E417" s="2"/>
    </row>
    <row r="418" spans="5:5" customFormat="1" x14ac:dyDescent="0.25">
      <c r="E418" s="2"/>
    </row>
    <row r="419" spans="5:5" customFormat="1" x14ac:dyDescent="0.25">
      <c r="E419" s="2"/>
    </row>
    <row r="420" spans="5:5" customFormat="1" x14ac:dyDescent="0.25">
      <c r="E420" s="2"/>
    </row>
    <row r="421" spans="5:5" customFormat="1" x14ac:dyDescent="0.25">
      <c r="E421" s="2"/>
    </row>
    <row r="422" spans="5:5" customFormat="1" x14ac:dyDescent="0.25">
      <c r="E422" s="2"/>
    </row>
    <row r="423" spans="5:5" customFormat="1" x14ac:dyDescent="0.25">
      <c r="E423" s="2"/>
    </row>
    <row r="424" spans="5:5" customFormat="1" x14ac:dyDescent="0.25">
      <c r="E424" s="2"/>
    </row>
    <row r="425" spans="5:5" customFormat="1" x14ac:dyDescent="0.25">
      <c r="E425" s="2"/>
    </row>
    <row r="426" spans="5:5" customFormat="1" x14ac:dyDescent="0.25">
      <c r="E426" s="2"/>
    </row>
    <row r="427" spans="5:5" customFormat="1" x14ac:dyDescent="0.25">
      <c r="E427" s="2"/>
    </row>
    <row r="428" spans="5:5" customFormat="1" x14ac:dyDescent="0.25">
      <c r="E428" s="2"/>
    </row>
    <row r="429" spans="5:5" customFormat="1" x14ac:dyDescent="0.25">
      <c r="E429" s="2"/>
    </row>
    <row r="430" spans="5:5" customFormat="1" x14ac:dyDescent="0.25">
      <c r="E430" s="2"/>
    </row>
    <row r="431" spans="5:5" customFormat="1" x14ac:dyDescent="0.25">
      <c r="E431" s="2"/>
    </row>
    <row r="432" spans="5:5" customFormat="1" x14ac:dyDescent="0.25">
      <c r="E432" s="2"/>
    </row>
    <row r="433" spans="5:5" customFormat="1" x14ac:dyDescent="0.25">
      <c r="E433" s="2"/>
    </row>
    <row r="434" spans="5:5" customFormat="1" x14ac:dyDescent="0.25">
      <c r="E434" s="2"/>
    </row>
    <row r="435" spans="5:5" customFormat="1" x14ac:dyDescent="0.25">
      <c r="E435" s="2"/>
    </row>
    <row r="436" spans="5:5" customFormat="1" x14ac:dyDescent="0.25">
      <c r="E436" s="2"/>
    </row>
    <row r="437" spans="5:5" customFormat="1" x14ac:dyDescent="0.25">
      <c r="E437" s="2"/>
    </row>
    <row r="438" spans="5:5" customFormat="1" x14ac:dyDescent="0.25">
      <c r="E438" s="2"/>
    </row>
    <row r="439" spans="5:5" customFormat="1" x14ac:dyDescent="0.25">
      <c r="E439" s="2"/>
    </row>
    <row r="440" spans="5:5" customFormat="1" x14ac:dyDescent="0.25">
      <c r="E440" s="2"/>
    </row>
    <row r="441" spans="5:5" customFormat="1" x14ac:dyDescent="0.25">
      <c r="E441" s="2"/>
    </row>
    <row r="442" spans="5:5" customFormat="1" x14ac:dyDescent="0.25">
      <c r="E442" s="2"/>
    </row>
    <row r="443" spans="5:5" customFormat="1" x14ac:dyDescent="0.25">
      <c r="E443" s="2"/>
    </row>
    <row r="444" spans="5:5" customFormat="1" x14ac:dyDescent="0.25">
      <c r="E444" s="2"/>
    </row>
    <row r="445" spans="5:5" customFormat="1" x14ac:dyDescent="0.25">
      <c r="E445" s="2"/>
    </row>
    <row r="446" spans="5:5" customFormat="1" x14ac:dyDescent="0.25">
      <c r="E446" s="2"/>
    </row>
    <row r="447" spans="5:5" customFormat="1" x14ac:dyDescent="0.25">
      <c r="E447" s="2"/>
    </row>
    <row r="448" spans="5:5" customFormat="1" x14ac:dyDescent="0.25">
      <c r="E448" s="2"/>
    </row>
    <row r="449" spans="5:5" customFormat="1" x14ac:dyDescent="0.25">
      <c r="E449" s="2"/>
    </row>
    <row r="450" spans="5:5" customFormat="1" x14ac:dyDescent="0.25">
      <c r="E450" s="2"/>
    </row>
    <row r="451" spans="5:5" customFormat="1" x14ac:dyDescent="0.25">
      <c r="E451" s="2"/>
    </row>
    <row r="452" spans="5:5" customFormat="1" x14ac:dyDescent="0.25">
      <c r="E452" s="2"/>
    </row>
    <row r="453" spans="5:5" customFormat="1" x14ac:dyDescent="0.25">
      <c r="E453" s="2"/>
    </row>
    <row r="454" spans="5:5" customFormat="1" x14ac:dyDescent="0.25">
      <c r="E454" s="2"/>
    </row>
    <row r="455" spans="5:5" customFormat="1" x14ac:dyDescent="0.25">
      <c r="E455" s="2"/>
    </row>
    <row r="456" spans="5:5" customFormat="1" x14ac:dyDescent="0.25">
      <c r="E456" s="2"/>
    </row>
    <row r="457" spans="5:5" customFormat="1" x14ac:dyDescent="0.25">
      <c r="E457" s="2"/>
    </row>
    <row r="458" spans="5:5" customFormat="1" x14ac:dyDescent="0.25">
      <c r="E458" s="2"/>
    </row>
    <row r="459" spans="5:5" customFormat="1" x14ac:dyDescent="0.25">
      <c r="E459" s="2"/>
    </row>
    <row r="460" spans="5:5" customFormat="1" x14ac:dyDescent="0.25">
      <c r="E460" s="2"/>
    </row>
    <row r="461" spans="5:5" customFormat="1" x14ac:dyDescent="0.25">
      <c r="E461" s="2"/>
    </row>
    <row r="462" spans="5:5" customFormat="1" x14ac:dyDescent="0.25">
      <c r="E462" s="2"/>
    </row>
    <row r="463" spans="5:5" customFormat="1" x14ac:dyDescent="0.25">
      <c r="E463" s="2"/>
    </row>
    <row r="464" spans="5:5" customFormat="1" x14ac:dyDescent="0.25">
      <c r="E464" s="2"/>
    </row>
    <row r="465" spans="5:5" customFormat="1" x14ac:dyDescent="0.25">
      <c r="E465" s="2"/>
    </row>
    <row r="466" spans="5:5" customFormat="1" x14ac:dyDescent="0.25">
      <c r="E466" s="2"/>
    </row>
    <row r="467" spans="5:5" customFormat="1" x14ac:dyDescent="0.25">
      <c r="E467" s="2"/>
    </row>
    <row r="468" spans="5:5" customFormat="1" x14ac:dyDescent="0.25">
      <c r="E468" s="2"/>
    </row>
    <row r="469" spans="5:5" customFormat="1" x14ac:dyDescent="0.25">
      <c r="E469" s="2"/>
    </row>
    <row r="470" spans="5:5" customFormat="1" x14ac:dyDescent="0.25">
      <c r="E470" s="2"/>
    </row>
    <row r="471" spans="5:5" customFormat="1" x14ac:dyDescent="0.25">
      <c r="E471" s="2"/>
    </row>
    <row r="472" spans="5:5" customFormat="1" x14ac:dyDescent="0.25">
      <c r="E472" s="2"/>
    </row>
    <row r="473" spans="5:5" customFormat="1" x14ac:dyDescent="0.25">
      <c r="E473" s="2"/>
    </row>
    <row r="474" spans="5:5" customFormat="1" x14ac:dyDescent="0.25">
      <c r="E474" s="2"/>
    </row>
    <row r="475" spans="5:5" customFormat="1" x14ac:dyDescent="0.25">
      <c r="E475" s="2"/>
    </row>
    <row r="476" spans="5:5" customFormat="1" x14ac:dyDescent="0.25">
      <c r="E476" s="2"/>
    </row>
    <row r="477" spans="5:5" customFormat="1" x14ac:dyDescent="0.25">
      <c r="E477" s="2"/>
    </row>
    <row r="478" spans="5:5" customFormat="1" x14ac:dyDescent="0.25">
      <c r="E478" s="2"/>
    </row>
    <row r="479" spans="5:5" customFormat="1" x14ac:dyDescent="0.25">
      <c r="E479" s="2"/>
    </row>
    <row r="480" spans="5:5" customFormat="1" x14ac:dyDescent="0.25">
      <c r="E480" s="2"/>
    </row>
    <row r="481" spans="5:5" customFormat="1" x14ac:dyDescent="0.25">
      <c r="E481" s="2"/>
    </row>
    <row r="482" spans="5:5" customFormat="1" x14ac:dyDescent="0.25">
      <c r="E482" s="2"/>
    </row>
    <row r="483" spans="5:5" customFormat="1" x14ac:dyDescent="0.25">
      <c r="E483" s="2"/>
    </row>
    <row r="484" spans="5:5" customFormat="1" x14ac:dyDescent="0.25">
      <c r="E484" s="2"/>
    </row>
    <row r="485" spans="5:5" customFormat="1" x14ac:dyDescent="0.25">
      <c r="E485" s="2"/>
    </row>
    <row r="486" spans="5:5" customFormat="1" x14ac:dyDescent="0.25">
      <c r="E486" s="2"/>
    </row>
    <row r="487" spans="5:5" customFormat="1" x14ac:dyDescent="0.25">
      <c r="E487" s="2"/>
    </row>
    <row r="488" spans="5:5" customFormat="1" x14ac:dyDescent="0.25">
      <c r="E488" s="2"/>
    </row>
    <row r="489" spans="5:5" customFormat="1" x14ac:dyDescent="0.25">
      <c r="E489" s="2"/>
    </row>
    <row r="490" spans="5:5" customFormat="1" x14ac:dyDescent="0.25">
      <c r="E490" s="2"/>
    </row>
    <row r="491" spans="5:5" customFormat="1" x14ac:dyDescent="0.25">
      <c r="E491" s="2"/>
    </row>
    <row r="492" spans="5:5" customFormat="1" x14ac:dyDescent="0.25">
      <c r="E492" s="2"/>
    </row>
    <row r="493" spans="5:5" customFormat="1" x14ac:dyDescent="0.25">
      <c r="E493" s="2"/>
    </row>
    <row r="494" spans="5:5" customFormat="1" x14ac:dyDescent="0.25">
      <c r="E494" s="2"/>
    </row>
    <row r="495" spans="5:5" customFormat="1" x14ac:dyDescent="0.25">
      <c r="E495" s="2"/>
    </row>
    <row r="496" spans="5:5" customFormat="1" x14ac:dyDescent="0.25">
      <c r="E496" s="2"/>
    </row>
    <row r="497" spans="5:5" customFormat="1" x14ac:dyDescent="0.25">
      <c r="E497" s="2"/>
    </row>
    <row r="498" spans="5:5" customFormat="1" x14ac:dyDescent="0.25">
      <c r="E498" s="2"/>
    </row>
    <row r="499" spans="5:5" customFormat="1" x14ac:dyDescent="0.25">
      <c r="E499" s="2"/>
    </row>
    <row r="500" spans="5:5" customFormat="1" x14ac:dyDescent="0.25">
      <c r="E500" s="2"/>
    </row>
    <row r="501" spans="5:5" customFormat="1" x14ac:dyDescent="0.25">
      <c r="E501" s="2"/>
    </row>
    <row r="502" spans="5:5" customFormat="1" x14ac:dyDescent="0.25">
      <c r="E502" s="2"/>
    </row>
    <row r="503" spans="5:5" customFormat="1" x14ac:dyDescent="0.25">
      <c r="E503" s="2"/>
    </row>
    <row r="504" spans="5:5" customFormat="1" x14ac:dyDescent="0.25">
      <c r="E504" s="2"/>
    </row>
    <row r="505" spans="5:5" customFormat="1" x14ac:dyDescent="0.25">
      <c r="E505" s="2"/>
    </row>
    <row r="506" spans="5:5" customFormat="1" x14ac:dyDescent="0.25">
      <c r="E506" s="2"/>
    </row>
    <row r="507" spans="5:5" customFormat="1" x14ac:dyDescent="0.25">
      <c r="E507" s="2"/>
    </row>
    <row r="508" spans="5:5" customFormat="1" x14ac:dyDescent="0.25">
      <c r="E508" s="2"/>
    </row>
    <row r="509" spans="5:5" customFormat="1" x14ac:dyDescent="0.25">
      <c r="E509" s="2"/>
    </row>
    <row r="510" spans="5:5" customFormat="1" x14ac:dyDescent="0.25">
      <c r="E510" s="2"/>
    </row>
    <row r="511" spans="5:5" customFormat="1" x14ac:dyDescent="0.25">
      <c r="E511" s="2"/>
    </row>
    <row r="512" spans="5:5" customFormat="1" x14ac:dyDescent="0.25">
      <c r="E512" s="2"/>
    </row>
    <row r="513" spans="5:5" customFormat="1" x14ac:dyDescent="0.25">
      <c r="E513" s="2"/>
    </row>
    <row r="514" spans="5:5" customFormat="1" x14ac:dyDescent="0.25">
      <c r="E514" s="2"/>
    </row>
    <row r="515" spans="5:5" customFormat="1" x14ac:dyDescent="0.25">
      <c r="E515" s="2"/>
    </row>
    <row r="516" spans="5:5" customFormat="1" x14ac:dyDescent="0.25">
      <c r="E516" s="2"/>
    </row>
    <row r="517" spans="5:5" customFormat="1" x14ac:dyDescent="0.25">
      <c r="E517" s="2"/>
    </row>
    <row r="518" spans="5:5" customFormat="1" x14ac:dyDescent="0.25">
      <c r="E518" s="2"/>
    </row>
    <row r="519" spans="5:5" customFormat="1" x14ac:dyDescent="0.25">
      <c r="E519" s="2"/>
    </row>
    <row r="520" spans="5:5" customFormat="1" x14ac:dyDescent="0.25">
      <c r="E520" s="2"/>
    </row>
    <row r="521" spans="5:5" customFormat="1" x14ac:dyDescent="0.25">
      <c r="E521" s="2"/>
    </row>
    <row r="522" spans="5:5" customFormat="1" x14ac:dyDescent="0.25">
      <c r="E522" s="2"/>
    </row>
    <row r="523" spans="5:5" customFormat="1" x14ac:dyDescent="0.25">
      <c r="E523" s="2"/>
    </row>
    <row r="524" spans="5:5" customFormat="1" x14ac:dyDescent="0.25">
      <c r="E524" s="2"/>
    </row>
    <row r="525" spans="5:5" customFormat="1" x14ac:dyDescent="0.25">
      <c r="E525" s="2"/>
    </row>
    <row r="526" spans="5:5" customFormat="1" x14ac:dyDescent="0.25">
      <c r="E526" s="2"/>
    </row>
    <row r="527" spans="5:5" customFormat="1" x14ac:dyDescent="0.25">
      <c r="E527" s="2"/>
    </row>
    <row r="528" spans="5:5" customFormat="1" x14ac:dyDescent="0.25">
      <c r="E528" s="2"/>
    </row>
    <row r="529" spans="5:5" customFormat="1" x14ac:dyDescent="0.25">
      <c r="E529" s="2"/>
    </row>
    <row r="530" spans="5:5" customFormat="1" x14ac:dyDescent="0.25">
      <c r="E530" s="2"/>
    </row>
    <row r="531" spans="5:5" customFormat="1" x14ac:dyDescent="0.25">
      <c r="E531" s="2"/>
    </row>
    <row r="532" spans="5:5" customFormat="1" x14ac:dyDescent="0.25">
      <c r="E532" s="2"/>
    </row>
    <row r="533" spans="5:5" customFormat="1" x14ac:dyDescent="0.25">
      <c r="E533" s="2"/>
    </row>
    <row r="534" spans="5:5" customFormat="1" x14ac:dyDescent="0.25">
      <c r="E534" s="2"/>
    </row>
    <row r="535" spans="5:5" customFormat="1" x14ac:dyDescent="0.25">
      <c r="E535" s="2"/>
    </row>
    <row r="536" spans="5:5" customFormat="1" x14ac:dyDescent="0.25">
      <c r="E536" s="2"/>
    </row>
    <row r="537" spans="5:5" customFormat="1" x14ac:dyDescent="0.25">
      <c r="E537" s="2"/>
    </row>
    <row r="538" spans="5:5" customFormat="1" x14ac:dyDescent="0.25">
      <c r="E538" s="2"/>
    </row>
    <row r="539" spans="5:5" customFormat="1" x14ac:dyDescent="0.25">
      <c r="E539" s="2"/>
    </row>
    <row r="540" spans="5:5" customFormat="1" x14ac:dyDescent="0.25">
      <c r="E540" s="2"/>
    </row>
    <row r="541" spans="5:5" customFormat="1" x14ac:dyDescent="0.25">
      <c r="E541" s="2"/>
    </row>
    <row r="542" spans="5:5" customFormat="1" x14ac:dyDescent="0.25">
      <c r="E542" s="2"/>
    </row>
    <row r="543" spans="5:5" customFormat="1" x14ac:dyDescent="0.25">
      <c r="E543" s="2"/>
    </row>
    <row r="544" spans="5:5" customFormat="1" x14ac:dyDescent="0.25">
      <c r="E544" s="2"/>
    </row>
    <row r="545" spans="5:5" customFormat="1" x14ac:dyDescent="0.25">
      <c r="E545" s="2"/>
    </row>
    <row r="546" spans="5:5" customFormat="1" x14ac:dyDescent="0.25">
      <c r="E546" s="2"/>
    </row>
    <row r="547" spans="5:5" customFormat="1" x14ac:dyDescent="0.25">
      <c r="E547" s="2"/>
    </row>
    <row r="548" spans="5:5" customFormat="1" x14ac:dyDescent="0.25">
      <c r="E548" s="2"/>
    </row>
    <row r="549" spans="5:5" customFormat="1" x14ac:dyDescent="0.25">
      <c r="E549" s="2"/>
    </row>
    <row r="550" spans="5:5" customFormat="1" x14ac:dyDescent="0.25">
      <c r="E550" s="2"/>
    </row>
    <row r="551" spans="5:5" customFormat="1" x14ac:dyDescent="0.25">
      <c r="E551" s="2"/>
    </row>
    <row r="552" spans="5:5" customFormat="1" x14ac:dyDescent="0.25">
      <c r="E552" s="2"/>
    </row>
    <row r="553" spans="5:5" customFormat="1" x14ac:dyDescent="0.25">
      <c r="E553" s="2"/>
    </row>
    <row r="554" spans="5:5" customFormat="1" x14ac:dyDescent="0.25">
      <c r="E554" s="2"/>
    </row>
    <row r="555" spans="5:5" customFormat="1" x14ac:dyDescent="0.25">
      <c r="E555" s="2"/>
    </row>
    <row r="556" spans="5:5" customFormat="1" x14ac:dyDescent="0.25">
      <c r="E556" s="2"/>
    </row>
    <row r="557" spans="5:5" customFormat="1" x14ac:dyDescent="0.25">
      <c r="E557" s="2"/>
    </row>
    <row r="558" spans="5:5" customFormat="1" x14ac:dyDescent="0.25">
      <c r="E558" s="2"/>
    </row>
    <row r="559" spans="5:5" customFormat="1" x14ac:dyDescent="0.25">
      <c r="E559" s="2"/>
    </row>
    <row r="560" spans="5:5" customFormat="1" x14ac:dyDescent="0.25">
      <c r="E560" s="2"/>
    </row>
    <row r="561" spans="5:5" customFormat="1" x14ac:dyDescent="0.25">
      <c r="E561" s="2"/>
    </row>
    <row r="562" spans="5:5" customFormat="1" x14ac:dyDescent="0.25">
      <c r="E562" s="2"/>
    </row>
    <row r="563" spans="5:5" customFormat="1" x14ac:dyDescent="0.25">
      <c r="E563" s="2"/>
    </row>
    <row r="564" spans="5:5" customFormat="1" x14ac:dyDescent="0.25">
      <c r="E564" s="2"/>
    </row>
    <row r="565" spans="5:5" customFormat="1" x14ac:dyDescent="0.25">
      <c r="E565" s="2"/>
    </row>
    <row r="566" spans="5:5" customFormat="1" x14ac:dyDescent="0.25">
      <c r="E566" s="2"/>
    </row>
    <row r="567" spans="5:5" customFormat="1" x14ac:dyDescent="0.25">
      <c r="E567" s="2"/>
    </row>
    <row r="568" spans="5:5" customFormat="1" x14ac:dyDescent="0.25">
      <c r="E568" s="2"/>
    </row>
    <row r="569" spans="5:5" customFormat="1" x14ac:dyDescent="0.25">
      <c r="E569" s="2"/>
    </row>
    <row r="570" spans="5:5" customFormat="1" x14ac:dyDescent="0.25">
      <c r="E570" s="2"/>
    </row>
    <row r="571" spans="5:5" customFormat="1" x14ac:dyDescent="0.25">
      <c r="E571" s="2"/>
    </row>
    <row r="572" spans="5:5" customFormat="1" x14ac:dyDescent="0.25">
      <c r="E572" s="2"/>
    </row>
    <row r="573" spans="5:5" customFormat="1" x14ac:dyDescent="0.25">
      <c r="E573" s="2"/>
    </row>
    <row r="574" spans="5:5" customFormat="1" x14ac:dyDescent="0.25">
      <c r="E574" s="2"/>
    </row>
    <row r="575" spans="5:5" customFormat="1" x14ac:dyDescent="0.25">
      <c r="E575" s="2"/>
    </row>
    <row r="576" spans="5:5" customFormat="1" x14ac:dyDescent="0.25">
      <c r="E576" s="2"/>
    </row>
    <row r="577" spans="5:5" customFormat="1" x14ac:dyDescent="0.25">
      <c r="E577" s="2"/>
    </row>
    <row r="578" spans="5:5" customFormat="1" x14ac:dyDescent="0.25">
      <c r="E578" s="2"/>
    </row>
    <row r="579" spans="5:5" customFormat="1" x14ac:dyDescent="0.25">
      <c r="E579" s="2"/>
    </row>
    <row r="580" spans="5:5" customFormat="1" x14ac:dyDescent="0.25">
      <c r="E580" s="2"/>
    </row>
    <row r="581" spans="5:5" customFormat="1" x14ac:dyDescent="0.25">
      <c r="E581" s="2"/>
    </row>
    <row r="582" spans="5:5" customFormat="1" x14ac:dyDescent="0.25">
      <c r="E582" s="2"/>
    </row>
    <row r="583" spans="5:5" customFormat="1" x14ac:dyDescent="0.25">
      <c r="E583" s="2"/>
    </row>
    <row r="584" spans="5:5" customFormat="1" x14ac:dyDescent="0.25">
      <c r="E584" s="2"/>
    </row>
    <row r="585" spans="5:5" customFormat="1" x14ac:dyDescent="0.25">
      <c r="E585" s="2"/>
    </row>
    <row r="586" spans="5:5" customFormat="1" x14ac:dyDescent="0.25">
      <c r="E586" s="2"/>
    </row>
    <row r="587" spans="5:5" customFormat="1" x14ac:dyDescent="0.25">
      <c r="E587" s="2"/>
    </row>
    <row r="588" spans="5:5" customFormat="1" x14ac:dyDescent="0.25">
      <c r="E588" s="2"/>
    </row>
    <row r="589" spans="5:5" customFormat="1" x14ac:dyDescent="0.25">
      <c r="E589" s="2"/>
    </row>
    <row r="590" spans="5:5" customFormat="1" x14ac:dyDescent="0.25">
      <c r="E590" s="2"/>
    </row>
    <row r="591" spans="5:5" customFormat="1" x14ac:dyDescent="0.25">
      <c r="E591" s="2"/>
    </row>
    <row r="592" spans="5:5" customFormat="1" x14ac:dyDescent="0.25">
      <c r="E592" s="2"/>
    </row>
    <row r="593" spans="5:5" customFormat="1" x14ac:dyDescent="0.25">
      <c r="E593" s="2"/>
    </row>
    <row r="594" spans="5:5" customFormat="1" x14ac:dyDescent="0.25">
      <c r="E594" s="2"/>
    </row>
    <row r="595" spans="5:5" customFormat="1" x14ac:dyDescent="0.25">
      <c r="E595" s="2"/>
    </row>
    <row r="596" spans="5:5" customFormat="1" x14ac:dyDescent="0.25">
      <c r="E596" s="2"/>
    </row>
    <row r="597" spans="5:5" customFormat="1" x14ac:dyDescent="0.25">
      <c r="E597" s="2"/>
    </row>
    <row r="598" spans="5:5" customFormat="1" x14ac:dyDescent="0.25">
      <c r="E598" s="2"/>
    </row>
    <row r="599" spans="5:5" customFormat="1" x14ac:dyDescent="0.25">
      <c r="E599" s="2"/>
    </row>
    <row r="600" spans="5:5" customFormat="1" x14ac:dyDescent="0.25">
      <c r="E600" s="2"/>
    </row>
    <row r="601" spans="5:5" customFormat="1" x14ac:dyDescent="0.25">
      <c r="E601" s="2"/>
    </row>
    <row r="602" spans="5:5" customFormat="1" x14ac:dyDescent="0.25">
      <c r="E602" s="2"/>
    </row>
    <row r="603" spans="5:5" customFormat="1" x14ac:dyDescent="0.25">
      <c r="E603" s="2"/>
    </row>
    <row r="604" spans="5:5" customFormat="1" x14ac:dyDescent="0.25">
      <c r="E604" s="2"/>
    </row>
    <row r="605" spans="5:5" customFormat="1" x14ac:dyDescent="0.25">
      <c r="E605" s="2"/>
    </row>
    <row r="606" spans="5:5" customFormat="1" x14ac:dyDescent="0.25">
      <c r="E606" s="2"/>
    </row>
    <row r="607" spans="5:5" customFormat="1" x14ac:dyDescent="0.25">
      <c r="E607" s="2"/>
    </row>
    <row r="608" spans="5:5" customFormat="1" x14ac:dyDescent="0.25">
      <c r="E608" s="2"/>
    </row>
    <row r="609" spans="5:5" customFormat="1" x14ac:dyDescent="0.25">
      <c r="E609" s="2"/>
    </row>
    <row r="610" spans="5:5" customFormat="1" x14ac:dyDescent="0.25">
      <c r="E610" s="2"/>
    </row>
    <row r="611" spans="5:5" customFormat="1" x14ac:dyDescent="0.25">
      <c r="E611" s="2"/>
    </row>
    <row r="612" spans="5:5" customFormat="1" x14ac:dyDescent="0.25">
      <c r="E612" s="2"/>
    </row>
    <row r="613" spans="5:5" customFormat="1" x14ac:dyDescent="0.25">
      <c r="E613" s="2"/>
    </row>
    <row r="614" spans="5:5" customFormat="1" x14ac:dyDescent="0.25">
      <c r="E614" s="2"/>
    </row>
    <row r="615" spans="5:5" customFormat="1" x14ac:dyDescent="0.25">
      <c r="E615" s="2"/>
    </row>
    <row r="616" spans="5:5" customFormat="1" x14ac:dyDescent="0.25">
      <c r="E616" s="2"/>
    </row>
    <row r="617" spans="5:5" customFormat="1" x14ac:dyDescent="0.25">
      <c r="E617" s="2"/>
    </row>
    <row r="618" spans="5:5" customFormat="1" x14ac:dyDescent="0.25">
      <c r="E618" s="2"/>
    </row>
    <row r="619" spans="5:5" customFormat="1" x14ac:dyDescent="0.25">
      <c r="E619" s="2"/>
    </row>
    <row r="620" spans="5:5" customFormat="1" x14ac:dyDescent="0.25">
      <c r="E620" s="2"/>
    </row>
    <row r="621" spans="5:5" customFormat="1" x14ac:dyDescent="0.25">
      <c r="E621" s="2"/>
    </row>
    <row r="622" spans="5:5" customFormat="1" x14ac:dyDescent="0.25">
      <c r="E622" s="2"/>
    </row>
    <row r="623" spans="5:5" customFormat="1" x14ac:dyDescent="0.25">
      <c r="E623" s="2"/>
    </row>
    <row r="624" spans="5:5" customFormat="1" x14ac:dyDescent="0.25">
      <c r="E624" s="2"/>
    </row>
    <row r="625" spans="5:5" customFormat="1" x14ac:dyDescent="0.25">
      <c r="E625" s="2"/>
    </row>
    <row r="626" spans="5:5" customFormat="1" x14ac:dyDescent="0.25">
      <c r="E626" s="2"/>
    </row>
    <row r="627" spans="5:5" customFormat="1" x14ac:dyDescent="0.25">
      <c r="E627" s="2"/>
    </row>
    <row r="628" spans="5:5" customFormat="1" x14ac:dyDescent="0.25">
      <c r="E628" s="2"/>
    </row>
    <row r="629" spans="5:5" customFormat="1" x14ac:dyDescent="0.25">
      <c r="E629" s="2"/>
    </row>
    <row r="630" spans="5:5" customFormat="1" x14ac:dyDescent="0.25">
      <c r="E630" s="2"/>
    </row>
    <row r="631" spans="5:5" customFormat="1" x14ac:dyDescent="0.25">
      <c r="E631" s="2"/>
    </row>
    <row r="632" spans="5:5" customFormat="1" x14ac:dyDescent="0.25">
      <c r="E632" s="2"/>
    </row>
    <row r="633" spans="5:5" customFormat="1" x14ac:dyDescent="0.25">
      <c r="E633" s="2"/>
    </row>
    <row r="634" spans="5:5" customFormat="1" x14ac:dyDescent="0.25">
      <c r="E634" s="2"/>
    </row>
    <row r="635" spans="5:5" customFormat="1" x14ac:dyDescent="0.25">
      <c r="E635" s="2"/>
    </row>
    <row r="636" spans="5:5" customFormat="1" x14ac:dyDescent="0.25">
      <c r="E636" s="2"/>
    </row>
    <row r="637" spans="5:5" customFormat="1" x14ac:dyDescent="0.25">
      <c r="E637" s="2"/>
    </row>
    <row r="638" spans="5:5" customFormat="1" x14ac:dyDescent="0.25">
      <c r="E638" s="2"/>
    </row>
    <row r="639" spans="5:5" customFormat="1" x14ac:dyDescent="0.25">
      <c r="E639" s="2"/>
    </row>
    <row r="640" spans="5:5" customFormat="1" x14ac:dyDescent="0.25">
      <c r="E640" s="2"/>
    </row>
    <row r="641" spans="5:5" customFormat="1" x14ac:dyDescent="0.25">
      <c r="E641" s="2"/>
    </row>
    <row r="642" spans="5:5" customFormat="1" x14ac:dyDescent="0.25">
      <c r="E642" s="2"/>
    </row>
    <row r="643" spans="5:5" customFormat="1" x14ac:dyDescent="0.25">
      <c r="E643" s="2"/>
    </row>
    <row r="644" spans="5:5" customFormat="1" x14ac:dyDescent="0.25">
      <c r="E644" s="2"/>
    </row>
    <row r="645" spans="5:5" customFormat="1" x14ac:dyDescent="0.25">
      <c r="E645" s="2"/>
    </row>
    <row r="646" spans="5:5" customFormat="1" x14ac:dyDescent="0.25">
      <c r="E646" s="2"/>
    </row>
    <row r="647" spans="5:5" customFormat="1" x14ac:dyDescent="0.25">
      <c r="E647" s="2"/>
    </row>
    <row r="648" spans="5:5" customFormat="1" x14ac:dyDescent="0.25">
      <c r="E648" s="2"/>
    </row>
    <row r="649" spans="5:5" customFormat="1" x14ac:dyDescent="0.25">
      <c r="E649" s="2"/>
    </row>
    <row r="650" spans="5:5" customFormat="1" x14ac:dyDescent="0.25">
      <c r="E650" s="2"/>
    </row>
    <row r="651" spans="5:5" customFormat="1" x14ac:dyDescent="0.25">
      <c r="E651" s="2"/>
    </row>
    <row r="652" spans="5:5" customFormat="1" x14ac:dyDescent="0.25">
      <c r="E652" s="2"/>
    </row>
    <row r="653" spans="5:5" customFormat="1" x14ac:dyDescent="0.25">
      <c r="E653" s="2"/>
    </row>
    <row r="654" spans="5:5" customFormat="1" x14ac:dyDescent="0.25">
      <c r="E654" s="2"/>
    </row>
    <row r="655" spans="5:5" customFormat="1" x14ac:dyDescent="0.25">
      <c r="E655" s="2"/>
    </row>
    <row r="656" spans="5:5" customFormat="1" x14ac:dyDescent="0.25">
      <c r="E656" s="2"/>
    </row>
    <row r="657" spans="5:5" customFormat="1" x14ac:dyDescent="0.25">
      <c r="E657" s="2"/>
    </row>
    <row r="658" spans="5:5" customFormat="1" x14ac:dyDescent="0.25">
      <c r="E658" s="2"/>
    </row>
    <row r="659" spans="5:5" customFormat="1" x14ac:dyDescent="0.25">
      <c r="E659" s="2"/>
    </row>
    <row r="660" spans="5:5" customFormat="1" x14ac:dyDescent="0.25">
      <c r="E660" s="2"/>
    </row>
    <row r="661" spans="5:5" customFormat="1" x14ac:dyDescent="0.25">
      <c r="E661" s="2"/>
    </row>
    <row r="662" spans="5:5" customFormat="1" x14ac:dyDescent="0.25">
      <c r="E662" s="2"/>
    </row>
    <row r="663" spans="5:5" customFormat="1" x14ac:dyDescent="0.25">
      <c r="E663" s="2"/>
    </row>
    <row r="664" spans="5:5" customFormat="1" x14ac:dyDescent="0.25">
      <c r="E664" s="2"/>
    </row>
    <row r="665" spans="5:5" customFormat="1" x14ac:dyDescent="0.25">
      <c r="E665" s="2"/>
    </row>
    <row r="666" spans="5:5" customFormat="1" x14ac:dyDescent="0.25">
      <c r="E666" s="2"/>
    </row>
    <row r="667" spans="5:5" customFormat="1" x14ac:dyDescent="0.25">
      <c r="E667" s="2"/>
    </row>
    <row r="668" spans="5:5" customFormat="1" x14ac:dyDescent="0.25">
      <c r="E668" s="2"/>
    </row>
    <row r="669" spans="5:5" customFormat="1" x14ac:dyDescent="0.25">
      <c r="E669" s="2"/>
    </row>
    <row r="670" spans="5:5" customFormat="1" x14ac:dyDescent="0.25">
      <c r="E670" s="2"/>
    </row>
    <row r="671" spans="5:5" customFormat="1" x14ac:dyDescent="0.25">
      <c r="E671" s="2"/>
    </row>
    <row r="672" spans="5:5" customFormat="1" x14ac:dyDescent="0.25">
      <c r="E672" s="2"/>
    </row>
    <row r="673" spans="5:5" customFormat="1" x14ac:dyDescent="0.25">
      <c r="E673" s="2"/>
    </row>
    <row r="674" spans="5:5" customFormat="1" x14ac:dyDescent="0.25">
      <c r="E674" s="2"/>
    </row>
    <row r="675" spans="5:5" customFormat="1" x14ac:dyDescent="0.25">
      <c r="E675" s="2"/>
    </row>
    <row r="676" spans="5:5" customFormat="1" x14ac:dyDescent="0.25">
      <c r="E676" s="2"/>
    </row>
    <row r="677" spans="5:5" customFormat="1" x14ac:dyDescent="0.25">
      <c r="E677" s="2"/>
    </row>
    <row r="678" spans="5:5" customFormat="1" x14ac:dyDescent="0.25">
      <c r="E678" s="2"/>
    </row>
    <row r="679" spans="5:5" customFormat="1" x14ac:dyDescent="0.25">
      <c r="E679" s="2"/>
    </row>
    <row r="680" spans="5:5" customFormat="1" x14ac:dyDescent="0.25">
      <c r="E680" s="2"/>
    </row>
    <row r="681" spans="5:5" customFormat="1" x14ac:dyDescent="0.25">
      <c r="E681" s="2"/>
    </row>
    <row r="682" spans="5:5" customFormat="1" x14ac:dyDescent="0.25">
      <c r="E682" s="2"/>
    </row>
    <row r="683" spans="5:5" customFormat="1" x14ac:dyDescent="0.25">
      <c r="E683" s="2"/>
    </row>
    <row r="684" spans="5:5" customFormat="1" x14ac:dyDescent="0.25">
      <c r="E684" s="2"/>
    </row>
    <row r="685" spans="5:5" customFormat="1" x14ac:dyDescent="0.25">
      <c r="E685" s="2"/>
    </row>
    <row r="686" spans="5:5" customFormat="1" x14ac:dyDescent="0.25">
      <c r="E686" s="2"/>
    </row>
    <row r="687" spans="5:5" customFormat="1" x14ac:dyDescent="0.25">
      <c r="E687" s="2"/>
    </row>
    <row r="688" spans="5:5" customFormat="1" x14ac:dyDescent="0.25">
      <c r="E688" s="2"/>
    </row>
    <row r="689" spans="5:5" customFormat="1" x14ac:dyDescent="0.25">
      <c r="E689" s="2"/>
    </row>
    <row r="690" spans="5:5" customFormat="1" x14ac:dyDescent="0.25">
      <c r="E690" s="2"/>
    </row>
    <row r="691" spans="5:5" customFormat="1" x14ac:dyDescent="0.25">
      <c r="E691" s="2"/>
    </row>
    <row r="692" spans="5:5" customFormat="1" x14ac:dyDescent="0.25">
      <c r="E692" s="2"/>
    </row>
    <row r="693" spans="5:5" customFormat="1" x14ac:dyDescent="0.25">
      <c r="E693" s="2"/>
    </row>
    <row r="694" spans="5:5" customFormat="1" x14ac:dyDescent="0.25">
      <c r="E694" s="2"/>
    </row>
    <row r="695" spans="5:5" customFormat="1" x14ac:dyDescent="0.25">
      <c r="E695" s="2"/>
    </row>
    <row r="696" spans="5:5" customFormat="1" x14ac:dyDescent="0.25">
      <c r="E696" s="2"/>
    </row>
    <row r="697" spans="5:5" customFormat="1" x14ac:dyDescent="0.25">
      <c r="E697" s="2"/>
    </row>
    <row r="698" spans="5:5" customFormat="1" x14ac:dyDescent="0.25">
      <c r="E698" s="2"/>
    </row>
    <row r="699" spans="5:5" customFormat="1" x14ac:dyDescent="0.25">
      <c r="E699" s="2"/>
    </row>
    <row r="700" spans="5:5" customFormat="1" x14ac:dyDescent="0.25">
      <c r="E700" s="2"/>
    </row>
    <row r="701" spans="5:5" customFormat="1" x14ac:dyDescent="0.25">
      <c r="E701" s="2"/>
    </row>
    <row r="702" spans="5:5" customFormat="1" x14ac:dyDescent="0.25">
      <c r="E702" s="2"/>
    </row>
    <row r="703" spans="5:5" customFormat="1" x14ac:dyDescent="0.25">
      <c r="E703" s="2"/>
    </row>
    <row r="704" spans="5:5" customFormat="1" x14ac:dyDescent="0.25">
      <c r="E704" s="2"/>
    </row>
    <row r="705" spans="5:5" customFormat="1" x14ac:dyDescent="0.25">
      <c r="E705" s="2"/>
    </row>
    <row r="706" spans="5:5" customFormat="1" x14ac:dyDescent="0.25">
      <c r="E706" s="2"/>
    </row>
    <row r="707" spans="5:5" customFormat="1" x14ac:dyDescent="0.25">
      <c r="E707" s="2"/>
    </row>
    <row r="708" spans="5:5" customFormat="1" x14ac:dyDescent="0.25">
      <c r="E708" s="2"/>
    </row>
    <row r="709" spans="5:5" customFormat="1" x14ac:dyDescent="0.25">
      <c r="E709" s="2"/>
    </row>
    <row r="710" spans="5:5" customFormat="1" x14ac:dyDescent="0.25">
      <c r="E710" s="2"/>
    </row>
    <row r="711" spans="5:5" customFormat="1" x14ac:dyDescent="0.25">
      <c r="E711" s="2"/>
    </row>
    <row r="712" spans="5:5" customFormat="1" x14ac:dyDescent="0.25">
      <c r="E712" s="2"/>
    </row>
    <row r="713" spans="5:5" customFormat="1" x14ac:dyDescent="0.25">
      <c r="E713" s="2"/>
    </row>
    <row r="714" spans="5:5" customFormat="1" x14ac:dyDescent="0.25">
      <c r="E714" s="2"/>
    </row>
    <row r="715" spans="5:5" customFormat="1" x14ac:dyDescent="0.25">
      <c r="E715" s="2"/>
    </row>
    <row r="716" spans="5:5" customFormat="1" x14ac:dyDescent="0.25">
      <c r="E716" s="2"/>
    </row>
    <row r="717" spans="5:5" customFormat="1" x14ac:dyDescent="0.25">
      <c r="E717" s="2"/>
    </row>
    <row r="718" spans="5:5" customFormat="1" x14ac:dyDescent="0.25">
      <c r="E718" s="2"/>
    </row>
    <row r="719" spans="5:5" customFormat="1" x14ac:dyDescent="0.25">
      <c r="E719" s="2"/>
    </row>
    <row r="720" spans="5:5" customFormat="1" x14ac:dyDescent="0.25">
      <c r="E720" s="2"/>
    </row>
    <row r="721" spans="5:5" customFormat="1" x14ac:dyDescent="0.25">
      <c r="E721" s="2"/>
    </row>
    <row r="722" spans="5:5" customFormat="1" x14ac:dyDescent="0.25">
      <c r="E722" s="2"/>
    </row>
    <row r="723" spans="5:5" customFormat="1" x14ac:dyDescent="0.25">
      <c r="E723" s="2"/>
    </row>
    <row r="724" spans="5:5" customFormat="1" x14ac:dyDescent="0.25">
      <c r="E724" s="2"/>
    </row>
    <row r="725" spans="5:5" customFormat="1" x14ac:dyDescent="0.25">
      <c r="E725" s="2"/>
    </row>
    <row r="726" spans="5:5" customFormat="1" x14ac:dyDescent="0.25">
      <c r="E726" s="2"/>
    </row>
    <row r="727" spans="5:5" customFormat="1" x14ac:dyDescent="0.25">
      <c r="E727" s="2"/>
    </row>
    <row r="728" spans="5:5" customFormat="1" x14ac:dyDescent="0.25">
      <c r="E728" s="2"/>
    </row>
    <row r="729" spans="5:5" customFormat="1" x14ac:dyDescent="0.25">
      <c r="E729" s="2"/>
    </row>
    <row r="730" spans="5:5" customFormat="1" x14ac:dyDescent="0.25">
      <c r="E730" s="2"/>
    </row>
    <row r="731" spans="5:5" customFormat="1" x14ac:dyDescent="0.25">
      <c r="E731" s="2"/>
    </row>
    <row r="732" spans="5:5" customFormat="1" x14ac:dyDescent="0.25">
      <c r="E732" s="2"/>
    </row>
    <row r="733" spans="5:5" customFormat="1" x14ac:dyDescent="0.25">
      <c r="E733" s="2"/>
    </row>
    <row r="734" spans="5:5" customFormat="1" x14ac:dyDescent="0.25">
      <c r="E734" s="2"/>
    </row>
    <row r="735" spans="5:5" customFormat="1" x14ac:dyDescent="0.25">
      <c r="E735" s="2"/>
    </row>
    <row r="736" spans="5:5" customFormat="1" x14ac:dyDescent="0.25">
      <c r="E736" s="2"/>
    </row>
    <row r="737" spans="5:5" customFormat="1" x14ac:dyDescent="0.25">
      <c r="E737" s="2"/>
    </row>
    <row r="738" spans="5:5" customFormat="1" x14ac:dyDescent="0.25">
      <c r="E738" s="2"/>
    </row>
    <row r="739" spans="5:5" customFormat="1" x14ac:dyDescent="0.25">
      <c r="E739" s="2"/>
    </row>
    <row r="740" spans="5:5" customFormat="1" x14ac:dyDescent="0.25">
      <c r="E740" s="2"/>
    </row>
    <row r="741" spans="5:5" customFormat="1" x14ac:dyDescent="0.25">
      <c r="E741" s="2"/>
    </row>
    <row r="742" spans="5:5" customFormat="1" x14ac:dyDescent="0.25">
      <c r="E742" s="2"/>
    </row>
    <row r="743" spans="5:5" customFormat="1" x14ac:dyDescent="0.25">
      <c r="E743" s="2"/>
    </row>
    <row r="744" spans="5:5" customFormat="1" x14ac:dyDescent="0.25">
      <c r="E744" s="2"/>
    </row>
    <row r="745" spans="5:5" customFormat="1" x14ac:dyDescent="0.25">
      <c r="E745" s="2"/>
    </row>
    <row r="746" spans="5:5" customFormat="1" x14ac:dyDescent="0.25">
      <c r="E746" s="2"/>
    </row>
    <row r="747" spans="5:5" customFormat="1" x14ac:dyDescent="0.25">
      <c r="E747" s="2"/>
    </row>
    <row r="748" spans="5:5" customFormat="1" x14ac:dyDescent="0.25">
      <c r="E748" s="2"/>
    </row>
    <row r="749" spans="5:5" customFormat="1" x14ac:dyDescent="0.25">
      <c r="E749" s="2"/>
    </row>
    <row r="750" spans="5:5" customFormat="1" x14ac:dyDescent="0.25">
      <c r="E750" s="2"/>
    </row>
    <row r="751" spans="5:5" customFormat="1" x14ac:dyDescent="0.25">
      <c r="E751" s="2"/>
    </row>
    <row r="752" spans="5:5" customFormat="1" x14ac:dyDescent="0.25">
      <c r="E752" s="2"/>
    </row>
    <row r="753" spans="5:5" customFormat="1" x14ac:dyDescent="0.25">
      <c r="E753" s="2"/>
    </row>
    <row r="754" spans="5:5" customFormat="1" x14ac:dyDescent="0.25">
      <c r="E754" s="2"/>
    </row>
    <row r="755" spans="5:5" customFormat="1" x14ac:dyDescent="0.25">
      <c r="E755" s="2"/>
    </row>
    <row r="756" spans="5:5" customFormat="1" x14ac:dyDescent="0.25">
      <c r="E756" s="2"/>
    </row>
    <row r="757" spans="5:5" customFormat="1" x14ac:dyDescent="0.25">
      <c r="E757" s="2"/>
    </row>
    <row r="758" spans="5:5" customFormat="1" x14ac:dyDescent="0.25">
      <c r="E758" s="2"/>
    </row>
    <row r="759" spans="5:5" customFormat="1" x14ac:dyDescent="0.25">
      <c r="E759" s="2"/>
    </row>
    <row r="760" spans="5:5" customFormat="1" x14ac:dyDescent="0.25">
      <c r="E760" s="2"/>
    </row>
    <row r="761" spans="5:5" customFormat="1" x14ac:dyDescent="0.25">
      <c r="E761" s="2"/>
    </row>
    <row r="762" spans="5:5" customFormat="1" x14ac:dyDescent="0.25">
      <c r="E762" s="2"/>
    </row>
    <row r="763" spans="5:5" customFormat="1" x14ac:dyDescent="0.25">
      <c r="E763" s="2"/>
    </row>
    <row r="764" spans="5:5" customFormat="1" x14ac:dyDescent="0.25">
      <c r="E764" s="2"/>
    </row>
    <row r="765" spans="5:5" customFormat="1" x14ac:dyDescent="0.25">
      <c r="E765" s="2"/>
    </row>
    <row r="766" spans="5:5" customFormat="1" x14ac:dyDescent="0.25">
      <c r="E766" s="2"/>
    </row>
    <row r="767" spans="5:5" customFormat="1" x14ac:dyDescent="0.25">
      <c r="E767" s="2"/>
    </row>
    <row r="768" spans="5:5" customFormat="1" x14ac:dyDescent="0.25">
      <c r="E768" s="2"/>
    </row>
    <row r="769" spans="5:5" customFormat="1" x14ac:dyDescent="0.25">
      <c r="E769" s="2"/>
    </row>
    <row r="770" spans="5:5" customFormat="1" x14ac:dyDescent="0.25">
      <c r="E770" s="2"/>
    </row>
    <row r="771" spans="5:5" customFormat="1" x14ac:dyDescent="0.25">
      <c r="E771" s="2"/>
    </row>
    <row r="772" spans="5:5" customFormat="1" x14ac:dyDescent="0.25">
      <c r="E772" s="2"/>
    </row>
    <row r="773" spans="5:5" customFormat="1" x14ac:dyDescent="0.25">
      <c r="E773" s="2"/>
    </row>
    <row r="774" spans="5:5" customFormat="1" x14ac:dyDescent="0.25">
      <c r="E774" s="2"/>
    </row>
    <row r="775" spans="5:5" customFormat="1" x14ac:dyDescent="0.25">
      <c r="E775" s="2"/>
    </row>
    <row r="776" spans="5:5" customFormat="1" x14ac:dyDescent="0.25">
      <c r="E776" s="2"/>
    </row>
    <row r="777" spans="5:5" customFormat="1" x14ac:dyDescent="0.25">
      <c r="E777" s="2"/>
    </row>
    <row r="778" spans="5:5" customFormat="1" x14ac:dyDescent="0.25">
      <c r="E778" s="2"/>
    </row>
    <row r="779" spans="5:5" customFormat="1" x14ac:dyDescent="0.25">
      <c r="E779" s="2"/>
    </row>
    <row r="780" spans="5:5" customFormat="1" x14ac:dyDescent="0.25">
      <c r="E780" s="2"/>
    </row>
    <row r="781" spans="5:5" customFormat="1" x14ac:dyDescent="0.25">
      <c r="E781" s="2"/>
    </row>
    <row r="782" spans="5:5" customFormat="1" x14ac:dyDescent="0.25">
      <c r="E782" s="2"/>
    </row>
    <row r="783" spans="5:5" customFormat="1" x14ac:dyDescent="0.25">
      <c r="E783" s="2"/>
    </row>
    <row r="784" spans="5:5" customFormat="1" x14ac:dyDescent="0.25">
      <c r="E784" s="2"/>
    </row>
    <row r="785" spans="5:5" customFormat="1" x14ac:dyDescent="0.25">
      <c r="E785" s="2"/>
    </row>
    <row r="786" spans="5:5" customFormat="1" x14ac:dyDescent="0.25">
      <c r="E786" s="2"/>
    </row>
    <row r="787" spans="5:5" customFormat="1" x14ac:dyDescent="0.25">
      <c r="E787" s="2"/>
    </row>
    <row r="788" spans="5:5" customFormat="1" x14ac:dyDescent="0.25">
      <c r="E788" s="2"/>
    </row>
    <row r="789" spans="5:5" customFormat="1" x14ac:dyDescent="0.25">
      <c r="E789" s="2"/>
    </row>
    <row r="790" spans="5:5" customFormat="1" x14ac:dyDescent="0.25">
      <c r="E790" s="2"/>
    </row>
    <row r="791" spans="5:5" customFormat="1" x14ac:dyDescent="0.25">
      <c r="E791" s="2"/>
    </row>
    <row r="792" spans="5:5" customFormat="1" x14ac:dyDescent="0.25">
      <c r="E792" s="2"/>
    </row>
    <row r="793" spans="5:5" customFormat="1" x14ac:dyDescent="0.25">
      <c r="E793" s="2"/>
    </row>
    <row r="794" spans="5:5" customFormat="1" x14ac:dyDescent="0.25">
      <c r="E794" s="2"/>
    </row>
    <row r="795" spans="5:5" customFormat="1" x14ac:dyDescent="0.25">
      <c r="E795" s="2"/>
    </row>
    <row r="796" spans="5:5" customFormat="1" x14ac:dyDescent="0.25">
      <c r="E796" s="2"/>
    </row>
    <row r="797" spans="5:5" customFormat="1" x14ac:dyDescent="0.25">
      <c r="E797" s="2"/>
    </row>
    <row r="798" spans="5:5" customFormat="1" x14ac:dyDescent="0.25">
      <c r="E798" s="2"/>
    </row>
    <row r="799" spans="5:5" customFormat="1" x14ac:dyDescent="0.25">
      <c r="E799" s="2"/>
    </row>
    <row r="800" spans="5:5" customFormat="1" x14ac:dyDescent="0.25">
      <c r="E800" s="2"/>
    </row>
    <row r="801" spans="5:5" customFormat="1" x14ac:dyDescent="0.25">
      <c r="E801" s="2"/>
    </row>
    <row r="802" spans="5:5" customFormat="1" x14ac:dyDescent="0.25">
      <c r="E802" s="2"/>
    </row>
    <row r="803" spans="5:5" customFormat="1" x14ac:dyDescent="0.25">
      <c r="E803" s="2"/>
    </row>
    <row r="804" spans="5:5" customFormat="1" x14ac:dyDescent="0.25">
      <c r="E804" s="2"/>
    </row>
    <row r="805" spans="5:5" customFormat="1" x14ac:dyDescent="0.25">
      <c r="E805" s="2"/>
    </row>
    <row r="806" spans="5:5" customFormat="1" x14ac:dyDescent="0.25">
      <c r="E806" s="2"/>
    </row>
    <row r="807" spans="5:5" customFormat="1" x14ac:dyDescent="0.25">
      <c r="E807" s="2"/>
    </row>
    <row r="808" spans="5:5" customFormat="1" x14ac:dyDescent="0.25">
      <c r="E808" s="2"/>
    </row>
    <row r="809" spans="5:5" customFormat="1" x14ac:dyDescent="0.25">
      <c r="E809" s="2"/>
    </row>
    <row r="810" spans="5:5" customFormat="1" x14ac:dyDescent="0.25">
      <c r="E810" s="2"/>
    </row>
    <row r="811" spans="5:5" customFormat="1" x14ac:dyDescent="0.25">
      <c r="E811" s="2"/>
    </row>
    <row r="812" spans="5:5" customFormat="1" x14ac:dyDescent="0.25">
      <c r="E812" s="2"/>
    </row>
    <row r="813" spans="5:5" customFormat="1" x14ac:dyDescent="0.25">
      <c r="E813" s="2"/>
    </row>
    <row r="814" spans="5:5" customFormat="1" x14ac:dyDescent="0.25">
      <c r="E814" s="2"/>
    </row>
    <row r="815" spans="5:5" customFormat="1" x14ac:dyDescent="0.25">
      <c r="E815" s="2"/>
    </row>
    <row r="816" spans="5:5" customFormat="1" x14ac:dyDescent="0.25">
      <c r="E816" s="2"/>
    </row>
    <row r="817" spans="5:5" customFormat="1" x14ac:dyDescent="0.25">
      <c r="E817" s="2"/>
    </row>
    <row r="818" spans="5:5" customFormat="1" x14ac:dyDescent="0.25">
      <c r="E818" s="2"/>
    </row>
    <row r="819" spans="5:5" customFormat="1" x14ac:dyDescent="0.25">
      <c r="E819" s="2"/>
    </row>
    <row r="820" spans="5:5" customFormat="1" x14ac:dyDescent="0.25">
      <c r="E820" s="2"/>
    </row>
    <row r="821" spans="5:5" customFormat="1" x14ac:dyDescent="0.25">
      <c r="E821" s="2"/>
    </row>
    <row r="822" spans="5:5" customFormat="1" x14ac:dyDescent="0.25">
      <c r="E822" s="2"/>
    </row>
    <row r="823" spans="5:5" customFormat="1" x14ac:dyDescent="0.25">
      <c r="E823" s="2"/>
    </row>
    <row r="824" spans="5:5" customFormat="1" x14ac:dyDescent="0.25">
      <c r="E824" s="2"/>
    </row>
    <row r="825" spans="5:5" customFormat="1" x14ac:dyDescent="0.25">
      <c r="E825" s="2"/>
    </row>
    <row r="826" spans="5:5" customFormat="1" x14ac:dyDescent="0.25">
      <c r="E826" s="2"/>
    </row>
    <row r="827" spans="5:5" customFormat="1" x14ac:dyDescent="0.25">
      <c r="E827" s="2"/>
    </row>
    <row r="828" spans="5:5" customFormat="1" x14ac:dyDescent="0.25">
      <c r="E828" s="2"/>
    </row>
    <row r="829" spans="5:5" customFormat="1" x14ac:dyDescent="0.25">
      <c r="E829" s="2"/>
    </row>
    <row r="830" spans="5:5" customFormat="1" x14ac:dyDescent="0.25">
      <c r="E830" s="2"/>
    </row>
    <row r="831" spans="5:5" customFormat="1" x14ac:dyDescent="0.25">
      <c r="E831" s="2"/>
    </row>
    <row r="832" spans="5:5" customFormat="1" x14ac:dyDescent="0.25">
      <c r="E832" s="2"/>
    </row>
    <row r="833" spans="5:5" customFormat="1" x14ac:dyDescent="0.25">
      <c r="E833" s="2"/>
    </row>
    <row r="834" spans="5:5" customFormat="1" x14ac:dyDescent="0.25">
      <c r="E834" s="2"/>
    </row>
    <row r="835" spans="5:5" customFormat="1" x14ac:dyDescent="0.25">
      <c r="E835" s="2"/>
    </row>
    <row r="836" spans="5:5" customFormat="1" x14ac:dyDescent="0.25">
      <c r="E836" s="2"/>
    </row>
    <row r="837" spans="5:5" customFormat="1" x14ac:dyDescent="0.25">
      <c r="E837" s="2"/>
    </row>
    <row r="838" spans="5:5" customFormat="1" x14ac:dyDescent="0.25">
      <c r="E838" s="2"/>
    </row>
    <row r="839" spans="5:5" customFormat="1" x14ac:dyDescent="0.25">
      <c r="E839" s="2"/>
    </row>
    <row r="840" spans="5:5" customFormat="1" x14ac:dyDescent="0.25">
      <c r="E840" s="2"/>
    </row>
    <row r="841" spans="5:5" customFormat="1" x14ac:dyDescent="0.25">
      <c r="E841" s="2"/>
    </row>
    <row r="842" spans="5:5" customFormat="1" x14ac:dyDescent="0.25">
      <c r="E842" s="2"/>
    </row>
    <row r="843" spans="5:5" customFormat="1" x14ac:dyDescent="0.25">
      <c r="E843" s="2"/>
    </row>
    <row r="844" spans="5:5" customFormat="1" x14ac:dyDescent="0.25">
      <c r="E844" s="2"/>
    </row>
    <row r="845" spans="5:5" customFormat="1" x14ac:dyDescent="0.25">
      <c r="E845" s="2"/>
    </row>
    <row r="846" spans="5:5" customFormat="1" x14ac:dyDescent="0.25">
      <c r="E846" s="2"/>
    </row>
    <row r="847" spans="5:5" customFormat="1" x14ac:dyDescent="0.25">
      <c r="E847" s="2"/>
    </row>
    <row r="848" spans="5:5" customFormat="1" x14ac:dyDescent="0.25">
      <c r="E848" s="2"/>
    </row>
    <row r="849" spans="5:5" customFormat="1" x14ac:dyDescent="0.25">
      <c r="E849" s="2"/>
    </row>
    <row r="850" spans="5:5" customFormat="1" x14ac:dyDescent="0.25">
      <c r="E850" s="2"/>
    </row>
    <row r="851" spans="5:5" customFormat="1" x14ac:dyDescent="0.25">
      <c r="E851" s="2"/>
    </row>
    <row r="852" spans="5:5" customFormat="1" x14ac:dyDescent="0.25">
      <c r="E852" s="2"/>
    </row>
    <row r="853" spans="5:5" customFormat="1" x14ac:dyDescent="0.25">
      <c r="E853" s="2"/>
    </row>
    <row r="854" spans="5:5" customFormat="1" x14ac:dyDescent="0.25">
      <c r="E854" s="2"/>
    </row>
    <row r="855" spans="5:5" customFormat="1" x14ac:dyDescent="0.25">
      <c r="E855" s="2"/>
    </row>
    <row r="856" spans="5:5" customFormat="1" x14ac:dyDescent="0.25">
      <c r="E856" s="2"/>
    </row>
    <row r="857" spans="5:5" customFormat="1" x14ac:dyDescent="0.25">
      <c r="E857" s="2"/>
    </row>
    <row r="858" spans="5:5" customFormat="1" x14ac:dyDescent="0.25">
      <c r="E858" s="2"/>
    </row>
    <row r="859" spans="5:5" customFormat="1" x14ac:dyDescent="0.25">
      <c r="E859" s="2"/>
    </row>
    <row r="860" spans="5:5" customFormat="1" x14ac:dyDescent="0.25">
      <c r="E860" s="2"/>
    </row>
    <row r="861" spans="5:5" customFormat="1" x14ac:dyDescent="0.25">
      <c r="E861" s="2"/>
    </row>
    <row r="862" spans="5:5" customFormat="1" x14ac:dyDescent="0.25">
      <c r="E862" s="2"/>
    </row>
    <row r="863" spans="5:5" customFormat="1" x14ac:dyDescent="0.25">
      <c r="E863" s="2"/>
    </row>
    <row r="864" spans="5:5" customFormat="1" x14ac:dyDescent="0.25">
      <c r="E864" s="2"/>
    </row>
    <row r="865" spans="5:5" customFormat="1" x14ac:dyDescent="0.25">
      <c r="E865" s="2"/>
    </row>
    <row r="866" spans="5:5" customFormat="1" x14ac:dyDescent="0.25">
      <c r="E866" s="2"/>
    </row>
    <row r="867" spans="5:5" customFormat="1" x14ac:dyDescent="0.25">
      <c r="E867" s="2"/>
    </row>
    <row r="868" spans="5:5" customFormat="1" x14ac:dyDescent="0.25">
      <c r="E868" s="2"/>
    </row>
    <row r="869" spans="5:5" customFormat="1" x14ac:dyDescent="0.25">
      <c r="E869" s="2"/>
    </row>
    <row r="870" spans="5:5" customFormat="1" x14ac:dyDescent="0.25">
      <c r="E870" s="2"/>
    </row>
    <row r="871" spans="5:5" customFormat="1" x14ac:dyDescent="0.25">
      <c r="E871" s="2"/>
    </row>
    <row r="872" spans="5:5" customFormat="1" x14ac:dyDescent="0.25">
      <c r="E872" s="2"/>
    </row>
    <row r="873" spans="5:5" customFormat="1" x14ac:dyDescent="0.25">
      <c r="E873" s="2"/>
    </row>
    <row r="874" spans="5:5" customFormat="1" x14ac:dyDescent="0.25">
      <c r="E874" s="2"/>
    </row>
    <row r="875" spans="5:5" customFormat="1" x14ac:dyDescent="0.25">
      <c r="E875" s="2"/>
    </row>
    <row r="876" spans="5:5" customFormat="1" x14ac:dyDescent="0.25">
      <c r="E876" s="2"/>
    </row>
    <row r="877" spans="5:5" customFormat="1" x14ac:dyDescent="0.25">
      <c r="E877" s="2"/>
    </row>
    <row r="878" spans="5:5" customFormat="1" x14ac:dyDescent="0.25">
      <c r="E878" s="2"/>
    </row>
    <row r="879" spans="5:5" customFormat="1" x14ac:dyDescent="0.25">
      <c r="E879" s="2"/>
    </row>
    <row r="880" spans="5:5" customFormat="1" x14ac:dyDescent="0.25">
      <c r="E880" s="2"/>
    </row>
    <row r="881" spans="5:5" customFormat="1" x14ac:dyDescent="0.25">
      <c r="E881" s="2"/>
    </row>
    <row r="882" spans="5:5" customFormat="1" x14ac:dyDescent="0.25">
      <c r="E882" s="2"/>
    </row>
    <row r="883" spans="5:5" customFormat="1" x14ac:dyDescent="0.25">
      <c r="E883" s="2"/>
    </row>
    <row r="884" spans="5:5" customFormat="1" x14ac:dyDescent="0.25">
      <c r="E884" s="2"/>
    </row>
    <row r="885" spans="5:5" customFormat="1" x14ac:dyDescent="0.25">
      <c r="E885" s="2"/>
    </row>
    <row r="886" spans="5:5" customFormat="1" x14ac:dyDescent="0.25">
      <c r="E886" s="2"/>
    </row>
    <row r="887" spans="5:5" customFormat="1" x14ac:dyDescent="0.25">
      <c r="E887" s="2"/>
    </row>
    <row r="888" spans="5:5" customFormat="1" x14ac:dyDescent="0.25">
      <c r="E888" s="2"/>
    </row>
    <row r="889" spans="5:5" customFormat="1" x14ac:dyDescent="0.25">
      <c r="E889" s="2"/>
    </row>
    <row r="890" spans="5:5" customFormat="1" x14ac:dyDescent="0.25">
      <c r="E890" s="2"/>
    </row>
    <row r="891" spans="5:5" customFormat="1" x14ac:dyDescent="0.25">
      <c r="E891" s="2"/>
    </row>
    <row r="892" spans="5:5" customFormat="1" x14ac:dyDescent="0.25">
      <c r="E892" s="2"/>
    </row>
    <row r="893" spans="5:5" customFormat="1" x14ac:dyDescent="0.25">
      <c r="E893" s="2"/>
    </row>
    <row r="894" spans="5:5" customFormat="1" x14ac:dyDescent="0.25">
      <c r="E894" s="2"/>
    </row>
    <row r="895" spans="5:5" customFormat="1" x14ac:dyDescent="0.25">
      <c r="E895" s="2"/>
    </row>
    <row r="896" spans="5:5" customFormat="1" x14ac:dyDescent="0.25">
      <c r="E896" s="2"/>
    </row>
    <row r="897" spans="5:5" customFormat="1" x14ac:dyDescent="0.25">
      <c r="E897" s="2"/>
    </row>
    <row r="898" spans="5:5" customFormat="1" x14ac:dyDescent="0.25">
      <c r="E898" s="2"/>
    </row>
    <row r="899" spans="5:5" customFormat="1" x14ac:dyDescent="0.25">
      <c r="E899" s="2"/>
    </row>
    <row r="900" spans="5:5" customFormat="1" x14ac:dyDescent="0.25">
      <c r="E900" s="2"/>
    </row>
    <row r="901" spans="5:5" customFormat="1" x14ac:dyDescent="0.25">
      <c r="E901" s="2"/>
    </row>
    <row r="902" spans="5:5" customFormat="1" x14ac:dyDescent="0.25">
      <c r="E902" s="2"/>
    </row>
    <row r="903" spans="5:5" customFormat="1" x14ac:dyDescent="0.25">
      <c r="E903" s="2"/>
    </row>
    <row r="904" spans="5:5" customFormat="1" x14ac:dyDescent="0.25">
      <c r="E904" s="2"/>
    </row>
    <row r="905" spans="5:5" customFormat="1" x14ac:dyDescent="0.25">
      <c r="E905" s="2"/>
    </row>
    <row r="906" spans="5:5" customFormat="1" x14ac:dyDescent="0.25">
      <c r="E906" s="2"/>
    </row>
    <row r="907" spans="5:5" customFormat="1" x14ac:dyDescent="0.25">
      <c r="E907" s="2"/>
    </row>
    <row r="908" spans="5:5" customFormat="1" x14ac:dyDescent="0.25">
      <c r="E908" s="2"/>
    </row>
    <row r="909" spans="5:5" customFormat="1" x14ac:dyDescent="0.25">
      <c r="E909" s="2"/>
    </row>
    <row r="910" spans="5:5" customFormat="1" x14ac:dyDescent="0.25">
      <c r="E910" s="2"/>
    </row>
    <row r="911" spans="5:5" customFormat="1" x14ac:dyDescent="0.25">
      <c r="E911" s="2"/>
    </row>
    <row r="912" spans="5:5" customFormat="1" x14ac:dyDescent="0.25">
      <c r="E912" s="2"/>
    </row>
    <row r="913" spans="5:5" customFormat="1" x14ac:dyDescent="0.25">
      <c r="E913" s="2"/>
    </row>
    <row r="914" spans="5:5" customFormat="1" x14ac:dyDescent="0.25">
      <c r="E914" s="2"/>
    </row>
    <row r="915" spans="5:5" customFormat="1" x14ac:dyDescent="0.25">
      <c r="E915" s="2"/>
    </row>
    <row r="916" spans="5:5" customFormat="1" x14ac:dyDescent="0.25">
      <c r="E916" s="2"/>
    </row>
    <row r="917" spans="5:5" customFormat="1" x14ac:dyDescent="0.25">
      <c r="E917" s="2"/>
    </row>
    <row r="918" spans="5:5" customFormat="1" x14ac:dyDescent="0.25">
      <c r="E918" s="2"/>
    </row>
    <row r="919" spans="5:5" customFormat="1" x14ac:dyDescent="0.25">
      <c r="E919" s="2"/>
    </row>
    <row r="920" spans="5:5" customFormat="1" x14ac:dyDescent="0.25">
      <c r="E920" s="2"/>
    </row>
    <row r="921" spans="5:5" customFormat="1" x14ac:dyDescent="0.25">
      <c r="E921" s="2"/>
    </row>
    <row r="922" spans="5:5" customFormat="1" x14ac:dyDescent="0.25">
      <c r="E922" s="2"/>
    </row>
    <row r="923" spans="5:5" customFormat="1" x14ac:dyDescent="0.25">
      <c r="E923" s="2"/>
    </row>
    <row r="924" spans="5:5" customFormat="1" x14ac:dyDescent="0.25">
      <c r="E924" s="2"/>
    </row>
    <row r="925" spans="5:5" customFormat="1" x14ac:dyDescent="0.25">
      <c r="E925" s="2"/>
    </row>
    <row r="926" spans="5:5" customFormat="1" x14ac:dyDescent="0.25">
      <c r="E926" s="2"/>
    </row>
    <row r="927" spans="5:5" customFormat="1" x14ac:dyDescent="0.25">
      <c r="E927" s="2"/>
    </row>
    <row r="928" spans="5:5" customFormat="1" x14ac:dyDescent="0.25">
      <c r="E928" s="2"/>
    </row>
    <row r="929" spans="5:5" customFormat="1" x14ac:dyDescent="0.25">
      <c r="E929" s="2"/>
    </row>
    <row r="930" spans="5:5" customFormat="1" x14ac:dyDescent="0.25">
      <c r="E930" s="2"/>
    </row>
    <row r="931" spans="5:5" customFormat="1" x14ac:dyDescent="0.25">
      <c r="E931" s="2"/>
    </row>
    <row r="932" spans="5:5" customFormat="1" x14ac:dyDescent="0.25">
      <c r="E932" s="2"/>
    </row>
    <row r="933" spans="5:5" customFormat="1" x14ac:dyDescent="0.25">
      <c r="E933" s="2"/>
    </row>
    <row r="934" spans="5:5" customFormat="1" x14ac:dyDescent="0.25">
      <c r="E934" s="2"/>
    </row>
    <row r="935" spans="5:5" customFormat="1" x14ac:dyDescent="0.25">
      <c r="E935" s="2"/>
    </row>
    <row r="936" spans="5:5" customFormat="1" x14ac:dyDescent="0.25">
      <c r="E936" s="2"/>
    </row>
    <row r="937" spans="5:5" customFormat="1" x14ac:dyDescent="0.25">
      <c r="E937" s="2"/>
    </row>
    <row r="938" spans="5:5" customFormat="1" x14ac:dyDescent="0.25">
      <c r="E938" s="2"/>
    </row>
    <row r="939" spans="5:5" customFormat="1" x14ac:dyDescent="0.25">
      <c r="E939" s="2"/>
    </row>
    <row r="940" spans="5:5" customFormat="1" x14ac:dyDescent="0.25">
      <c r="E940" s="2"/>
    </row>
    <row r="941" spans="5:5" customFormat="1" x14ac:dyDescent="0.25">
      <c r="E941" s="2"/>
    </row>
    <row r="942" spans="5:5" customFormat="1" x14ac:dyDescent="0.25">
      <c r="E942" s="2"/>
    </row>
    <row r="943" spans="5:5" customFormat="1" x14ac:dyDescent="0.25">
      <c r="E943" s="2"/>
    </row>
    <row r="944" spans="5:5" customFormat="1" x14ac:dyDescent="0.25">
      <c r="E944" s="2"/>
    </row>
    <row r="945" spans="5:5" customFormat="1" x14ac:dyDescent="0.25">
      <c r="E945" s="2"/>
    </row>
    <row r="946" spans="5:5" customFormat="1" x14ac:dyDescent="0.25">
      <c r="E946" s="2"/>
    </row>
    <row r="947" spans="5:5" customFormat="1" x14ac:dyDescent="0.25">
      <c r="E947" s="2"/>
    </row>
    <row r="948" spans="5:5" customFormat="1" x14ac:dyDescent="0.25">
      <c r="E948" s="2"/>
    </row>
    <row r="949" spans="5:5" customFormat="1" x14ac:dyDescent="0.25">
      <c r="E949" s="2"/>
    </row>
    <row r="950" spans="5:5" customFormat="1" x14ac:dyDescent="0.25">
      <c r="E950" s="2"/>
    </row>
    <row r="951" spans="5:5" customFormat="1" x14ac:dyDescent="0.25">
      <c r="E951" s="2"/>
    </row>
    <row r="952" spans="5:5" customFormat="1" x14ac:dyDescent="0.25">
      <c r="E952" s="2"/>
    </row>
    <row r="953" spans="5:5" customFormat="1" x14ac:dyDescent="0.25">
      <c r="E953" s="2"/>
    </row>
    <row r="954" spans="5:5" customFormat="1" x14ac:dyDescent="0.25">
      <c r="E954" s="2"/>
    </row>
    <row r="955" spans="5:5" customFormat="1" x14ac:dyDescent="0.25">
      <c r="E955" s="2"/>
    </row>
    <row r="956" spans="5:5" customFormat="1" x14ac:dyDescent="0.25">
      <c r="E956" s="2"/>
    </row>
    <row r="957" spans="5:5" customFormat="1" x14ac:dyDescent="0.25">
      <c r="E957" s="2"/>
    </row>
    <row r="958" spans="5:5" customFormat="1" x14ac:dyDescent="0.25">
      <c r="E958" s="2"/>
    </row>
    <row r="959" spans="5:5" customFormat="1" x14ac:dyDescent="0.25">
      <c r="E959" s="2"/>
    </row>
    <row r="960" spans="5:5" customFormat="1" x14ac:dyDescent="0.25">
      <c r="E960" s="2"/>
    </row>
    <row r="961" spans="5:5" customFormat="1" x14ac:dyDescent="0.25">
      <c r="E961" s="2"/>
    </row>
    <row r="962" spans="5:5" customFormat="1" x14ac:dyDescent="0.25">
      <c r="E962" s="2"/>
    </row>
    <row r="963" spans="5:5" customFormat="1" x14ac:dyDescent="0.25">
      <c r="E963" s="2"/>
    </row>
    <row r="964" spans="5:5" customFormat="1" x14ac:dyDescent="0.25">
      <c r="E964" s="2"/>
    </row>
    <row r="965" spans="5:5" customFormat="1" x14ac:dyDescent="0.25">
      <c r="E965" s="2"/>
    </row>
    <row r="966" spans="5:5" customFormat="1" x14ac:dyDescent="0.25">
      <c r="E966" s="2"/>
    </row>
    <row r="967" spans="5:5" customFormat="1" x14ac:dyDescent="0.25">
      <c r="E967" s="2"/>
    </row>
    <row r="968" spans="5:5" customFormat="1" x14ac:dyDescent="0.25">
      <c r="E968" s="2"/>
    </row>
    <row r="969" spans="5:5" customFormat="1" x14ac:dyDescent="0.25">
      <c r="E969" s="2"/>
    </row>
    <row r="970" spans="5:5" customFormat="1" x14ac:dyDescent="0.25">
      <c r="E970" s="2"/>
    </row>
    <row r="971" spans="5:5" customFormat="1" x14ac:dyDescent="0.25">
      <c r="E971" s="2"/>
    </row>
    <row r="972" spans="5:5" customFormat="1" x14ac:dyDescent="0.25">
      <c r="E972" s="2"/>
    </row>
    <row r="973" spans="5:5" customFormat="1" x14ac:dyDescent="0.25">
      <c r="E973" s="2"/>
    </row>
    <row r="974" spans="5:5" customFormat="1" x14ac:dyDescent="0.25">
      <c r="E974" s="2"/>
    </row>
    <row r="975" spans="5:5" customFormat="1" x14ac:dyDescent="0.25">
      <c r="E975" s="2"/>
    </row>
    <row r="976" spans="5:5" customFormat="1" x14ac:dyDescent="0.25">
      <c r="E976" s="2"/>
    </row>
    <row r="977" spans="5:5" customFormat="1" x14ac:dyDescent="0.25">
      <c r="E977" s="2"/>
    </row>
    <row r="978" spans="5:5" customFormat="1" x14ac:dyDescent="0.25">
      <c r="E978" s="2"/>
    </row>
    <row r="979" spans="5:5" customFormat="1" x14ac:dyDescent="0.25">
      <c r="E979" s="2"/>
    </row>
    <row r="980" spans="5:5" customFormat="1" x14ac:dyDescent="0.25">
      <c r="E980" s="2"/>
    </row>
    <row r="981" spans="5:5" customFormat="1" x14ac:dyDescent="0.25">
      <c r="E981" s="2"/>
    </row>
    <row r="982" spans="5:5" customFormat="1" x14ac:dyDescent="0.25">
      <c r="E982" s="2"/>
    </row>
    <row r="983" spans="5:5" customFormat="1" x14ac:dyDescent="0.25">
      <c r="E983" s="2"/>
    </row>
    <row r="984" spans="5:5" customFormat="1" x14ac:dyDescent="0.25">
      <c r="E984" s="2"/>
    </row>
    <row r="985" spans="5:5" customFormat="1" x14ac:dyDescent="0.25">
      <c r="E985" s="2"/>
    </row>
    <row r="986" spans="5:5" customFormat="1" x14ac:dyDescent="0.25">
      <c r="E986" s="2"/>
    </row>
    <row r="987" spans="5:5" customFormat="1" x14ac:dyDescent="0.25">
      <c r="E987" s="2"/>
    </row>
    <row r="988" spans="5:5" customFormat="1" x14ac:dyDescent="0.25">
      <c r="E988" s="2"/>
    </row>
    <row r="989" spans="5:5" customFormat="1" x14ac:dyDescent="0.25">
      <c r="E989" s="2"/>
    </row>
    <row r="990" spans="5:5" customFormat="1" x14ac:dyDescent="0.25">
      <c r="E990" s="2"/>
    </row>
    <row r="991" spans="5:5" customFormat="1" x14ac:dyDescent="0.25">
      <c r="E991" s="2"/>
    </row>
    <row r="992" spans="5:5" customFormat="1" x14ac:dyDescent="0.25">
      <c r="E992" s="2"/>
    </row>
    <row r="993" spans="5:5" customFormat="1" x14ac:dyDescent="0.25">
      <c r="E993" s="2"/>
    </row>
    <row r="994" spans="5:5" customFormat="1" x14ac:dyDescent="0.25">
      <c r="E994" s="2"/>
    </row>
    <row r="995" spans="5:5" customFormat="1" x14ac:dyDescent="0.25">
      <c r="E995" s="2"/>
    </row>
    <row r="996" spans="5:5" customFormat="1" x14ac:dyDescent="0.25">
      <c r="E996" s="2"/>
    </row>
    <row r="997" spans="5:5" customFormat="1" x14ac:dyDescent="0.25">
      <c r="E997" s="2"/>
    </row>
    <row r="998" spans="5:5" customFormat="1" x14ac:dyDescent="0.25">
      <c r="E998" s="2"/>
    </row>
    <row r="999" spans="5:5" customFormat="1" x14ac:dyDescent="0.25">
      <c r="E999" s="2"/>
    </row>
    <row r="1000" spans="5:5" customFormat="1" x14ac:dyDescent="0.25">
      <c r="E1000" s="2"/>
    </row>
    <row r="1001" spans="5:5" customFormat="1" x14ac:dyDescent="0.25">
      <c r="E1001" s="2"/>
    </row>
    <row r="1002" spans="5:5" customFormat="1" x14ac:dyDescent="0.25">
      <c r="E1002" s="2"/>
    </row>
    <row r="1003" spans="5:5" customFormat="1" x14ac:dyDescent="0.25">
      <c r="E1003" s="2"/>
    </row>
    <row r="1004" spans="5:5" customFormat="1" x14ac:dyDescent="0.25">
      <c r="E1004" s="2"/>
    </row>
    <row r="1005" spans="5:5" customFormat="1" x14ac:dyDescent="0.25">
      <c r="E1005" s="2"/>
    </row>
    <row r="1006" spans="5:5" customFormat="1" x14ac:dyDescent="0.25">
      <c r="E1006" s="2"/>
    </row>
    <row r="1007" spans="5:5" customFormat="1" x14ac:dyDescent="0.25">
      <c r="E1007" s="2"/>
    </row>
    <row r="1008" spans="5:5" customFormat="1" x14ac:dyDescent="0.25">
      <c r="E1008" s="2"/>
    </row>
    <row r="1009" spans="5:5" customFormat="1" x14ac:dyDescent="0.25">
      <c r="E1009" s="2"/>
    </row>
    <row r="1010" spans="5:5" customFormat="1" x14ac:dyDescent="0.25">
      <c r="E1010" s="2"/>
    </row>
    <row r="1011" spans="5:5" customFormat="1" x14ac:dyDescent="0.25">
      <c r="E1011" s="2"/>
    </row>
    <row r="1012" spans="5:5" customFormat="1" x14ac:dyDescent="0.25">
      <c r="E1012" s="2"/>
    </row>
    <row r="1013" spans="5:5" customFormat="1" x14ac:dyDescent="0.25">
      <c r="E1013" s="2"/>
    </row>
    <row r="1014" spans="5:5" customFormat="1" x14ac:dyDescent="0.25">
      <c r="E1014" s="2"/>
    </row>
    <row r="1015" spans="5:5" customFormat="1" x14ac:dyDescent="0.25">
      <c r="E1015" s="2"/>
    </row>
    <row r="1016" spans="5:5" customFormat="1" x14ac:dyDescent="0.25">
      <c r="E1016" s="2"/>
    </row>
    <row r="1017" spans="5:5" customFormat="1" x14ac:dyDescent="0.25">
      <c r="E1017" s="2"/>
    </row>
    <row r="1018" spans="5:5" customFormat="1" x14ac:dyDescent="0.25">
      <c r="E1018" s="2"/>
    </row>
    <row r="1019" spans="5:5" customFormat="1" x14ac:dyDescent="0.25">
      <c r="E1019" s="2"/>
    </row>
    <row r="1020" spans="5:5" customFormat="1" x14ac:dyDescent="0.25">
      <c r="E1020" s="2"/>
    </row>
    <row r="1021" spans="5:5" customFormat="1" x14ac:dyDescent="0.25">
      <c r="E1021" s="2"/>
    </row>
    <row r="1022" spans="5:5" customFormat="1" x14ac:dyDescent="0.25">
      <c r="E1022" s="2"/>
    </row>
    <row r="1023" spans="5:5" customFormat="1" x14ac:dyDescent="0.25">
      <c r="E1023" s="2"/>
    </row>
    <row r="1024" spans="5:5" customFormat="1" x14ac:dyDescent="0.25">
      <c r="E1024" s="2"/>
    </row>
    <row r="1025" spans="5:5" customFormat="1" x14ac:dyDescent="0.25">
      <c r="E1025" s="2"/>
    </row>
    <row r="1026" spans="5:5" customFormat="1" x14ac:dyDescent="0.25">
      <c r="E1026" s="2"/>
    </row>
    <row r="1027" spans="5:5" customFormat="1" x14ac:dyDescent="0.25">
      <c r="E1027" s="2"/>
    </row>
    <row r="1028" spans="5:5" customFormat="1" x14ac:dyDescent="0.25">
      <c r="E1028" s="2"/>
    </row>
    <row r="1029" spans="5:5" customFormat="1" x14ac:dyDescent="0.25">
      <c r="E1029" s="2"/>
    </row>
    <row r="1030" spans="5:5" customFormat="1" x14ac:dyDescent="0.25">
      <c r="E1030" s="2"/>
    </row>
    <row r="1031" spans="5:5" customFormat="1" x14ac:dyDescent="0.25">
      <c r="E1031" s="2"/>
    </row>
    <row r="1032" spans="5:5" customFormat="1" x14ac:dyDescent="0.25">
      <c r="E1032" s="2"/>
    </row>
    <row r="1033" spans="5:5" customFormat="1" x14ac:dyDescent="0.25">
      <c r="E1033" s="2"/>
    </row>
    <row r="1034" spans="5:5" customFormat="1" x14ac:dyDescent="0.25">
      <c r="E1034" s="2"/>
    </row>
    <row r="1035" spans="5:5" customFormat="1" x14ac:dyDescent="0.25">
      <c r="E1035" s="2"/>
    </row>
    <row r="1036" spans="5:5" customFormat="1" x14ac:dyDescent="0.25">
      <c r="E1036" s="2"/>
    </row>
    <row r="1037" spans="5:5" customFormat="1" x14ac:dyDescent="0.25">
      <c r="E1037" s="2"/>
    </row>
    <row r="1038" spans="5:5" customFormat="1" x14ac:dyDescent="0.25">
      <c r="E1038" s="2"/>
    </row>
    <row r="1039" spans="5:5" customFormat="1" x14ac:dyDescent="0.25">
      <c r="E1039" s="2"/>
    </row>
    <row r="1040" spans="5:5" customFormat="1" x14ac:dyDescent="0.25">
      <c r="E1040" s="2"/>
    </row>
    <row r="1041" spans="5:5" customFormat="1" x14ac:dyDescent="0.25">
      <c r="E1041" s="2"/>
    </row>
    <row r="1042" spans="5:5" customFormat="1" x14ac:dyDescent="0.25">
      <c r="E1042" s="2"/>
    </row>
    <row r="1043" spans="5:5" customFormat="1" x14ac:dyDescent="0.25">
      <c r="E1043" s="2"/>
    </row>
    <row r="1044" spans="5:5" customFormat="1" x14ac:dyDescent="0.25">
      <c r="E1044" s="2"/>
    </row>
    <row r="1045" spans="5:5" customFormat="1" x14ac:dyDescent="0.25">
      <c r="E1045" s="2"/>
    </row>
    <row r="1046" spans="5:5" customFormat="1" x14ac:dyDescent="0.25">
      <c r="E1046" s="2"/>
    </row>
    <row r="1047" spans="5:5" customFormat="1" x14ac:dyDescent="0.25">
      <c r="E1047" s="2"/>
    </row>
    <row r="1048" spans="5:5" customFormat="1" x14ac:dyDescent="0.25">
      <c r="E1048" s="2"/>
    </row>
    <row r="1049" spans="5:5" customFormat="1" x14ac:dyDescent="0.25">
      <c r="E1049" s="2"/>
    </row>
    <row r="1050" spans="5:5" customFormat="1" x14ac:dyDescent="0.25">
      <c r="E1050" s="2"/>
    </row>
    <row r="1051" spans="5:5" customFormat="1" x14ac:dyDescent="0.25">
      <c r="E1051" s="2"/>
    </row>
    <row r="1052" spans="5:5" customFormat="1" x14ac:dyDescent="0.25">
      <c r="E1052" s="2"/>
    </row>
    <row r="1053" spans="5:5" customFormat="1" x14ac:dyDescent="0.25">
      <c r="E1053" s="2"/>
    </row>
    <row r="1054" spans="5:5" customFormat="1" x14ac:dyDescent="0.25">
      <c r="E1054" s="2"/>
    </row>
    <row r="1055" spans="5:5" customFormat="1" x14ac:dyDescent="0.25">
      <c r="E1055" s="2"/>
    </row>
    <row r="1056" spans="5:5" customFormat="1" x14ac:dyDescent="0.25">
      <c r="E1056" s="2"/>
    </row>
    <row r="1057" spans="5:5" customFormat="1" x14ac:dyDescent="0.25">
      <c r="E1057" s="2"/>
    </row>
    <row r="1058" spans="5:5" customFormat="1" x14ac:dyDescent="0.25">
      <c r="E1058" s="2"/>
    </row>
    <row r="1059" spans="5:5" customFormat="1" x14ac:dyDescent="0.25">
      <c r="E1059" s="2"/>
    </row>
    <row r="1060" spans="5:5" customFormat="1" x14ac:dyDescent="0.25">
      <c r="E1060" s="2"/>
    </row>
    <row r="1061" spans="5:5" customFormat="1" x14ac:dyDescent="0.25">
      <c r="E1061" s="2"/>
    </row>
    <row r="1062" spans="5:5" customFormat="1" x14ac:dyDescent="0.25">
      <c r="E1062" s="2"/>
    </row>
    <row r="1063" spans="5:5" customFormat="1" x14ac:dyDescent="0.25">
      <c r="E1063" s="2"/>
    </row>
    <row r="1064" spans="5:5" customFormat="1" x14ac:dyDescent="0.25">
      <c r="E1064" s="2"/>
    </row>
    <row r="1065" spans="5:5" customFormat="1" x14ac:dyDescent="0.25">
      <c r="E1065" s="2"/>
    </row>
    <row r="1066" spans="5:5" customFormat="1" x14ac:dyDescent="0.25">
      <c r="E1066" s="2"/>
    </row>
    <row r="1067" spans="5:5" customFormat="1" x14ac:dyDescent="0.25">
      <c r="E1067" s="2"/>
    </row>
    <row r="1068" spans="5:5" customFormat="1" x14ac:dyDescent="0.25">
      <c r="E1068" s="2"/>
    </row>
    <row r="1069" spans="5:5" customFormat="1" x14ac:dyDescent="0.25">
      <c r="E1069" s="2"/>
    </row>
    <row r="1070" spans="5:5" customFormat="1" x14ac:dyDescent="0.25">
      <c r="E1070" s="2"/>
    </row>
    <row r="1071" spans="5:5" customFormat="1" x14ac:dyDescent="0.25">
      <c r="E1071" s="2"/>
    </row>
    <row r="1072" spans="5:5" customFormat="1" x14ac:dyDescent="0.25">
      <c r="E1072" s="2"/>
    </row>
    <row r="1073" spans="5:5" customFormat="1" x14ac:dyDescent="0.25">
      <c r="E1073" s="2"/>
    </row>
    <row r="1074" spans="5:5" customFormat="1" x14ac:dyDescent="0.25">
      <c r="E1074" s="2"/>
    </row>
    <row r="1075" spans="5:5" customFormat="1" x14ac:dyDescent="0.25">
      <c r="E1075" s="2"/>
    </row>
    <row r="1076" spans="5:5" customFormat="1" x14ac:dyDescent="0.25">
      <c r="E1076" s="2"/>
    </row>
    <row r="1077" spans="5:5" customFormat="1" x14ac:dyDescent="0.25">
      <c r="E1077" s="2"/>
    </row>
    <row r="1078" spans="5:5" customFormat="1" x14ac:dyDescent="0.25">
      <c r="E1078" s="2"/>
    </row>
    <row r="1079" spans="5:5" customFormat="1" x14ac:dyDescent="0.25">
      <c r="E1079" s="2"/>
    </row>
    <row r="1080" spans="5:5" customFormat="1" x14ac:dyDescent="0.25">
      <c r="E1080" s="2"/>
    </row>
    <row r="1081" spans="5:5" customFormat="1" x14ac:dyDescent="0.25">
      <c r="E1081" s="2"/>
    </row>
    <row r="1082" spans="5:5" customFormat="1" x14ac:dyDescent="0.25">
      <c r="E1082" s="2"/>
    </row>
    <row r="1083" spans="5:5" customFormat="1" x14ac:dyDescent="0.25">
      <c r="E1083" s="2"/>
    </row>
    <row r="1084" spans="5:5" customFormat="1" x14ac:dyDescent="0.25">
      <c r="E1084" s="2"/>
    </row>
    <row r="1085" spans="5:5" customFormat="1" x14ac:dyDescent="0.25">
      <c r="E1085" s="2"/>
    </row>
    <row r="1086" spans="5:5" customFormat="1" x14ac:dyDescent="0.25">
      <c r="E1086" s="2"/>
    </row>
    <row r="1087" spans="5:5" customFormat="1" x14ac:dyDescent="0.25">
      <c r="E1087" s="2"/>
    </row>
    <row r="1088" spans="5:5" customFormat="1" x14ac:dyDescent="0.25">
      <c r="E1088" s="2"/>
    </row>
    <row r="1089" spans="5:5" customFormat="1" x14ac:dyDescent="0.25">
      <c r="E1089" s="2"/>
    </row>
    <row r="1090" spans="5:5" customFormat="1" x14ac:dyDescent="0.25">
      <c r="E1090" s="2"/>
    </row>
    <row r="1091" spans="5:5" customFormat="1" x14ac:dyDescent="0.25">
      <c r="E1091" s="2"/>
    </row>
    <row r="1092" spans="5:5" customFormat="1" x14ac:dyDescent="0.25">
      <c r="E1092" s="2"/>
    </row>
    <row r="1093" spans="5:5" customFormat="1" x14ac:dyDescent="0.25">
      <c r="E1093" s="2"/>
    </row>
    <row r="1094" spans="5:5" customFormat="1" x14ac:dyDescent="0.25">
      <c r="E1094" s="2"/>
    </row>
    <row r="1095" spans="5:5" customFormat="1" x14ac:dyDescent="0.25">
      <c r="E1095" s="2"/>
    </row>
    <row r="1096" spans="5:5" customFormat="1" x14ac:dyDescent="0.25">
      <c r="E1096" s="2"/>
    </row>
    <row r="1097" spans="5:5" customFormat="1" x14ac:dyDescent="0.25">
      <c r="E1097" s="2"/>
    </row>
    <row r="1098" spans="5:5" customFormat="1" x14ac:dyDescent="0.25">
      <c r="E1098" s="2"/>
    </row>
    <row r="1099" spans="5:5" customFormat="1" x14ac:dyDescent="0.25">
      <c r="E1099" s="2"/>
    </row>
    <row r="1100" spans="5:5" customFormat="1" x14ac:dyDescent="0.25">
      <c r="E1100" s="2"/>
    </row>
    <row r="1101" spans="5:5" customFormat="1" x14ac:dyDescent="0.25">
      <c r="E1101" s="2"/>
    </row>
    <row r="1102" spans="5:5" customFormat="1" x14ac:dyDescent="0.25">
      <c r="E1102" s="2"/>
    </row>
    <row r="1103" spans="5:5" customFormat="1" x14ac:dyDescent="0.25">
      <c r="E1103" s="2"/>
    </row>
    <row r="1104" spans="5:5" customFormat="1" x14ac:dyDescent="0.25">
      <c r="E1104" s="2"/>
    </row>
    <row r="1105" spans="5:5" customFormat="1" x14ac:dyDescent="0.25">
      <c r="E1105" s="2"/>
    </row>
    <row r="1106" spans="5:5" customFormat="1" x14ac:dyDescent="0.25">
      <c r="E1106" s="2"/>
    </row>
    <row r="1107" spans="5:5" customFormat="1" x14ac:dyDescent="0.25">
      <c r="E1107" s="2"/>
    </row>
    <row r="1108" spans="5:5" customFormat="1" x14ac:dyDescent="0.25">
      <c r="E1108" s="2"/>
    </row>
    <row r="1109" spans="5:5" customFormat="1" x14ac:dyDescent="0.25">
      <c r="E1109" s="2"/>
    </row>
    <row r="1110" spans="5:5" customFormat="1" x14ac:dyDescent="0.25">
      <c r="E1110" s="2"/>
    </row>
    <row r="1111" spans="5:5" customFormat="1" x14ac:dyDescent="0.25">
      <c r="E1111" s="2"/>
    </row>
    <row r="1112" spans="5:5" customFormat="1" x14ac:dyDescent="0.25">
      <c r="E1112" s="2"/>
    </row>
    <row r="1113" spans="5:5" customFormat="1" x14ac:dyDescent="0.25">
      <c r="E1113" s="2"/>
    </row>
    <row r="1114" spans="5:5" customFormat="1" x14ac:dyDescent="0.25">
      <c r="E1114" s="2"/>
    </row>
    <row r="1115" spans="5:5" customFormat="1" x14ac:dyDescent="0.25">
      <c r="E1115" s="2"/>
    </row>
    <row r="1116" spans="5:5" customFormat="1" x14ac:dyDescent="0.25">
      <c r="E1116" s="2"/>
    </row>
    <row r="1117" spans="5:5" customFormat="1" x14ac:dyDescent="0.25">
      <c r="E1117" s="2"/>
    </row>
    <row r="1118" spans="5:5" customFormat="1" x14ac:dyDescent="0.25">
      <c r="E1118" s="2"/>
    </row>
    <row r="1119" spans="5:5" customFormat="1" x14ac:dyDescent="0.25">
      <c r="E1119" s="2"/>
    </row>
    <row r="1120" spans="5:5" customFormat="1" x14ac:dyDescent="0.25">
      <c r="E1120" s="2"/>
    </row>
    <row r="1121" spans="5:5" customFormat="1" x14ac:dyDescent="0.25">
      <c r="E1121" s="2"/>
    </row>
    <row r="1122" spans="5:5" customFormat="1" x14ac:dyDescent="0.25">
      <c r="E1122" s="2"/>
    </row>
    <row r="1123" spans="5:5" customFormat="1" x14ac:dyDescent="0.25">
      <c r="E1123" s="2"/>
    </row>
    <row r="1124" spans="5:5" customFormat="1" x14ac:dyDescent="0.25">
      <c r="E1124" s="2"/>
    </row>
    <row r="1125" spans="5:5" customFormat="1" x14ac:dyDescent="0.25">
      <c r="E1125" s="2"/>
    </row>
    <row r="1126" spans="5:5" customFormat="1" x14ac:dyDescent="0.25">
      <c r="E1126" s="2"/>
    </row>
    <row r="1127" spans="5:5" customFormat="1" x14ac:dyDescent="0.25">
      <c r="E1127" s="2"/>
    </row>
    <row r="1128" spans="5:5" customFormat="1" x14ac:dyDescent="0.25">
      <c r="E1128" s="2"/>
    </row>
    <row r="1129" spans="5:5" customFormat="1" x14ac:dyDescent="0.25">
      <c r="E1129" s="2"/>
    </row>
    <row r="1130" spans="5:5" customFormat="1" x14ac:dyDescent="0.25">
      <c r="E1130" s="2"/>
    </row>
    <row r="1131" spans="5:5" customFormat="1" x14ac:dyDescent="0.25">
      <c r="E1131" s="2"/>
    </row>
    <row r="1132" spans="5:5" customFormat="1" x14ac:dyDescent="0.25">
      <c r="E1132" s="2"/>
    </row>
    <row r="1133" spans="5:5" customFormat="1" x14ac:dyDescent="0.25">
      <c r="E1133" s="2"/>
    </row>
    <row r="1134" spans="5:5" customFormat="1" x14ac:dyDescent="0.25">
      <c r="E1134" s="2"/>
    </row>
    <row r="1135" spans="5:5" customFormat="1" x14ac:dyDescent="0.25">
      <c r="E1135" s="2"/>
    </row>
    <row r="1136" spans="5:5" customFormat="1" x14ac:dyDescent="0.25">
      <c r="E1136" s="2"/>
    </row>
    <row r="1137" spans="5:5" customFormat="1" x14ac:dyDescent="0.25">
      <c r="E1137" s="2"/>
    </row>
    <row r="1138" spans="5:5" customFormat="1" x14ac:dyDescent="0.25">
      <c r="E1138" s="2"/>
    </row>
    <row r="1139" spans="5:5" customFormat="1" x14ac:dyDescent="0.25">
      <c r="E1139" s="2"/>
    </row>
    <row r="1140" spans="5:5" customFormat="1" x14ac:dyDescent="0.25">
      <c r="E1140" s="2"/>
    </row>
    <row r="1141" spans="5:5" customFormat="1" x14ac:dyDescent="0.25">
      <c r="E1141" s="2"/>
    </row>
    <row r="1142" spans="5:5" customFormat="1" x14ac:dyDescent="0.25">
      <c r="E1142" s="2"/>
    </row>
    <row r="1143" spans="5:5" customFormat="1" x14ac:dyDescent="0.25">
      <c r="E1143" s="2"/>
    </row>
    <row r="1144" spans="5:5" customFormat="1" x14ac:dyDescent="0.25">
      <c r="E1144" s="2"/>
    </row>
    <row r="1145" spans="5:5" customFormat="1" x14ac:dyDescent="0.25">
      <c r="E1145" s="2"/>
    </row>
    <row r="1146" spans="5:5" customFormat="1" x14ac:dyDescent="0.25">
      <c r="E1146" s="2"/>
    </row>
    <row r="1147" spans="5:5" customFormat="1" x14ac:dyDescent="0.25">
      <c r="E1147" s="2"/>
    </row>
    <row r="1148" spans="5:5" customFormat="1" x14ac:dyDescent="0.25">
      <c r="E1148" s="2"/>
    </row>
    <row r="1149" spans="5:5" customFormat="1" x14ac:dyDescent="0.25">
      <c r="E1149" s="2"/>
    </row>
    <row r="1150" spans="5:5" customFormat="1" x14ac:dyDescent="0.25">
      <c r="E1150" s="2"/>
    </row>
    <row r="1151" spans="5:5" customFormat="1" x14ac:dyDescent="0.25">
      <c r="E1151" s="2"/>
    </row>
    <row r="1152" spans="5:5" customFormat="1" x14ac:dyDescent="0.25">
      <c r="E1152" s="2"/>
    </row>
    <row r="1153" spans="5:5" customFormat="1" x14ac:dyDescent="0.25">
      <c r="E1153" s="2"/>
    </row>
    <row r="1154" spans="5:5" customFormat="1" x14ac:dyDescent="0.25">
      <c r="E1154" s="2"/>
    </row>
    <row r="1155" spans="5:5" customFormat="1" x14ac:dyDescent="0.25">
      <c r="E1155" s="2"/>
    </row>
    <row r="1156" spans="5:5" customFormat="1" x14ac:dyDescent="0.25">
      <c r="E1156" s="2"/>
    </row>
    <row r="1157" spans="5:5" customFormat="1" x14ac:dyDescent="0.25">
      <c r="E1157" s="2"/>
    </row>
    <row r="1158" spans="5:5" customFormat="1" x14ac:dyDescent="0.25">
      <c r="E1158" s="2"/>
    </row>
    <row r="1159" spans="5:5" customFormat="1" x14ac:dyDescent="0.25">
      <c r="E1159" s="2"/>
    </row>
    <row r="1160" spans="5:5" customFormat="1" x14ac:dyDescent="0.25">
      <c r="E1160" s="2"/>
    </row>
    <row r="1161" spans="5:5" customFormat="1" x14ac:dyDescent="0.25">
      <c r="E1161" s="2"/>
    </row>
    <row r="1162" spans="5:5" customFormat="1" x14ac:dyDescent="0.25">
      <c r="E1162" s="2"/>
    </row>
    <row r="1163" spans="5:5" customFormat="1" x14ac:dyDescent="0.25">
      <c r="E1163" s="2"/>
    </row>
    <row r="1164" spans="5:5" customFormat="1" x14ac:dyDescent="0.25">
      <c r="E1164" s="2"/>
    </row>
    <row r="1165" spans="5:5" customFormat="1" x14ac:dyDescent="0.25">
      <c r="E1165" s="2"/>
    </row>
    <row r="1166" spans="5:5" customFormat="1" x14ac:dyDescent="0.25">
      <c r="E1166" s="2"/>
    </row>
    <row r="1167" spans="5:5" customFormat="1" x14ac:dyDescent="0.25">
      <c r="E1167" s="2"/>
    </row>
    <row r="1168" spans="5:5" customFormat="1" x14ac:dyDescent="0.25">
      <c r="E1168" s="2"/>
    </row>
    <row r="1169" spans="5:5" customFormat="1" x14ac:dyDescent="0.25">
      <c r="E1169" s="2"/>
    </row>
    <row r="1170" spans="5:5" customFormat="1" x14ac:dyDescent="0.25">
      <c r="E1170" s="2"/>
    </row>
    <row r="1171" spans="5:5" customFormat="1" x14ac:dyDescent="0.25">
      <c r="E1171" s="2"/>
    </row>
    <row r="1172" spans="5:5" customFormat="1" x14ac:dyDescent="0.25">
      <c r="E1172" s="2"/>
    </row>
    <row r="1173" spans="5:5" customFormat="1" x14ac:dyDescent="0.25">
      <c r="E1173" s="2"/>
    </row>
    <row r="1174" spans="5:5" customFormat="1" x14ac:dyDescent="0.25">
      <c r="E1174" s="2"/>
    </row>
    <row r="1175" spans="5:5" customFormat="1" x14ac:dyDescent="0.25">
      <c r="E1175" s="2"/>
    </row>
    <row r="1176" spans="5:5" customFormat="1" x14ac:dyDescent="0.25">
      <c r="E1176" s="2"/>
    </row>
    <row r="1177" spans="5:5" customFormat="1" x14ac:dyDescent="0.25">
      <c r="E1177" s="2"/>
    </row>
    <row r="1178" spans="5:5" customFormat="1" x14ac:dyDescent="0.25">
      <c r="E1178" s="2"/>
    </row>
    <row r="1179" spans="5:5" customFormat="1" x14ac:dyDescent="0.25">
      <c r="E1179" s="2"/>
    </row>
    <row r="1180" spans="5:5" customFormat="1" x14ac:dyDescent="0.25">
      <c r="E1180" s="2"/>
    </row>
    <row r="1181" spans="5:5" customFormat="1" x14ac:dyDescent="0.25">
      <c r="E1181" s="2"/>
    </row>
    <row r="1182" spans="5:5" customFormat="1" x14ac:dyDescent="0.25">
      <c r="E1182" s="2"/>
    </row>
    <row r="1183" spans="5:5" customFormat="1" x14ac:dyDescent="0.25">
      <c r="E1183" s="2"/>
    </row>
    <row r="1184" spans="5:5" customFormat="1" x14ac:dyDescent="0.25">
      <c r="E1184" s="2"/>
    </row>
    <row r="1185" spans="5:5" customFormat="1" x14ac:dyDescent="0.25">
      <c r="E1185" s="2"/>
    </row>
    <row r="1186" spans="5:5" customFormat="1" x14ac:dyDescent="0.25">
      <c r="E1186" s="2"/>
    </row>
    <row r="1187" spans="5:5" customFormat="1" x14ac:dyDescent="0.25">
      <c r="E1187" s="2"/>
    </row>
    <row r="1188" spans="5:5" customFormat="1" x14ac:dyDescent="0.25">
      <c r="E1188" s="2"/>
    </row>
    <row r="1189" spans="5:5" customFormat="1" x14ac:dyDescent="0.25">
      <c r="E1189" s="2"/>
    </row>
    <row r="1190" spans="5:5" customFormat="1" x14ac:dyDescent="0.25">
      <c r="E1190" s="2"/>
    </row>
    <row r="1191" spans="5:5" customFormat="1" x14ac:dyDescent="0.25">
      <c r="E1191" s="2"/>
    </row>
    <row r="1192" spans="5:5" customFormat="1" x14ac:dyDescent="0.25">
      <c r="E1192" s="2"/>
    </row>
    <row r="1193" spans="5:5" customFormat="1" x14ac:dyDescent="0.25">
      <c r="E1193" s="2"/>
    </row>
    <row r="1194" spans="5:5" customFormat="1" x14ac:dyDescent="0.25">
      <c r="E1194" s="2"/>
    </row>
    <row r="1195" spans="5:5" customFormat="1" x14ac:dyDescent="0.25">
      <c r="E1195" s="2"/>
    </row>
    <row r="1196" spans="5:5" customFormat="1" x14ac:dyDescent="0.25">
      <c r="E1196" s="2"/>
    </row>
    <row r="1197" spans="5:5" customFormat="1" x14ac:dyDescent="0.25">
      <c r="E1197" s="2"/>
    </row>
    <row r="1198" spans="5:5" customFormat="1" x14ac:dyDescent="0.25">
      <c r="E1198" s="2"/>
    </row>
    <row r="1199" spans="5:5" customFormat="1" x14ac:dyDescent="0.25">
      <c r="E1199" s="2"/>
    </row>
    <row r="1200" spans="5:5" customFormat="1" x14ac:dyDescent="0.25">
      <c r="E1200" s="2"/>
    </row>
    <row r="1201" spans="5:5" customFormat="1" x14ac:dyDescent="0.25">
      <c r="E1201" s="2"/>
    </row>
    <row r="1202" spans="5:5" customFormat="1" x14ac:dyDescent="0.25">
      <c r="E1202" s="2"/>
    </row>
    <row r="1203" spans="5:5" customFormat="1" x14ac:dyDescent="0.25">
      <c r="E1203" s="2"/>
    </row>
    <row r="1204" spans="5:5" customFormat="1" x14ac:dyDescent="0.25">
      <c r="E1204" s="2"/>
    </row>
    <row r="1205" spans="5:5" customFormat="1" x14ac:dyDescent="0.25">
      <c r="E1205" s="2"/>
    </row>
    <row r="1206" spans="5:5" customFormat="1" x14ac:dyDescent="0.25">
      <c r="E1206" s="2"/>
    </row>
    <row r="1207" spans="5:5" customFormat="1" x14ac:dyDescent="0.25">
      <c r="E1207" s="2"/>
    </row>
    <row r="1208" spans="5:5" customFormat="1" x14ac:dyDescent="0.25">
      <c r="E1208" s="2"/>
    </row>
    <row r="1209" spans="5:5" customFormat="1" x14ac:dyDescent="0.25">
      <c r="E1209" s="2"/>
    </row>
    <row r="1210" spans="5:5" customFormat="1" x14ac:dyDescent="0.25">
      <c r="E1210" s="2"/>
    </row>
    <row r="1211" spans="5:5" customFormat="1" x14ac:dyDescent="0.25">
      <c r="E1211" s="2"/>
    </row>
    <row r="1212" spans="5:5" customFormat="1" x14ac:dyDescent="0.25">
      <c r="E1212" s="2"/>
    </row>
    <row r="1213" spans="5:5" customFormat="1" x14ac:dyDescent="0.25">
      <c r="E1213" s="2"/>
    </row>
    <row r="1214" spans="5:5" customFormat="1" x14ac:dyDescent="0.25">
      <c r="E1214" s="2"/>
    </row>
    <row r="1215" spans="5:5" customFormat="1" x14ac:dyDescent="0.25">
      <c r="E1215" s="2"/>
    </row>
    <row r="1216" spans="5:5" customFormat="1" x14ac:dyDescent="0.25">
      <c r="E1216" s="2"/>
    </row>
    <row r="1217" spans="5:5" customFormat="1" x14ac:dyDescent="0.25">
      <c r="E1217" s="2"/>
    </row>
    <row r="1218" spans="5:5" customFormat="1" x14ac:dyDescent="0.25">
      <c r="E1218" s="2"/>
    </row>
    <row r="1219" spans="5:5" customFormat="1" x14ac:dyDescent="0.25">
      <c r="E1219" s="2"/>
    </row>
    <row r="1220" spans="5:5" customFormat="1" x14ac:dyDescent="0.25">
      <c r="E1220" s="2"/>
    </row>
    <row r="1221" spans="5:5" customFormat="1" x14ac:dyDescent="0.25">
      <c r="E1221" s="2"/>
    </row>
    <row r="1222" spans="5:5" customFormat="1" x14ac:dyDescent="0.25">
      <c r="E1222" s="2"/>
    </row>
    <row r="1223" spans="5:5" customFormat="1" x14ac:dyDescent="0.25">
      <c r="E1223" s="2"/>
    </row>
    <row r="1224" spans="5:5" customFormat="1" x14ac:dyDescent="0.25">
      <c r="E1224" s="2"/>
    </row>
    <row r="1225" spans="5:5" customFormat="1" x14ac:dyDescent="0.25">
      <c r="E1225" s="2"/>
    </row>
    <row r="1226" spans="5:5" customFormat="1" x14ac:dyDescent="0.25">
      <c r="E1226" s="2"/>
    </row>
    <row r="1227" spans="5:5" customFormat="1" x14ac:dyDescent="0.25">
      <c r="E1227" s="2"/>
    </row>
    <row r="1228" spans="5:5" customFormat="1" x14ac:dyDescent="0.25">
      <c r="E1228" s="2"/>
    </row>
    <row r="1229" spans="5:5" customFormat="1" x14ac:dyDescent="0.25">
      <c r="E1229" s="2"/>
    </row>
    <row r="1230" spans="5:5" customFormat="1" x14ac:dyDescent="0.25">
      <c r="E1230" s="2"/>
    </row>
    <row r="1231" spans="5:5" customFormat="1" x14ac:dyDescent="0.25">
      <c r="E1231" s="2"/>
    </row>
    <row r="1232" spans="5:5" customFormat="1" x14ac:dyDescent="0.25">
      <c r="E1232" s="2"/>
    </row>
    <row r="1233" spans="5:5" customFormat="1" x14ac:dyDescent="0.25">
      <c r="E1233" s="2"/>
    </row>
    <row r="1234" spans="5:5" customFormat="1" x14ac:dyDescent="0.25">
      <c r="E1234" s="2"/>
    </row>
    <row r="1235" spans="5:5" customFormat="1" x14ac:dyDescent="0.25">
      <c r="E1235" s="2"/>
    </row>
    <row r="1236" spans="5:5" customFormat="1" x14ac:dyDescent="0.25">
      <c r="E1236" s="2"/>
    </row>
    <row r="1237" spans="5:5" customFormat="1" x14ac:dyDescent="0.25">
      <c r="E1237" s="2"/>
    </row>
    <row r="1238" spans="5:5" customFormat="1" x14ac:dyDescent="0.25">
      <c r="E1238" s="2"/>
    </row>
    <row r="1239" spans="5:5" customFormat="1" x14ac:dyDescent="0.25">
      <c r="E1239" s="2"/>
    </row>
    <row r="1240" spans="5:5" customFormat="1" x14ac:dyDescent="0.25">
      <c r="E1240" s="2"/>
    </row>
    <row r="1241" spans="5:5" customFormat="1" x14ac:dyDescent="0.25">
      <c r="E1241" s="2"/>
    </row>
    <row r="1242" spans="5:5" customFormat="1" x14ac:dyDescent="0.25">
      <c r="E1242" s="2"/>
    </row>
    <row r="1243" spans="5:5" customFormat="1" x14ac:dyDescent="0.25">
      <c r="E1243" s="2"/>
    </row>
    <row r="1244" spans="5:5" customFormat="1" x14ac:dyDescent="0.25">
      <c r="E1244" s="2"/>
    </row>
    <row r="1245" spans="5:5" customFormat="1" x14ac:dyDescent="0.25">
      <c r="E1245" s="2"/>
    </row>
    <row r="1246" spans="5:5" customFormat="1" x14ac:dyDescent="0.25">
      <c r="E1246" s="2"/>
    </row>
    <row r="1247" spans="5:5" customFormat="1" x14ac:dyDescent="0.25">
      <c r="E1247" s="2"/>
    </row>
    <row r="1248" spans="5:5" customFormat="1" x14ac:dyDescent="0.25">
      <c r="E1248" s="2"/>
    </row>
    <row r="1249" spans="5:5" customFormat="1" x14ac:dyDescent="0.25">
      <c r="E1249" s="2"/>
    </row>
    <row r="1250" spans="5:5" customFormat="1" x14ac:dyDescent="0.25">
      <c r="E1250" s="2"/>
    </row>
    <row r="1251" spans="5:5" customFormat="1" x14ac:dyDescent="0.25">
      <c r="E1251" s="2"/>
    </row>
    <row r="1252" spans="5:5" customFormat="1" x14ac:dyDescent="0.25">
      <c r="E1252" s="2"/>
    </row>
    <row r="1253" spans="5:5" customFormat="1" x14ac:dyDescent="0.25">
      <c r="E1253" s="2"/>
    </row>
    <row r="1254" spans="5:5" customFormat="1" x14ac:dyDescent="0.25">
      <c r="E1254" s="2"/>
    </row>
    <row r="1255" spans="5:5" customFormat="1" x14ac:dyDescent="0.25">
      <c r="E1255" s="2"/>
    </row>
    <row r="1256" spans="5:5" customFormat="1" x14ac:dyDescent="0.25">
      <c r="E1256" s="2"/>
    </row>
    <row r="1257" spans="5:5" customFormat="1" x14ac:dyDescent="0.25">
      <c r="E1257" s="2"/>
    </row>
    <row r="1258" spans="5:5" customFormat="1" x14ac:dyDescent="0.25">
      <c r="E1258" s="2"/>
    </row>
    <row r="1259" spans="5:5" customFormat="1" x14ac:dyDescent="0.25">
      <c r="E1259" s="2"/>
    </row>
    <row r="1260" spans="5:5" customFormat="1" x14ac:dyDescent="0.25">
      <c r="E1260" s="2"/>
    </row>
    <row r="1261" spans="5:5" customFormat="1" x14ac:dyDescent="0.25">
      <c r="E1261" s="2"/>
    </row>
    <row r="1262" spans="5:5" customFormat="1" x14ac:dyDescent="0.25">
      <c r="E1262" s="2"/>
    </row>
    <row r="1263" spans="5:5" customFormat="1" x14ac:dyDescent="0.25">
      <c r="E1263" s="2"/>
    </row>
    <row r="1264" spans="5:5" customFormat="1" x14ac:dyDescent="0.25">
      <c r="E1264" s="2"/>
    </row>
    <row r="1265" spans="5:5" customFormat="1" x14ac:dyDescent="0.25">
      <c r="E1265" s="2"/>
    </row>
    <row r="1266" spans="5:5" customFormat="1" x14ac:dyDescent="0.25">
      <c r="E1266" s="2"/>
    </row>
    <row r="1267" spans="5:5" customFormat="1" x14ac:dyDescent="0.25">
      <c r="E1267" s="2"/>
    </row>
    <row r="1268" spans="5:5" customFormat="1" x14ac:dyDescent="0.25">
      <c r="E1268" s="2"/>
    </row>
    <row r="1269" spans="5:5" customFormat="1" x14ac:dyDescent="0.25">
      <c r="E1269" s="2"/>
    </row>
    <row r="1270" spans="5:5" customFormat="1" x14ac:dyDescent="0.25">
      <c r="E1270" s="2"/>
    </row>
    <row r="1271" spans="5:5" customFormat="1" x14ac:dyDescent="0.25">
      <c r="E1271" s="2"/>
    </row>
    <row r="1272" spans="5:5" customFormat="1" x14ac:dyDescent="0.25">
      <c r="E1272" s="2"/>
    </row>
    <row r="1273" spans="5:5" customFormat="1" x14ac:dyDescent="0.25">
      <c r="E1273" s="2"/>
    </row>
    <row r="1274" spans="5:5" customFormat="1" x14ac:dyDescent="0.25">
      <c r="E1274" s="2"/>
    </row>
    <row r="1275" spans="5:5" customFormat="1" x14ac:dyDescent="0.25">
      <c r="E1275" s="2"/>
    </row>
    <row r="1276" spans="5:5" customFormat="1" x14ac:dyDescent="0.25">
      <c r="E1276" s="2"/>
    </row>
    <row r="1277" spans="5:5" customFormat="1" x14ac:dyDescent="0.25">
      <c r="E1277" s="2"/>
    </row>
    <row r="1278" spans="5:5" customFormat="1" x14ac:dyDescent="0.25">
      <c r="E1278" s="2"/>
    </row>
    <row r="1279" spans="5:5" customFormat="1" x14ac:dyDescent="0.25">
      <c r="E1279" s="2"/>
    </row>
    <row r="1280" spans="5:5" customFormat="1" x14ac:dyDescent="0.25">
      <c r="E1280" s="2"/>
    </row>
    <row r="1281" spans="5:5" customFormat="1" x14ac:dyDescent="0.25">
      <c r="E1281" s="2"/>
    </row>
    <row r="1282" spans="5:5" customFormat="1" x14ac:dyDescent="0.25">
      <c r="E1282" s="2"/>
    </row>
    <row r="1283" spans="5:5" customFormat="1" x14ac:dyDescent="0.25">
      <c r="E1283" s="2"/>
    </row>
    <row r="1284" spans="5:5" customFormat="1" x14ac:dyDescent="0.25">
      <c r="E1284" s="2"/>
    </row>
    <row r="1285" spans="5:5" customFormat="1" x14ac:dyDescent="0.25">
      <c r="E1285" s="2"/>
    </row>
    <row r="1286" spans="5:5" customFormat="1" x14ac:dyDescent="0.25">
      <c r="E1286" s="2"/>
    </row>
    <row r="1287" spans="5:5" customFormat="1" x14ac:dyDescent="0.25">
      <c r="E1287" s="2"/>
    </row>
    <row r="1288" spans="5:5" customFormat="1" x14ac:dyDescent="0.25">
      <c r="E1288" s="2"/>
    </row>
    <row r="1289" spans="5:5" customFormat="1" x14ac:dyDescent="0.25">
      <c r="E1289" s="2"/>
    </row>
    <row r="1290" spans="5:5" customFormat="1" x14ac:dyDescent="0.25">
      <c r="E1290" s="2"/>
    </row>
    <row r="1291" spans="5:5" customFormat="1" x14ac:dyDescent="0.25">
      <c r="E1291" s="2"/>
    </row>
    <row r="1292" spans="5:5" customFormat="1" x14ac:dyDescent="0.25">
      <c r="E1292" s="2"/>
    </row>
    <row r="1293" spans="5:5" customFormat="1" x14ac:dyDescent="0.25">
      <c r="E1293" s="2"/>
    </row>
    <row r="1294" spans="5:5" customFormat="1" x14ac:dyDescent="0.25">
      <c r="E1294" s="2"/>
    </row>
    <row r="1295" spans="5:5" customFormat="1" x14ac:dyDescent="0.25">
      <c r="E1295" s="2"/>
    </row>
    <row r="1296" spans="5:5" customFormat="1" x14ac:dyDescent="0.25">
      <c r="E1296" s="2"/>
    </row>
    <row r="1297" spans="5:5" customFormat="1" x14ac:dyDescent="0.25">
      <c r="E1297" s="2"/>
    </row>
    <row r="1298" spans="5:5" customFormat="1" x14ac:dyDescent="0.25">
      <c r="E1298" s="2"/>
    </row>
    <row r="1299" spans="5:5" customFormat="1" x14ac:dyDescent="0.25">
      <c r="E1299" s="2"/>
    </row>
    <row r="1300" spans="5:5" customFormat="1" x14ac:dyDescent="0.25">
      <c r="E1300" s="2"/>
    </row>
    <row r="1301" spans="5:5" customFormat="1" x14ac:dyDescent="0.25">
      <c r="E1301" s="2"/>
    </row>
    <row r="1302" spans="5:5" customFormat="1" x14ac:dyDescent="0.25">
      <c r="E1302" s="2"/>
    </row>
    <row r="1303" spans="5:5" customFormat="1" x14ac:dyDescent="0.25">
      <c r="E1303" s="2"/>
    </row>
    <row r="1304" spans="5:5" customFormat="1" x14ac:dyDescent="0.25">
      <c r="E1304" s="2"/>
    </row>
    <row r="1305" spans="5:5" customFormat="1" x14ac:dyDescent="0.25">
      <c r="E1305" s="2"/>
    </row>
    <row r="1306" spans="5:5" customFormat="1" x14ac:dyDescent="0.25">
      <c r="E1306" s="2"/>
    </row>
    <row r="1307" spans="5:5" customFormat="1" x14ac:dyDescent="0.25">
      <c r="E1307" s="2"/>
    </row>
    <row r="1308" spans="5:5" customFormat="1" x14ac:dyDescent="0.25">
      <c r="E1308" s="2"/>
    </row>
    <row r="1309" spans="5:5" customFormat="1" x14ac:dyDescent="0.25">
      <c r="E1309" s="2"/>
    </row>
    <row r="1310" spans="5:5" customFormat="1" x14ac:dyDescent="0.25">
      <c r="E1310" s="2"/>
    </row>
    <row r="1311" spans="5:5" customFormat="1" x14ac:dyDescent="0.25">
      <c r="E1311" s="2"/>
    </row>
    <row r="1312" spans="5:5" customFormat="1" x14ac:dyDescent="0.25">
      <c r="E1312" s="2"/>
    </row>
    <row r="1313" spans="5:5" customFormat="1" x14ac:dyDescent="0.25">
      <c r="E1313" s="2"/>
    </row>
    <row r="1314" spans="5:5" customFormat="1" x14ac:dyDescent="0.25">
      <c r="E1314" s="2"/>
    </row>
    <row r="1315" spans="5:5" customFormat="1" x14ac:dyDescent="0.25">
      <c r="E1315" s="2"/>
    </row>
    <row r="1316" spans="5:5" customFormat="1" x14ac:dyDescent="0.25">
      <c r="E1316" s="2"/>
    </row>
    <row r="1317" spans="5:5" customFormat="1" x14ac:dyDescent="0.25">
      <c r="E1317" s="2"/>
    </row>
    <row r="1318" spans="5:5" customFormat="1" x14ac:dyDescent="0.25">
      <c r="E1318" s="2"/>
    </row>
    <row r="1319" spans="5:5" customFormat="1" x14ac:dyDescent="0.25">
      <c r="E1319" s="2"/>
    </row>
    <row r="1320" spans="5:5" customFormat="1" x14ac:dyDescent="0.25">
      <c r="E1320" s="2"/>
    </row>
    <row r="1321" spans="5:5" customFormat="1" x14ac:dyDescent="0.25">
      <c r="E1321" s="2"/>
    </row>
    <row r="1322" spans="5:5" customFormat="1" x14ac:dyDescent="0.25">
      <c r="E1322" s="2"/>
    </row>
    <row r="1323" spans="5:5" customFormat="1" x14ac:dyDescent="0.25">
      <c r="E1323" s="2"/>
    </row>
    <row r="1324" spans="5:5" customFormat="1" x14ac:dyDescent="0.25">
      <c r="E1324" s="2"/>
    </row>
    <row r="1325" spans="5:5" customFormat="1" x14ac:dyDescent="0.25">
      <c r="E1325" s="2"/>
    </row>
    <row r="1326" spans="5:5" customFormat="1" x14ac:dyDescent="0.25">
      <c r="E1326" s="2"/>
    </row>
    <row r="1327" spans="5:5" customFormat="1" x14ac:dyDescent="0.25">
      <c r="E1327" s="2"/>
    </row>
    <row r="1328" spans="5:5" customFormat="1" x14ac:dyDescent="0.25">
      <c r="E1328" s="2"/>
    </row>
    <row r="1329" spans="5:5" customFormat="1" x14ac:dyDescent="0.25">
      <c r="E1329" s="2"/>
    </row>
    <row r="1330" spans="5:5" customFormat="1" x14ac:dyDescent="0.25">
      <c r="E1330" s="2"/>
    </row>
    <row r="1331" spans="5:5" customFormat="1" x14ac:dyDescent="0.25">
      <c r="E1331" s="2"/>
    </row>
    <row r="1332" spans="5:5" customFormat="1" x14ac:dyDescent="0.25">
      <c r="E1332" s="2"/>
    </row>
    <row r="1333" spans="5:5" customFormat="1" x14ac:dyDescent="0.25">
      <c r="E1333" s="2"/>
    </row>
    <row r="1334" spans="5:5" customFormat="1" x14ac:dyDescent="0.25">
      <c r="E1334" s="2"/>
    </row>
    <row r="1335" spans="5:5" customFormat="1" x14ac:dyDescent="0.25">
      <c r="E1335" s="2"/>
    </row>
    <row r="1336" spans="5:5" customFormat="1" x14ac:dyDescent="0.25">
      <c r="E1336" s="2"/>
    </row>
    <row r="1337" spans="5:5" customFormat="1" x14ac:dyDescent="0.25">
      <c r="E1337" s="2"/>
    </row>
    <row r="1338" spans="5:5" customFormat="1" x14ac:dyDescent="0.25">
      <c r="E1338" s="2"/>
    </row>
    <row r="1339" spans="5:5" customFormat="1" x14ac:dyDescent="0.25">
      <c r="E1339" s="2"/>
    </row>
    <row r="1340" spans="5:5" customFormat="1" x14ac:dyDescent="0.25">
      <c r="E1340" s="2"/>
    </row>
    <row r="1341" spans="5:5" customFormat="1" x14ac:dyDescent="0.25">
      <c r="E1341" s="2"/>
    </row>
    <row r="1342" spans="5:5" customFormat="1" x14ac:dyDescent="0.25">
      <c r="E1342" s="2"/>
    </row>
    <row r="1343" spans="5:5" customFormat="1" x14ac:dyDescent="0.25">
      <c r="E1343" s="2"/>
    </row>
    <row r="1344" spans="5:5" customFormat="1" x14ac:dyDescent="0.25">
      <c r="E1344" s="2"/>
    </row>
    <row r="1345" spans="5:5" customFormat="1" x14ac:dyDescent="0.25">
      <c r="E1345" s="2"/>
    </row>
    <row r="1346" spans="5:5" customFormat="1" x14ac:dyDescent="0.25">
      <c r="E1346" s="2"/>
    </row>
    <row r="1347" spans="5:5" customFormat="1" x14ac:dyDescent="0.25">
      <c r="E1347" s="2"/>
    </row>
    <row r="1348" spans="5:5" customFormat="1" x14ac:dyDescent="0.25">
      <c r="E1348" s="2"/>
    </row>
    <row r="1349" spans="5:5" customFormat="1" x14ac:dyDescent="0.25">
      <c r="E1349" s="2"/>
    </row>
    <row r="1350" spans="5:5" customFormat="1" x14ac:dyDescent="0.25">
      <c r="E1350" s="2"/>
    </row>
    <row r="1351" spans="5:5" customFormat="1" x14ac:dyDescent="0.25">
      <c r="E1351" s="2"/>
    </row>
    <row r="1352" spans="5:5" customFormat="1" x14ac:dyDescent="0.25">
      <c r="E1352" s="2"/>
    </row>
    <row r="1353" spans="5:5" customFormat="1" x14ac:dyDescent="0.25">
      <c r="E1353" s="2"/>
    </row>
    <row r="1354" spans="5:5" customFormat="1" x14ac:dyDescent="0.25">
      <c r="E1354" s="2"/>
    </row>
    <row r="1355" spans="5:5" customFormat="1" x14ac:dyDescent="0.25">
      <c r="E1355" s="2"/>
    </row>
    <row r="1356" spans="5:5" customFormat="1" x14ac:dyDescent="0.25">
      <c r="E1356" s="2"/>
    </row>
    <row r="1357" spans="5:5" customFormat="1" x14ac:dyDescent="0.25">
      <c r="E1357" s="2"/>
    </row>
    <row r="1358" spans="5:5" customFormat="1" x14ac:dyDescent="0.25">
      <c r="E1358" s="2"/>
    </row>
    <row r="1359" spans="5:5" customFormat="1" x14ac:dyDescent="0.25">
      <c r="E1359" s="2"/>
    </row>
    <row r="1360" spans="5:5" customFormat="1" x14ac:dyDescent="0.25">
      <c r="E1360" s="2"/>
    </row>
    <row r="1361" spans="5:5" customFormat="1" x14ac:dyDescent="0.25">
      <c r="E1361" s="2"/>
    </row>
    <row r="1362" spans="5:5" customFormat="1" x14ac:dyDescent="0.25">
      <c r="E1362" s="2"/>
    </row>
    <row r="1363" spans="5:5" customFormat="1" x14ac:dyDescent="0.25">
      <c r="E1363" s="2"/>
    </row>
    <row r="1364" spans="5:5" customFormat="1" x14ac:dyDescent="0.25">
      <c r="E1364" s="2"/>
    </row>
    <row r="1365" spans="5:5" customFormat="1" x14ac:dyDescent="0.25">
      <c r="E1365" s="2"/>
    </row>
    <row r="1366" spans="5:5" customFormat="1" x14ac:dyDescent="0.25">
      <c r="E1366" s="2"/>
    </row>
    <row r="1367" spans="5:5" customFormat="1" x14ac:dyDescent="0.25">
      <c r="E1367" s="2"/>
    </row>
    <row r="1368" spans="5:5" customFormat="1" x14ac:dyDescent="0.25">
      <c r="E1368" s="2"/>
    </row>
    <row r="1369" spans="5:5" customFormat="1" x14ac:dyDescent="0.25">
      <c r="E1369" s="2"/>
    </row>
    <row r="1370" spans="5:5" customFormat="1" x14ac:dyDescent="0.25">
      <c r="E1370" s="2"/>
    </row>
    <row r="1371" spans="5:5" customFormat="1" x14ac:dyDescent="0.25">
      <c r="E1371" s="2"/>
    </row>
    <row r="1372" spans="5:5" customFormat="1" x14ac:dyDescent="0.25">
      <c r="E1372" s="2"/>
    </row>
    <row r="1373" spans="5:5" customFormat="1" x14ac:dyDescent="0.25">
      <c r="E1373" s="2"/>
    </row>
    <row r="1374" spans="5:5" customFormat="1" x14ac:dyDescent="0.25">
      <c r="E1374" s="2"/>
    </row>
    <row r="1375" spans="5:5" customFormat="1" x14ac:dyDescent="0.25">
      <c r="E1375" s="2"/>
    </row>
    <row r="1376" spans="5:5" customFormat="1" x14ac:dyDescent="0.25">
      <c r="E1376" s="2"/>
    </row>
    <row r="1377" spans="5:5" customFormat="1" x14ac:dyDescent="0.25">
      <c r="E1377" s="2"/>
    </row>
    <row r="1378" spans="5:5" customFormat="1" x14ac:dyDescent="0.25">
      <c r="E1378" s="2"/>
    </row>
    <row r="1379" spans="5:5" customFormat="1" x14ac:dyDescent="0.25">
      <c r="E1379" s="2"/>
    </row>
    <row r="1380" spans="5:5" customFormat="1" x14ac:dyDescent="0.25">
      <c r="E1380" s="2"/>
    </row>
    <row r="1381" spans="5:5" customFormat="1" x14ac:dyDescent="0.25">
      <c r="E1381" s="2"/>
    </row>
    <row r="1382" spans="5:5" customFormat="1" x14ac:dyDescent="0.25">
      <c r="E1382" s="2"/>
    </row>
    <row r="1383" spans="5:5" customFormat="1" x14ac:dyDescent="0.25">
      <c r="E1383" s="2"/>
    </row>
    <row r="1384" spans="5:5" customFormat="1" x14ac:dyDescent="0.25">
      <c r="E1384" s="2"/>
    </row>
    <row r="1385" spans="5:5" customFormat="1" x14ac:dyDescent="0.25">
      <c r="E1385" s="2"/>
    </row>
    <row r="1386" spans="5:5" customFormat="1" x14ac:dyDescent="0.25">
      <c r="E1386" s="2"/>
    </row>
    <row r="1387" spans="5:5" customFormat="1" x14ac:dyDescent="0.25">
      <c r="E1387" s="2"/>
    </row>
    <row r="1388" spans="5:5" customFormat="1" x14ac:dyDescent="0.25">
      <c r="E1388" s="2"/>
    </row>
    <row r="1389" spans="5:5" customFormat="1" x14ac:dyDescent="0.25">
      <c r="E1389" s="2"/>
    </row>
    <row r="1390" spans="5:5" customFormat="1" x14ac:dyDescent="0.25">
      <c r="E1390" s="2"/>
    </row>
    <row r="1391" spans="5:5" customFormat="1" x14ac:dyDescent="0.25">
      <c r="E1391" s="2"/>
    </row>
    <row r="1392" spans="5:5" customFormat="1" x14ac:dyDescent="0.25">
      <c r="E1392" s="2"/>
    </row>
    <row r="1393" spans="5:5" customFormat="1" x14ac:dyDescent="0.25">
      <c r="E1393" s="2"/>
    </row>
    <row r="1394" spans="5:5" customFormat="1" x14ac:dyDescent="0.25">
      <c r="E1394" s="2"/>
    </row>
    <row r="1395" spans="5:5" customFormat="1" x14ac:dyDescent="0.25">
      <c r="E1395" s="2"/>
    </row>
    <row r="1396" spans="5:5" customFormat="1" x14ac:dyDescent="0.25">
      <c r="E1396" s="2"/>
    </row>
    <row r="1397" spans="5:5" customFormat="1" x14ac:dyDescent="0.25">
      <c r="E1397" s="2"/>
    </row>
    <row r="1398" spans="5:5" customFormat="1" x14ac:dyDescent="0.25">
      <c r="E1398" s="2"/>
    </row>
    <row r="1399" spans="5:5" customFormat="1" x14ac:dyDescent="0.25">
      <c r="E1399" s="2"/>
    </row>
    <row r="1400" spans="5:5" customFormat="1" x14ac:dyDescent="0.25">
      <c r="E1400" s="2"/>
    </row>
    <row r="1401" spans="5:5" customFormat="1" x14ac:dyDescent="0.25">
      <c r="E1401" s="2"/>
    </row>
    <row r="1402" spans="5:5" customFormat="1" x14ac:dyDescent="0.25">
      <c r="E1402" s="2"/>
    </row>
    <row r="1403" spans="5:5" customFormat="1" x14ac:dyDescent="0.25">
      <c r="E1403" s="2"/>
    </row>
    <row r="1404" spans="5:5" customFormat="1" x14ac:dyDescent="0.25">
      <c r="E1404" s="2"/>
    </row>
    <row r="1405" spans="5:5" customFormat="1" x14ac:dyDescent="0.25">
      <c r="E1405" s="2"/>
    </row>
    <row r="1406" spans="5:5" customFormat="1" x14ac:dyDescent="0.25">
      <c r="E1406" s="2"/>
    </row>
    <row r="1407" spans="5:5" customFormat="1" x14ac:dyDescent="0.25">
      <c r="E1407" s="2"/>
    </row>
    <row r="1408" spans="5:5" customFormat="1" x14ac:dyDescent="0.25">
      <c r="E1408" s="2"/>
    </row>
    <row r="1409" spans="5:5" customFormat="1" x14ac:dyDescent="0.25">
      <c r="E1409" s="2"/>
    </row>
    <row r="1410" spans="5:5" customFormat="1" x14ac:dyDescent="0.25">
      <c r="E1410" s="2"/>
    </row>
    <row r="1411" spans="5:5" customFormat="1" x14ac:dyDescent="0.25">
      <c r="E1411" s="2"/>
    </row>
    <row r="1412" spans="5:5" customFormat="1" x14ac:dyDescent="0.25">
      <c r="E1412" s="2"/>
    </row>
    <row r="1413" spans="5:5" customFormat="1" x14ac:dyDescent="0.25">
      <c r="E1413" s="2"/>
    </row>
    <row r="1414" spans="5:5" customFormat="1" x14ac:dyDescent="0.25">
      <c r="E1414" s="2"/>
    </row>
    <row r="1415" spans="5:5" customFormat="1" x14ac:dyDescent="0.25">
      <c r="E1415" s="2"/>
    </row>
    <row r="1416" spans="5:5" customFormat="1" x14ac:dyDescent="0.25">
      <c r="E1416" s="2"/>
    </row>
    <row r="1417" spans="5:5" customFormat="1" x14ac:dyDescent="0.25">
      <c r="E1417" s="2"/>
    </row>
    <row r="1418" spans="5:5" customFormat="1" x14ac:dyDescent="0.25">
      <c r="E1418" s="2"/>
    </row>
    <row r="1419" spans="5:5" customFormat="1" x14ac:dyDescent="0.25">
      <c r="E1419" s="2"/>
    </row>
    <row r="1420" spans="5:5" customFormat="1" x14ac:dyDescent="0.25">
      <c r="E1420" s="2"/>
    </row>
    <row r="1421" spans="5:5" customFormat="1" x14ac:dyDescent="0.25">
      <c r="E1421" s="2"/>
    </row>
    <row r="1422" spans="5:5" customFormat="1" x14ac:dyDescent="0.25">
      <c r="E1422" s="2"/>
    </row>
    <row r="1423" spans="5:5" customFormat="1" x14ac:dyDescent="0.25">
      <c r="E1423" s="2"/>
    </row>
    <row r="1424" spans="5:5" customFormat="1" x14ac:dyDescent="0.25">
      <c r="E1424" s="2"/>
    </row>
    <row r="1425" spans="5:5" customFormat="1" x14ac:dyDescent="0.25">
      <c r="E1425" s="2"/>
    </row>
    <row r="1426" spans="5:5" customFormat="1" x14ac:dyDescent="0.25">
      <c r="E1426" s="2"/>
    </row>
    <row r="1427" spans="5:5" customFormat="1" x14ac:dyDescent="0.25">
      <c r="E1427" s="2"/>
    </row>
    <row r="1428" spans="5:5" customFormat="1" x14ac:dyDescent="0.25">
      <c r="E1428" s="2"/>
    </row>
    <row r="1429" spans="5:5" customFormat="1" x14ac:dyDescent="0.25">
      <c r="E1429" s="2"/>
    </row>
    <row r="1430" spans="5:5" customFormat="1" x14ac:dyDescent="0.25">
      <c r="E1430" s="2"/>
    </row>
    <row r="1431" spans="5:5" customFormat="1" x14ac:dyDescent="0.25">
      <c r="E1431" s="2"/>
    </row>
    <row r="1432" spans="5:5" customFormat="1" x14ac:dyDescent="0.25">
      <c r="E1432" s="2"/>
    </row>
    <row r="1433" spans="5:5" customFormat="1" x14ac:dyDescent="0.25">
      <c r="E1433" s="2"/>
    </row>
    <row r="1434" spans="5:5" customFormat="1" x14ac:dyDescent="0.25">
      <c r="E1434" s="2"/>
    </row>
    <row r="1435" spans="5:5" customFormat="1" x14ac:dyDescent="0.25">
      <c r="E1435" s="2"/>
    </row>
    <row r="1436" spans="5:5" customFormat="1" x14ac:dyDescent="0.25">
      <c r="E1436" s="2"/>
    </row>
    <row r="1437" spans="5:5" customFormat="1" x14ac:dyDescent="0.25">
      <c r="E1437" s="2"/>
    </row>
    <row r="1438" spans="5:5" customFormat="1" x14ac:dyDescent="0.25">
      <c r="E1438" s="2"/>
    </row>
    <row r="1439" spans="5:5" customFormat="1" x14ac:dyDescent="0.25">
      <c r="E1439" s="2"/>
    </row>
    <row r="1440" spans="5:5" customFormat="1" x14ac:dyDescent="0.25">
      <c r="E1440" s="2"/>
    </row>
    <row r="1441" spans="5:5" customFormat="1" x14ac:dyDescent="0.25">
      <c r="E1441" s="2"/>
    </row>
    <row r="1442" spans="5:5" customFormat="1" x14ac:dyDescent="0.25">
      <c r="E1442" s="2"/>
    </row>
    <row r="1443" spans="5:5" customFormat="1" x14ac:dyDescent="0.25">
      <c r="E1443" s="2"/>
    </row>
    <row r="1444" spans="5:5" customFormat="1" x14ac:dyDescent="0.25">
      <c r="E1444" s="2"/>
    </row>
    <row r="1445" spans="5:5" customFormat="1" x14ac:dyDescent="0.25">
      <c r="E1445" s="2"/>
    </row>
    <row r="1446" spans="5:5" customFormat="1" x14ac:dyDescent="0.25">
      <c r="E1446" s="2"/>
    </row>
    <row r="1447" spans="5:5" customFormat="1" x14ac:dyDescent="0.25">
      <c r="E1447" s="2"/>
    </row>
    <row r="1448" spans="5:5" customFormat="1" x14ac:dyDescent="0.25">
      <c r="E1448" s="2"/>
    </row>
    <row r="1449" spans="5:5" customFormat="1" x14ac:dyDescent="0.25">
      <c r="E1449" s="2"/>
    </row>
    <row r="1450" spans="5:5" customFormat="1" x14ac:dyDescent="0.25">
      <c r="E1450" s="2"/>
    </row>
    <row r="1451" spans="5:5" customFormat="1" x14ac:dyDescent="0.25">
      <c r="E1451" s="2"/>
    </row>
    <row r="1452" spans="5:5" customFormat="1" x14ac:dyDescent="0.25">
      <c r="E1452" s="2"/>
    </row>
    <row r="1453" spans="5:5" customFormat="1" x14ac:dyDescent="0.25">
      <c r="E1453" s="2"/>
    </row>
    <row r="1454" spans="5:5" customFormat="1" x14ac:dyDescent="0.25">
      <c r="E1454" s="2"/>
    </row>
    <row r="1455" spans="5:5" customFormat="1" x14ac:dyDescent="0.25">
      <c r="E1455" s="2"/>
    </row>
    <row r="1456" spans="5:5" customFormat="1" x14ac:dyDescent="0.25">
      <c r="E1456" s="2"/>
    </row>
    <row r="1457" spans="5:5" customFormat="1" x14ac:dyDescent="0.25">
      <c r="E1457" s="2"/>
    </row>
    <row r="1458" spans="5:5" customFormat="1" x14ac:dyDescent="0.25">
      <c r="E1458" s="2"/>
    </row>
    <row r="1459" spans="5:5" customFormat="1" x14ac:dyDescent="0.25">
      <c r="E1459" s="2"/>
    </row>
    <row r="1460" spans="5:5" customFormat="1" x14ac:dyDescent="0.25">
      <c r="E1460" s="2"/>
    </row>
    <row r="1461" spans="5:5" customFormat="1" x14ac:dyDescent="0.25">
      <c r="E1461" s="2"/>
    </row>
    <row r="1462" spans="5:5" customFormat="1" x14ac:dyDescent="0.25">
      <c r="E1462" s="2"/>
    </row>
    <row r="1463" spans="5:5" customFormat="1" x14ac:dyDescent="0.25">
      <c r="E1463" s="2"/>
    </row>
    <row r="1464" spans="5:5" customFormat="1" x14ac:dyDescent="0.25">
      <c r="E1464" s="2"/>
    </row>
    <row r="1465" spans="5:5" customFormat="1" x14ac:dyDescent="0.25">
      <c r="E1465" s="2"/>
    </row>
    <row r="1466" spans="5:5" customFormat="1" x14ac:dyDescent="0.25">
      <c r="E1466" s="2"/>
    </row>
    <row r="1467" spans="5:5" customFormat="1" x14ac:dyDescent="0.25">
      <c r="E1467" s="2"/>
    </row>
    <row r="1468" spans="5:5" customFormat="1" x14ac:dyDescent="0.25">
      <c r="E1468" s="2"/>
    </row>
    <row r="1469" spans="5:5" customFormat="1" x14ac:dyDescent="0.25">
      <c r="E1469" s="2"/>
    </row>
    <row r="1470" spans="5:5" customFormat="1" x14ac:dyDescent="0.25">
      <c r="E1470" s="2"/>
    </row>
    <row r="1471" spans="5:5" customFormat="1" x14ac:dyDescent="0.25">
      <c r="E1471" s="2"/>
    </row>
    <row r="1472" spans="5:5" customFormat="1" x14ac:dyDescent="0.25">
      <c r="E1472" s="2"/>
    </row>
    <row r="1473" spans="5:5" customFormat="1" x14ac:dyDescent="0.25">
      <c r="E1473" s="2"/>
    </row>
    <row r="1474" spans="5:5" customFormat="1" x14ac:dyDescent="0.25">
      <c r="E1474" s="2"/>
    </row>
    <row r="1475" spans="5:5" customFormat="1" x14ac:dyDescent="0.25">
      <c r="E1475" s="2"/>
    </row>
    <row r="1476" spans="5:5" customFormat="1" x14ac:dyDescent="0.25">
      <c r="E1476" s="2"/>
    </row>
    <row r="1477" spans="5:5" customFormat="1" x14ac:dyDescent="0.25">
      <c r="E1477" s="2"/>
    </row>
    <row r="1478" spans="5:5" customFormat="1" x14ac:dyDescent="0.25">
      <c r="E1478" s="2"/>
    </row>
    <row r="1479" spans="5:5" customFormat="1" x14ac:dyDescent="0.25">
      <c r="E1479" s="2"/>
    </row>
    <row r="1480" spans="5:5" customFormat="1" x14ac:dyDescent="0.25">
      <c r="E1480" s="2"/>
    </row>
    <row r="1481" spans="5:5" customFormat="1" x14ac:dyDescent="0.25">
      <c r="E1481" s="2"/>
    </row>
    <row r="1482" spans="5:5" customFormat="1" x14ac:dyDescent="0.25">
      <c r="E1482" s="2"/>
    </row>
    <row r="1483" spans="5:5" customFormat="1" x14ac:dyDescent="0.25">
      <c r="E1483" s="2"/>
    </row>
    <row r="1484" spans="5:5" customFormat="1" x14ac:dyDescent="0.25">
      <c r="E1484" s="2"/>
    </row>
    <row r="1485" spans="5:5" customFormat="1" x14ac:dyDescent="0.25">
      <c r="E1485" s="2"/>
    </row>
    <row r="1486" spans="5:5" customFormat="1" x14ac:dyDescent="0.25">
      <c r="E1486" s="2"/>
    </row>
    <row r="1487" spans="5:5" customFormat="1" x14ac:dyDescent="0.25">
      <c r="E1487" s="2"/>
    </row>
    <row r="1488" spans="5:5" customFormat="1" x14ac:dyDescent="0.25">
      <c r="E1488" s="2"/>
    </row>
    <row r="1489" spans="5:5" customFormat="1" x14ac:dyDescent="0.25">
      <c r="E1489" s="2"/>
    </row>
    <row r="1490" spans="5:5" customFormat="1" x14ac:dyDescent="0.25">
      <c r="E1490" s="2"/>
    </row>
    <row r="1491" spans="5:5" customFormat="1" x14ac:dyDescent="0.25">
      <c r="E1491" s="2"/>
    </row>
    <row r="1492" spans="5:5" customFormat="1" x14ac:dyDescent="0.25">
      <c r="E1492" s="2"/>
    </row>
    <row r="1493" spans="5:5" customFormat="1" x14ac:dyDescent="0.25">
      <c r="E1493" s="2"/>
    </row>
    <row r="1494" spans="5:5" customFormat="1" x14ac:dyDescent="0.25">
      <c r="E1494" s="2"/>
    </row>
    <row r="1495" spans="5:5" customFormat="1" x14ac:dyDescent="0.25">
      <c r="E1495" s="2"/>
    </row>
    <row r="1496" spans="5:5" customFormat="1" x14ac:dyDescent="0.25">
      <c r="E1496" s="2"/>
    </row>
    <row r="1497" spans="5:5" customFormat="1" x14ac:dyDescent="0.25">
      <c r="E1497" s="2"/>
    </row>
    <row r="1498" spans="5:5" customFormat="1" x14ac:dyDescent="0.25">
      <c r="E1498" s="2"/>
    </row>
    <row r="1499" spans="5:5" customFormat="1" x14ac:dyDescent="0.25">
      <c r="E1499" s="2"/>
    </row>
    <row r="1500" spans="5:5" customFormat="1" x14ac:dyDescent="0.25">
      <c r="E1500" s="2"/>
    </row>
    <row r="1501" spans="5:5" customFormat="1" x14ac:dyDescent="0.25">
      <c r="E1501" s="2"/>
    </row>
    <row r="1502" spans="5:5" customFormat="1" x14ac:dyDescent="0.25">
      <c r="E1502" s="2"/>
    </row>
    <row r="1503" spans="5:5" customFormat="1" x14ac:dyDescent="0.25">
      <c r="E1503" s="2"/>
    </row>
    <row r="1504" spans="5:5" customFormat="1" x14ac:dyDescent="0.25">
      <c r="E1504" s="2"/>
    </row>
    <row r="1505" spans="5:5" customFormat="1" x14ac:dyDescent="0.25">
      <c r="E1505" s="2"/>
    </row>
    <row r="1506" spans="5:5" customFormat="1" x14ac:dyDescent="0.25">
      <c r="E1506" s="2"/>
    </row>
    <row r="1507" spans="5:5" customFormat="1" x14ac:dyDescent="0.25">
      <c r="E1507" s="2"/>
    </row>
    <row r="1508" spans="5:5" customFormat="1" x14ac:dyDescent="0.25">
      <c r="E1508" s="2"/>
    </row>
    <row r="1509" spans="5:5" customFormat="1" x14ac:dyDescent="0.25">
      <c r="E1509" s="2"/>
    </row>
    <row r="1510" spans="5:5" customFormat="1" x14ac:dyDescent="0.25">
      <c r="E1510" s="2"/>
    </row>
    <row r="1511" spans="5:5" customFormat="1" x14ac:dyDescent="0.25">
      <c r="E1511" s="2"/>
    </row>
    <row r="1512" spans="5:5" customFormat="1" x14ac:dyDescent="0.25">
      <c r="E1512" s="2"/>
    </row>
    <row r="1513" spans="5:5" customFormat="1" x14ac:dyDescent="0.25">
      <c r="E1513" s="2"/>
    </row>
    <row r="1514" spans="5:5" customFormat="1" x14ac:dyDescent="0.25">
      <c r="E1514" s="2"/>
    </row>
    <row r="1515" spans="5:5" customFormat="1" x14ac:dyDescent="0.25">
      <c r="E1515" s="2"/>
    </row>
    <row r="1516" spans="5:5" customFormat="1" x14ac:dyDescent="0.25">
      <c r="E1516" s="2"/>
    </row>
    <row r="1517" spans="5:5" customFormat="1" x14ac:dyDescent="0.25">
      <c r="E1517" s="2"/>
    </row>
    <row r="1518" spans="5:5" customFormat="1" x14ac:dyDescent="0.25">
      <c r="E1518" s="2"/>
    </row>
    <row r="1519" spans="5:5" customFormat="1" x14ac:dyDescent="0.25">
      <c r="E1519" s="2"/>
    </row>
    <row r="1520" spans="5:5" customFormat="1" x14ac:dyDescent="0.25">
      <c r="E1520" s="2"/>
    </row>
    <row r="1521" spans="5:5" customFormat="1" x14ac:dyDescent="0.25">
      <c r="E1521" s="2"/>
    </row>
    <row r="1522" spans="5:5" customFormat="1" x14ac:dyDescent="0.25">
      <c r="E1522" s="2"/>
    </row>
    <row r="1523" spans="5:5" customFormat="1" x14ac:dyDescent="0.25">
      <c r="E1523" s="2"/>
    </row>
    <row r="1524" spans="5:5" customFormat="1" x14ac:dyDescent="0.25">
      <c r="E1524" s="2"/>
    </row>
    <row r="1525" spans="5:5" customFormat="1" x14ac:dyDescent="0.25">
      <c r="E1525" s="2"/>
    </row>
    <row r="1526" spans="5:5" customFormat="1" x14ac:dyDescent="0.25">
      <c r="E1526" s="2"/>
    </row>
    <row r="1527" spans="5:5" customFormat="1" x14ac:dyDescent="0.25">
      <c r="E1527" s="2"/>
    </row>
    <row r="1528" spans="5:5" customFormat="1" x14ac:dyDescent="0.25">
      <c r="E1528" s="2"/>
    </row>
    <row r="1529" spans="5:5" customFormat="1" x14ac:dyDescent="0.25">
      <c r="E1529" s="2"/>
    </row>
    <row r="1530" spans="5:5" customFormat="1" x14ac:dyDescent="0.25">
      <c r="E1530" s="2"/>
    </row>
    <row r="1531" spans="5:5" customFormat="1" x14ac:dyDescent="0.25">
      <c r="E1531" s="2"/>
    </row>
    <row r="1532" spans="5:5" customFormat="1" x14ac:dyDescent="0.25">
      <c r="E1532" s="2"/>
    </row>
    <row r="1533" spans="5:5" customFormat="1" x14ac:dyDescent="0.25">
      <c r="E1533" s="2"/>
    </row>
    <row r="1534" spans="5:5" customFormat="1" x14ac:dyDescent="0.25">
      <c r="E1534" s="2"/>
    </row>
    <row r="1535" spans="5:5" customFormat="1" x14ac:dyDescent="0.25">
      <c r="E1535" s="2"/>
    </row>
    <row r="1536" spans="5:5" customFormat="1" x14ac:dyDescent="0.25">
      <c r="E1536" s="2"/>
    </row>
    <row r="1537" spans="5:5" customFormat="1" x14ac:dyDescent="0.25">
      <c r="E1537" s="2"/>
    </row>
    <row r="1538" spans="5:5" customFormat="1" x14ac:dyDescent="0.25">
      <c r="E1538" s="2"/>
    </row>
    <row r="1539" spans="5:5" customFormat="1" x14ac:dyDescent="0.25">
      <c r="E1539" s="2"/>
    </row>
    <row r="1540" spans="5:5" customFormat="1" x14ac:dyDescent="0.25">
      <c r="E1540" s="2"/>
    </row>
    <row r="1541" spans="5:5" customFormat="1" x14ac:dyDescent="0.25">
      <c r="E1541" s="2"/>
    </row>
    <row r="1542" spans="5:5" customFormat="1" x14ac:dyDescent="0.25">
      <c r="E1542" s="2"/>
    </row>
    <row r="1543" spans="5:5" customFormat="1" x14ac:dyDescent="0.25">
      <c r="E1543" s="2"/>
    </row>
    <row r="1544" spans="5:5" customFormat="1" x14ac:dyDescent="0.25">
      <c r="E1544" s="2"/>
    </row>
    <row r="1545" spans="5:5" customFormat="1" x14ac:dyDescent="0.25">
      <c r="E1545" s="2"/>
    </row>
    <row r="1546" spans="5:5" customFormat="1" x14ac:dyDescent="0.25">
      <c r="E1546" s="2"/>
    </row>
    <row r="1547" spans="5:5" customFormat="1" x14ac:dyDescent="0.25">
      <c r="E1547" s="2"/>
    </row>
    <row r="1548" spans="5:5" customFormat="1" x14ac:dyDescent="0.25">
      <c r="E1548" s="2"/>
    </row>
    <row r="1549" spans="5:5" customFormat="1" x14ac:dyDescent="0.25">
      <c r="E1549" s="2"/>
    </row>
    <row r="1550" spans="5:5" customFormat="1" x14ac:dyDescent="0.25">
      <c r="E1550" s="2"/>
    </row>
    <row r="1551" spans="5:5" customFormat="1" x14ac:dyDescent="0.25">
      <c r="E1551" s="2"/>
    </row>
    <row r="1552" spans="5:5" customFormat="1" x14ac:dyDescent="0.25">
      <c r="E1552" s="2"/>
    </row>
    <row r="1553" spans="5:5" customFormat="1" x14ac:dyDescent="0.25">
      <c r="E1553" s="2"/>
    </row>
    <row r="1554" spans="5:5" customFormat="1" x14ac:dyDescent="0.25">
      <c r="E1554" s="2"/>
    </row>
    <row r="1555" spans="5:5" customFormat="1" x14ac:dyDescent="0.25">
      <c r="E1555" s="2"/>
    </row>
    <row r="1556" spans="5:5" customFormat="1" x14ac:dyDescent="0.25">
      <c r="E1556" s="2"/>
    </row>
    <row r="1557" spans="5:5" customFormat="1" x14ac:dyDescent="0.25">
      <c r="E1557" s="2"/>
    </row>
    <row r="1558" spans="5:5" customFormat="1" x14ac:dyDescent="0.25">
      <c r="E1558" s="2"/>
    </row>
    <row r="1559" spans="5:5" customFormat="1" x14ac:dyDescent="0.25">
      <c r="E1559" s="2"/>
    </row>
    <row r="1560" spans="5:5" customFormat="1" x14ac:dyDescent="0.25">
      <c r="E1560" s="2"/>
    </row>
    <row r="1561" spans="5:5" customFormat="1" x14ac:dyDescent="0.25">
      <c r="E1561" s="2"/>
    </row>
    <row r="1562" spans="5:5" customFormat="1" x14ac:dyDescent="0.25">
      <c r="E1562" s="2"/>
    </row>
    <row r="1563" spans="5:5" customFormat="1" x14ac:dyDescent="0.25">
      <c r="E1563" s="2"/>
    </row>
    <row r="1564" spans="5:5" customFormat="1" x14ac:dyDescent="0.25">
      <c r="E1564" s="2"/>
    </row>
    <row r="1565" spans="5:5" customFormat="1" x14ac:dyDescent="0.25">
      <c r="E1565" s="2"/>
    </row>
    <row r="1566" spans="5:5" customFormat="1" x14ac:dyDescent="0.25">
      <c r="E1566" s="2"/>
    </row>
    <row r="1567" spans="5:5" customFormat="1" x14ac:dyDescent="0.25">
      <c r="E1567" s="2"/>
    </row>
    <row r="1568" spans="5:5" customFormat="1" x14ac:dyDescent="0.25">
      <c r="E1568" s="2"/>
    </row>
    <row r="1569" spans="5:5" customFormat="1" x14ac:dyDescent="0.25">
      <c r="E1569" s="2"/>
    </row>
    <row r="1570" spans="5:5" customFormat="1" x14ac:dyDescent="0.25">
      <c r="E1570" s="2"/>
    </row>
    <row r="1571" spans="5:5" customFormat="1" x14ac:dyDescent="0.25">
      <c r="E1571" s="2"/>
    </row>
    <row r="1572" spans="5:5" customFormat="1" x14ac:dyDescent="0.25">
      <c r="E1572" s="2"/>
    </row>
    <row r="1573" spans="5:5" customFormat="1" x14ac:dyDescent="0.25">
      <c r="E1573" s="2"/>
    </row>
    <row r="1574" spans="5:5" customFormat="1" x14ac:dyDescent="0.25">
      <c r="E1574" s="2"/>
    </row>
    <row r="1575" spans="5:5" customFormat="1" x14ac:dyDescent="0.25">
      <c r="E1575" s="2"/>
    </row>
    <row r="1576" spans="5:5" customFormat="1" x14ac:dyDescent="0.25">
      <c r="E1576" s="2"/>
    </row>
    <row r="1577" spans="5:5" customFormat="1" x14ac:dyDescent="0.25">
      <c r="E1577" s="2"/>
    </row>
    <row r="1578" spans="5:5" customFormat="1" x14ac:dyDescent="0.25">
      <c r="E1578" s="2"/>
    </row>
    <row r="1579" spans="5:5" customFormat="1" x14ac:dyDescent="0.25">
      <c r="E1579" s="2"/>
    </row>
    <row r="1580" spans="5:5" customFormat="1" x14ac:dyDescent="0.25">
      <c r="E1580" s="2"/>
    </row>
    <row r="1581" spans="5:5" customFormat="1" x14ac:dyDescent="0.25">
      <c r="E1581" s="2"/>
    </row>
    <row r="1582" spans="5:5" customFormat="1" x14ac:dyDescent="0.25">
      <c r="E1582" s="2"/>
    </row>
    <row r="1583" spans="5:5" customFormat="1" x14ac:dyDescent="0.25">
      <c r="E1583" s="2"/>
    </row>
    <row r="1584" spans="5:5" customFormat="1" x14ac:dyDescent="0.25">
      <c r="E1584" s="2"/>
    </row>
    <row r="1585" spans="5:5" customFormat="1" x14ac:dyDescent="0.25">
      <c r="E1585" s="2"/>
    </row>
    <row r="1586" spans="5:5" customFormat="1" x14ac:dyDescent="0.25">
      <c r="E1586" s="2"/>
    </row>
    <row r="1587" spans="5:5" customFormat="1" x14ac:dyDescent="0.25">
      <c r="E1587" s="2"/>
    </row>
    <row r="1588" spans="5:5" customFormat="1" x14ac:dyDescent="0.25">
      <c r="E1588" s="2"/>
    </row>
    <row r="1589" spans="5:5" customFormat="1" x14ac:dyDescent="0.25">
      <c r="E1589" s="2"/>
    </row>
    <row r="1590" spans="5:5" customFormat="1" x14ac:dyDescent="0.25">
      <c r="E1590" s="2"/>
    </row>
    <row r="1591" spans="5:5" customFormat="1" x14ac:dyDescent="0.25">
      <c r="E1591" s="2"/>
    </row>
    <row r="1592" spans="5:5" customFormat="1" x14ac:dyDescent="0.25">
      <c r="E1592" s="2"/>
    </row>
    <row r="1593" spans="5:5" customFormat="1" x14ac:dyDescent="0.25">
      <c r="E1593" s="2"/>
    </row>
    <row r="1594" spans="5:5" customFormat="1" x14ac:dyDescent="0.25">
      <c r="E1594" s="2"/>
    </row>
    <row r="1595" spans="5:5" customFormat="1" x14ac:dyDescent="0.25">
      <c r="E1595" s="2"/>
    </row>
    <row r="1596" spans="5:5" customFormat="1" x14ac:dyDescent="0.25">
      <c r="E1596" s="2"/>
    </row>
    <row r="1597" spans="5:5" customFormat="1" x14ac:dyDescent="0.25">
      <c r="E1597" s="2"/>
    </row>
    <row r="1598" spans="5:5" customFormat="1" x14ac:dyDescent="0.25">
      <c r="E1598" s="2"/>
    </row>
    <row r="1599" spans="5:5" customFormat="1" x14ac:dyDescent="0.25">
      <c r="E1599" s="2"/>
    </row>
    <row r="1600" spans="5:5" customFormat="1" x14ac:dyDescent="0.25">
      <c r="E1600" s="2"/>
    </row>
    <row r="1601" spans="5:5" customFormat="1" x14ac:dyDescent="0.25">
      <c r="E1601" s="2"/>
    </row>
    <row r="1602" spans="5:5" customFormat="1" x14ac:dyDescent="0.25">
      <c r="E1602" s="2"/>
    </row>
    <row r="1603" spans="5:5" customFormat="1" x14ac:dyDescent="0.25">
      <c r="E1603" s="2"/>
    </row>
    <row r="1604" spans="5:5" customFormat="1" x14ac:dyDescent="0.25">
      <c r="E1604" s="2"/>
    </row>
    <row r="1605" spans="5:5" customFormat="1" x14ac:dyDescent="0.25">
      <c r="E1605" s="2"/>
    </row>
    <row r="1606" spans="5:5" customFormat="1" x14ac:dyDescent="0.25">
      <c r="E1606" s="2"/>
    </row>
    <row r="1607" spans="5:5" customFormat="1" x14ac:dyDescent="0.25">
      <c r="E1607" s="2"/>
    </row>
    <row r="1608" spans="5:5" customFormat="1" x14ac:dyDescent="0.25">
      <c r="E1608" s="2"/>
    </row>
    <row r="1609" spans="5:5" customFormat="1" x14ac:dyDescent="0.25">
      <c r="E1609" s="2"/>
    </row>
    <row r="1610" spans="5:5" customFormat="1" x14ac:dyDescent="0.25">
      <c r="E1610" s="2"/>
    </row>
    <row r="1611" spans="5:5" customFormat="1" x14ac:dyDescent="0.25">
      <c r="E1611" s="2"/>
    </row>
    <row r="1612" spans="5:5" customFormat="1" x14ac:dyDescent="0.25">
      <c r="E1612" s="2"/>
    </row>
    <row r="1613" spans="5:5" customFormat="1" x14ac:dyDescent="0.25">
      <c r="E1613" s="2"/>
    </row>
    <row r="1614" spans="5:5" customFormat="1" x14ac:dyDescent="0.25">
      <c r="E1614" s="2"/>
    </row>
    <row r="1615" spans="5:5" customFormat="1" x14ac:dyDescent="0.25">
      <c r="E1615" s="2"/>
    </row>
    <row r="1616" spans="5:5" customFormat="1" x14ac:dyDescent="0.25">
      <c r="E1616" s="2"/>
    </row>
    <row r="1617" spans="5:5" customFormat="1" x14ac:dyDescent="0.25">
      <c r="E1617" s="2"/>
    </row>
    <row r="1618" spans="5:5" customFormat="1" x14ac:dyDescent="0.25">
      <c r="E1618" s="2"/>
    </row>
    <row r="1619" spans="5:5" customFormat="1" x14ac:dyDescent="0.25">
      <c r="E1619" s="2"/>
    </row>
    <row r="1620" spans="5:5" customFormat="1" x14ac:dyDescent="0.25">
      <c r="E1620" s="2"/>
    </row>
    <row r="1621" spans="5:5" customFormat="1" x14ac:dyDescent="0.25">
      <c r="E1621" s="2"/>
    </row>
    <row r="1622" spans="5:5" customFormat="1" x14ac:dyDescent="0.25">
      <c r="E1622" s="2"/>
    </row>
    <row r="1623" spans="5:5" customFormat="1" x14ac:dyDescent="0.25">
      <c r="E1623" s="2"/>
    </row>
    <row r="1624" spans="5:5" customFormat="1" x14ac:dyDescent="0.25">
      <c r="E1624" s="2"/>
    </row>
    <row r="1625" spans="5:5" customFormat="1" x14ac:dyDescent="0.25">
      <c r="E1625" s="2"/>
    </row>
    <row r="1626" spans="5:5" customFormat="1" x14ac:dyDescent="0.25">
      <c r="E1626" s="2"/>
    </row>
    <row r="1627" spans="5:5" customFormat="1" x14ac:dyDescent="0.25">
      <c r="E1627" s="2"/>
    </row>
    <row r="1628" spans="5:5" customFormat="1" x14ac:dyDescent="0.25">
      <c r="E1628" s="2"/>
    </row>
    <row r="1629" spans="5:5" customFormat="1" x14ac:dyDescent="0.25">
      <c r="E1629" s="2"/>
    </row>
    <row r="1630" spans="5:5" customFormat="1" x14ac:dyDescent="0.25">
      <c r="E1630" s="2"/>
    </row>
    <row r="1631" spans="5:5" customFormat="1" x14ac:dyDescent="0.25">
      <c r="E1631" s="2"/>
    </row>
    <row r="1632" spans="5:5" customFormat="1" x14ac:dyDescent="0.25">
      <c r="E1632" s="2"/>
    </row>
    <row r="1633" spans="5:5" customFormat="1" x14ac:dyDescent="0.25">
      <c r="E1633" s="2"/>
    </row>
    <row r="1634" spans="5:5" customFormat="1" x14ac:dyDescent="0.25">
      <c r="E1634" s="2"/>
    </row>
    <row r="1635" spans="5:5" customFormat="1" x14ac:dyDescent="0.25">
      <c r="E1635" s="2"/>
    </row>
    <row r="1636" spans="5:5" customFormat="1" x14ac:dyDescent="0.25">
      <c r="E1636" s="2"/>
    </row>
    <row r="1637" spans="5:5" customFormat="1" x14ac:dyDescent="0.25">
      <c r="E1637" s="2"/>
    </row>
    <row r="1638" spans="5:5" customFormat="1" x14ac:dyDescent="0.25">
      <c r="E1638" s="2"/>
    </row>
    <row r="1639" spans="5:5" customFormat="1" x14ac:dyDescent="0.25">
      <c r="E1639" s="2"/>
    </row>
    <row r="1640" spans="5:5" customFormat="1" x14ac:dyDescent="0.25">
      <c r="E1640" s="2"/>
    </row>
    <row r="1641" spans="5:5" customFormat="1" x14ac:dyDescent="0.25">
      <c r="E1641" s="2"/>
    </row>
    <row r="1642" spans="5:5" customFormat="1" x14ac:dyDescent="0.25">
      <c r="E1642" s="2"/>
    </row>
    <row r="1643" spans="5:5" customFormat="1" x14ac:dyDescent="0.25">
      <c r="E1643" s="2"/>
    </row>
    <row r="1644" spans="5:5" customFormat="1" x14ac:dyDescent="0.25">
      <c r="E1644" s="2"/>
    </row>
    <row r="1645" spans="5:5" customFormat="1" x14ac:dyDescent="0.25">
      <c r="E1645" s="2"/>
    </row>
    <row r="1646" spans="5:5" customFormat="1" x14ac:dyDescent="0.25">
      <c r="E1646" s="2"/>
    </row>
    <row r="1647" spans="5:5" customFormat="1" x14ac:dyDescent="0.25">
      <c r="E1647" s="2"/>
    </row>
    <row r="1648" spans="5:5" customFormat="1" x14ac:dyDescent="0.25">
      <c r="E1648" s="2"/>
    </row>
    <row r="1649" spans="5:5" customFormat="1" x14ac:dyDescent="0.25">
      <c r="E1649" s="2"/>
    </row>
    <row r="1650" spans="5:5" customFormat="1" x14ac:dyDescent="0.25">
      <c r="E1650" s="2"/>
    </row>
    <row r="1651" spans="5:5" customFormat="1" x14ac:dyDescent="0.25">
      <c r="E1651" s="2"/>
    </row>
    <row r="1652" spans="5:5" customFormat="1" x14ac:dyDescent="0.25">
      <c r="E1652" s="2"/>
    </row>
    <row r="1653" spans="5:5" customFormat="1" x14ac:dyDescent="0.25">
      <c r="E1653" s="2"/>
    </row>
    <row r="1654" spans="5:5" customFormat="1" x14ac:dyDescent="0.25">
      <c r="E1654" s="2"/>
    </row>
    <row r="1655" spans="5:5" customFormat="1" x14ac:dyDescent="0.25">
      <c r="E1655" s="2"/>
    </row>
    <row r="1656" spans="5:5" customFormat="1" x14ac:dyDescent="0.25">
      <c r="E1656" s="2"/>
    </row>
    <row r="1657" spans="5:5" customFormat="1" x14ac:dyDescent="0.25">
      <c r="E1657" s="2"/>
    </row>
    <row r="1658" spans="5:5" customFormat="1" x14ac:dyDescent="0.25">
      <c r="E1658" s="2"/>
    </row>
    <row r="1659" spans="5:5" customFormat="1" x14ac:dyDescent="0.25">
      <c r="E1659" s="2"/>
    </row>
    <row r="1660" spans="5:5" customFormat="1" x14ac:dyDescent="0.25">
      <c r="E1660" s="2"/>
    </row>
    <row r="1661" spans="5:5" customFormat="1" x14ac:dyDescent="0.25">
      <c r="E1661" s="2"/>
    </row>
    <row r="1662" spans="5:5" customFormat="1" x14ac:dyDescent="0.25">
      <c r="E1662" s="2"/>
    </row>
    <row r="1663" spans="5:5" customFormat="1" x14ac:dyDescent="0.25">
      <c r="E1663" s="2"/>
    </row>
    <row r="1664" spans="5:5" customFormat="1" x14ac:dyDescent="0.25">
      <c r="E1664" s="2"/>
    </row>
    <row r="1665" spans="5:5" customFormat="1" x14ac:dyDescent="0.25">
      <c r="E1665" s="2"/>
    </row>
    <row r="1666" spans="5:5" customFormat="1" x14ac:dyDescent="0.25">
      <c r="E1666" s="2"/>
    </row>
    <row r="1667" spans="5:5" customFormat="1" x14ac:dyDescent="0.25">
      <c r="E1667" s="2"/>
    </row>
    <row r="1668" spans="5:5" customFormat="1" x14ac:dyDescent="0.25">
      <c r="E1668" s="2"/>
    </row>
    <row r="1669" spans="5:5" customFormat="1" x14ac:dyDescent="0.25">
      <c r="E1669" s="2"/>
    </row>
    <row r="1670" spans="5:5" customFormat="1" x14ac:dyDescent="0.25">
      <c r="E1670" s="2"/>
    </row>
    <row r="1671" spans="5:5" customFormat="1" x14ac:dyDescent="0.25">
      <c r="E1671" s="2"/>
    </row>
    <row r="1672" spans="5:5" customFormat="1" x14ac:dyDescent="0.25">
      <c r="E1672" s="2"/>
    </row>
    <row r="1673" spans="5:5" customFormat="1" x14ac:dyDescent="0.25">
      <c r="E1673" s="2"/>
    </row>
    <row r="1674" spans="5:5" customFormat="1" x14ac:dyDescent="0.25">
      <c r="E1674" s="2"/>
    </row>
    <row r="1675" spans="5:5" customFormat="1" x14ac:dyDescent="0.25">
      <c r="E1675" s="2"/>
    </row>
    <row r="1676" spans="5:5" customFormat="1" x14ac:dyDescent="0.25">
      <c r="E1676" s="2"/>
    </row>
    <row r="1677" spans="5:5" customFormat="1" x14ac:dyDescent="0.25">
      <c r="E1677" s="2"/>
    </row>
    <row r="1678" spans="5:5" customFormat="1" x14ac:dyDescent="0.25">
      <c r="E1678" s="2"/>
    </row>
    <row r="1679" spans="5:5" customFormat="1" x14ac:dyDescent="0.25">
      <c r="E1679" s="2"/>
    </row>
    <row r="1680" spans="5:5" customFormat="1" x14ac:dyDescent="0.25">
      <c r="E1680" s="2"/>
    </row>
    <row r="1681" spans="5:5" customFormat="1" x14ac:dyDescent="0.25">
      <c r="E1681" s="2"/>
    </row>
    <row r="1682" spans="5:5" customFormat="1" x14ac:dyDescent="0.25">
      <c r="E1682" s="2"/>
    </row>
    <row r="1683" spans="5:5" customFormat="1" x14ac:dyDescent="0.25">
      <c r="E1683" s="2"/>
    </row>
    <row r="1684" spans="5:5" customFormat="1" x14ac:dyDescent="0.25">
      <c r="E1684" s="2"/>
    </row>
    <row r="1685" spans="5:5" customFormat="1" x14ac:dyDescent="0.25">
      <c r="E1685" s="2"/>
    </row>
    <row r="1686" spans="5:5" customFormat="1" x14ac:dyDescent="0.25">
      <c r="E1686" s="2"/>
    </row>
    <row r="1687" spans="5:5" customFormat="1" x14ac:dyDescent="0.25">
      <c r="E1687" s="2"/>
    </row>
    <row r="1688" spans="5:5" customFormat="1" x14ac:dyDescent="0.25">
      <c r="E1688" s="2"/>
    </row>
    <row r="1689" spans="5:5" customFormat="1" x14ac:dyDescent="0.25">
      <c r="E1689" s="2"/>
    </row>
    <row r="1690" spans="5:5" customFormat="1" x14ac:dyDescent="0.25">
      <c r="E1690" s="2"/>
    </row>
    <row r="1691" spans="5:5" customFormat="1" x14ac:dyDescent="0.25">
      <c r="E1691" s="2"/>
    </row>
    <row r="1692" spans="5:5" customFormat="1" x14ac:dyDescent="0.25">
      <c r="E1692" s="2"/>
    </row>
    <row r="1693" spans="5:5" customFormat="1" x14ac:dyDescent="0.25">
      <c r="E1693" s="2"/>
    </row>
    <row r="1694" spans="5:5" customFormat="1" x14ac:dyDescent="0.25">
      <c r="E1694" s="2"/>
    </row>
    <row r="1695" spans="5:5" customFormat="1" x14ac:dyDescent="0.25">
      <c r="E1695" s="2"/>
    </row>
    <row r="1696" spans="5:5" customFormat="1" x14ac:dyDescent="0.25">
      <c r="E1696" s="2"/>
    </row>
    <row r="1697" spans="5:5" customFormat="1" x14ac:dyDescent="0.25">
      <c r="E1697" s="2"/>
    </row>
    <row r="1698" spans="5:5" customFormat="1" x14ac:dyDescent="0.25">
      <c r="E1698" s="2"/>
    </row>
    <row r="1699" spans="5:5" customFormat="1" x14ac:dyDescent="0.25">
      <c r="E1699" s="2"/>
    </row>
    <row r="1700" spans="5:5" customFormat="1" x14ac:dyDescent="0.25">
      <c r="E1700" s="2"/>
    </row>
    <row r="1701" spans="5:5" customFormat="1" x14ac:dyDescent="0.25">
      <c r="E1701" s="2"/>
    </row>
    <row r="1702" spans="5:5" customFormat="1" x14ac:dyDescent="0.25">
      <c r="E1702" s="2"/>
    </row>
    <row r="1703" spans="5:5" customFormat="1" x14ac:dyDescent="0.25">
      <c r="E1703" s="2"/>
    </row>
    <row r="1704" spans="5:5" customFormat="1" x14ac:dyDescent="0.25">
      <c r="E1704" s="2"/>
    </row>
    <row r="1705" spans="5:5" customFormat="1" x14ac:dyDescent="0.25">
      <c r="E1705" s="2"/>
    </row>
    <row r="1706" spans="5:5" customFormat="1" x14ac:dyDescent="0.25">
      <c r="E1706" s="2"/>
    </row>
    <row r="1707" spans="5:5" customFormat="1" x14ac:dyDescent="0.25">
      <c r="E1707" s="2"/>
    </row>
    <row r="1708" spans="5:5" customFormat="1" x14ac:dyDescent="0.25">
      <c r="E1708" s="2"/>
    </row>
    <row r="1709" spans="5:5" customFormat="1" x14ac:dyDescent="0.25">
      <c r="E1709" s="2"/>
    </row>
    <row r="1710" spans="5:5" customFormat="1" x14ac:dyDescent="0.25">
      <c r="E1710" s="2"/>
    </row>
    <row r="1711" spans="5:5" customFormat="1" x14ac:dyDescent="0.25">
      <c r="E1711" s="2"/>
    </row>
    <row r="1712" spans="5:5" customFormat="1" x14ac:dyDescent="0.25">
      <c r="E1712" s="2"/>
    </row>
    <row r="1713" spans="5:5" customFormat="1" x14ac:dyDescent="0.25">
      <c r="E1713" s="2"/>
    </row>
    <row r="1714" spans="5:5" customFormat="1" x14ac:dyDescent="0.25">
      <c r="E1714" s="2"/>
    </row>
    <row r="1715" spans="5:5" customFormat="1" x14ac:dyDescent="0.25">
      <c r="E1715" s="2"/>
    </row>
    <row r="1716" spans="5:5" customFormat="1" x14ac:dyDescent="0.25">
      <c r="E1716" s="2"/>
    </row>
    <row r="1717" spans="5:5" customFormat="1" x14ac:dyDescent="0.25">
      <c r="E1717" s="2"/>
    </row>
    <row r="1718" spans="5:5" customFormat="1" x14ac:dyDescent="0.25">
      <c r="E1718" s="2"/>
    </row>
    <row r="1719" spans="5:5" customFormat="1" x14ac:dyDescent="0.25">
      <c r="E1719" s="2"/>
    </row>
    <row r="1720" spans="5:5" customFormat="1" x14ac:dyDescent="0.25">
      <c r="E1720" s="2"/>
    </row>
    <row r="1721" spans="5:5" customFormat="1" x14ac:dyDescent="0.25">
      <c r="E1721" s="2"/>
    </row>
    <row r="1722" spans="5:5" customFormat="1" x14ac:dyDescent="0.25">
      <c r="E1722" s="2"/>
    </row>
    <row r="1723" spans="5:5" customFormat="1" x14ac:dyDescent="0.25">
      <c r="E1723" s="2"/>
    </row>
    <row r="1724" spans="5:5" customFormat="1" x14ac:dyDescent="0.25">
      <c r="E1724" s="2"/>
    </row>
    <row r="1725" spans="5:5" customFormat="1" x14ac:dyDescent="0.25">
      <c r="E1725" s="2"/>
    </row>
    <row r="1726" spans="5:5" customFormat="1" x14ac:dyDescent="0.25">
      <c r="E1726" s="2"/>
    </row>
    <row r="1727" spans="5:5" customFormat="1" x14ac:dyDescent="0.25">
      <c r="E1727" s="2"/>
    </row>
    <row r="1728" spans="5:5" customFormat="1" x14ac:dyDescent="0.25">
      <c r="E1728" s="2"/>
    </row>
    <row r="1729" spans="5:5" customFormat="1" x14ac:dyDescent="0.25">
      <c r="E1729" s="2"/>
    </row>
    <row r="1730" spans="5:5" customFormat="1" x14ac:dyDescent="0.25">
      <c r="E1730" s="2"/>
    </row>
    <row r="1731" spans="5:5" customFormat="1" x14ac:dyDescent="0.25">
      <c r="E1731" s="2"/>
    </row>
    <row r="1732" spans="5:5" customFormat="1" x14ac:dyDescent="0.25">
      <c r="E1732" s="2"/>
    </row>
    <row r="1733" spans="5:5" customFormat="1" x14ac:dyDescent="0.25">
      <c r="E1733" s="2"/>
    </row>
    <row r="1734" spans="5:5" customFormat="1" x14ac:dyDescent="0.25">
      <c r="E1734" s="2"/>
    </row>
    <row r="1735" spans="5:5" customFormat="1" x14ac:dyDescent="0.25">
      <c r="E1735" s="2"/>
    </row>
    <row r="1736" spans="5:5" customFormat="1" x14ac:dyDescent="0.25">
      <c r="E1736" s="2"/>
    </row>
    <row r="1737" spans="5:5" customFormat="1" x14ac:dyDescent="0.25">
      <c r="E1737" s="2"/>
    </row>
    <row r="1738" spans="5:5" customFormat="1" x14ac:dyDescent="0.25">
      <c r="E1738" s="2"/>
    </row>
    <row r="1739" spans="5:5" customFormat="1" x14ac:dyDescent="0.25">
      <c r="E1739" s="2"/>
    </row>
    <row r="1740" spans="5:5" customFormat="1" x14ac:dyDescent="0.25">
      <c r="E1740" s="2"/>
    </row>
    <row r="1741" spans="5:5" customFormat="1" x14ac:dyDescent="0.25">
      <c r="E1741" s="2"/>
    </row>
    <row r="1742" spans="5:5" customFormat="1" x14ac:dyDescent="0.25">
      <c r="E1742" s="2"/>
    </row>
    <row r="1743" spans="5:5" customFormat="1" x14ac:dyDescent="0.25">
      <c r="E1743" s="2"/>
    </row>
    <row r="1744" spans="5:5" customFormat="1" x14ac:dyDescent="0.25">
      <c r="E1744" s="2"/>
    </row>
    <row r="1745" spans="5:5" customFormat="1" x14ac:dyDescent="0.25">
      <c r="E1745" s="2"/>
    </row>
    <row r="1746" spans="5:5" customFormat="1" x14ac:dyDescent="0.25">
      <c r="E1746" s="2"/>
    </row>
    <row r="1747" spans="5:5" customFormat="1" x14ac:dyDescent="0.25">
      <c r="E1747" s="2"/>
    </row>
    <row r="1748" spans="5:5" customFormat="1" x14ac:dyDescent="0.25">
      <c r="E1748" s="2"/>
    </row>
    <row r="1749" spans="5:5" customFormat="1" x14ac:dyDescent="0.25">
      <c r="E1749" s="2"/>
    </row>
  </sheetData>
  <sortState xmlns:xlrd2="http://schemas.microsoft.com/office/spreadsheetml/2017/richdata2" ref="A2:BE264">
    <sortCondition ref="A2:A264"/>
    <sortCondition ref="B2:B264"/>
    <sortCondition ref="C2:C264"/>
    <sortCondition ref="E2:E2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Positive_ND_Isolates_Sent_to_MI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Cressman</dc:creator>
  <cp:lastModifiedBy>Cressman, Leigh</cp:lastModifiedBy>
  <dcterms:created xsi:type="dcterms:W3CDTF">2023-12-15T13:34:02Z</dcterms:created>
  <dcterms:modified xsi:type="dcterms:W3CDTF">2024-01-25T16:54:00Z</dcterms:modified>
</cp:coreProperties>
</file>