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D691DE29-2FAE-419C-B3BD-A2496CBF5398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Summary" sheetId="1" r:id="rId1"/>
    <sheet name="Paytable" sheetId="2" r:id="rId2"/>
    <sheet name="Paylines" sheetId="14" r:id="rId3"/>
    <sheet name="Collect Feature Paytable" sheetId="12" r:id="rId4"/>
    <sheet name="Base Game Reels" sheetId="3" r:id="rId5"/>
    <sheet name="Outer Collector Reels" sheetId="15" r:id="rId6"/>
    <sheet name="FreeSpinsTriggerReels" sheetId="6" r:id="rId7"/>
    <sheet name="LionFeature Reels" sheetId="7" r:id="rId8"/>
    <sheet name="ElephantFeature Reels" sheetId="8" r:id="rId9"/>
    <sheet name="LeopardFeature Reels" sheetId="9" r:id="rId10"/>
    <sheet name="RhinoFeature Reels" sheetId="10" r:id="rId11"/>
    <sheet name="BuffaloFeature Reel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4" i="15" l="1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C149" i="15" l="1"/>
  <c r="D149" i="15"/>
  <c r="D153" i="15" s="1"/>
  <c r="E149" i="15"/>
  <c r="E153" i="15" s="1"/>
  <c r="F149" i="15"/>
  <c r="F153" i="15" s="1"/>
  <c r="G149" i="15"/>
  <c r="C160" i="15" l="1"/>
  <c r="I127" i="15" s="1"/>
  <c r="I62" i="15" s="1"/>
  <c r="I19" i="15" l="1"/>
  <c r="D147" i="3" l="1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G192" i="3"/>
  <c r="D193" i="3"/>
  <c r="E193" i="3"/>
  <c r="G193" i="3"/>
  <c r="D194" i="3"/>
  <c r="E194" i="3"/>
  <c r="G194" i="3"/>
  <c r="D195" i="3"/>
  <c r="E195" i="3"/>
  <c r="G195" i="3"/>
  <c r="D196" i="3"/>
  <c r="E196" i="3"/>
  <c r="G196" i="3"/>
  <c r="C187" i="3"/>
  <c r="C188" i="3"/>
  <c r="C189" i="3"/>
  <c r="C190" i="3"/>
  <c r="C191" i="3"/>
  <c r="C192" i="3"/>
  <c r="C193" i="3"/>
  <c r="C194" i="3"/>
  <c r="C195" i="3"/>
  <c r="C196" i="3"/>
  <c r="C186" i="3"/>
  <c r="H161" i="3" l="1"/>
  <c r="H178" i="3" l="1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72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M148" i="3" l="1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N167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I62" i="3" s="1"/>
  <c r="I19" i="3" s="1"/>
  <c r="S190" i="3"/>
</calcChain>
</file>

<file path=xl/sharedStrings.xml><?xml version="1.0" encoding="utf-8"?>
<sst xmlns="http://schemas.openxmlformats.org/spreadsheetml/2006/main" count="1359" uniqueCount="83">
  <si>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</si>
  <si>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</si>
  <si>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</si>
  <si>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</si>
  <si>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</si>
  <si>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</si>
  <si>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</si>
  <si>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</si>
  <si>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</si>
  <si>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</si>
  <si>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</si>
  <si>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</si>
  <si>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</si>
  <si>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</si>
  <si>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</si>
  <si>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</si>
  <si>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</si>
  <si>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</si>
  <si>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</si>
  <si>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</si>
  <si>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</si>
  <si>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</si>
  <si>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</si>
  <si>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</si>
  <si>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</si>
  <si>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</si>
  <si>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</si>
  <si>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</si>
  <si>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</si>
  <si>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</si>
  <si>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</si>
  <si>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</si>
  <si>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1-2</t>
  </si>
  <si>
    <t>3-4</t>
  </si>
  <si>
    <t>5-6</t>
  </si>
  <si>
    <t>7-8</t>
  </si>
  <si>
    <t>9-10</t>
  </si>
  <si>
    <t>11</t>
  </si>
  <si>
    <t>12</t>
  </si>
  <si>
    <t>15x</t>
  </si>
  <si>
    <t>Symbols Collected</t>
  </si>
  <si>
    <t>Payment multiplier</t>
  </si>
  <si>
    <t xml:space="preserve">Avg ~ </t>
  </si>
  <si>
    <t>110-140</t>
  </si>
  <si>
    <t xml:space="preserve">FS Trigger Cycle: </t>
  </si>
  <si>
    <t>RTP BG:</t>
  </si>
  <si>
    <t>~30%</t>
  </si>
  <si>
    <t>RTP FS:</t>
  </si>
  <si>
    <t>~50-60%</t>
  </si>
  <si>
    <t>RTP CF:</t>
  </si>
  <si>
    <t>~16-6%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</si>
  <si>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</si>
  <si>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</si>
  <si>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</si>
  <si>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</si>
  <si>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</si>
  <si>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</si>
  <si>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</si>
  <si>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</si>
  <si>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RTP: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</si>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</sst>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2" xfId="0" applyBorder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49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2"/>
  <sheetViews>
    <sheetView topLeftCell="A3" workbookViewId="0">
      <selection activeCell="L10" sqref="L10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3">
      <c r="A7" t="s">
        <v>0</v>
      </c>
      <c r="B7" t="s">
        <v>1</v>
      </c>
    </row>
    <row r="8" spans="1:13">
      <c r="A8" t="s">
        <v>2</v>
      </c>
      <c r="B8">
        <v>50</v>
      </c>
      <c r="H8" t="s">
        <v>4</v>
      </c>
    </row>
    <row r="9" spans="1:13">
      <c r="A9" t="s">
        <v>3</v>
      </c>
      <c r="B9">
        <v>100</v>
      </c>
      <c r="H9" t="s">
        <v>7</v>
      </c>
      <c r="I9" t="s">
        <v>79</v>
      </c>
    </row>
    <row r="10" spans="1:13">
      <c r="H10" t="s">
        <v>8</v>
      </c>
      <c r="I10" t="s">
        <v>18</v>
      </c>
    </row>
    <row r="11" spans="1:13">
      <c r="A11" t="s">
        <v>20</v>
      </c>
      <c r="B11">
        <v>40</v>
      </c>
      <c r="H11" t="s">
        <v>9</v>
      </c>
      <c r="I11" t="s">
        <v>19</v>
      </c>
    </row>
    <row r="12" spans="1:13">
      <c r="A12" t="s">
        <v>44</v>
      </c>
      <c r="B12" s="12" t="s">
        <v>43</v>
      </c>
      <c r="H12" t="s">
        <v>10</v>
      </c>
      <c r="I12" t="s">
        <v>17</v>
      </c>
    </row>
    <row r="13" spans="1:13">
      <c r="H13" t="s">
        <v>78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</row>
    <row r="14" spans="1:13">
      <c r="A14" t="s">
        <v>45</v>
      </c>
      <c r="B14" t="s">
        <v>46</v>
      </c>
      <c r="I14" t="s">
        <v>26</v>
      </c>
      <c r="K14" t="s">
        <v>27</v>
      </c>
      <c r="L14" t="s">
        <v>28</v>
      </c>
    </row>
    <row r="15" spans="1:13">
      <c r="A15" t="s">
        <v>47</v>
      </c>
      <c r="B15" t="s">
        <v>48</v>
      </c>
      <c r="I15" t="s">
        <v>29</v>
      </c>
      <c r="K15" t="s">
        <v>30</v>
      </c>
      <c r="L15" t="s">
        <v>31</v>
      </c>
    </row>
    <row r="16" spans="1:13">
      <c r="A16" t="s">
        <v>49</v>
      </c>
      <c r="B16" t="s">
        <v>50</v>
      </c>
    </row>
    <row r="19" spans="1:2">
      <c r="A19" t="s">
        <v>70</v>
      </c>
    </row>
    <row r="20" spans="1:2">
      <c r="A20" t="s">
        <v>71</v>
      </c>
      <c r="B20" s="46">
        <v>0.3</v>
      </c>
    </row>
    <row r="21" spans="1:2">
      <c r="A21" t="s">
        <v>72</v>
      </c>
      <c r="B21" t="s">
        <v>74</v>
      </c>
    </row>
    <row r="22" spans="1:2">
      <c r="A22" t="s">
        <v>73</v>
      </c>
      <c r="B22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G10" sqref="G10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50</v>
      </c>
      <c r="F4">
        <v>200</v>
      </c>
      <c r="G4">
        <v>500</v>
      </c>
    </row>
    <row r="5" spans="2:7">
      <c r="B5" t="s">
        <v>7</v>
      </c>
      <c r="C5">
        <v>0</v>
      </c>
      <c r="D5">
        <v>0</v>
      </c>
      <c r="E5">
        <v>30</v>
      </c>
      <c r="F5">
        <v>150</v>
      </c>
      <c r="G5">
        <v>400</v>
      </c>
    </row>
    <row r="6" spans="2:7">
      <c r="B6" t="s">
        <v>8</v>
      </c>
      <c r="C6">
        <v>0</v>
      </c>
      <c r="D6">
        <v>0</v>
      </c>
      <c r="E6">
        <v>20</v>
      </c>
      <c r="F6">
        <v>100</v>
      </c>
      <c r="G6">
        <v>300</v>
      </c>
    </row>
    <row r="7" spans="2:7">
      <c r="B7" t="s">
        <v>9</v>
      </c>
      <c r="C7">
        <v>0</v>
      </c>
      <c r="D7">
        <v>0</v>
      </c>
      <c r="E7">
        <v>20</v>
      </c>
      <c r="F7">
        <v>80</v>
      </c>
      <c r="G7">
        <v>250</v>
      </c>
    </row>
    <row r="8" spans="2:7">
      <c r="B8" t="s">
        <v>10</v>
      </c>
      <c r="C8">
        <v>0</v>
      </c>
      <c r="D8">
        <v>0</v>
      </c>
      <c r="E8">
        <v>20</v>
      </c>
      <c r="F8">
        <v>60</v>
      </c>
      <c r="G8">
        <v>200</v>
      </c>
    </row>
    <row r="9" spans="2:7">
      <c r="B9" t="s">
        <v>78</v>
      </c>
      <c r="C9">
        <v>0</v>
      </c>
      <c r="D9">
        <v>0</v>
      </c>
      <c r="E9">
        <v>20</v>
      </c>
      <c r="F9">
        <v>50</v>
      </c>
      <c r="G9">
        <v>150</v>
      </c>
    </row>
    <row r="10" spans="2:7">
      <c r="B10" t="s">
        <v>11</v>
      </c>
      <c r="C10">
        <v>0</v>
      </c>
      <c r="D10">
        <v>0</v>
      </c>
      <c r="E10">
        <v>5</v>
      </c>
      <c r="F10">
        <v>30</v>
      </c>
      <c r="G10">
        <v>100</v>
      </c>
    </row>
    <row r="11" spans="2:7">
      <c r="B11" t="s">
        <v>12</v>
      </c>
      <c r="C11">
        <v>0</v>
      </c>
      <c r="D11">
        <v>0</v>
      </c>
      <c r="E11">
        <v>5</v>
      </c>
      <c r="F11">
        <v>30</v>
      </c>
      <c r="G11">
        <v>100</v>
      </c>
    </row>
    <row r="12" spans="2:7">
      <c r="B12" t="s">
        <v>13</v>
      </c>
      <c r="C12">
        <v>0</v>
      </c>
      <c r="D12">
        <v>0</v>
      </c>
      <c r="E12">
        <v>5</v>
      </c>
      <c r="F12">
        <v>20</v>
      </c>
      <c r="G12">
        <v>50</v>
      </c>
    </row>
    <row r="13" spans="2:7">
      <c r="B13" t="s">
        <v>14</v>
      </c>
      <c r="C13">
        <v>0</v>
      </c>
      <c r="D13">
        <v>0</v>
      </c>
      <c r="E13">
        <v>5</v>
      </c>
      <c r="F13">
        <v>20</v>
      </c>
      <c r="G13">
        <v>50</v>
      </c>
    </row>
    <row r="14" spans="2:7">
      <c r="B14" t="s">
        <v>15</v>
      </c>
      <c r="C14">
        <v>0</v>
      </c>
      <c r="D14">
        <v>0</v>
      </c>
      <c r="E14">
        <v>5</v>
      </c>
      <c r="F14">
        <v>20</v>
      </c>
      <c r="G14">
        <v>50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4">
        <v>0</v>
      </c>
      <c r="C4" s="44">
        <v>0</v>
      </c>
      <c r="D4" s="44">
        <v>0</v>
      </c>
      <c r="E4" s="44">
        <v>0</v>
      </c>
      <c r="F4" s="44">
        <v>0</v>
      </c>
    </row>
    <row r="5" spans="1:6">
      <c r="B5" s="44">
        <v>1</v>
      </c>
      <c r="C5" s="44">
        <v>1</v>
      </c>
      <c r="D5" s="44">
        <v>1</v>
      </c>
      <c r="E5" s="44">
        <v>1</v>
      </c>
      <c r="F5" s="44">
        <v>1</v>
      </c>
    </row>
    <row r="6" spans="1:6">
      <c r="B6" s="44">
        <v>2</v>
      </c>
      <c r="C6" s="44">
        <v>2</v>
      </c>
      <c r="D6" s="44">
        <v>2</v>
      </c>
      <c r="E6" s="44">
        <v>2</v>
      </c>
      <c r="F6" s="44">
        <v>2</v>
      </c>
    </row>
    <row r="7" spans="1:6">
      <c r="B7" s="44">
        <v>3</v>
      </c>
      <c r="C7" s="44">
        <v>3</v>
      </c>
      <c r="D7" s="44">
        <v>3</v>
      </c>
      <c r="E7" s="44">
        <v>3</v>
      </c>
      <c r="F7" s="44">
        <v>3</v>
      </c>
    </row>
    <row r="9" spans="1:6">
      <c r="B9" s="51" t="s">
        <v>66</v>
      </c>
      <c r="C9" s="51"/>
      <c r="D9" s="51"/>
      <c r="E9" s="51"/>
      <c r="F9" s="51"/>
    </row>
    <row r="10" spans="1:6">
      <c r="A10" s="49">
        <v>1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</row>
    <row r="11" spans="1:6">
      <c r="A11" s="49">
        <v>2</v>
      </c>
      <c r="B11" s="50">
        <v>1</v>
      </c>
      <c r="C11" s="50">
        <v>1</v>
      </c>
      <c r="D11" s="50">
        <v>1</v>
      </c>
      <c r="E11" s="50">
        <v>1</v>
      </c>
      <c r="F11" s="50">
        <v>1</v>
      </c>
    </row>
    <row r="12" spans="1:6">
      <c r="A12" s="49">
        <v>3</v>
      </c>
      <c r="B12" s="50">
        <v>2</v>
      </c>
      <c r="C12" s="50">
        <v>2</v>
      </c>
      <c r="D12" s="50">
        <v>2</v>
      </c>
      <c r="E12" s="50">
        <v>2</v>
      </c>
      <c r="F12" s="50">
        <v>2</v>
      </c>
    </row>
    <row r="13" spans="1:6">
      <c r="A13" s="49">
        <v>4</v>
      </c>
      <c r="B13" s="50">
        <v>3</v>
      </c>
      <c r="C13" s="50">
        <v>3</v>
      </c>
      <c r="D13" s="50">
        <v>3</v>
      </c>
      <c r="E13" s="50">
        <v>3</v>
      </c>
      <c r="F13" s="50">
        <v>3</v>
      </c>
    </row>
    <row r="14" spans="1:6">
      <c r="A14" s="49">
        <v>5</v>
      </c>
      <c r="B14" s="50">
        <v>0</v>
      </c>
      <c r="C14" s="50">
        <v>1</v>
      </c>
      <c r="D14" s="50">
        <v>2</v>
      </c>
      <c r="E14" s="50">
        <v>1</v>
      </c>
      <c r="F14" s="50">
        <v>0</v>
      </c>
    </row>
    <row r="15" spans="1:6">
      <c r="A15" s="49">
        <v>6</v>
      </c>
      <c r="B15" s="50">
        <v>1</v>
      </c>
      <c r="C15" s="50">
        <v>2</v>
      </c>
      <c r="D15" s="50">
        <v>3</v>
      </c>
      <c r="E15" s="50">
        <v>2</v>
      </c>
      <c r="F15" s="50">
        <v>1</v>
      </c>
    </row>
    <row r="16" spans="1:6">
      <c r="A16" s="49">
        <v>7</v>
      </c>
      <c r="B16" s="50">
        <v>2</v>
      </c>
      <c r="C16" s="50">
        <v>1</v>
      </c>
      <c r="D16" s="50">
        <v>0</v>
      </c>
      <c r="E16" s="50">
        <v>1</v>
      </c>
      <c r="F16" s="50">
        <v>2</v>
      </c>
    </row>
    <row r="17" spans="1:6">
      <c r="A17" s="49">
        <v>8</v>
      </c>
      <c r="B17" s="50">
        <v>3</v>
      </c>
      <c r="C17" s="50">
        <v>2</v>
      </c>
      <c r="D17" s="50">
        <v>1</v>
      </c>
      <c r="E17" s="50">
        <v>2</v>
      </c>
      <c r="F17" s="50">
        <v>3</v>
      </c>
    </row>
    <row r="18" spans="1:6">
      <c r="A18" s="49">
        <v>9</v>
      </c>
      <c r="B18" s="50">
        <v>0</v>
      </c>
      <c r="C18" s="50">
        <v>1</v>
      </c>
      <c r="D18" s="50">
        <v>0</v>
      </c>
      <c r="E18" s="50">
        <v>1</v>
      </c>
      <c r="F18" s="50">
        <v>0</v>
      </c>
    </row>
    <row r="19" spans="1:6">
      <c r="A19" s="49">
        <v>10</v>
      </c>
      <c r="B19" s="50">
        <v>1</v>
      </c>
      <c r="C19" s="50">
        <v>0</v>
      </c>
      <c r="D19" s="50">
        <v>1</v>
      </c>
      <c r="E19" s="50">
        <v>0</v>
      </c>
      <c r="F19" s="50">
        <v>1</v>
      </c>
    </row>
    <row r="20" spans="1:6">
      <c r="A20" s="49">
        <v>11</v>
      </c>
      <c r="B20" s="50">
        <v>2</v>
      </c>
      <c r="C20" s="50">
        <v>3</v>
      </c>
      <c r="D20" s="50">
        <v>2</v>
      </c>
      <c r="E20" s="50">
        <v>3</v>
      </c>
      <c r="F20" s="50">
        <v>2</v>
      </c>
    </row>
    <row r="21" spans="1:6">
      <c r="A21" s="49">
        <v>12</v>
      </c>
      <c r="B21" s="50">
        <v>3</v>
      </c>
      <c r="C21" s="50">
        <v>2</v>
      </c>
      <c r="D21" s="50">
        <v>3</v>
      </c>
      <c r="E21" s="50">
        <v>2</v>
      </c>
      <c r="F21" s="50">
        <v>3</v>
      </c>
    </row>
    <row r="22" spans="1:6">
      <c r="A22" s="49">
        <v>13</v>
      </c>
      <c r="B22" s="50">
        <v>1</v>
      </c>
      <c r="C22" s="50">
        <v>2</v>
      </c>
      <c r="D22" s="50">
        <v>1</v>
      </c>
      <c r="E22" s="50">
        <v>2</v>
      </c>
      <c r="F22" s="50">
        <v>1</v>
      </c>
    </row>
    <row r="23" spans="1:6">
      <c r="A23" s="49">
        <v>14</v>
      </c>
      <c r="B23" s="50">
        <v>2</v>
      </c>
      <c r="C23" s="50">
        <v>1</v>
      </c>
      <c r="D23" s="50">
        <v>2</v>
      </c>
      <c r="E23" s="50">
        <v>1</v>
      </c>
      <c r="F23" s="50">
        <v>2</v>
      </c>
    </row>
    <row r="24" spans="1:6">
      <c r="A24" s="49">
        <v>15</v>
      </c>
      <c r="B24" s="50">
        <v>0</v>
      </c>
      <c r="C24" s="50">
        <v>1</v>
      </c>
      <c r="D24" s="50">
        <v>2</v>
      </c>
      <c r="E24" s="50">
        <v>3</v>
      </c>
      <c r="F24" s="50">
        <v>2</v>
      </c>
    </row>
    <row r="25" spans="1:6">
      <c r="A25" s="49">
        <v>16</v>
      </c>
      <c r="B25" s="50">
        <v>3</v>
      </c>
      <c r="C25" s="50">
        <v>2</v>
      </c>
      <c r="D25" s="50">
        <v>1</v>
      </c>
      <c r="E25" s="50">
        <v>0</v>
      </c>
      <c r="F25" s="50">
        <v>1</v>
      </c>
    </row>
    <row r="26" spans="1:6">
      <c r="A26" s="49">
        <v>17</v>
      </c>
      <c r="B26" s="50">
        <v>0</v>
      </c>
      <c r="C26" s="50">
        <v>0</v>
      </c>
      <c r="D26" s="50">
        <v>1</v>
      </c>
      <c r="E26" s="50">
        <v>0</v>
      </c>
      <c r="F26" s="50">
        <v>0</v>
      </c>
    </row>
    <row r="27" spans="1:6">
      <c r="A27" s="49">
        <v>18</v>
      </c>
      <c r="B27" s="50">
        <v>1</v>
      </c>
      <c r="C27" s="50">
        <v>1</v>
      </c>
      <c r="D27" s="50">
        <v>0</v>
      </c>
      <c r="E27" s="50">
        <v>1</v>
      </c>
      <c r="F27" s="50">
        <v>1</v>
      </c>
    </row>
    <row r="28" spans="1:6">
      <c r="A28" s="49">
        <v>19</v>
      </c>
      <c r="B28" s="50">
        <v>2</v>
      </c>
      <c r="C28" s="50">
        <v>2</v>
      </c>
      <c r="D28" s="50">
        <v>3</v>
      </c>
      <c r="E28" s="50">
        <v>2</v>
      </c>
      <c r="F28" s="50">
        <v>2</v>
      </c>
    </row>
    <row r="29" spans="1:6">
      <c r="A29" s="49">
        <v>20</v>
      </c>
      <c r="B29" s="50">
        <v>3</v>
      </c>
      <c r="C29" s="50">
        <v>3</v>
      </c>
      <c r="D29" s="50">
        <v>2</v>
      </c>
      <c r="E29" s="50">
        <v>3</v>
      </c>
      <c r="F29" s="50">
        <v>3</v>
      </c>
    </row>
    <row r="30" spans="1:6">
      <c r="A30" s="49">
        <v>21</v>
      </c>
      <c r="B30" s="50">
        <v>1</v>
      </c>
      <c r="C30" s="50">
        <v>1</v>
      </c>
      <c r="D30" s="50">
        <v>2</v>
      </c>
      <c r="E30" s="50">
        <v>1</v>
      </c>
      <c r="F30" s="50">
        <v>1</v>
      </c>
    </row>
    <row r="31" spans="1:6">
      <c r="A31" s="49">
        <v>22</v>
      </c>
      <c r="B31" s="50">
        <v>2</v>
      </c>
      <c r="C31" s="50">
        <v>2</v>
      </c>
      <c r="D31" s="50">
        <v>1</v>
      </c>
      <c r="E31" s="50">
        <v>2</v>
      </c>
      <c r="F31" s="50">
        <v>2</v>
      </c>
    </row>
    <row r="32" spans="1:6">
      <c r="A32" s="49">
        <v>23</v>
      </c>
      <c r="B32" s="50">
        <v>0</v>
      </c>
      <c r="C32" s="50">
        <v>0</v>
      </c>
      <c r="D32" s="50">
        <v>2</v>
      </c>
      <c r="E32" s="50">
        <v>0</v>
      </c>
      <c r="F32" s="50">
        <v>0</v>
      </c>
    </row>
    <row r="33" spans="1:6">
      <c r="A33" s="49">
        <v>24</v>
      </c>
      <c r="B33" s="50">
        <v>1</v>
      </c>
      <c r="C33" s="50">
        <v>1</v>
      </c>
      <c r="D33" s="50">
        <v>3</v>
      </c>
      <c r="E33" s="50">
        <v>1</v>
      </c>
      <c r="F33" s="50">
        <v>1</v>
      </c>
    </row>
    <row r="34" spans="1:6">
      <c r="A34" s="49">
        <v>25</v>
      </c>
      <c r="B34" s="50">
        <v>2</v>
      </c>
      <c r="C34" s="50">
        <v>2</v>
      </c>
      <c r="D34" s="50">
        <v>0</v>
      </c>
      <c r="E34" s="50">
        <v>2</v>
      </c>
      <c r="F34" s="50">
        <v>2</v>
      </c>
    </row>
    <row r="35" spans="1:6">
      <c r="A35" s="49">
        <v>26</v>
      </c>
      <c r="B35" s="50">
        <v>3</v>
      </c>
      <c r="C35" s="50">
        <v>3</v>
      </c>
      <c r="D35" s="50">
        <v>1</v>
      </c>
      <c r="E35" s="50">
        <v>3</v>
      </c>
      <c r="F35" s="50">
        <v>3</v>
      </c>
    </row>
    <row r="36" spans="1:6">
      <c r="A36" s="49">
        <v>27</v>
      </c>
      <c r="B36" s="50">
        <v>0</v>
      </c>
      <c r="C36" s="50">
        <v>0</v>
      </c>
      <c r="D36" s="50">
        <v>3</v>
      </c>
      <c r="E36" s="50">
        <v>0</v>
      </c>
      <c r="F36" s="50">
        <v>0</v>
      </c>
    </row>
    <row r="37" spans="1:6">
      <c r="A37" s="49">
        <v>28</v>
      </c>
      <c r="B37" s="50">
        <v>3</v>
      </c>
      <c r="C37" s="50">
        <v>3</v>
      </c>
      <c r="D37" s="50">
        <v>0</v>
      </c>
      <c r="E37" s="50">
        <v>3</v>
      </c>
      <c r="F37" s="50">
        <v>3</v>
      </c>
    </row>
    <row r="38" spans="1:6">
      <c r="A38" s="49">
        <v>29</v>
      </c>
      <c r="B38" s="50">
        <v>1</v>
      </c>
      <c r="C38" s="50">
        <v>0</v>
      </c>
      <c r="D38" s="50">
        <v>1</v>
      </c>
      <c r="E38" s="50">
        <v>2</v>
      </c>
      <c r="F38" s="50">
        <v>3</v>
      </c>
    </row>
    <row r="39" spans="1:6">
      <c r="A39" s="49">
        <v>30</v>
      </c>
      <c r="B39" s="50">
        <v>2</v>
      </c>
      <c r="C39" s="50">
        <v>3</v>
      </c>
      <c r="D39" s="50">
        <v>2</v>
      </c>
      <c r="E39" s="50">
        <v>1</v>
      </c>
      <c r="F39" s="50">
        <v>0</v>
      </c>
    </row>
    <row r="40" spans="1:6">
      <c r="A40" s="49">
        <v>31</v>
      </c>
      <c r="B40" s="50">
        <v>0</v>
      </c>
      <c r="C40" s="50">
        <v>0</v>
      </c>
      <c r="D40" s="50">
        <v>1</v>
      </c>
      <c r="E40" s="50">
        <v>2</v>
      </c>
      <c r="F40" s="50">
        <v>3</v>
      </c>
    </row>
    <row r="41" spans="1:6">
      <c r="A41" s="49">
        <v>32</v>
      </c>
      <c r="B41" s="50">
        <v>1</v>
      </c>
      <c r="C41" s="50">
        <v>1</v>
      </c>
      <c r="D41" s="50">
        <v>2</v>
      </c>
      <c r="E41" s="50">
        <v>3</v>
      </c>
      <c r="F41" s="50">
        <v>1</v>
      </c>
    </row>
    <row r="42" spans="1:6">
      <c r="A42" s="49">
        <v>33</v>
      </c>
      <c r="B42" s="50">
        <v>2</v>
      </c>
      <c r="C42" s="50">
        <v>2</v>
      </c>
      <c r="D42" s="50">
        <v>1</v>
      </c>
      <c r="E42" s="50">
        <v>0</v>
      </c>
      <c r="F42" s="50">
        <v>1</v>
      </c>
    </row>
    <row r="43" spans="1:6">
      <c r="A43" s="49">
        <v>34</v>
      </c>
      <c r="B43" s="50">
        <v>3</v>
      </c>
      <c r="C43" s="50">
        <v>3</v>
      </c>
      <c r="D43" s="50">
        <v>2</v>
      </c>
      <c r="E43" s="50">
        <v>1</v>
      </c>
      <c r="F43" s="50">
        <v>0</v>
      </c>
    </row>
    <row r="44" spans="1:6">
      <c r="A44" s="49">
        <v>35</v>
      </c>
      <c r="B44" s="50">
        <v>0</v>
      </c>
      <c r="C44" s="50">
        <v>1</v>
      </c>
      <c r="D44" s="50">
        <v>2</v>
      </c>
      <c r="E44" s="50">
        <v>3</v>
      </c>
      <c r="F44" s="50">
        <v>3</v>
      </c>
    </row>
    <row r="45" spans="1:6">
      <c r="A45" s="49">
        <v>36</v>
      </c>
      <c r="B45" s="50">
        <v>1</v>
      </c>
      <c r="C45" s="50">
        <v>0</v>
      </c>
      <c r="D45" s="50">
        <v>1</v>
      </c>
      <c r="E45" s="50">
        <v>2</v>
      </c>
      <c r="F45" s="50">
        <v>2</v>
      </c>
    </row>
    <row r="46" spans="1:6">
      <c r="A46" s="49">
        <v>37</v>
      </c>
      <c r="B46" s="50">
        <v>2</v>
      </c>
      <c r="C46" s="50">
        <v>3</v>
      </c>
      <c r="D46" s="50">
        <v>2</v>
      </c>
      <c r="E46" s="50">
        <v>1</v>
      </c>
      <c r="F46" s="50">
        <v>1</v>
      </c>
    </row>
    <row r="47" spans="1:6">
      <c r="A47" s="49">
        <v>38</v>
      </c>
      <c r="B47" s="50">
        <v>3</v>
      </c>
      <c r="C47" s="50">
        <v>2</v>
      </c>
      <c r="D47" s="50">
        <v>1</v>
      </c>
      <c r="E47" s="50">
        <v>0</v>
      </c>
      <c r="F47" s="50">
        <v>0</v>
      </c>
    </row>
    <row r="48" spans="1:6">
      <c r="A48" s="49">
        <v>39</v>
      </c>
      <c r="B48" s="50">
        <v>0</v>
      </c>
      <c r="C48" s="50">
        <v>0</v>
      </c>
      <c r="D48" s="50">
        <v>1</v>
      </c>
      <c r="E48" s="50">
        <v>1</v>
      </c>
      <c r="F48" s="50">
        <v>1</v>
      </c>
    </row>
    <row r="49" spans="1:6">
      <c r="A49" s="49">
        <v>40</v>
      </c>
      <c r="B49" s="50">
        <v>1</v>
      </c>
      <c r="C49" s="50">
        <v>1</v>
      </c>
      <c r="D49" s="50">
        <v>0</v>
      </c>
      <c r="E49" s="50">
        <v>0</v>
      </c>
      <c r="F49" s="50">
        <v>0</v>
      </c>
    </row>
    <row r="50" spans="1:6">
      <c r="A50" s="49">
        <v>41</v>
      </c>
      <c r="B50" s="50">
        <v>2</v>
      </c>
      <c r="C50" s="50">
        <v>2</v>
      </c>
      <c r="D50" s="50">
        <v>3</v>
      </c>
      <c r="E50" s="50">
        <v>3</v>
      </c>
      <c r="F50" s="50">
        <v>3</v>
      </c>
    </row>
    <row r="51" spans="1:6">
      <c r="A51" s="49">
        <v>42</v>
      </c>
      <c r="B51" s="50">
        <v>3</v>
      </c>
      <c r="C51" s="50">
        <v>3</v>
      </c>
      <c r="D51" s="50">
        <v>2</v>
      </c>
      <c r="E51" s="50">
        <v>2</v>
      </c>
      <c r="F51" s="50">
        <v>2</v>
      </c>
    </row>
    <row r="52" spans="1:6">
      <c r="A52" s="49">
        <v>43</v>
      </c>
      <c r="B52" s="50">
        <v>0</v>
      </c>
      <c r="C52" s="50">
        <v>0</v>
      </c>
      <c r="D52" s="50">
        <v>0</v>
      </c>
      <c r="E52" s="50">
        <v>1</v>
      </c>
      <c r="F52" s="50">
        <v>1</v>
      </c>
    </row>
    <row r="53" spans="1:6">
      <c r="A53" s="49">
        <v>44</v>
      </c>
      <c r="B53" s="50">
        <v>1</v>
      </c>
      <c r="C53" s="50">
        <v>1</v>
      </c>
      <c r="D53" s="50">
        <v>1</v>
      </c>
      <c r="E53" s="50">
        <v>0</v>
      </c>
      <c r="F53" s="50">
        <v>0</v>
      </c>
    </row>
    <row r="54" spans="1:6">
      <c r="A54" s="49">
        <v>45</v>
      </c>
      <c r="B54" s="50">
        <v>2</v>
      </c>
      <c r="C54" s="50">
        <v>2</v>
      </c>
      <c r="D54" s="50">
        <v>2</v>
      </c>
      <c r="E54" s="50">
        <v>3</v>
      </c>
      <c r="F54" s="50">
        <v>3</v>
      </c>
    </row>
    <row r="55" spans="1:6">
      <c r="A55" s="49">
        <v>46</v>
      </c>
      <c r="B55" s="50">
        <v>3</v>
      </c>
      <c r="C55" s="50">
        <v>3</v>
      </c>
      <c r="D55" s="50">
        <v>3</v>
      </c>
      <c r="E55" s="50">
        <v>2</v>
      </c>
      <c r="F55" s="50">
        <v>2</v>
      </c>
    </row>
    <row r="56" spans="1:6">
      <c r="A56" s="49">
        <v>47</v>
      </c>
      <c r="B56" s="50">
        <v>1</v>
      </c>
      <c r="C56" s="50">
        <v>1</v>
      </c>
      <c r="D56" s="50">
        <v>2</v>
      </c>
      <c r="E56" s="50">
        <v>2</v>
      </c>
      <c r="F56" s="50">
        <v>2</v>
      </c>
    </row>
    <row r="57" spans="1:6">
      <c r="A57" s="49">
        <v>48</v>
      </c>
      <c r="B57" s="50">
        <v>2</v>
      </c>
      <c r="C57" s="50">
        <v>2</v>
      </c>
      <c r="D57" s="50">
        <v>1</v>
      </c>
      <c r="E57" s="50">
        <v>1</v>
      </c>
      <c r="F57" s="50">
        <v>1</v>
      </c>
    </row>
    <row r="58" spans="1:6">
      <c r="A58" s="49">
        <v>49</v>
      </c>
      <c r="B58" s="50">
        <v>1</v>
      </c>
      <c r="C58" s="50">
        <v>1</v>
      </c>
      <c r="D58" s="50">
        <v>1</v>
      </c>
      <c r="E58" s="50">
        <v>2</v>
      </c>
      <c r="F58" s="50">
        <v>2</v>
      </c>
    </row>
    <row r="59" spans="1:6">
      <c r="A59" s="49">
        <v>50</v>
      </c>
      <c r="B59" s="50">
        <v>2</v>
      </c>
      <c r="C59" s="50">
        <v>2</v>
      </c>
      <c r="D59" s="50">
        <v>2</v>
      </c>
      <c r="E59" s="50">
        <v>1</v>
      </c>
      <c r="F59" s="50">
        <v>1</v>
      </c>
    </row>
  </sheetData>
  <mergeCells count="1">
    <mergeCell ref="B9:F9"/>
  </mergeCells>
  <conditionalFormatting sqref="O10:O59">
    <cfRule type="containsText" dxfId="2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6"/>
  <sheetViews>
    <sheetView workbookViewId="0">
      <selection activeCell="D26" sqref="D26"/>
    </sheetView>
  </sheetViews>
  <sheetFormatPr defaultRowHeight="14.4"/>
  <cols>
    <col min="2" max="2" width="18.109375" style="2" bestFit="1" customWidth="1"/>
    <col min="3" max="3" width="18.44140625" style="1" bestFit="1" customWidth="1"/>
  </cols>
  <sheetData>
    <row r="4" spans="2:6">
      <c r="B4" s="3"/>
    </row>
    <row r="5" spans="2:6">
      <c r="B5" s="5" t="s">
        <v>40</v>
      </c>
      <c r="C5" s="9" t="s">
        <v>41</v>
      </c>
      <c r="E5" t="s">
        <v>42</v>
      </c>
      <c r="F5" t="s">
        <v>39</v>
      </c>
    </row>
    <row r="6" spans="2:6">
      <c r="B6" s="6" t="s">
        <v>32</v>
      </c>
      <c r="C6" s="9">
        <v>5</v>
      </c>
    </row>
    <row r="7" spans="2:6">
      <c r="B7" s="7" t="s">
        <v>33</v>
      </c>
      <c r="C7" s="10">
        <v>7</v>
      </c>
    </row>
    <row r="8" spans="2:6">
      <c r="B8" s="7" t="s">
        <v>34</v>
      </c>
      <c r="C8" s="10">
        <v>10</v>
      </c>
    </row>
    <row r="9" spans="2:6">
      <c r="B9" s="7" t="s">
        <v>35</v>
      </c>
      <c r="C9" s="10">
        <v>15</v>
      </c>
    </row>
    <row r="10" spans="2:6">
      <c r="B10" s="7" t="s">
        <v>36</v>
      </c>
      <c r="C10" s="10">
        <v>20</v>
      </c>
    </row>
    <row r="11" spans="2:6">
      <c r="B11" s="7" t="s">
        <v>37</v>
      </c>
      <c r="C11" s="10">
        <v>25</v>
      </c>
    </row>
    <row r="12" spans="2:6">
      <c r="B12" s="8" t="s">
        <v>38</v>
      </c>
      <c r="C12" s="11">
        <v>30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121" zoomScale="85" zoomScaleNormal="85" workbookViewId="0">
      <selection activeCell="A121" sqref="A1:XFD1048576"/>
    </sheetView>
  </sheetViews>
  <sheetFormatPr defaultColWidth="9.109375" defaultRowHeight="14.4"/>
  <cols>
    <col min="1" max="1" width="9.109375" style="17" customWidth="1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6" t="s">
        <v>56</v>
      </c>
      <c r="D2" s="57"/>
      <c r="E2" s="57"/>
      <c r="F2" s="57"/>
      <c r="G2" s="57"/>
      <c r="H2" s="58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61</v>
      </c>
    </row>
    <row r="4" spans="2:8">
      <c r="B4" s="16">
        <v>0</v>
      </c>
      <c r="C4" s="20" t="s">
        <v>9</v>
      </c>
      <c r="D4" s="20" t="s">
        <v>11</v>
      </c>
      <c r="E4" s="20" t="s">
        <v>11</v>
      </c>
      <c r="F4" s="20" t="s">
        <v>11</v>
      </c>
      <c r="G4" s="20" t="s">
        <v>9</v>
      </c>
      <c r="H4" s="35" t="s">
        <v>7</v>
      </c>
    </row>
    <row r="5" spans="2:8">
      <c r="B5" s="16">
        <v>1</v>
      </c>
      <c r="C5" s="20" t="s">
        <v>78</v>
      </c>
      <c r="D5" s="20" t="s">
        <v>13</v>
      </c>
      <c r="E5" s="20" t="s">
        <v>13</v>
      </c>
      <c r="F5" s="20" t="s">
        <v>13</v>
      </c>
      <c r="G5" s="20" t="s">
        <v>78</v>
      </c>
      <c r="H5" s="35" t="s">
        <v>7</v>
      </c>
    </row>
    <row r="6" spans="2:8">
      <c r="B6" s="16">
        <v>2</v>
      </c>
      <c r="C6" s="20" t="s">
        <v>9</v>
      </c>
      <c r="D6" s="20" t="s">
        <v>13</v>
      </c>
      <c r="E6" s="20" t="s">
        <v>16</v>
      </c>
      <c r="F6" s="20" t="s">
        <v>13</v>
      </c>
      <c r="G6" s="20" t="s">
        <v>9</v>
      </c>
      <c r="H6" s="35" t="s">
        <v>8</v>
      </c>
    </row>
    <row r="7" spans="2:8">
      <c r="B7" s="16">
        <v>3</v>
      </c>
      <c r="C7" s="20" t="s">
        <v>13</v>
      </c>
      <c r="D7" s="20" t="s">
        <v>5</v>
      </c>
      <c r="E7" s="20" t="s">
        <v>8</v>
      </c>
      <c r="F7" s="20" t="s">
        <v>5</v>
      </c>
      <c r="G7" s="20" t="s">
        <v>9</v>
      </c>
      <c r="H7" s="35" t="s">
        <v>8</v>
      </c>
    </row>
    <row r="8" spans="2:8">
      <c r="B8" s="16">
        <v>4</v>
      </c>
      <c r="C8" s="20" t="s">
        <v>11</v>
      </c>
      <c r="D8" s="20" t="s">
        <v>8</v>
      </c>
      <c r="E8" s="20" t="s">
        <v>8</v>
      </c>
      <c r="F8" s="20" t="s">
        <v>8</v>
      </c>
      <c r="G8" s="20" t="s">
        <v>11</v>
      </c>
      <c r="H8" s="35" t="s">
        <v>9</v>
      </c>
    </row>
    <row r="9" spans="2:8">
      <c r="B9" s="16">
        <v>5</v>
      </c>
      <c r="C9" s="20" t="s">
        <v>13</v>
      </c>
      <c r="D9" s="20" t="s">
        <v>8</v>
      </c>
      <c r="E9" s="20" t="s">
        <v>8</v>
      </c>
      <c r="F9" s="20" t="s">
        <v>8</v>
      </c>
      <c r="G9" s="20" t="s">
        <v>13</v>
      </c>
      <c r="H9" s="35" t="s">
        <v>9</v>
      </c>
    </row>
    <row r="10" spans="2:8">
      <c r="B10" s="16">
        <v>6</v>
      </c>
      <c r="C10" s="20" t="s">
        <v>16</v>
      </c>
      <c r="D10" s="20" t="s">
        <v>8</v>
      </c>
      <c r="E10" s="20" t="s">
        <v>8</v>
      </c>
      <c r="F10" s="20" t="s">
        <v>8</v>
      </c>
      <c r="G10" s="20" t="s">
        <v>16</v>
      </c>
      <c r="H10" s="35" t="s">
        <v>10</v>
      </c>
    </row>
    <row r="11" spans="2:8">
      <c r="B11" s="16">
        <v>7</v>
      </c>
      <c r="C11" s="20" t="s">
        <v>12</v>
      </c>
      <c r="D11" s="20" t="s">
        <v>12</v>
      </c>
      <c r="E11" s="20" t="s">
        <v>12</v>
      </c>
      <c r="F11" s="20" t="s">
        <v>12</v>
      </c>
      <c r="G11" s="20" t="s">
        <v>12</v>
      </c>
      <c r="H11" s="35" t="s">
        <v>10</v>
      </c>
    </row>
    <row r="12" spans="2:8">
      <c r="B12" s="16">
        <v>8</v>
      </c>
      <c r="C12" s="20" t="s">
        <v>8</v>
      </c>
      <c r="D12" s="20" t="s">
        <v>7</v>
      </c>
      <c r="E12" s="20" t="s">
        <v>7</v>
      </c>
      <c r="F12" s="20" t="s">
        <v>7</v>
      </c>
      <c r="G12" s="20" t="s">
        <v>8</v>
      </c>
      <c r="H12" s="35" t="s">
        <v>10</v>
      </c>
    </row>
    <row r="13" spans="2:8">
      <c r="B13" s="16">
        <v>9</v>
      </c>
      <c r="C13" s="20" t="s">
        <v>8</v>
      </c>
      <c r="D13" s="20" t="s">
        <v>7</v>
      </c>
      <c r="E13" s="20" t="s">
        <v>7</v>
      </c>
      <c r="F13" s="20" t="s">
        <v>7</v>
      </c>
      <c r="G13" s="20" t="s">
        <v>8</v>
      </c>
      <c r="H13" s="35" t="s">
        <v>78</v>
      </c>
    </row>
    <row r="14" spans="2:8">
      <c r="B14" s="16">
        <v>10</v>
      </c>
      <c r="C14" s="20" t="s">
        <v>12</v>
      </c>
      <c r="D14" s="20" t="s">
        <v>7</v>
      </c>
      <c r="E14" s="20" t="s">
        <v>7</v>
      </c>
      <c r="F14" s="20" t="s">
        <v>7</v>
      </c>
      <c r="G14" s="20" t="s">
        <v>8</v>
      </c>
      <c r="H14" s="35" t="s">
        <v>78</v>
      </c>
    </row>
    <row r="15" spans="2:8">
      <c r="B15" s="16">
        <v>11</v>
      </c>
      <c r="C15" s="20" t="s">
        <v>12</v>
      </c>
      <c r="D15" s="20" t="s">
        <v>7</v>
      </c>
      <c r="E15" s="20" t="s">
        <v>7</v>
      </c>
      <c r="F15" s="20" t="s">
        <v>7</v>
      </c>
      <c r="G15" s="20" t="s">
        <v>7</v>
      </c>
      <c r="H15" s="35" t="s">
        <v>78</v>
      </c>
    </row>
    <row r="16" spans="2:8">
      <c r="B16" s="16">
        <v>12</v>
      </c>
      <c r="C16" s="20" t="s">
        <v>11</v>
      </c>
      <c r="D16" s="20" t="s">
        <v>7</v>
      </c>
      <c r="E16" s="20" t="s">
        <v>7</v>
      </c>
      <c r="F16" s="20" t="s">
        <v>7</v>
      </c>
      <c r="G16" s="20" t="s">
        <v>7</v>
      </c>
      <c r="H16" s="35" t="s">
        <v>11</v>
      </c>
    </row>
    <row r="17" spans="2:9">
      <c r="B17" s="16">
        <v>13</v>
      </c>
      <c r="C17" s="20" t="s">
        <v>7</v>
      </c>
      <c r="D17" s="20" t="s">
        <v>78</v>
      </c>
      <c r="E17" s="20" t="s">
        <v>78</v>
      </c>
      <c r="F17" s="20" t="s">
        <v>78</v>
      </c>
      <c r="G17" s="20" t="s">
        <v>7</v>
      </c>
      <c r="H17" s="35" t="s">
        <v>12</v>
      </c>
    </row>
    <row r="18" spans="2:9">
      <c r="B18" s="16">
        <v>14</v>
      </c>
      <c r="C18" s="20" t="s">
        <v>7</v>
      </c>
      <c r="D18" s="20" t="s">
        <v>15</v>
      </c>
      <c r="E18" s="20" t="s">
        <v>15</v>
      </c>
      <c r="F18" s="20" t="s">
        <v>15</v>
      </c>
      <c r="G18" s="20" t="s">
        <v>7</v>
      </c>
      <c r="H18" s="36" t="s">
        <v>13</v>
      </c>
    </row>
    <row r="19" spans="2:9">
      <c r="B19" s="16">
        <v>15</v>
      </c>
      <c r="C19" s="20" t="s">
        <v>7</v>
      </c>
      <c r="D19" s="20" t="s">
        <v>10</v>
      </c>
      <c r="E19" s="20" t="s">
        <v>10</v>
      </c>
      <c r="F19" s="20" t="s">
        <v>10</v>
      </c>
      <c r="G19" s="20" t="s">
        <v>7</v>
      </c>
      <c r="H19" s="36" t="s">
        <v>14</v>
      </c>
      <c r="I19" s="25">
        <f>I62</f>
        <v>0.66737081372929807</v>
      </c>
    </row>
    <row r="20" spans="2:9">
      <c r="B20" s="16">
        <v>16</v>
      </c>
      <c r="C20" s="20" t="s">
        <v>10</v>
      </c>
      <c r="D20" s="20" t="s">
        <v>10</v>
      </c>
      <c r="E20" s="20" t="s">
        <v>10</v>
      </c>
      <c r="F20" s="20" t="s">
        <v>10</v>
      </c>
      <c r="G20" s="20" t="s">
        <v>10</v>
      </c>
      <c r="H20" s="36" t="s">
        <v>15</v>
      </c>
    </row>
    <row r="21" spans="2:9">
      <c r="B21" s="16">
        <v>17</v>
      </c>
      <c r="C21" s="20" t="s">
        <v>78</v>
      </c>
      <c r="D21" s="20" t="s">
        <v>10</v>
      </c>
      <c r="E21" s="20" t="s">
        <v>10</v>
      </c>
      <c r="F21" s="20" t="s">
        <v>10</v>
      </c>
      <c r="G21" s="20" t="s">
        <v>78</v>
      </c>
      <c r="H21" s="36"/>
    </row>
    <row r="22" spans="2:9">
      <c r="B22" s="16">
        <v>18</v>
      </c>
      <c r="C22" s="20" t="s">
        <v>12</v>
      </c>
      <c r="D22" s="20" t="s">
        <v>9</v>
      </c>
      <c r="E22" s="20" t="s">
        <v>10</v>
      </c>
      <c r="F22" s="20" t="s">
        <v>9</v>
      </c>
      <c r="G22" s="20" t="s">
        <v>12</v>
      </c>
      <c r="H22" s="36"/>
    </row>
    <row r="23" spans="2:9">
      <c r="B23" s="16">
        <v>19</v>
      </c>
      <c r="C23" s="20" t="s">
        <v>10</v>
      </c>
      <c r="D23" s="20" t="s">
        <v>9</v>
      </c>
      <c r="E23" s="20" t="s">
        <v>10</v>
      </c>
      <c r="F23" s="20" t="s">
        <v>9</v>
      </c>
      <c r="G23" s="20" t="s">
        <v>10</v>
      </c>
      <c r="H23" s="36"/>
    </row>
    <row r="24" spans="2:9">
      <c r="B24" s="16">
        <v>20</v>
      </c>
      <c r="C24" s="20" t="s">
        <v>10</v>
      </c>
      <c r="D24" s="20" t="s">
        <v>9</v>
      </c>
      <c r="E24" s="20" t="s">
        <v>9</v>
      </c>
      <c r="F24" s="20" t="s">
        <v>9</v>
      </c>
      <c r="G24" s="20" t="s">
        <v>10</v>
      </c>
      <c r="H24" s="36"/>
    </row>
    <row r="25" spans="2:9">
      <c r="B25" s="16">
        <v>21</v>
      </c>
      <c r="C25" s="20" t="s">
        <v>10</v>
      </c>
      <c r="D25" s="20" t="s">
        <v>9</v>
      </c>
      <c r="E25" s="20" t="s">
        <v>9</v>
      </c>
      <c r="F25" s="20" t="s">
        <v>9</v>
      </c>
      <c r="G25" s="20" t="s">
        <v>10</v>
      </c>
      <c r="H25" s="36"/>
    </row>
    <row r="26" spans="2:9">
      <c r="B26" s="16">
        <v>22</v>
      </c>
      <c r="C26" s="20" t="s">
        <v>9</v>
      </c>
      <c r="D26" s="20" t="s">
        <v>12</v>
      </c>
      <c r="E26" s="20" t="s">
        <v>9</v>
      </c>
      <c r="F26" s="20" t="s">
        <v>9</v>
      </c>
      <c r="G26" s="20" t="s">
        <v>9</v>
      </c>
      <c r="H26" s="36"/>
    </row>
    <row r="27" spans="2:9">
      <c r="B27" s="16">
        <v>23</v>
      </c>
      <c r="C27" s="20" t="s">
        <v>12</v>
      </c>
      <c r="D27" s="20" t="s">
        <v>13</v>
      </c>
      <c r="E27" s="20" t="s">
        <v>9</v>
      </c>
      <c r="F27" s="20" t="s">
        <v>10</v>
      </c>
      <c r="G27" s="20" t="s">
        <v>8</v>
      </c>
      <c r="H27" s="36"/>
    </row>
    <row r="28" spans="2:9">
      <c r="B28" s="16">
        <v>24</v>
      </c>
      <c r="C28" s="20" t="s">
        <v>10</v>
      </c>
      <c r="D28" s="20" t="s">
        <v>9</v>
      </c>
      <c r="E28" s="20" t="s">
        <v>14</v>
      </c>
      <c r="F28" s="20" t="s">
        <v>10</v>
      </c>
      <c r="G28" s="20" t="s">
        <v>10</v>
      </c>
      <c r="H28" s="36"/>
    </row>
    <row r="29" spans="2:9">
      <c r="B29" s="16">
        <v>25</v>
      </c>
      <c r="C29" s="20" t="s">
        <v>14</v>
      </c>
      <c r="D29" s="20" t="s">
        <v>11</v>
      </c>
      <c r="E29" s="20" t="s">
        <v>16</v>
      </c>
      <c r="F29" s="20" t="s">
        <v>14</v>
      </c>
      <c r="G29" s="20" t="s">
        <v>14</v>
      </c>
      <c r="H29" s="36"/>
    </row>
    <row r="30" spans="2:9">
      <c r="B30" s="16">
        <v>26</v>
      </c>
      <c r="C30" s="20" t="s">
        <v>15</v>
      </c>
      <c r="D30" s="20" t="s">
        <v>10</v>
      </c>
      <c r="E30" s="20" t="s">
        <v>78</v>
      </c>
      <c r="F30" s="20" t="s">
        <v>12</v>
      </c>
      <c r="G30" s="20" t="s">
        <v>15</v>
      </c>
      <c r="H30" s="36"/>
    </row>
    <row r="31" spans="2:9">
      <c r="B31" s="16">
        <v>27</v>
      </c>
      <c r="C31" s="20" t="s">
        <v>10</v>
      </c>
      <c r="D31" s="20" t="s">
        <v>13</v>
      </c>
      <c r="E31" s="20" t="s">
        <v>78</v>
      </c>
      <c r="F31" s="20" t="s">
        <v>13</v>
      </c>
      <c r="G31" s="20" t="s">
        <v>10</v>
      </c>
      <c r="H31" s="36"/>
    </row>
    <row r="32" spans="2:9">
      <c r="B32" s="16">
        <v>28</v>
      </c>
      <c r="C32" s="20" t="s">
        <v>14</v>
      </c>
      <c r="D32" s="20" t="s">
        <v>13</v>
      </c>
      <c r="E32" s="20" t="s">
        <v>13</v>
      </c>
      <c r="F32" s="20" t="s">
        <v>13</v>
      </c>
      <c r="G32" s="20" t="s">
        <v>14</v>
      </c>
      <c r="H32" s="36"/>
    </row>
    <row r="33" spans="2:8">
      <c r="B33" s="16">
        <v>29</v>
      </c>
      <c r="C33" s="20" t="s">
        <v>16</v>
      </c>
      <c r="D33" s="20" t="s">
        <v>9</v>
      </c>
      <c r="E33" s="20" t="s">
        <v>10</v>
      </c>
      <c r="F33" s="20" t="s">
        <v>9</v>
      </c>
      <c r="G33" s="20" t="s">
        <v>11</v>
      </c>
      <c r="H33" s="36"/>
    </row>
    <row r="34" spans="2:8">
      <c r="B34" s="16">
        <v>30</v>
      </c>
      <c r="C34" s="20" t="s">
        <v>9</v>
      </c>
      <c r="D34" s="20" t="s">
        <v>13</v>
      </c>
      <c r="E34" s="20" t="s">
        <v>10</v>
      </c>
      <c r="F34" s="20" t="s">
        <v>13</v>
      </c>
      <c r="G34" s="20" t="s">
        <v>9</v>
      </c>
      <c r="H34" s="36"/>
    </row>
    <row r="35" spans="2:8">
      <c r="B35" s="16">
        <v>31</v>
      </c>
      <c r="C35" s="20" t="s">
        <v>9</v>
      </c>
      <c r="D35" s="20" t="s">
        <v>10</v>
      </c>
      <c r="E35" s="20" t="s">
        <v>16</v>
      </c>
      <c r="F35" s="20" t="s">
        <v>13</v>
      </c>
      <c r="G35" s="20" t="s">
        <v>9</v>
      </c>
      <c r="H35" s="36"/>
    </row>
    <row r="36" spans="2:8">
      <c r="B36" s="16">
        <v>32</v>
      </c>
      <c r="C36" s="20" t="s">
        <v>13</v>
      </c>
      <c r="D36" s="20" t="s">
        <v>10</v>
      </c>
      <c r="E36" s="20" t="s">
        <v>10</v>
      </c>
      <c r="F36" s="20" t="s">
        <v>10</v>
      </c>
      <c r="G36" s="20" t="s">
        <v>13</v>
      </c>
      <c r="H36" s="36"/>
    </row>
    <row r="37" spans="2:8">
      <c r="B37" s="16">
        <v>33</v>
      </c>
      <c r="C37" s="20" t="s">
        <v>9</v>
      </c>
      <c r="D37" s="20" t="s">
        <v>11</v>
      </c>
      <c r="E37" s="20" t="s">
        <v>11</v>
      </c>
      <c r="F37" s="20" t="s">
        <v>11</v>
      </c>
      <c r="G37" s="20" t="s">
        <v>9</v>
      </c>
      <c r="H37" s="36"/>
    </row>
    <row r="38" spans="2:8">
      <c r="B38" s="16">
        <v>34</v>
      </c>
      <c r="C38" s="20" t="s">
        <v>13</v>
      </c>
      <c r="D38" s="20" t="s">
        <v>12</v>
      </c>
      <c r="E38" s="20" t="s">
        <v>12</v>
      </c>
      <c r="F38" s="20" t="s">
        <v>12</v>
      </c>
      <c r="G38" s="20" t="s">
        <v>13</v>
      </c>
      <c r="H38" s="36"/>
    </row>
    <row r="39" spans="2:8">
      <c r="B39" s="16">
        <v>35</v>
      </c>
      <c r="C39" s="20" t="s">
        <v>16</v>
      </c>
      <c r="D39" s="20" t="s">
        <v>8</v>
      </c>
      <c r="E39" s="20" t="s">
        <v>9</v>
      </c>
      <c r="F39" s="20" t="s">
        <v>8</v>
      </c>
      <c r="G39" s="20" t="s">
        <v>16</v>
      </c>
      <c r="H39" s="36"/>
    </row>
    <row r="40" spans="2:8">
      <c r="B40" s="16">
        <v>36</v>
      </c>
      <c r="C40" s="20" t="s">
        <v>10</v>
      </c>
      <c r="D40" s="20" t="s">
        <v>8</v>
      </c>
      <c r="E40" s="20" t="s">
        <v>9</v>
      </c>
      <c r="F40" s="20" t="s">
        <v>8</v>
      </c>
      <c r="G40" s="20" t="s">
        <v>10</v>
      </c>
      <c r="H40" s="36"/>
    </row>
    <row r="41" spans="2:8">
      <c r="B41" s="16">
        <v>37</v>
      </c>
      <c r="C41" s="20" t="s">
        <v>11</v>
      </c>
      <c r="D41" s="20" t="s">
        <v>8</v>
      </c>
      <c r="E41" s="20" t="s">
        <v>8</v>
      </c>
      <c r="F41" s="20" t="s">
        <v>8</v>
      </c>
      <c r="G41" s="20" t="s">
        <v>11</v>
      </c>
      <c r="H41" s="36"/>
    </row>
    <row r="42" spans="2:8">
      <c r="B42" s="16">
        <v>38</v>
      </c>
      <c r="C42" s="20" t="s">
        <v>12</v>
      </c>
      <c r="D42" s="20" t="s">
        <v>8</v>
      </c>
      <c r="E42" s="20" t="s">
        <v>8</v>
      </c>
      <c r="F42" s="20" t="s">
        <v>12</v>
      </c>
      <c r="G42" s="20" t="s">
        <v>12</v>
      </c>
      <c r="H42" s="36"/>
    </row>
    <row r="43" spans="2:8">
      <c r="B43" s="16">
        <v>39</v>
      </c>
      <c r="C43" s="20" t="s">
        <v>9</v>
      </c>
      <c r="D43" s="20" t="s">
        <v>8</v>
      </c>
      <c r="E43" s="20" t="s">
        <v>8</v>
      </c>
      <c r="F43" s="20" t="s">
        <v>8</v>
      </c>
      <c r="G43" s="20" t="s">
        <v>9</v>
      </c>
      <c r="H43" s="36"/>
    </row>
    <row r="44" spans="2:8">
      <c r="B44" s="16">
        <v>40</v>
      </c>
      <c r="C44" s="20" t="s">
        <v>9</v>
      </c>
      <c r="D44" s="20" t="s">
        <v>12</v>
      </c>
      <c r="E44" s="20" t="s">
        <v>8</v>
      </c>
      <c r="F44" s="20" t="s">
        <v>12</v>
      </c>
      <c r="G44" s="20" t="s">
        <v>9</v>
      </c>
      <c r="H44" s="36"/>
    </row>
    <row r="45" spans="2:8">
      <c r="B45" s="16">
        <v>41</v>
      </c>
      <c r="C45" s="20" t="s">
        <v>8</v>
      </c>
      <c r="D45" s="20" t="s">
        <v>10</v>
      </c>
      <c r="E45" s="20" t="s">
        <v>14</v>
      </c>
      <c r="F45" s="20" t="s">
        <v>10</v>
      </c>
      <c r="G45" s="20" t="s">
        <v>8</v>
      </c>
      <c r="H45" s="36"/>
    </row>
    <row r="46" spans="2:8">
      <c r="B46" s="16">
        <v>42</v>
      </c>
      <c r="C46" s="20" t="s">
        <v>8</v>
      </c>
      <c r="D46" s="20" t="s">
        <v>15</v>
      </c>
      <c r="E46" s="20" t="s">
        <v>16</v>
      </c>
      <c r="F46" s="20" t="s">
        <v>15</v>
      </c>
      <c r="G46" s="20" t="s">
        <v>12</v>
      </c>
      <c r="H46" s="36"/>
    </row>
    <row r="47" spans="2:8">
      <c r="B47" s="16">
        <v>43</v>
      </c>
      <c r="C47" s="20" t="s">
        <v>8</v>
      </c>
      <c r="D47" s="20" t="s">
        <v>9</v>
      </c>
      <c r="E47" s="20" t="s">
        <v>15</v>
      </c>
      <c r="F47" s="20" t="s">
        <v>9</v>
      </c>
      <c r="G47" s="20" t="s">
        <v>8</v>
      </c>
      <c r="H47" s="36"/>
    </row>
    <row r="48" spans="2:8">
      <c r="B48" s="16">
        <v>44</v>
      </c>
      <c r="C48" s="20" t="s">
        <v>8</v>
      </c>
      <c r="D48" s="20" t="s">
        <v>10</v>
      </c>
      <c r="E48" s="20" t="s">
        <v>10</v>
      </c>
      <c r="F48" s="20" t="s">
        <v>10</v>
      </c>
      <c r="G48" s="20" t="s">
        <v>8</v>
      </c>
      <c r="H48" s="36"/>
    </row>
    <row r="49" spans="2:9">
      <c r="B49" s="16">
        <v>45</v>
      </c>
      <c r="C49" s="20" t="s">
        <v>14</v>
      </c>
      <c r="D49" s="20" t="s">
        <v>78</v>
      </c>
      <c r="E49" s="20" t="s">
        <v>78</v>
      </c>
      <c r="F49" s="20" t="s">
        <v>78</v>
      </c>
      <c r="G49" s="20" t="s">
        <v>14</v>
      </c>
      <c r="H49" s="36"/>
    </row>
    <row r="50" spans="2:9">
      <c r="B50" s="16">
        <v>46</v>
      </c>
      <c r="C50" s="20" t="s">
        <v>16</v>
      </c>
      <c r="D50" s="20" t="s">
        <v>78</v>
      </c>
      <c r="E50" s="20" t="s">
        <v>78</v>
      </c>
      <c r="F50" s="20" t="s">
        <v>78</v>
      </c>
      <c r="G50" s="20" t="s">
        <v>16</v>
      </c>
      <c r="H50" s="36"/>
    </row>
    <row r="51" spans="2:9">
      <c r="B51" s="16">
        <v>47</v>
      </c>
      <c r="C51" s="20" t="s">
        <v>9</v>
      </c>
      <c r="D51" s="20" t="s">
        <v>78</v>
      </c>
      <c r="E51" s="20" t="s">
        <v>78</v>
      </c>
      <c r="F51" s="20" t="s">
        <v>78</v>
      </c>
      <c r="G51" s="20" t="s">
        <v>9</v>
      </c>
      <c r="H51" s="36"/>
    </row>
    <row r="52" spans="2:9">
      <c r="B52" s="16">
        <v>48</v>
      </c>
      <c r="C52" s="20" t="s">
        <v>10</v>
      </c>
      <c r="D52" s="20" t="s">
        <v>13</v>
      </c>
      <c r="E52" s="20" t="s">
        <v>15</v>
      </c>
      <c r="F52" s="20" t="s">
        <v>13</v>
      </c>
      <c r="G52" s="20" t="s">
        <v>10</v>
      </c>
      <c r="H52" s="36"/>
    </row>
    <row r="53" spans="2:9">
      <c r="B53" s="16">
        <v>49</v>
      </c>
      <c r="C53" s="20" t="s">
        <v>78</v>
      </c>
      <c r="D53" s="20" t="s">
        <v>9</v>
      </c>
      <c r="E53" s="20" t="s">
        <v>13</v>
      </c>
      <c r="F53" s="20" t="s">
        <v>9</v>
      </c>
      <c r="G53" s="20" t="s">
        <v>78</v>
      </c>
      <c r="H53" s="36"/>
    </row>
    <row r="54" spans="2:9">
      <c r="B54" s="16">
        <v>50</v>
      </c>
      <c r="C54" s="20" t="s">
        <v>78</v>
      </c>
      <c r="D54" s="20" t="s">
        <v>11</v>
      </c>
      <c r="E54" s="20" t="s">
        <v>16</v>
      </c>
      <c r="F54" s="20" t="s">
        <v>11</v>
      </c>
      <c r="G54" s="20" t="s">
        <v>78</v>
      </c>
      <c r="H54" s="36"/>
    </row>
    <row r="55" spans="2:9">
      <c r="B55" s="16">
        <v>51</v>
      </c>
      <c r="C55" s="20" t="s">
        <v>78</v>
      </c>
      <c r="D55" s="20" t="s">
        <v>11</v>
      </c>
      <c r="E55" s="20" t="s">
        <v>14</v>
      </c>
      <c r="F55" s="20" t="s">
        <v>11</v>
      </c>
      <c r="G55" s="20" t="s">
        <v>78</v>
      </c>
      <c r="H55" s="36"/>
    </row>
    <row r="56" spans="2:9">
      <c r="B56" s="16">
        <v>52</v>
      </c>
      <c r="C56" s="20" t="s">
        <v>15</v>
      </c>
      <c r="D56" s="62" t="s">
        <v>14</v>
      </c>
      <c r="E56" s="20" t="s">
        <v>10</v>
      </c>
      <c r="F56" s="62" t="s">
        <v>14</v>
      </c>
      <c r="G56" s="20" t="s">
        <v>15</v>
      </c>
      <c r="H56" s="36"/>
    </row>
    <row r="57" spans="2:9">
      <c r="B57" s="16">
        <v>53</v>
      </c>
      <c r="C57" s="20" t="s">
        <v>13</v>
      </c>
      <c r="D57" s="20" t="s">
        <v>8</v>
      </c>
      <c r="E57" s="20" t="s">
        <v>10</v>
      </c>
      <c r="F57" s="20" t="s">
        <v>8</v>
      </c>
      <c r="G57" s="20" t="s">
        <v>13</v>
      </c>
      <c r="H57" s="36"/>
    </row>
    <row r="58" spans="2:9">
      <c r="B58" s="16">
        <v>54</v>
      </c>
      <c r="C58" s="20" t="s">
        <v>16</v>
      </c>
      <c r="D58" s="20" t="s">
        <v>12</v>
      </c>
      <c r="E58" s="20" t="s">
        <v>78</v>
      </c>
      <c r="F58" s="20" t="s">
        <v>8</v>
      </c>
      <c r="G58" s="20" t="s">
        <v>16</v>
      </c>
      <c r="H58" s="36"/>
    </row>
    <row r="59" spans="2:9">
      <c r="B59" s="16">
        <v>55</v>
      </c>
      <c r="C59" s="20" t="s">
        <v>14</v>
      </c>
      <c r="D59" s="20" t="s">
        <v>78</v>
      </c>
      <c r="E59" s="20" t="s">
        <v>78</v>
      </c>
      <c r="F59" s="20" t="s">
        <v>8</v>
      </c>
      <c r="G59" s="20" t="s">
        <v>14</v>
      </c>
      <c r="H59" s="36"/>
    </row>
    <row r="60" spans="2:9">
      <c r="B60" s="16">
        <v>56</v>
      </c>
      <c r="C60" s="20" t="s">
        <v>10</v>
      </c>
      <c r="D60" s="20" t="s">
        <v>15</v>
      </c>
      <c r="E60" s="20" t="s">
        <v>78</v>
      </c>
      <c r="F60" s="20" t="s">
        <v>15</v>
      </c>
      <c r="G60" s="20" t="s">
        <v>10</v>
      </c>
      <c r="H60" s="36"/>
    </row>
    <row r="61" spans="2:9">
      <c r="B61" s="16">
        <v>57</v>
      </c>
      <c r="C61" s="20" t="s">
        <v>10</v>
      </c>
      <c r="D61" s="20" t="s">
        <v>78</v>
      </c>
      <c r="E61" s="20" t="s">
        <v>78</v>
      </c>
      <c r="F61" s="20" t="s">
        <v>78</v>
      </c>
      <c r="G61" s="20" t="s">
        <v>10</v>
      </c>
      <c r="H61" s="36"/>
    </row>
    <row r="62" spans="2:9">
      <c r="B62" s="16">
        <v>58</v>
      </c>
      <c r="C62" s="20" t="s">
        <v>78</v>
      </c>
      <c r="D62" s="20" t="s">
        <v>78</v>
      </c>
      <c r="E62" s="20" t="s">
        <v>78</v>
      </c>
      <c r="F62" s="20" t="s">
        <v>78</v>
      </c>
      <c r="G62" s="20" t="s">
        <v>78</v>
      </c>
      <c r="H62" s="36"/>
      <c r="I62" s="25">
        <f>I127</f>
        <v>0.66737081372929807</v>
      </c>
    </row>
    <row r="63" spans="2:9">
      <c r="B63" s="16">
        <v>59</v>
      </c>
      <c r="C63" s="20" t="s">
        <v>78</v>
      </c>
      <c r="D63" s="20" t="s">
        <v>7</v>
      </c>
      <c r="E63" s="20" t="s">
        <v>7</v>
      </c>
      <c r="F63" s="20" t="s">
        <v>7</v>
      </c>
      <c r="G63" s="20" t="s">
        <v>78</v>
      </c>
      <c r="H63" s="36"/>
    </row>
    <row r="64" spans="2:9">
      <c r="B64" s="16">
        <v>60</v>
      </c>
      <c r="C64" s="20" t="s">
        <v>15</v>
      </c>
      <c r="D64" s="20" t="s">
        <v>5</v>
      </c>
      <c r="E64" s="20" t="s">
        <v>5</v>
      </c>
      <c r="F64" s="20" t="s">
        <v>5</v>
      </c>
      <c r="G64" s="20" t="s">
        <v>15</v>
      </c>
      <c r="H64" s="36"/>
    </row>
    <row r="65" spans="2:8">
      <c r="B65" s="16">
        <v>61</v>
      </c>
      <c r="C65" s="20" t="s">
        <v>78</v>
      </c>
      <c r="D65" s="20" t="s">
        <v>10</v>
      </c>
      <c r="E65" s="20" t="s">
        <v>10</v>
      </c>
      <c r="F65" s="20" t="s">
        <v>10</v>
      </c>
      <c r="G65" s="20" t="s">
        <v>78</v>
      </c>
      <c r="H65" s="36"/>
    </row>
    <row r="66" spans="2:8">
      <c r="B66" s="16">
        <v>62</v>
      </c>
      <c r="C66" s="20" t="s">
        <v>15</v>
      </c>
      <c r="D66" s="20" t="s">
        <v>15</v>
      </c>
      <c r="E66" s="20" t="s">
        <v>15</v>
      </c>
      <c r="F66" s="20" t="s">
        <v>15</v>
      </c>
      <c r="G66" s="20" t="s">
        <v>15</v>
      </c>
      <c r="H66" s="36"/>
    </row>
    <row r="67" spans="2:8">
      <c r="B67" s="16">
        <v>63</v>
      </c>
      <c r="C67" s="20" t="s">
        <v>8</v>
      </c>
      <c r="D67" s="20" t="s">
        <v>11</v>
      </c>
      <c r="E67" s="20" t="s">
        <v>11</v>
      </c>
      <c r="F67" s="20" t="s">
        <v>11</v>
      </c>
      <c r="G67" s="20" t="s">
        <v>12</v>
      </c>
      <c r="H67" s="36"/>
    </row>
    <row r="68" spans="2:8">
      <c r="B68" s="16">
        <v>64</v>
      </c>
      <c r="C68" s="20" t="s">
        <v>5</v>
      </c>
      <c r="D68" s="20" t="s">
        <v>11</v>
      </c>
      <c r="E68" s="20" t="s">
        <v>11</v>
      </c>
      <c r="F68" s="20" t="s">
        <v>11</v>
      </c>
      <c r="G68" s="20" t="s">
        <v>5</v>
      </c>
      <c r="H68" s="36"/>
    </row>
    <row r="69" spans="2:8">
      <c r="B69" s="16">
        <v>65</v>
      </c>
      <c r="C69" s="20" t="s">
        <v>10</v>
      </c>
      <c r="D69" s="20" t="s">
        <v>10</v>
      </c>
      <c r="E69" s="20" t="s">
        <v>10</v>
      </c>
      <c r="F69" s="20" t="s">
        <v>10</v>
      </c>
      <c r="G69" s="20" t="s">
        <v>10</v>
      </c>
      <c r="H69" s="36"/>
    </row>
    <row r="70" spans="2:8">
      <c r="B70" s="16">
        <v>66</v>
      </c>
      <c r="C70" s="20" t="s">
        <v>7</v>
      </c>
      <c r="D70" s="20" t="s">
        <v>9</v>
      </c>
      <c r="E70" s="20" t="s">
        <v>11</v>
      </c>
      <c r="F70" s="20" t="s">
        <v>11</v>
      </c>
      <c r="G70" s="20" t="s">
        <v>7</v>
      </c>
      <c r="H70" s="36"/>
    </row>
    <row r="71" spans="2:8">
      <c r="B71" s="16">
        <v>67</v>
      </c>
      <c r="C71" s="20" t="s">
        <v>11</v>
      </c>
      <c r="D71" s="20" t="s">
        <v>12</v>
      </c>
      <c r="E71" s="20" t="s">
        <v>12</v>
      </c>
      <c r="F71" s="20" t="s">
        <v>12</v>
      </c>
      <c r="G71" s="20" t="s">
        <v>11</v>
      </c>
      <c r="H71" s="36"/>
    </row>
    <row r="72" spans="2:8">
      <c r="B72" s="16">
        <v>68</v>
      </c>
      <c r="C72" s="20" t="s">
        <v>11</v>
      </c>
      <c r="D72" s="20" t="s">
        <v>5</v>
      </c>
      <c r="E72" s="20" t="s">
        <v>5</v>
      </c>
      <c r="F72" s="20" t="s">
        <v>5</v>
      </c>
      <c r="G72" s="20" t="s">
        <v>11</v>
      </c>
      <c r="H72" s="36"/>
    </row>
    <row r="73" spans="2:8">
      <c r="B73" s="16">
        <v>69</v>
      </c>
      <c r="C73" s="20" t="s">
        <v>10</v>
      </c>
      <c r="D73" s="20" t="s">
        <v>12</v>
      </c>
      <c r="E73" s="20" t="s">
        <v>12</v>
      </c>
      <c r="F73" s="20" t="s">
        <v>12</v>
      </c>
      <c r="G73" s="20" t="s">
        <v>10</v>
      </c>
      <c r="H73" s="36"/>
    </row>
    <row r="74" spans="2:8">
      <c r="B74" s="16">
        <v>70</v>
      </c>
      <c r="C74" s="20" t="s">
        <v>11</v>
      </c>
      <c r="D74" s="20" t="s">
        <v>8</v>
      </c>
      <c r="E74" s="20" t="s">
        <v>8</v>
      </c>
      <c r="F74" s="20" t="s">
        <v>8</v>
      </c>
      <c r="G74" s="20" t="s">
        <v>11</v>
      </c>
      <c r="H74" s="36"/>
    </row>
    <row r="75" spans="2:8">
      <c r="B75" s="16">
        <v>71</v>
      </c>
      <c r="C75" s="20" t="s">
        <v>12</v>
      </c>
      <c r="D75" s="20" t="s">
        <v>8</v>
      </c>
      <c r="E75" s="20" t="s">
        <v>8</v>
      </c>
      <c r="F75" s="20" t="s">
        <v>8</v>
      </c>
      <c r="G75" s="20" t="s">
        <v>12</v>
      </c>
      <c r="H75" s="36"/>
    </row>
    <row r="76" spans="2:8">
      <c r="B76" s="16">
        <v>72</v>
      </c>
      <c r="C76" s="20" t="s">
        <v>5</v>
      </c>
      <c r="D76" s="20" t="s">
        <v>13</v>
      </c>
      <c r="E76" s="20" t="s">
        <v>5</v>
      </c>
      <c r="F76" s="20" t="s">
        <v>13</v>
      </c>
      <c r="G76" s="20" t="s">
        <v>5</v>
      </c>
      <c r="H76" s="36"/>
    </row>
    <row r="77" spans="2:8">
      <c r="B77" s="16">
        <v>73</v>
      </c>
      <c r="C77" s="20" t="s">
        <v>12</v>
      </c>
      <c r="D77" s="20" t="s">
        <v>5</v>
      </c>
      <c r="E77" s="20" t="s">
        <v>9</v>
      </c>
      <c r="F77" s="20" t="s">
        <v>5</v>
      </c>
      <c r="G77" s="20" t="s">
        <v>12</v>
      </c>
      <c r="H77" s="36"/>
    </row>
    <row r="78" spans="2:8">
      <c r="B78" s="16">
        <v>74</v>
      </c>
      <c r="C78" s="20" t="s">
        <v>8</v>
      </c>
      <c r="D78" s="20" t="s">
        <v>8</v>
      </c>
      <c r="E78" s="20" t="s">
        <v>12</v>
      </c>
      <c r="F78" s="20" t="s">
        <v>8</v>
      </c>
      <c r="G78" s="20" t="s">
        <v>8</v>
      </c>
      <c r="H78" s="36"/>
    </row>
    <row r="79" spans="2:8">
      <c r="B79" s="16">
        <v>75</v>
      </c>
      <c r="C79" s="20" t="s">
        <v>8</v>
      </c>
      <c r="D79" s="20" t="s">
        <v>12</v>
      </c>
      <c r="E79" s="20" t="s">
        <v>11</v>
      </c>
      <c r="F79" s="20" t="s">
        <v>12</v>
      </c>
      <c r="G79" s="20" t="s">
        <v>8</v>
      </c>
      <c r="H79" s="36"/>
    </row>
    <row r="80" spans="2:8">
      <c r="B80" s="16">
        <v>76</v>
      </c>
      <c r="C80" s="20" t="s">
        <v>5</v>
      </c>
      <c r="D80" s="20" t="s">
        <v>13</v>
      </c>
      <c r="E80" s="20" t="s">
        <v>60</v>
      </c>
      <c r="F80" s="20" t="s">
        <v>13</v>
      </c>
      <c r="G80" s="20" t="s">
        <v>5</v>
      </c>
      <c r="H80" s="36"/>
    </row>
    <row r="81" spans="2:8">
      <c r="B81" s="16">
        <v>77</v>
      </c>
      <c r="C81" s="20" t="s">
        <v>9</v>
      </c>
      <c r="D81" s="20" t="s">
        <v>9</v>
      </c>
      <c r="E81" s="20" t="s">
        <v>60</v>
      </c>
      <c r="F81" s="20" t="s">
        <v>9</v>
      </c>
      <c r="G81" s="20" t="s">
        <v>9</v>
      </c>
      <c r="H81" s="36"/>
    </row>
    <row r="82" spans="2:8">
      <c r="B82" s="16">
        <v>78</v>
      </c>
      <c r="C82" s="20" t="s">
        <v>12</v>
      </c>
      <c r="D82" s="20" t="s">
        <v>7</v>
      </c>
      <c r="E82" s="20" t="s">
        <v>60</v>
      </c>
      <c r="F82" s="20" t="s">
        <v>7</v>
      </c>
      <c r="G82" s="20" t="s">
        <v>12</v>
      </c>
      <c r="H82" s="36"/>
    </row>
    <row r="83" spans="2:8">
      <c r="B83" s="16">
        <v>79</v>
      </c>
      <c r="C83" s="20" t="s">
        <v>16</v>
      </c>
      <c r="D83" s="20" t="s">
        <v>11</v>
      </c>
      <c r="E83" s="20" t="s">
        <v>60</v>
      </c>
      <c r="F83" s="20" t="s">
        <v>7</v>
      </c>
      <c r="G83" s="20" t="s">
        <v>16</v>
      </c>
      <c r="H83" s="36"/>
    </row>
    <row r="84" spans="2:8">
      <c r="B84" s="16">
        <v>80</v>
      </c>
      <c r="C84" s="20" t="s">
        <v>60</v>
      </c>
      <c r="D84" s="20" t="s">
        <v>78</v>
      </c>
      <c r="E84" s="20" t="s">
        <v>60</v>
      </c>
      <c r="F84" s="20" t="s">
        <v>7</v>
      </c>
      <c r="G84" s="20" t="s">
        <v>60</v>
      </c>
      <c r="H84" s="36"/>
    </row>
    <row r="85" spans="2:8">
      <c r="B85" s="16">
        <v>81</v>
      </c>
      <c r="C85" s="20" t="s">
        <v>60</v>
      </c>
      <c r="D85" s="20" t="s">
        <v>78</v>
      </c>
      <c r="E85" s="20" t="s">
        <v>60</v>
      </c>
      <c r="F85" s="20" t="s">
        <v>78</v>
      </c>
      <c r="G85" s="20" t="s">
        <v>60</v>
      </c>
      <c r="H85" s="36"/>
    </row>
    <row r="86" spans="2:8">
      <c r="B86" s="16">
        <v>82</v>
      </c>
      <c r="C86" s="20" t="s">
        <v>60</v>
      </c>
      <c r="D86" s="20" t="s">
        <v>78</v>
      </c>
      <c r="E86" s="20" t="s">
        <v>60</v>
      </c>
      <c r="F86" s="20" t="s">
        <v>78</v>
      </c>
      <c r="G86" s="20" t="s">
        <v>60</v>
      </c>
      <c r="H86" s="36"/>
    </row>
    <row r="87" spans="2:8">
      <c r="B87" s="16">
        <v>83</v>
      </c>
      <c r="C87" s="20" t="s">
        <v>60</v>
      </c>
      <c r="D87" s="20" t="s">
        <v>9</v>
      </c>
      <c r="E87" s="20" t="s">
        <v>60</v>
      </c>
      <c r="F87" s="20" t="s">
        <v>9</v>
      </c>
      <c r="G87" s="20" t="s">
        <v>60</v>
      </c>
      <c r="H87" s="36"/>
    </row>
    <row r="88" spans="2:8">
      <c r="B88" s="16">
        <v>84</v>
      </c>
      <c r="C88" s="20" t="s">
        <v>60</v>
      </c>
      <c r="D88" s="20" t="s">
        <v>13</v>
      </c>
      <c r="E88" s="20" t="s">
        <v>10</v>
      </c>
      <c r="F88" s="20" t="s">
        <v>13</v>
      </c>
      <c r="G88" s="20" t="s">
        <v>60</v>
      </c>
      <c r="H88" s="36"/>
    </row>
    <row r="89" spans="2:8">
      <c r="B89" s="16">
        <v>85</v>
      </c>
      <c r="C89" s="20" t="s">
        <v>60</v>
      </c>
      <c r="D89" s="20" t="s">
        <v>13</v>
      </c>
      <c r="E89" s="20" t="s">
        <v>10</v>
      </c>
      <c r="F89" s="20" t="s">
        <v>78</v>
      </c>
      <c r="G89" s="20" t="s">
        <v>60</v>
      </c>
      <c r="H89" s="36"/>
    </row>
    <row r="90" spans="2:8">
      <c r="B90" s="16">
        <v>86</v>
      </c>
      <c r="C90" s="20" t="s">
        <v>60</v>
      </c>
      <c r="D90" s="20" t="s">
        <v>78</v>
      </c>
      <c r="E90" s="20" t="s">
        <v>16</v>
      </c>
      <c r="F90" s="20" t="s">
        <v>78</v>
      </c>
      <c r="G90" s="20" t="s">
        <v>60</v>
      </c>
      <c r="H90" s="36"/>
    </row>
    <row r="91" spans="2:8">
      <c r="B91" s="16">
        <v>87</v>
      </c>
      <c r="C91" s="20" t="s">
        <v>60</v>
      </c>
      <c r="D91" s="20" t="s">
        <v>78</v>
      </c>
      <c r="E91" s="20" t="s">
        <v>10</v>
      </c>
      <c r="F91" s="20" t="s">
        <v>78</v>
      </c>
      <c r="G91" s="20" t="s">
        <v>60</v>
      </c>
      <c r="H91" s="36"/>
    </row>
    <row r="92" spans="2:8">
      <c r="B92" s="16">
        <v>88</v>
      </c>
      <c r="C92" s="20" t="s">
        <v>78</v>
      </c>
      <c r="D92" s="20" t="s">
        <v>7</v>
      </c>
      <c r="E92" s="20" t="s">
        <v>9</v>
      </c>
      <c r="F92" s="20" t="s">
        <v>78</v>
      </c>
      <c r="G92" s="20" t="s">
        <v>60</v>
      </c>
      <c r="H92" s="36"/>
    </row>
    <row r="93" spans="2:8">
      <c r="B93" s="16">
        <v>89</v>
      </c>
      <c r="C93" s="20" t="s">
        <v>78</v>
      </c>
      <c r="D93" s="20" t="s">
        <v>14</v>
      </c>
      <c r="E93" s="20" t="s">
        <v>11</v>
      </c>
      <c r="F93" s="20" t="s">
        <v>14</v>
      </c>
      <c r="G93" s="20" t="s">
        <v>78</v>
      </c>
      <c r="H93" s="36"/>
    </row>
    <row r="94" spans="2:8">
      <c r="B94" s="16">
        <v>90</v>
      </c>
      <c r="C94" s="20" t="s">
        <v>16</v>
      </c>
      <c r="D94" s="20" t="s">
        <v>10</v>
      </c>
      <c r="E94" s="20" t="s">
        <v>14</v>
      </c>
      <c r="F94" s="20" t="s">
        <v>10</v>
      </c>
      <c r="G94" s="20" t="s">
        <v>16</v>
      </c>
      <c r="H94" s="36"/>
    </row>
    <row r="95" spans="2:8">
      <c r="B95" s="16">
        <v>91</v>
      </c>
      <c r="C95" s="20" t="s">
        <v>14</v>
      </c>
      <c r="D95" s="20" t="s">
        <v>10</v>
      </c>
      <c r="E95" s="20" t="s">
        <v>10</v>
      </c>
      <c r="F95" s="20" t="s">
        <v>10</v>
      </c>
      <c r="G95" s="20" t="s">
        <v>14</v>
      </c>
      <c r="H95" s="36"/>
    </row>
    <row r="96" spans="2:8">
      <c r="B96" s="16">
        <v>92</v>
      </c>
      <c r="C96" s="20" t="s">
        <v>15</v>
      </c>
      <c r="D96" s="20" t="s">
        <v>10</v>
      </c>
      <c r="E96" s="20" t="s">
        <v>10</v>
      </c>
      <c r="F96" s="20" t="s">
        <v>10</v>
      </c>
      <c r="G96" s="20" t="s">
        <v>7</v>
      </c>
      <c r="H96" s="36"/>
    </row>
    <row r="97" spans="2:8">
      <c r="B97" s="16">
        <v>93</v>
      </c>
      <c r="C97" s="20" t="s">
        <v>7</v>
      </c>
      <c r="D97" s="20" t="s">
        <v>10</v>
      </c>
      <c r="E97" s="20" t="s">
        <v>10</v>
      </c>
      <c r="F97" s="20" t="s">
        <v>10</v>
      </c>
      <c r="G97" s="20" t="s">
        <v>14</v>
      </c>
      <c r="H97" s="36"/>
    </row>
    <row r="98" spans="2:8">
      <c r="B98" s="16">
        <v>94</v>
      </c>
      <c r="C98" s="20" t="s">
        <v>7</v>
      </c>
      <c r="D98" s="20" t="s">
        <v>14</v>
      </c>
      <c r="E98" s="20" t="s">
        <v>8</v>
      </c>
      <c r="F98" s="20" t="s">
        <v>14</v>
      </c>
      <c r="G98" s="20" t="s">
        <v>14</v>
      </c>
      <c r="H98" s="36"/>
    </row>
    <row r="99" spans="2:8">
      <c r="B99" s="16">
        <v>95</v>
      </c>
      <c r="C99" s="20" t="s">
        <v>10</v>
      </c>
      <c r="D99" s="20" t="s">
        <v>14</v>
      </c>
      <c r="E99" s="20" t="s">
        <v>8</v>
      </c>
      <c r="F99" s="20" t="s">
        <v>11</v>
      </c>
      <c r="G99" s="20" t="s">
        <v>10</v>
      </c>
      <c r="H99" s="36"/>
    </row>
    <row r="100" spans="2:8">
      <c r="B100" s="16">
        <v>96</v>
      </c>
      <c r="C100" s="20" t="s">
        <v>14</v>
      </c>
      <c r="D100" s="20" t="s">
        <v>15</v>
      </c>
      <c r="E100" s="20" t="s">
        <v>15</v>
      </c>
      <c r="F100" s="20" t="s">
        <v>78</v>
      </c>
      <c r="G100" s="20" t="s">
        <v>14</v>
      </c>
      <c r="H100" s="36"/>
    </row>
    <row r="101" spans="2:8">
      <c r="B101" s="16">
        <v>97</v>
      </c>
      <c r="C101" s="20" t="s">
        <v>10</v>
      </c>
      <c r="D101" s="20" t="s">
        <v>78</v>
      </c>
      <c r="E101" s="20" t="s">
        <v>78</v>
      </c>
      <c r="F101" s="20" t="s">
        <v>78</v>
      </c>
      <c r="G101" s="20" t="s">
        <v>10</v>
      </c>
      <c r="H101" s="36"/>
    </row>
    <row r="102" spans="2:8">
      <c r="B102" s="16">
        <v>98</v>
      </c>
      <c r="C102" s="20" t="s">
        <v>8</v>
      </c>
      <c r="D102" s="20" t="s">
        <v>78</v>
      </c>
      <c r="E102" s="20" t="s">
        <v>78</v>
      </c>
      <c r="F102" s="20" t="s">
        <v>78</v>
      </c>
      <c r="G102" s="20" t="s">
        <v>8</v>
      </c>
      <c r="H102" s="36"/>
    </row>
    <row r="103" spans="2:8">
      <c r="B103" s="16">
        <v>99</v>
      </c>
      <c r="C103" s="20" t="s">
        <v>8</v>
      </c>
      <c r="D103" s="20" t="s">
        <v>78</v>
      </c>
      <c r="E103" s="20" t="s">
        <v>15</v>
      </c>
      <c r="F103" s="20" t="s">
        <v>78</v>
      </c>
      <c r="G103" s="20" t="s">
        <v>8</v>
      </c>
      <c r="H103" s="36"/>
    </row>
    <row r="104" spans="2:8">
      <c r="B104" s="16">
        <v>100</v>
      </c>
      <c r="C104" s="20" t="s">
        <v>15</v>
      </c>
      <c r="D104" s="20" t="s">
        <v>11</v>
      </c>
      <c r="E104" s="20" t="s">
        <v>78</v>
      </c>
      <c r="F104" s="20" t="s">
        <v>15</v>
      </c>
      <c r="G104" s="20" t="s">
        <v>15</v>
      </c>
      <c r="H104" s="36"/>
    </row>
    <row r="105" spans="2:8">
      <c r="B105" s="16">
        <v>101</v>
      </c>
      <c r="C105" s="20" t="s">
        <v>15</v>
      </c>
      <c r="D105" s="20" t="s">
        <v>9</v>
      </c>
      <c r="E105" s="20" t="s">
        <v>9</v>
      </c>
      <c r="F105" s="20" t="s">
        <v>9</v>
      </c>
      <c r="G105" s="20" t="s">
        <v>78</v>
      </c>
      <c r="H105" s="36"/>
    </row>
    <row r="106" spans="2:8">
      <c r="B106" s="16">
        <v>102</v>
      </c>
      <c r="C106" s="20" t="s">
        <v>78</v>
      </c>
      <c r="D106" s="20" t="s">
        <v>78</v>
      </c>
      <c r="E106" s="61" t="s">
        <v>9</v>
      </c>
      <c r="F106" s="20" t="s">
        <v>9</v>
      </c>
      <c r="G106" s="20" t="s">
        <v>78</v>
      </c>
      <c r="H106" s="36"/>
    </row>
    <row r="107" spans="2:8">
      <c r="B107" s="16">
        <v>103</v>
      </c>
      <c r="C107" s="20" t="s">
        <v>15</v>
      </c>
      <c r="D107" s="20" t="s">
        <v>15</v>
      </c>
      <c r="E107" s="20" t="s">
        <v>9</v>
      </c>
      <c r="F107" s="20" t="s">
        <v>15</v>
      </c>
      <c r="G107" s="20" t="s">
        <v>15</v>
      </c>
      <c r="H107" s="36"/>
    </row>
    <row r="108" spans="2:8">
      <c r="B108" s="16">
        <v>104</v>
      </c>
      <c r="C108" s="20" t="s">
        <v>11</v>
      </c>
      <c r="D108" s="20" t="s">
        <v>13</v>
      </c>
      <c r="E108" s="20" t="s">
        <v>11</v>
      </c>
      <c r="F108" s="20" t="s">
        <v>9</v>
      </c>
      <c r="G108" s="20" t="s">
        <v>15</v>
      </c>
      <c r="H108" s="36"/>
    </row>
    <row r="109" spans="2:8">
      <c r="B109" s="16">
        <v>105</v>
      </c>
      <c r="C109" s="20" t="s">
        <v>15</v>
      </c>
      <c r="D109" s="20" t="s">
        <v>14</v>
      </c>
      <c r="E109" s="20" t="s">
        <v>11</v>
      </c>
      <c r="F109" s="20" t="s">
        <v>14</v>
      </c>
      <c r="G109" s="20" t="s">
        <v>15</v>
      </c>
      <c r="H109" s="36"/>
    </row>
    <row r="110" spans="2:8">
      <c r="B110" s="16">
        <v>106</v>
      </c>
      <c r="C110" s="20" t="s">
        <v>78</v>
      </c>
      <c r="D110" s="20" t="s">
        <v>9</v>
      </c>
      <c r="E110" s="20" t="s">
        <v>78</v>
      </c>
      <c r="F110" s="20" t="s">
        <v>9</v>
      </c>
      <c r="G110" s="20" t="s">
        <v>78</v>
      </c>
      <c r="H110" s="36"/>
    </row>
    <row r="111" spans="2:8">
      <c r="B111" s="16">
        <v>107</v>
      </c>
      <c r="C111" s="20" t="s">
        <v>15</v>
      </c>
      <c r="D111" s="20" t="s">
        <v>7</v>
      </c>
      <c r="E111" s="20" t="s">
        <v>78</v>
      </c>
      <c r="F111" s="20" t="s">
        <v>7</v>
      </c>
      <c r="G111" s="20" t="s">
        <v>15</v>
      </c>
      <c r="H111" s="36"/>
    </row>
    <row r="112" spans="2:8">
      <c r="B112" s="16">
        <v>108</v>
      </c>
      <c r="C112" s="20" t="s">
        <v>10</v>
      </c>
      <c r="D112" s="20" t="s">
        <v>7</v>
      </c>
      <c r="E112" s="20" t="s">
        <v>78</v>
      </c>
      <c r="F112" s="20" t="s">
        <v>7</v>
      </c>
      <c r="G112" s="20" t="s">
        <v>10</v>
      </c>
      <c r="H112" s="36"/>
    </row>
    <row r="113" spans="2:9">
      <c r="B113" s="16">
        <v>109</v>
      </c>
      <c r="C113" s="20" t="s">
        <v>14</v>
      </c>
      <c r="D113" s="20" t="s">
        <v>11</v>
      </c>
      <c r="E113" s="20" t="s">
        <v>78</v>
      </c>
      <c r="F113" s="20" t="s">
        <v>11</v>
      </c>
      <c r="G113" s="20" t="s">
        <v>14</v>
      </c>
      <c r="H113" s="36"/>
    </row>
    <row r="114" spans="2:9">
      <c r="B114" s="16">
        <v>110</v>
      </c>
      <c r="C114" s="20" t="s">
        <v>78</v>
      </c>
      <c r="D114" s="20" t="s">
        <v>9</v>
      </c>
      <c r="E114" s="20" t="s">
        <v>15</v>
      </c>
      <c r="F114" s="20" t="s">
        <v>9</v>
      </c>
      <c r="G114" s="20" t="s">
        <v>78</v>
      </c>
      <c r="H114" s="36"/>
    </row>
    <row r="115" spans="2:9">
      <c r="B115" s="16">
        <v>111</v>
      </c>
      <c r="C115" s="20" t="s">
        <v>78</v>
      </c>
      <c r="D115" s="20" t="s">
        <v>9</v>
      </c>
      <c r="E115" s="20" t="s">
        <v>8</v>
      </c>
      <c r="F115" s="20" t="s">
        <v>9</v>
      </c>
      <c r="G115" s="20" t="s">
        <v>78</v>
      </c>
      <c r="H115" s="36"/>
    </row>
    <row r="116" spans="2:9">
      <c r="B116" s="16">
        <v>112</v>
      </c>
      <c r="C116" s="20" t="s">
        <v>78</v>
      </c>
      <c r="D116" s="20" t="s">
        <v>60</v>
      </c>
      <c r="E116" s="20" t="s">
        <v>7</v>
      </c>
      <c r="F116" s="20" t="s">
        <v>60</v>
      </c>
      <c r="G116" s="20" t="s">
        <v>78</v>
      </c>
      <c r="H116" s="36"/>
    </row>
    <row r="117" spans="2:9">
      <c r="B117" s="16">
        <v>113</v>
      </c>
      <c r="C117" s="20" t="s">
        <v>78</v>
      </c>
      <c r="D117" s="20" t="s">
        <v>60</v>
      </c>
      <c r="E117" s="20" t="s">
        <v>7</v>
      </c>
      <c r="F117" s="20" t="s">
        <v>60</v>
      </c>
      <c r="G117" s="20" t="s">
        <v>78</v>
      </c>
      <c r="H117" s="36"/>
    </row>
    <row r="118" spans="2:9">
      <c r="B118" s="16">
        <v>114</v>
      </c>
      <c r="C118" s="20" t="s">
        <v>12</v>
      </c>
      <c r="D118" s="20" t="s">
        <v>60</v>
      </c>
      <c r="E118" s="20" t="s">
        <v>7</v>
      </c>
      <c r="F118" s="20" t="s">
        <v>60</v>
      </c>
      <c r="G118" s="20" t="s">
        <v>78</v>
      </c>
      <c r="H118" s="36"/>
    </row>
    <row r="119" spans="2:9">
      <c r="B119" s="16">
        <v>115</v>
      </c>
      <c r="C119" s="20" t="s">
        <v>8</v>
      </c>
      <c r="D119" s="20" t="s">
        <v>60</v>
      </c>
      <c r="E119" s="20" t="s">
        <v>14</v>
      </c>
      <c r="F119" s="20" t="s">
        <v>60</v>
      </c>
      <c r="G119" s="20" t="s">
        <v>8</v>
      </c>
      <c r="H119" s="36"/>
    </row>
    <row r="120" spans="2:9">
      <c r="B120" s="16">
        <v>116</v>
      </c>
      <c r="C120" s="20" t="s">
        <v>11</v>
      </c>
      <c r="D120" s="20" t="s">
        <v>60</v>
      </c>
      <c r="E120" s="20" t="s">
        <v>8</v>
      </c>
      <c r="F120" s="20" t="s">
        <v>60</v>
      </c>
      <c r="G120" s="20" t="s">
        <v>7</v>
      </c>
      <c r="H120" s="36"/>
    </row>
    <row r="121" spans="2:9">
      <c r="B121" s="16">
        <v>117</v>
      </c>
      <c r="C121" s="20" t="s">
        <v>78</v>
      </c>
      <c r="D121" s="20" t="s">
        <v>60</v>
      </c>
      <c r="E121" s="20" t="s">
        <v>9</v>
      </c>
      <c r="F121" s="20" t="s">
        <v>60</v>
      </c>
      <c r="G121" s="20" t="s">
        <v>78</v>
      </c>
      <c r="H121" s="36"/>
    </row>
    <row r="122" spans="2:9">
      <c r="B122" s="16">
        <v>118</v>
      </c>
      <c r="C122" s="20" t="s">
        <v>9</v>
      </c>
      <c r="D122" s="20" t="s">
        <v>60</v>
      </c>
      <c r="E122" s="20" t="s">
        <v>9</v>
      </c>
      <c r="F122" s="20" t="s">
        <v>60</v>
      </c>
      <c r="G122" s="20" t="s">
        <v>9</v>
      </c>
      <c r="H122" s="36"/>
    </row>
    <row r="123" spans="2:9">
      <c r="B123" s="16">
        <v>119</v>
      </c>
      <c r="C123" s="20" t="s">
        <v>78</v>
      </c>
      <c r="D123" s="20" t="s">
        <v>60</v>
      </c>
      <c r="E123" s="20" t="s">
        <v>13</v>
      </c>
      <c r="F123" s="20" t="s">
        <v>60</v>
      </c>
      <c r="G123" s="20" t="s">
        <v>78</v>
      </c>
      <c r="H123" s="36"/>
    </row>
    <row r="124" spans="2:9">
      <c r="B124" s="16">
        <v>120</v>
      </c>
      <c r="C124" s="20" t="s">
        <v>9</v>
      </c>
      <c r="D124" s="20" t="s">
        <v>11</v>
      </c>
      <c r="E124" s="20" t="s">
        <v>7</v>
      </c>
      <c r="F124" s="20" t="s">
        <v>78</v>
      </c>
      <c r="G124" s="20" t="s">
        <v>9</v>
      </c>
      <c r="H124" s="36"/>
    </row>
    <row r="125" spans="2:9">
      <c r="B125" s="16">
        <v>121</v>
      </c>
      <c r="C125" s="20" t="s">
        <v>9</v>
      </c>
      <c r="D125" s="20" t="s">
        <v>11</v>
      </c>
      <c r="E125" s="20" t="s">
        <v>7</v>
      </c>
      <c r="F125" s="20" t="s">
        <v>78</v>
      </c>
      <c r="G125" s="20" t="s">
        <v>9</v>
      </c>
      <c r="H125" s="36"/>
    </row>
    <row r="126" spans="2:9">
      <c r="B126" s="16">
        <v>122</v>
      </c>
      <c r="C126" s="20" t="s">
        <v>14</v>
      </c>
      <c r="D126" s="20" t="s">
        <v>78</v>
      </c>
      <c r="E126" s="20" t="s">
        <v>7</v>
      </c>
      <c r="F126" s="20" t="s">
        <v>78</v>
      </c>
      <c r="G126" s="20" t="s">
        <v>10</v>
      </c>
      <c r="H126" s="36"/>
    </row>
    <row r="127" spans="2:9">
      <c r="B127" s="16">
        <v>123</v>
      </c>
      <c r="C127" s="20" t="s">
        <v>12</v>
      </c>
      <c r="D127" s="20" t="s">
        <v>78</v>
      </c>
      <c r="E127" s="20" t="s">
        <v>7</v>
      </c>
      <c r="F127" s="20" t="s">
        <v>78</v>
      </c>
      <c r="G127" s="20" t="s">
        <v>12</v>
      </c>
      <c r="H127" s="36"/>
      <c r="I127" s="25">
        <f>J147</f>
        <v>0.66737081372929807</v>
      </c>
    </row>
    <row r="128" spans="2:9">
      <c r="B128" s="16">
        <v>124</v>
      </c>
      <c r="C128" s="20" t="s">
        <v>7</v>
      </c>
      <c r="D128" s="20" t="s">
        <v>10</v>
      </c>
      <c r="E128" s="20" t="s">
        <v>8</v>
      </c>
      <c r="F128" s="20" t="s">
        <v>10</v>
      </c>
      <c r="G128" s="20" t="s">
        <v>11</v>
      </c>
      <c r="H128" s="36"/>
    </row>
    <row r="129" spans="2:8">
      <c r="B129" s="16">
        <v>125</v>
      </c>
      <c r="C129" s="20" t="s">
        <v>7</v>
      </c>
      <c r="D129" s="20" t="s">
        <v>10</v>
      </c>
      <c r="E129" s="20" t="s">
        <v>15</v>
      </c>
      <c r="F129" s="20" t="s">
        <v>10</v>
      </c>
      <c r="G129" s="20" t="s">
        <v>7</v>
      </c>
      <c r="H129" s="36"/>
    </row>
    <row r="130" spans="2:8">
      <c r="B130" s="16">
        <v>126</v>
      </c>
      <c r="C130" s="20" t="s">
        <v>7</v>
      </c>
      <c r="D130" s="20" t="s">
        <v>10</v>
      </c>
      <c r="E130" s="20" t="s">
        <v>9</v>
      </c>
      <c r="F130" s="20" t="s">
        <v>14</v>
      </c>
      <c r="G130" s="20" t="s">
        <v>7</v>
      </c>
      <c r="H130" s="36"/>
    </row>
    <row r="131" spans="2:8">
      <c r="B131" s="16">
        <v>127</v>
      </c>
      <c r="C131" s="20" t="s">
        <v>7</v>
      </c>
      <c r="D131" s="20" t="s">
        <v>9</v>
      </c>
      <c r="E131" s="20" t="s">
        <v>9</v>
      </c>
      <c r="F131" s="20" t="s">
        <v>14</v>
      </c>
      <c r="G131" s="20" t="s">
        <v>7</v>
      </c>
      <c r="H131" s="36"/>
    </row>
    <row r="132" spans="2:8">
      <c r="B132" s="16">
        <v>128</v>
      </c>
      <c r="C132" s="20" t="s">
        <v>8</v>
      </c>
      <c r="D132" s="20" t="s">
        <v>78</v>
      </c>
      <c r="E132" s="20" t="s">
        <v>78</v>
      </c>
      <c r="F132" s="20" t="s">
        <v>11</v>
      </c>
      <c r="G132" s="20" t="s">
        <v>8</v>
      </c>
      <c r="H132" s="36"/>
    </row>
    <row r="133" spans="2:8">
      <c r="B133" s="16">
        <v>129</v>
      </c>
      <c r="C133" s="20" t="s">
        <v>12</v>
      </c>
      <c r="D133" s="63" t="s">
        <v>12</v>
      </c>
      <c r="E133" s="20" t="s">
        <v>16</v>
      </c>
      <c r="F133" s="20" t="s">
        <v>11</v>
      </c>
      <c r="G133" s="20" t="s">
        <v>15</v>
      </c>
      <c r="H133" s="36"/>
    </row>
    <row r="134" spans="2:8">
      <c r="B134" s="16">
        <v>130</v>
      </c>
      <c r="C134" s="20" t="s">
        <v>10</v>
      </c>
      <c r="D134" s="63" t="s">
        <v>12</v>
      </c>
      <c r="E134" s="20" t="s">
        <v>9</v>
      </c>
      <c r="F134" s="20" t="s">
        <v>8</v>
      </c>
      <c r="G134" s="20" t="s">
        <v>10</v>
      </c>
      <c r="H134" s="36"/>
    </row>
    <row r="135" spans="2:8">
      <c r="B135" s="16">
        <v>131</v>
      </c>
      <c r="C135" s="20" t="s">
        <v>9</v>
      </c>
      <c r="D135" s="63" t="s">
        <v>11</v>
      </c>
      <c r="E135" s="61" t="s">
        <v>15</v>
      </c>
      <c r="F135" s="20" t="s">
        <v>8</v>
      </c>
      <c r="G135" s="20" t="s">
        <v>9</v>
      </c>
      <c r="H135" s="36"/>
    </row>
    <row r="136" spans="2:8">
      <c r="B136" s="16">
        <v>132</v>
      </c>
      <c r="C136" s="20" t="s">
        <v>78</v>
      </c>
      <c r="D136" s="63" t="s">
        <v>7</v>
      </c>
      <c r="E136" s="63" t="s">
        <v>13</v>
      </c>
      <c r="F136" s="63" t="s">
        <v>7</v>
      </c>
      <c r="G136" s="20" t="s">
        <v>78</v>
      </c>
      <c r="H136" s="36"/>
    </row>
    <row r="137" spans="2:8">
      <c r="B137" s="16">
        <v>133</v>
      </c>
      <c r="C137" s="20" t="s">
        <v>16</v>
      </c>
      <c r="D137" s="63" t="s">
        <v>8</v>
      </c>
      <c r="E137" s="63" t="s">
        <v>14</v>
      </c>
      <c r="F137" s="63"/>
      <c r="G137" s="20" t="s">
        <v>7</v>
      </c>
      <c r="H137" s="36"/>
    </row>
    <row r="138" spans="2:8">
      <c r="B138" s="16">
        <v>134</v>
      </c>
      <c r="C138" s="20" t="s">
        <v>9</v>
      </c>
      <c r="D138" s="63" t="s">
        <v>8</v>
      </c>
      <c r="E138" s="63" t="s">
        <v>78</v>
      </c>
      <c r="F138" s="63"/>
      <c r="G138" s="20" t="s">
        <v>9</v>
      </c>
      <c r="H138" s="36"/>
    </row>
    <row r="139" spans="2:8">
      <c r="B139" s="16">
        <v>135</v>
      </c>
      <c r="C139" s="61" t="s">
        <v>15</v>
      </c>
      <c r="D139" s="63"/>
      <c r="E139" s="63"/>
      <c r="F139" s="63"/>
      <c r="G139" s="61" t="s">
        <v>15</v>
      </c>
      <c r="H139" s="60"/>
    </row>
    <row r="140" spans="2:8">
      <c r="B140" s="16">
        <v>136</v>
      </c>
      <c r="C140" s="20" t="s">
        <v>11</v>
      </c>
      <c r="D140" s="63"/>
      <c r="E140" s="63"/>
      <c r="F140" s="63"/>
      <c r="G140" s="33"/>
      <c r="H140" s="60"/>
    </row>
    <row r="141" spans="2:8">
      <c r="B141" s="16">
        <v>137</v>
      </c>
      <c r="C141" s="20" t="s">
        <v>12</v>
      </c>
      <c r="D141" s="63"/>
      <c r="E141" s="63"/>
      <c r="F141" s="21"/>
      <c r="G141" s="33"/>
      <c r="H141" s="60"/>
    </row>
    <row r="142" spans="2:8" ht="15" thickBot="1">
      <c r="B142" s="16">
        <v>138</v>
      </c>
      <c r="C142" s="20" t="s">
        <v>13</v>
      </c>
      <c r="D142" s="21"/>
      <c r="E142" s="21"/>
      <c r="F142" s="21"/>
      <c r="G142" s="33"/>
      <c r="H142" s="37"/>
    </row>
    <row r="143" spans="2:8">
      <c r="C143" s="64"/>
      <c r="D143" s="64"/>
      <c r="E143" s="64"/>
      <c r="F143" s="64"/>
      <c r="G143" s="64"/>
      <c r="H143" s="64"/>
    </row>
    <row r="145" spans="2:13">
      <c r="B145" s="59" t="s">
        <v>58</v>
      </c>
      <c r="C145" s="59"/>
      <c r="D145" s="59"/>
      <c r="E145" s="59"/>
      <c r="F145" s="59"/>
      <c r="G145" s="59"/>
      <c r="H145" s="59"/>
    </row>
    <row r="146" spans="2:13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61</v>
      </c>
    </row>
    <row r="147" spans="2:13">
      <c r="B147" s="22" t="s">
        <v>5</v>
      </c>
      <c r="C147" s="22">
        <f>COUNTIF(C$4:C$142,$B147)</f>
        <v>3</v>
      </c>
      <c r="D147" s="22">
        <f>COUNTIF(D$4:D$142,$B147)</f>
        <v>4</v>
      </c>
      <c r="E147" s="22">
        <f t="shared" ref="E147:G147" si="0">COUNTIF(E$4:E$142,$B147)</f>
        <v>3</v>
      </c>
      <c r="F147" s="22">
        <f t="shared" si="0"/>
        <v>4</v>
      </c>
      <c r="G147" s="22">
        <f t="shared" si="0"/>
        <v>3</v>
      </c>
      <c r="H147" s="22">
        <v>0</v>
      </c>
      <c r="I147" s="17" t="s">
        <v>77</v>
      </c>
      <c r="J147" s="17">
        <f>Q181</f>
        <v>0.66737081372929807</v>
      </c>
    </row>
    <row r="148" spans="2:13">
      <c r="B148" s="22" t="s">
        <v>7</v>
      </c>
      <c r="C148" s="22">
        <f t="shared" ref="C148:G160" si="1">COUNTIF(C$4:C$142,$B148)</f>
        <v>10</v>
      </c>
      <c r="D148" s="22">
        <f>COUNTIF(D$4:D$142,$B148)</f>
        <v>11</v>
      </c>
      <c r="E148" s="22">
        <f t="shared" si="1"/>
        <v>13</v>
      </c>
      <c r="F148" s="22">
        <f t="shared" si="1"/>
        <v>12</v>
      </c>
      <c r="G148" s="22">
        <f t="shared" si="1"/>
        <v>12</v>
      </c>
      <c r="H148" s="22">
        <v>4</v>
      </c>
      <c r="I148" s="31"/>
      <c r="L148" s="17" t="s">
        <v>76</v>
      </c>
      <c r="M148" s="17">
        <f>1/(C180*E180*G180*64)</f>
        <v>118.67745535714285</v>
      </c>
    </row>
    <row r="149" spans="2:13">
      <c r="B149" s="22" t="s">
        <v>8</v>
      </c>
      <c r="C149" s="22">
        <f t="shared" si="1"/>
        <v>13</v>
      </c>
      <c r="D149" s="22">
        <f>COUNTIF(D$4:D$142,$B149)</f>
        <v>14</v>
      </c>
      <c r="E149" s="22">
        <f t="shared" si="1"/>
        <v>15</v>
      </c>
      <c r="F149" s="22">
        <f t="shared" si="1"/>
        <v>15</v>
      </c>
      <c r="G149" s="22">
        <f t="shared" si="1"/>
        <v>13</v>
      </c>
      <c r="H149" s="22">
        <v>5</v>
      </c>
      <c r="I149" s="31"/>
    </row>
    <row r="150" spans="2:13">
      <c r="B150" s="22" t="s">
        <v>9</v>
      </c>
      <c r="C150" s="22">
        <f t="shared" si="1"/>
        <v>15</v>
      </c>
      <c r="D150" s="22">
        <f>COUNTIF(D$4:D$142,$B150)</f>
        <v>16</v>
      </c>
      <c r="E150" s="22">
        <f t="shared" si="1"/>
        <v>16</v>
      </c>
      <c r="F150" s="22">
        <f t="shared" si="1"/>
        <v>16</v>
      </c>
      <c r="G150" s="22">
        <f t="shared" si="1"/>
        <v>16</v>
      </c>
      <c r="H150" s="22">
        <v>6</v>
      </c>
      <c r="I150" s="31"/>
    </row>
    <row r="151" spans="2:13">
      <c r="B151" s="22" t="s">
        <v>10</v>
      </c>
      <c r="C151" s="22">
        <f t="shared" si="1"/>
        <v>16</v>
      </c>
      <c r="D151" s="22">
        <f>COUNTIF(D$4:D$142,$B151)</f>
        <v>17</v>
      </c>
      <c r="E151" s="22">
        <f t="shared" si="1"/>
        <v>19</v>
      </c>
      <c r="F151" s="22">
        <f t="shared" si="1"/>
        <v>16</v>
      </c>
      <c r="G151" s="22">
        <f t="shared" si="1"/>
        <v>17</v>
      </c>
      <c r="H151" s="22">
        <v>7</v>
      </c>
      <c r="I151" s="31"/>
    </row>
    <row r="152" spans="2:13">
      <c r="B152" s="22" t="s">
        <v>78</v>
      </c>
      <c r="C152" s="22">
        <f t="shared" si="1"/>
        <v>19</v>
      </c>
      <c r="D152" s="22">
        <f>COUNTIF(D$4:D$142,$B152)</f>
        <v>19</v>
      </c>
      <c r="E152" s="22">
        <f t="shared" si="1"/>
        <v>20</v>
      </c>
      <c r="F152" s="22">
        <f t="shared" si="1"/>
        <v>20</v>
      </c>
      <c r="G152" s="22">
        <f t="shared" si="1"/>
        <v>20</v>
      </c>
      <c r="H152" s="22">
        <v>8</v>
      </c>
      <c r="I152" s="31"/>
    </row>
    <row r="153" spans="2:13">
      <c r="B153" s="22" t="s">
        <v>11</v>
      </c>
      <c r="C153" s="22">
        <f t="shared" si="1"/>
        <v>9</v>
      </c>
      <c r="D153" s="22">
        <f>COUNTIF(D$4:D$142,$B153)</f>
        <v>13</v>
      </c>
      <c r="E153" s="22">
        <f t="shared" si="1"/>
        <v>9</v>
      </c>
      <c r="F153" s="22">
        <f t="shared" si="1"/>
        <v>11</v>
      </c>
      <c r="G153" s="22">
        <f t="shared" si="1"/>
        <v>7</v>
      </c>
      <c r="H153" s="22">
        <v>5</v>
      </c>
      <c r="I153" s="31"/>
    </row>
    <row r="154" spans="2:13">
      <c r="B154" s="22" t="s">
        <v>12</v>
      </c>
      <c r="C154" s="22">
        <f t="shared" si="1"/>
        <v>13</v>
      </c>
      <c r="D154" s="22">
        <f>COUNTIF(D$4:D$142,$B154)</f>
        <v>10</v>
      </c>
      <c r="E154" s="22">
        <f t="shared" si="1"/>
        <v>5</v>
      </c>
      <c r="F154" s="22">
        <f t="shared" si="1"/>
        <v>8</v>
      </c>
      <c r="G154" s="22">
        <f t="shared" si="1"/>
        <v>9</v>
      </c>
      <c r="H154" s="22">
        <v>5</v>
      </c>
      <c r="I154" s="31"/>
    </row>
    <row r="155" spans="2:13">
      <c r="B155" s="22" t="s">
        <v>13</v>
      </c>
      <c r="C155" s="22">
        <f t="shared" si="1"/>
        <v>6</v>
      </c>
      <c r="D155" s="22">
        <f>COUNTIF(D$4:D$142,$B155)</f>
        <v>12</v>
      </c>
      <c r="E155" s="22">
        <f t="shared" si="1"/>
        <v>5</v>
      </c>
      <c r="F155" s="22">
        <f t="shared" si="1"/>
        <v>10</v>
      </c>
      <c r="G155" s="22">
        <f t="shared" si="1"/>
        <v>4</v>
      </c>
      <c r="H155" s="22">
        <v>3</v>
      </c>
      <c r="I155" s="31"/>
    </row>
    <row r="156" spans="2:13">
      <c r="B156" s="22" t="s">
        <v>14</v>
      </c>
      <c r="C156" s="22">
        <f t="shared" si="1"/>
        <v>8</v>
      </c>
      <c r="D156" s="22">
        <f>COUNTIF(D$4:D$142,$B156)</f>
        <v>5</v>
      </c>
      <c r="E156" s="22">
        <f t="shared" si="1"/>
        <v>6</v>
      </c>
      <c r="F156" s="22">
        <f t="shared" si="1"/>
        <v>7</v>
      </c>
      <c r="G156" s="22">
        <f t="shared" si="1"/>
        <v>9</v>
      </c>
      <c r="H156" s="22">
        <v>3</v>
      </c>
      <c r="I156" s="31"/>
    </row>
    <row r="157" spans="2:13">
      <c r="B157" s="22" t="s">
        <v>15</v>
      </c>
      <c r="C157" s="22">
        <f t="shared" si="1"/>
        <v>11</v>
      </c>
      <c r="D157" s="22">
        <f>COUNTIF(D$4:D$142,$B157)</f>
        <v>6</v>
      </c>
      <c r="E157" s="22">
        <f t="shared" si="1"/>
        <v>9</v>
      </c>
      <c r="F157" s="22">
        <f t="shared" si="1"/>
        <v>6</v>
      </c>
      <c r="G157" s="22">
        <f t="shared" si="1"/>
        <v>11</v>
      </c>
      <c r="H157" s="22">
        <v>3</v>
      </c>
      <c r="I157" s="31"/>
    </row>
    <row r="158" spans="2:13">
      <c r="B158" s="22" t="s">
        <v>65</v>
      </c>
      <c r="C158" s="22">
        <f t="shared" si="1"/>
        <v>0</v>
      </c>
      <c r="D158" s="22">
        <f>COUNTIF(D$4:D$142,$B158)</f>
        <v>0</v>
      </c>
      <c r="E158" s="22">
        <f t="shared" si="1"/>
        <v>0</v>
      </c>
      <c r="F158" s="22">
        <f t="shared" si="1"/>
        <v>0</v>
      </c>
      <c r="G158" s="22">
        <f t="shared" si="1"/>
        <v>0</v>
      </c>
      <c r="H158" s="22">
        <v>0</v>
      </c>
    </row>
    <row r="159" spans="2:13">
      <c r="B159" s="26" t="s">
        <v>60</v>
      </c>
      <c r="C159" s="22">
        <f t="shared" si="1"/>
        <v>8</v>
      </c>
      <c r="D159" s="22">
        <f>COUNTIF(D$4:D$142,$B159)</f>
        <v>8</v>
      </c>
      <c r="E159" s="22">
        <f t="shared" si="1"/>
        <v>8</v>
      </c>
      <c r="F159" s="22">
        <f t="shared" si="1"/>
        <v>8</v>
      </c>
      <c r="G159" s="22">
        <f t="shared" si="1"/>
        <v>9</v>
      </c>
      <c r="H159" s="22">
        <v>0</v>
      </c>
    </row>
    <row r="160" spans="2:13" ht="15" thickBot="1">
      <c r="B160" s="27" t="s">
        <v>16</v>
      </c>
      <c r="C160" s="22">
        <f t="shared" si="1"/>
        <v>8</v>
      </c>
      <c r="D160" s="22">
        <f>COUNTIF(D$4:D$142,$B160)</f>
        <v>0</v>
      </c>
      <c r="E160" s="22">
        <f t="shared" si="1"/>
        <v>7</v>
      </c>
      <c r="F160" s="22">
        <f t="shared" si="1"/>
        <v>0</v>
      </c>
      <c r="G160" s="22">
        <f t="shared" si="1"/>
        <v>6</v>
      </c>
      <c r="H160" s="27">
        <v>0</v>
      </c>
    </row>
    <row r="161" spans="2:26" ht="15" thickBot="1">
      <c r="B161" s="28" t="s">
        <v>57</v>
      </c>
      <c r="C161" s="29">
        <f>SUM(C147:C160)</f>
        <v>139</v>
      </c>
      <c r="D161" s="29">
        <f t="shared" ref="D161:G161" si="2">SUM(D147:D160)</f>
        <v>135</v>
      </c>
      <c r="E161" s="29">
        <f t="shared" si="2"/>
        <v>135</v>
      </c>
      <c r="F161" s="29">
        <f t="shared" si="2"/>
        <v>133</v>
      </c>
      <c r="G161" s="29">
        <f t="shared" si="2"/>
        <v>136</v>
      </c>
      <c r="H161" s="29">
        <f>SUM(H147:H160)</f>
        <v>49</v>
      </c>
    </row>
    <row r="163" spans="2:26">
      <c r="B163" s="24" t="s">
        <v>59</v>
      </c>
      <c r="C163" s="25"/>
    </row>
    <row r="165" spans="2:26">
      <c r="B165" s="52" t="s">
        <v>62</v>
      </c>
      <c r="C165" s="52"/>
      <c r="D165" s="52"/>
      <c r="E165" s="52"/>
      <c r="F165" s="52"/>
      <c r="G165" s="52"/>
      <c r="H165" s="52"/>
      <c r="K165" s="52" t="s">
        <v>64</v>
      </c>
      <c r="L165" s="52"/>
      <c r="M165" s="52"/>
      <c r="N165" s="52"/>
      <c r="O165" s="52"/>
      <c r="P165" s="52"/>
      <c r="Q165" s="52"/>
      <c r="T165" s="52" t="s">
        <v>67</v>
      </c>
      <c r="U165" s="52"/>
      <c r="V165" s="52"/>
      <c r="W165" s="52"/>
      <c r="X165" s="52"/>
      <c r="Y165" s="52"/>
      <c r="Z165" s="52"/>
    </row>
    <row r="166" spans="2:26">
      <c r="B166" s="22" t="s">
        <v>6</v>
      </c>
      <c r="C166" s="22" t="s">
        <v>51</v>
      </c>
      <c r="D166" s="22" t="s">
        <v>52</v>
      </c>
      <c r="E166" s="22" t="s">
        <v>53</v>
      </c>
      <c r="F166" s="22" t="s">
        <v>54</v>
      </c>
      <c r="G166" s="22" t="s">
        <v>55</v>
      </c>
      <c r="H166" s="22" t="s">
        <v>61</v>
      </c>
      <c r="K166" s="22" t="s">
        <v>6</v>
      </c>
      <c r="L166" s="22">
        <v>1</v>
      </c>
      <c r="M166" s="22">
        <v>2</v>
      </c>
      <c r="N166" s="22">
        <v>3</v>
      </c>
      <c r="O166" s="22">
        <v>4</v>
      </c>
      <c r="P166" s="22">
        <v>5</v>
      </c>
      <c r="Q166" s="22" t="s">
        <v>61</v>
      </c>
      <c r="T166" s="22" t="s">
        <v>6</v>
      </c>
      <c r="U166" s="22">
        <v>1</v>
      </c>
      <c r="V166" s="22">
        <v>2</v>
      </c>
      <c r="W166" s="22">
        <v>3</v>
      </c>
      <c r="X166" s="22">
        <v>4</v>
      </c>
      <c r="Y166" s="22">
        <v>5</v>
      </c>
      <c r="Z166" s="22" t="s">
        <v>61</v>
      </c>
    </row>
    <row r="167" spans="2:26">
      <c r="B167" s="22" t="s">
        <v>5</v>
      </c>
      <c r="C167" s="22">
        <f>C147/C$161</f>
        <v>2.1582733812949641E-2</v>
      </c>
      <c r="D167" s="22">
        <f t="shared" ref="D167:G167" si="3">D147/D$161</f>
        <v>2.9629629629629631E-2</v>
      </c>
      <c r="E167" s="22">
        <f t="shared" si="3"/>
        <v>2.2222222222222223E-2</v>
      </c>
      <c r="F167" s="22">
        <f t="shared" si="3"/>
        <v>3.007518796992481E-2</v>
      </c>
      <c r="G167" s="22">
        <f t="shared" si="3"/>
        <v>2.2058823529411766E-2</v>
      </c>
      <c r="H167" s="22">
        <f t="shared" ref="H167" si="4">H147/H$161</f>
        <v>0</v>
      </c>
      <c r="K167" s="22" t="s">
        <v>5</v>
      </c>
      <c r="L167" s="22">
        <v>0</v>
      </c>
      <c r="M167" s="22">
        <f>(C167*D167*(E180+E178))*D186</f>
        <v>6.631731651715665E-5</v>
      </c>
      <c r="N167" s="22">
        <f>C167*D167*E167*(F178+F180)*E186</f>
        <v>0</v>
      </c>
      <c r="O167" s="22">
        <f>C167*D167*E167*F167*(G178+G180+SUM(G173:G177)+G179*SUM(H173:H177))*F186</f>
        <v>3.1105362295013476E-5</v>
      </c>
      <c r="P167" s="22">
        <f>C167*D167*E167*F167*G167*G186</f>
        <v>4.7139054199659591E-6</v>
      </c>
      <c r="Q167" s="22"/>
      <c r="T167" s="22" t="s">
        <v>5</v>
      </c>
      <c r="U167" s="22"/>
      <c r="V167" s="22"/>
      <c r="W167" s="22"/>
      <c r="X167" s="22"/>
      <c r="Y167" s="22"/>
      <c r="Z167" s="22"/>
    </row>
    <row r="168" spans="2:26">
      <c r="B168" s="22" t="s">
        <v>7</v>
      </c>
      <c r="C168" s="22">
        <f t="shared" ref="C168:C180" si="5">C148/C$161</f>
        <v>7.1942446043165464E-2</v>
      </c>
      <c r="D168" s="22">
        <f t="shared" ref="D168:G168" si="6">D148/D$161</f>
        <v>8.1481481481481488E-2</v>
      </c>
      <c r="E168" s="22">
        <f t="shared" si="6"/>
        <v>9.6296296296296297E-2</v>
      </c>
      <c r="F168" s="22">
        <f t="shared" si="6"/>
        <v>9.0225563909774431E-2</v>
      </c>
      <c r="G168" s="22">
        <f t="shared" si="6"/>
        <v>8.8235294117647065E-2</v>
      </c>
      <c r="H168" s="22">
        <f t="shared" ref="H168" si="7">H148/H$161</f>
        <v>8.1632653061224483E-2</v>
      </c>
      <c r="I168" s="31"/>
      <c r="K168" s="22" t="s">
        <v>7</v>
      </c>
      <c r="L168" s="22">
        <v>0</v>
      </c>
      <c r="M168" s="22">
        <v>0</v>
      </c>
      <c r="N168" s="22">
        <f>((1-$H168)*($C168+C$167)*($D168+D$167)*($E168+E$167)*(1-F$167-$F168)+H168*($C168+C$167+C$179)*($D168+D$167+D$179)*($E168+E$167+E$179)*(1-F$167-$F168-F$179))*$E187-(1-F$167-F168-$H168*F$179)*$E187*PRODUCT(C$167:E$167)</f>
        <v>3.866113185866836E-2</v>
      </c>
      <c r="O168" s="22">
        <f>((1-$H168)*($C168+C$167)*($D168+D$167)*($E168+E$167)*(F$167+$F168)*(1-G$167-G168)+H168*($C168+C$167+C$179)*($D168+D$167+D$179)*($E168+E$167+E$179)*(F$167+$F168+F$179)*(1-G$167-G168-G$179))*F187-(1-G$167-G168-$H168*G$179)*$F187*PRODUCT(C$167:F$167)</f>
        <v>2.6429068709517427E-2</v>
      </c>
      <c r="P168" s="22">
        <f>((1-$H168)*($C168+C$167)*($D168+D$167)*($E168+E$167)*(F$167+$F168)*(G$167+G168)+H168*($C168+C$167+C$179)*($D168+D$167+D$179)*($E168+E$167+E$179)*(F$167+$F168+F$179)*(+G$167+G168+G$179))*G187-PRODUCT(C$167:G$167)*G187</f>
        <v>1.0757324572665173E-2</v>
      </c>
      <c r="Q168" s="22"/>
      <c r="T168" s="22" t="s">
        <v>7</v>
      </c>
      <c r="U168" s="22"/>
      <c r="V168" s="22" t="s">
        <v>68</v>
      </c>
      <c r="W168" s="22"/>
      <c r="X168" s="22"/>
      <c r="Y168" s="22"/>
      <c r="Z168" s="22"/>
    </row>
    <row r="169" spans="2:26">
      <c r="B169" s="22" t="s">
        <v>8</v>
      </c>
      <c r="C169" s="22">
        <f t="shared" si="5"/>
        <v>9.3525179856115109E-2</v>
      </c>
      <c r="D169" s="22">
        <f t="shared" ref="D169:G169" si="8">D149/D$161</f>
        <v>0.1037037037037037</v>
      </c>
      <c r="E169" s="22">
        <f t="shared" si="8"/>
        <v>0.1111111111111111</v>
      </c>
      <c r="F169" s="22">
        <f t="shared" si="8"/>
        <v>0.11278195488721804</v>
      </c>
      <c r="G169" s="22">
        <f t="shared" si="8"/>
        <v>9.5588235294117641E-2</v>
      </c>
      <c r="H169" s="22">
        <f t="shared" ref="H169" si="9">H149/H$161</f>
        <v>0.10204081632653061</v>
      </c>
      <c r="K169" s="22" t="s">
        <v>8</v>
      </c>
      <c r="L169" s="22">
        <v>0</v>
      </c>
      <c r="M169" s="22">
        <v>0</v>
      </c>
      <c r="N169" s="22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4.1675779341972925E-2</v>
      </c>
      <c r="O169" s="22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3.3952913909894807E-2</v>
      </c>
      <c r="P169" s="22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1.6578305110832855E-2</v>
      </c>
      <c r="Q169" s="22"/>
      <c r="T169" s="22" t="s">
        <v>8</v>
      </c>
      <c r="U169" s="22"/>
      <c r="V169" s="22"/>
      <c r="W169" s="22"/>
      <c r="X169" s="22"/>
      <c r="Y169" s="22"/>
      <c r="Z169" s="22"/>
    </row>
    <row r="170" spans="2:26">
      <c r="B170" s="22" t="s">
        <v>9</v>
      </c>
      <c r="C170" s="22">
        <f t="shared" si="5"/>
        <v>0.1079136690647482</v>
      </c>
      <c r="D170" s="22">
        <f t="shared" ref="D170:G170" si="13">D150/D$161</f>
        <v>0.11851851851851852</v>
      </c>
      <c r="E170" s="22">
        <f t="shared" si="13"/>
        <v>0.11851851851851852</v>
      </c>
      <c r="F170" s="22">
        <f t="shared" si="13"/>
        <v>0.12030075187969924</v>
      </c>
      <c r="G170" s="22">
        <f t="shared" si="13"/>
        <v>0.11764705882352941</v>
      </c>
      <c r="H170" s="22">
        <f t="shared" ref="H170" si="14">H150/H$161</f>
        <v>0.12244897959183673</v>
      </c>
      <c r="K170" s="22" t="s">
        <v>9</v>
      </c>
      <c r="L170" s="22">
        <v>0</v>
      </c>
      <c r="M170" s="22">
        <v>0</v>
      </c>
      <c r="N170" s="22">
        <f t="shared" si="10"/>
        <v>5.5024852298612224E-2</v>
      </c>
      <c r="O170" s="22">
        <f t="shared" si="11"/>
        <v>3.7200356062440827E-2</v>
      </c>
      <c r="P170" s="22">
        <f t="shared" si="12"/>
        <v>2.2737362456286749E-2</v>
      </c>
      <c r="Q170" s="22"/>
      <c r="T170" s="22" t="s">
        <v>9</v>
      </c>
      <c r="U170" s="22"/>
      <c r="V170" s="22"/>
      <c r="W170" s="22"/>
      <c r="X170" s="22"/>
      <c r="Y170" s="22"/>
      <c r="Z170" s="22"/>
    </row>
    <row r="171" spans="2:26">
      <c r="B171" s="22" t="s">
        <v>10</v>
      </c>
      <c r="C171" s="22">
        <f t="shared" si="5"/>
        <v>0.11510791366906475</v>
      </c>
      <c r="D171" s="22">
        <f t="shared" ref="D171:G171" si="15">D151/D$161</f>
        <v>0.12592592592592591</v>
      </c>
      <c r="E171" s="22">
        <f t="shared" si="15"/>
        <v>0.14074074074074075</v>
      </c>
      <c r="F171" s="22">
        <f t="shared" si="15"/>
        <v>0.12030075187969924</v>
      </c>
      <c r="G171" s="22">
        <f t="shared" si="15"/>
        <v>0.125</v>
      </c>
      <c r="H171" s="22">
        <f t="shared" ref="H171" si="16">H151/H$161</f>
        <v>0.14285714285714285</v>
      </c>
      <c r="K171" s="22" t="s">
        <v>10</v>
      </c>
      <c r="L171" s="22">
        <v>0</v>
      </c>
      <c r="M171" s="22">
        <v>0</v>
      </c>
      <c r="N171" s="22">
        <f t="shared" si="10"/>
        <v>7.1145394222872096E-2</v>
      </c>
      <c r="O171" s="22">
        <f t="shared" si="11"/>
        <v>3.5999678174942831E-2</v>
      </c>
      <c r="P171" s="22">
        <f t="shared" si="12"/>
        <v>2.5027380916044603E-2</v>
      </c>
      <c r="Q171" s="22"/>
      <c r="T171" s="22" t="s">
        <v>10</v>
      </c>
      <c r="U171" s="22"/>
      <c r="V171" s="22"/>
      <c r="W171" s="22"/>
      <c r="X171" s="22"/>
      <c r="Y171" s="22"/>
      <c r="Z171" s="22"/>
    </row>
    <row r="172" spans="2:26">
      <c r="B172" s="22" t="s">
        <v>78</v>
      </c>
      <c r="C172" s="22">
        <f t="shared" si="5"/>
        <v>0.1366906474820144</v>
      </c>
      <c r="D172" s="22">
        <f t="shared" ref="D172:G172" si="17">D152/D$161</f>
        <v>0.14074074074074075</v>
      </c>
      <c r="E172" s="22">
        <f t="shared" si="17"/>
        <v>0.14814814814814814</v>
      </c>
      <c r="F172" s="22">
        <f t="shared" si="17"/>
        <v>0.15037593984962405</v>
      </c>
      <c r="G172" s="22">
        <f t="shared" si="17"/>
        <v>0.14705882352941177</v>
      </c>
      <c r="H172" s="22">
        <f t="shared" ref="H172" si="18">H152/H$161</f>
        <v>0.16326530612244897</v>
      </c>
      <c r="K172" s="22" t="s">
        <v>78</v>
      </c>
      <c r="L172" s="22">
        <v>0</v>
      </c>
      <c r="M172" s="22">
        <v>0</v>
      </c>
      <c r="N172" s="22">
        <f t="shared" si="10"/>
        <v>9.0996769169304562E-2</v>
      </c>
      <c r="O172" s="22">
        <f t="shared" si="11"/>
        <v>4.5892778843992899E-2</v>
      </c>
      <c r="P172" s="22">
        <f t="shared" si="12"/>
        <v>3.3373154851053098E-2</v>
      </c>
      <c r="Q172" s="22"/>
      <c r="T172" s="22" t="s">
        <v>78</v>
      </c>
      <c r="U172" s="22"/>
      <c r="V172" s="22"/>
      <c r="W172" s="22"/>
      <c r="X172" s="22"/>
      <c r="Y172" s="22"/>
      <c r="Z172" s="22"/>
    </row>
    <row r="173" spans="2:26">
      <c r="B173" s="22" t="s">
        <v>11</v>
      </c>
      <c r="C173" s="22">
        <f t="shared" si="5"/>
        <v>6.4748201438848921E-2</v>
      </c>
      <c r="D173" s="22">
        <f t="shared" ref="D173:G173" si="19">D153/D$161</f>
        <v>9.6296296296296297E-2</v>
      </c>
      <c r="E173" s="22">
        <f t="shared" si="19"/>
        <v>6.6666666666666666E-2</v>
      </c>
      <c r="F173" s="22">
        <f t="shared" si="19"/>
        <v>8.2706766917293228E-2</v>
      </c>
      <c r="G173" s="22">
        <f t="shared" si="19"/>
        <v>5.1470588235294115E-2</v>
      </c>
      <c r="H173" s="22">
        <f t="shared" ref="H173" si="20">H153/H$161</f>
        <v>0.10204081632653061</v>
      </c>
      <c r="K173" s="22" t="s">
        <v>11</v>
      </c>
      <c r="L173" s="22">
        <v>0</v>
      </c>
      <c r="M173" s="22">
        <v>0</v>
      </c>
      <c r="N173" s="22">
        <f t="shared" si="10"/>
        <v>5.4524558924762372E-3</v>
      </c>
      <c r="O173" s="22">
        <f t="shared" si="11"/>
        <v>1.502014451806258E-2</v>
      </c>
      <c r="P173" s="22">
        <f t="shared" si="12"/>
        <v>1.6918053341424071E-3</v>
      </c>
      <c r="Q173" s="22"/>
      <c r="T173" s="22" t="s">
        <v>11</v>
      </c>
      <c r="U173" s="22"/>
      <c r="V173" s="22"/>
      <c r="W173" s="22"/>
      <c r="X173" s="22"/>
      <c r="Y173" s="22"/>
      <c r="Z173" s="22"/>
    </row>
    <row r="174" spans="2:26">
      <c r="B174" s="22" t="s">
        <v>12</v>
      </c>
      <c r="C174" s="22">
        <f t="shared" si="5"/>
        <v>9.3525179856115109E-2</v>
      </c>
      <c r="D174" s="22">
        <f t="shared" ref="D174:G174" si="21">D154/D$161</f>
        <v>7.407407407407407E-2</v>
      </c>
      <c r="E174" s="22">
        <f t="shared" si="21"/>
        <v>3.7037037037037035E-2</v>
      </c>
      <c r="F174" s="22">
        <f t="shared" si="21"/>
        <v>6.0150375939849621E-2</v>
      </c>
      <c r="G174" s="22">
        <f t="shared" si="21"/>
        <v>6.6176470588235295E-2</v>
      </c>
      <c r="H174" s="22">
        <f t="shared" ref="H174" si="22">H154/H$161</f>
        <v>0.10204081632653061</v>
      </c>
      <c r="K174" s="22" t="s">
        <v>12</v>
      </c>
      <c r="L174" s="22">
        <v>0</v>
      </c>
      <c r="M174" s="22">
        <v>0</v>
      </c>
      <c r="N174" s="22">
        <f t="shared" si="10"/>
        <v>4.2708287388733513E-3</v>
      </c>
      <c r="O174" s="22">
        <f t="shared" si="11"/>
        <v>9.5137407394128848E-3</v>
      </c>
      <c r="P174" s="22">
        <f t="shared" si="12"/>
        <v>1.2948873716959826E-3</v>
      </c>
      <c r="Q174" s="22"/>
      <c r="T174" s="22" t="s">
        <v>12</v>
      </c>
      <c r="U174" s="22"/>
      <c r="V174" s="22"/>
      <c r="W174" s="22"/>
      <c r="X174" s="22"/>
      <c r="Y174" s="22"/>
      <c r="Z174" s="22"/>
    </row>
    <row r="175" spans="2:26">
      <c r="B175" s="22" t="s">
        <v>13</v>
      </c>
      <c r="C175" s="22">
        <f t="shared" si="5"/>
        <v>4.3165467625899283E-2</v>
      </c>
      <c r="D175" s="22">
        <f t="shared" ref="D175:G175" si="23">D155/D$161</f>
        <v>8.8888888888888892E-2</v>
      </c>
      <c r="E175" s="22">
        <f t="shared" si="23"/>
        <v>3.7037037037037035E-2</v>
      </c>
      <c r="F175" s="22">
        <f t="shared" si="23"/>
        <v>7.5187969924812026E-2</v>
      </c>
      <c r="G175" s="22">
        <f t="shared" si="23"/>
        <v>2.9411764705882353E-2</v>
      </c>
      <c r="H175" s="22">
        <f t="shared" ref="H175" si="24">H155/H$161</f>
        <v>6.1224489795918366E-2</v>
      </c>
      <c r="K175" s="22" t="s">
        <v>13</v>
      </c>
      <c r="L175" s="22">
        <v>0</v>
      </c>
      <c r="M175" s="22">
        <v>0</v>
      </c>
      <c r="N175" s="22">
        <f t="shared" si="10"/>
        <v>2.5048891717103874E-3</v>
      </c>
      <c r="O175" s="22">
        <f t="shared" si="11"/>
        <v>3.9148657425502427E-3</v>
      </c>
      <c r="P175" s="22">
        <f t="shared" si="12"/>
        <v>2.6868940219967869E-4</v>
      </c>
      <c r="Q175" s="22"/>
      <c r="T175" s="22" t="s">
        <v>13</v>
      </c>
      <c r="U175" s="22"/>
      <c r="V175" s="22"/>
      <c r="W175" s="22"/>
      <c r="X175" s="22"/>
      <c r="Y175" s="22"/>
      <c r="Z175" s="22"/>
    </row>
    <row r="176" spans="2:26">
      <c r="B176" s="22" t="s">
        <v>14</v>
      </c>
      <c r="C176" s="22">
        <f t="shared" si="5"/>
        <v>5.7553956834532377E-2</v>
      </c>
      <c r="D176" s="22">
        <f>D156/D$161</f>
        <v>3.7037037037037035E-2</v>
      </c>
      <c r="E176" s="22">
        <f t="shared" ref="E176:G176" si="25">E156/E$161</f>
        <v>4.4444444444444446E-2</v>
      </c>
      <c r="F176" s="22">
        <f t="shared" si="25"/>
        <v>5.2631578947368418E-2</v>
      </c>
      <c r="G176" s="22">
        <f t="shared" si="25"/>
        <v>6.6176470588235295E-2</v>
      </c>
      <c r="H176" s="22">
        <f t="shared" ref="H176" si="26">H156/H$161</f>
        <v>6.1224489795918366E-2</v>
      </c>
      <c r="K176" s="22" t="s">
        <v>14</v>
      </c>
      <c r="L176" s="22">
        <v>0</v>
      </c>
      <c r="M176" s="22">
        <v>0</v>
      </c>
      <c r="N176" s="22">
        <f t="shared" si="10"/>
        <v>2.0182105044827116E-3</v>
      </c>
      <c r="O176" s="22">
        <f t="shared" si="11"/>
        <v>2.4325075548291076E-3</v>
      </c>
      <c r="P176" s="22">
        <f t="shared" si="12"/>
        <v>2.6637554003668953E-4</v>
      </c>
      <c r="Q176" s="22"/>
      <c r="T176" s="22" t="s">
        <v>14</v>
      </c>
      <c r="U176" s="22"/>
      <c r="V176" s="22"/>
      <c r="W176" s="22"/>
      <c r="X176" s="22"/>
      <c r="Y176" s="22"/>
      <c r="Z176" s="22"/>
    </row>
    <row r="177" spans="2:26">
      <c r="B177" s="22" t="s">
        <v>15</v>
      </c>
      <c r="C177" s="22">
        <f t="shared" si="5"/>
        <v>7.9136690647482008E-2</v>
      </c>
      <c r="D177" s="22">
        <f>D157/D$161</f>
        <v>4.4444444444444446E-2</v>
      </c>
      <c r="E177" s="22">
        <f t="shared" ref="E177:G177" si="27">E157/E$161</f>
        <v>6.6666666666666666E-2</v>
      </c>
      <c r="F177" s="22">
        <f t="shared" si="27"/>
        <v>4.5112781954887216E-2</v>
      </c>
      <c r="G177" s="22">
        <f t="shared" si="27"/>
        <v>8.0882352941176475E-2</v>
      </c>
      <c r="H177" s="22">
        <f t="shared" ref="H177" si="28">H157/H$161</f>
        <v>6.1224489795918366E-2</v>
      </c>
      <c r="K177" s="22" t="s">
        <v>15</v>
      </c>
      <c r="L177" s="22">
        <v>0</v>
      </c>
      <c r="M177" s="22">
        <v>0</v>
      </c>
      <c r="N177" s="22">
        <f t="shared" si="10"/>
        <v>3.6408852220220309E-3</v>
      </c>
      <c r="O177" s="22">
        <f t="shared" si="11"/>
        <v>3.7880264126309675E-3</v>
      </c>
      <c r="P177" s="22">
        <f t="shared" si="12"/>
        <v>4.5951385194642767E-4</v>
      </c>
      <c r="Q177" s="22"/>
      <c r="T177" s="22" t="s">
        <v>15</v>
      </c>
      <c r="U177" s="22"/>
      <c r="V177" s="22"/>
      <c r="W177" s="22"/>
      <c r="X177" s="22"/>
      <c r="Y177" s="22"/>
      <c r="Z177" s="22"/>
    </row>
    <row r="178" spans="2:26">
      <c r="B178" s="22" t="s">
        <v>65</v>
      </c>
      <c r="C178" s="22">
        <f t="shared" si="5"/>
        <v>0</v>
      </c>
      <c r="D178" s="22">
        <f>D158/D$161</f>
        <v>0</v>
      </c>
      <c r="E178" s="22">
        <f t="shared" ref="D178:G180" si="29">E158/E$161</f>
        <v>0</v>
      </c>
      <c r="F178" s="22">
        <f t="shared" si="29"/>
        <v>0</v>
      </c>
      <c r="G178" s="22">
        <f t="shared" si="29"/>
        <v>0</v>
      </c>
      <c r="H178" s="22">
        <f t="shared" ref="H178" si="30">H158/H$161</f>
        <v>0</v>
      </c>
      <c r="K178" s="22" t="s">
        <v>65</v>
      </c>
      <c r="L178" s="22">
        <v>0</v>
      </c>
      <c r="M178" s="22">
        <v>0</v>
      </c>
      <c r="N178" s="22"/>
      <c r="O178" s="22"/>
      <c r="P178" s="22"/>
      <c r="Q178" s="22"/>
      <c r="T178" s="22" t="s">
        <v>65</v>
      </c>
      <c r="U178" s="22"/>
      <c r="V178" s="22"/>
      <c r="W178" s="22"/>
      <c r="X178" s="22"/>
      <c r="Y178" s="22"/>
      <c r="Z178" s="22"/>
    </row>
    <row r="179" spans="2:26">
      <c r="B179" s="22" t="s">
        <v>60</v>
      </c>
      <c r="C179" s="22">
        <f t="shared" si="5"/>
        <v>5.7553956834532377E-2</v>
      </c>
      <c r="D179" s="22">
        <f t="shared" si="29"/>
        <v>5.9259259259259262E-2</v>
      </c>
      <c r="E179" s="22">
        <f t="shared" si="29"/>
        <v>5.9259259259259262E-2</v>
      </c>
      <c r="F179" s="22">
        <f t="shared" si="29"/>
        <v>6.0150375939849621E-2</v>
      </c>
      <c r="G179" s="22">
        <f t="shared" si="29"/>
        <v>6.6176470588235295E-2</v>
      </c>
      <c r="H179" s="22">
        <f t="shared" ref="H179" si="31">H159/H$161</f>
        <v>0</v>
      </c>
      <c r="K179" s="22" t="s">
        <v>60</v>
      </c>
      <c r="L179" s="22">
        <v>0</v>
      </c>
      <c r="M179" s="22">
        <v>0</v>
      </c>
      <c r="N179" s="22"/>
      <c r="O179" s="22"/>
      <c r="P179" s="22"/>
      <c r="Q179" s="22"/>
      <c r="T179" s="22" t="s">
        <v>60</v>
      </c>
      <c r="U179" s="22"/>
      <c r="V179" s="22"/>
      <c r="W179" s="22"/>
      <c r="X179" s="22"/>
      <c r="Y179" s="22"/>
      <c r="Z179" s="22"/>
    </row>
    <row r="180" spans="2:26" ht="15" thickBot="1">
      <c r="B180" s="27" t="s">
        <v>16</v>
      </c>
      <c r="C180" s="22">
        <f t="shared" si="5"/>
        <v>5.7553956834532377E-2</v>
      </c>
      <c r="D180" s="22">
        <f t="shared" si="29"/>
        <v>0</v>
      </c>
      <c r="E180" s="22">
        <f t="shared" si="29"/>
        <v>5.185185185185185E-2</v>
      </c>
      <c r="F180" s="22">
        <f t="shared" si="29"/>
        <v>0</v>
      </c>
      <c r="G180" s="22">
        <f t="shared" si="29"/>
        <v>4.4117647058823532E-2</v>
      </c>
      <c r="H180" s="27">
        <f t="shared" ref="H180" si="32">H159/H$161</f>
        <v>0</v>
      </c>
      <c r="K180" s="27" t="s">
        <v>16</v>
      </c>
      <c r="L180" s="27">
        <v>0</v>
      </c>
      <c r="M180" s="27">
        <v>0</v>
      </c>
      <c r="N180" s="27">
        <f>64*C180*E180*G180*E198</f>
        <v>2.5278600648892653E-2</v>
      </c>
      <c r="O180" s="27"/>
      <c r="P180" s="27"/>
      <c r="Q180" s="27"/>
      <c r="T180" s="27" t="s">
        <v>16</v>
      </c>
      <c r="U180" s="27"/>
      <c r="V180" s="27"/>
      <c r="W180" s="27"/>
      <c r="X180" s="27"/>
      <c r="Y180" s="27"/>
      <c r="Z180" s="27"/>
    </row>
    <row r="181" spans="2:26" ht="15" thickBot="1">
      <c r="B181" s="28" t="s">
        <v>57</v>
      </c>
      <c r="C181" s="29">
        <f t="shared" ref="C181:H181" si="33">SUM(C167:C180)</f>
        <v>0.99999999999999989</v>
      </c>
      <c r="D181" s="29">
        <f t="shared" si="33"/>
        <v>1</v>
      </c>
      <c r="E181" s="29">
        <f t="shared" si="33"/>
        <v>0.99999999999999978</v>
      </c>
      <c r="F181" s="29">
        <f t="shared" si="33"/>
        <v>0.99999999999999989</v>
      </c>
      <c r="G181" s="30">
        <f t="shared" si="33"/>
        <v>1</v>
      </c>
      <c r="H181" s="30">
        <f t="shared" si="33"/>
        <v>0.99999999999999989</v>
      </c>
      <c r="K181" s="28" t="s">
        <v>57</v>
      </c>
      <c r="L181" s="29"/>
      <c r="M181" s="29"/>
      <c r="N181" s="29"/>
      <c r="O181" s="29"/>
      <c r="P181" s="30"/>
      <c r="Q181" s="30">
        <f>SUM(L167:P180)</f>
        <v>0.66737081372929807</v>
      </c>
      <c r="T181" s="28" t="s">
        <v>57</v>
      </c>
      <c r="U181" s="29"/>
      <c r="V181" s="29"/>
      <c r="W181" s="29"/>
      <c r="X181" s="29"/>
      <c r="Y181" s="30"/>
      <c r="Z181" s="30"/>
    </row>
    <row r="183" spans="2:26" ht="15" thickBot="1">
      <c r="X183" s="45"/>
    </row>
    <row r="184" spans="2:26">
      <c r="B184" s="53" t="s">
        <v>63</v>
      </c>
      <c r="C184" s="54"/>
      <c r="D184" s="54"/>
      <c r="E184" s="54"/>
      <c r="F184" s="54"/>
      <c r="G184" s="55"/>
      <c r="K184" s="24" t="s">
        <v>5</v>
      </c>
      <c r="L184" s="17" t="s">
        <v>5</v>
      </c>
      <c r="M184" s="17" t="s">
        <v>7</v>
      </c>
      <c r="N184" s="17" t="s">
        <v>69</v>
      </c>
      <c r="O184" s="17" t="s">
        <v>69</v>
      </c>
      <c r="P184" s="17" t="s">
        <v>69</v>
      </c>
      <c r="R184" s="17">
        <f>((1-H$168)*IF(K184="Wild",C$167,C$168)*IF(L184="Wild",D$167,D$168)*IF(M184="Wild",E$167,E$168)*(1-F$167-F$168)+H$168*IF(K184="Wild",C$167,C$168+C$179)*IF(L184="Wild",D$167,D$168+D$179)*IF(M184="Wild",E$167,E$168+E$179)*(1-F$167-F$168-F$179))*E$187</f>
        <v>1.6921535146697233E-3</v>
      </c>
      <c r="X184" s="45"/>
    </row>
    <row r="185" spans="2:26">
      <c r="B185" s="41" t="s">
        <v>6</v>
      </c>
      <c r="C185" s="42">
        <v>1</v>
      </c>
      <c r="D185" s="42">
        <v>2</v>
      </c>
      <c r="E185" s="42">
        <v>3</v>
      </c>
      <c r="F185" s="42">
        <v>4</v>
      </c>
      <c r="G185" s="43">
        <v>5</v>
      </c>
      <c r="K185" s="24" t="s">
        <v>5</v>
      </c>
      <c r="L185" s="17" t="s">
        <v>7</v>
      </c>
      <c r="M185" s="17" t="s">
        <v>5</v>
      </c>
      <c r="N185" s="17" t="s">
        <v>69</v>
      </c>
      <c r="O185" s="17" t="s">
        <v>69</v>
      </c>
      <c r="P185" s="17" t="s">
        <v>69</v>
      </c>
      <c r="R185" s="17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1.0826426578035815E-3</v>
      </c>
    </row>
    <row r="186" spans="2:26">
      <c r="B186" s="38" t="s">
        <v>5</v>
      </c>
      <c r="C186" s="39">
        <f>Paytable!C4</f>
        <v>0</v>
      </c>
      <c r="D186" s="39">
        <f>Paytable!D4</f>
        <v>2</v>
      </c>
      <c r="E186" s="39">
        <f>Paytable!E4</f>
        <v>50</v>
      </c>
      <c r="F186" s="39">
        <f>Paytable!F4</f>
        <v>200</v>
      </c>
      <c r="G186" s="47">
        <f>Paytable!G4</f>
        <v>500</v>
      </c>
      <c r="K186" s="24" t="s">
        <v>7</v>
      </c>
      <c r="L186" s="17" t="s">
        <v>5</v>
      </c>
      <c r="M186" s="17" t="s">
        <v>5</v>
      </c>
      <c r="N186" s="17" t="s">
        <v>69</v>
      </c>
      <c r="O186" s="17" t="s">
        <v>69</v>
      </c>
      <c r="P186" s="17" t="s">
        <v>69</v>
      </c>
      <c r="R186" s="17">
        <f t="shared" si="34"/>
        <v>1.319208558272302E-3</v>
      </c>
    </row>
    <row r="187" spans="2:26">
      <c r="B187" s="38" t="s">
        <v>7</v>
      </c>
      <c r="C187" s="39">
        <f>Paytable!C5</f>
        <v>0</v>
      </c>
      <c r="D187" s="39">
        <f>Paytable!D5</f>
        <v>0</v>
      </c>
      <c r="E187" s="39">
        <f>Paytable!E5</f>
        <v>30</v>
      </c>
      <c r="F187" s="39">
        <f>Paytable!F5</f>
        <v>150</v>
      </c>
      <c r="G187" s="40">
        <f>Paytable!G5</f>
        <v>400</v>
      </c>
      <c r="K187" s="24" t="s">
        <v>7</v>
      </c>
      <c r="L187" s="17" t="s">
        <v>7</v>
      </c>
      <c r="M187" s="17" t="s">
        <v>5</v>
      </c>
      <c r="N187" s="17" t="s">
        <v>69</v>
      </c>
      <c r="O187" s="17" t="s">
        <v>69</v>
      </c>
      <c r="P187" s="17" t="s">
        <v>69</v>
      </c>
      <c r="R187" s="17">
        <f t="shared" si="34"/>
        <v>3.9700877015128736E-3</v>
      </c>
    </row>
    <row r="188" spans="2:26">
      <c r="B188" s="38" t="s">
        <v>8</v>
      </c>
      <c r="C188" s="39">
        <f>Paytable!C6</f>
        <v>0</v>
      </c>
      <c r="D188" s="39">
        <f>Paytable!D6</f>
        <v>0</v>
      </c>
      <c r="E188" s="39">
        <f>Paytable!E6</f>
        <v>20</v>
      </c>
      <c r="F188" s="39">
        <f>Paytable!F6</f>
        <v>100</v>
      </c>
      <c r="G188" s="40">
        <f>Paytable!G6</f>
        <v>300</v>
      </c>
      <c r="K188" s="24" t="s">
        <v>7</v>
      </c>
      <c r="L188" s="17" t="s">
        <v>5</v>
      </c>
      <c r="M188" s="17" t="s">
        <v>7</v>
      </c>
      <c r="N188" s="17" t="s">
        <v>69</v>
      </c>
      <c r="O188" s="17" t="s">
        <v>69</v>
      </c>
      <c r="P188" s="17" t="s">
        <v>69</v>
      </c>
      <c r="R188" s="17">
        <f t="shared" si="34"/>
        <v>6.1729226408653651E-3</v>
      </c>
    </row>
    <row r="189" spans="2:26">
      <c r="B189" s="38" t="s">
        <v>9</v>
      </c>
      <c r="C189" s="39">
        <f>Paytable!C7</f>
        <v>0</v>
      </c>
      <c r="D189" s="39">
        <f>Paytable!D7</f>
        <v>0</v>
      </c>
      <c r="E189" s="39">
        <f>Paytable!E7</f>
        <v>20</v>
      </c>
      <c r="F189" s="39">
        <f>Paytable!F7</f>
        <v>80</v>
      </c>
      <c r="G189" s="40">
        <f>Paytable!G7</f>
        <v>250</v>
      </c>
      <c r="K189" s="24" t="s">
        <v>5</v>
      </c>
      <c r="L189" s="17" t="s">
        <v>7</v>
      </c>
      <c r="M189" s="17" t="s">
        <v>7</v>
      </c>
      <c r="N189" s="17" t="s">
        <v>69</v>
      </c>
      <c r="O189" s="17" t="s">
        <v>69</v>
      </c>
      <c r="P189" s="17" t="s">
        <v>69</v>
      </c>
      <c r="R189" s="17">
        <f t="shared" si="34"/>
        <v>5.0527303593164551E-3</v>
      </c>
    </row>
    <row r="190" spans="2:26">
      <c r="B190" s="38" t="s">
        <v>10</v>
      </c>
      <c r="C190" s="39">
        <f>Paytable!C8</f>
        <v>0</v>
      </c>
      <c r="D190" s="39">
        <f>Paytable!D8</f>
        <v>0</v>
      </c>
      <c r="E190" s="39">
        <f>Paytable!E8</f>
        <v>20</v>
      </c>
      <c r="F190" s="39">
        <f>Paytable!F8</f>
        <v>60</v>
      </c>
      <c r="G190" s="40">
        <f>Paytable!G8</f>
        <v>200</v>
      </c>
      <c r="K190" s="24" t="s">
        <v>7</v>
      </c>
      <c r="L190" s="17" t="s">
        <v>7</v>
      </c>
      <c r="M190" s="17" t="s">
        <v>7</v>
      </c>
      <c r="N190" s="17" t="s">
        <v>69</v>
      </c>
      <c r="O190" s="17" t="s">
        <v>69</v>
      </c>
      <c r="P190" s="17" t="s">
        <v>69</v>
      </c>
      <c r="R190" s="17">
        <f t="shared" si="34"/>
        <v>1.9371386426228054E-2</v>
      </c>
      <c r="S190" s="17">
        <f>SUM(R184:R190)</f>
        <v>3.866113185866836E-2</v>
      </c>
    </row>
    <row r="191" spans="2:26">
      <c r="B191" s="38" t="s">
        <v>78</v>
      </c>
      <c r="C191" s="39">
        <f>Paytable!C9</f>
        <v>0</v>
      </c>
      <c r="D191" s="39">
        <f>Paytable!D9</f>
        <v>0</v>
      </c>
      <c r="E191" s="39">
        <f>Paytable!E9</f>
        <v>20</v>
      </c>
      <c r="F191" s="39">
        <f>Paytable!F9</f>
        <v>50</v>
      </c>
      <c r="G191" s="40">
        <f>Paytable!G9</f>
        <v>150</v>
      </c>
      <c r="K191" s="24" t="s">
        <v>5</v>
      </c>
      <c r="L191" s="17" t="s">
        <v>5</v>
      </c>
      <c r="M191" s="17" t="s">
        <v>5</v>
      </c>
      <c r="R191" s="17">
        <f t="shared" si="34"/>
        <v>3.7294495639742111E-4</v>
      </c>
    </row>
    <row r="192" spans="2:26">
      <c r="B192" s="38" t="s">
        <v>11</v>
      </c>
      <c r="C192" s="39">
        <f>Paytable!C10</f>
        <v>0</v>
      </c>
      <c r="D192" s="39">
        <f>Paytable!D10</f>
        <v>0</v>
      </c>
      <c r="E192" s="39">
        <f>Paytable!E10</f>
        <v>5</v>
      </c>
      <c r="F192" s="39">
        <v>100</v>
      </c>
      <c r="G192" s="40">
        <f>Paytable!G10</f>
        <v>100</v>
      </c>
      <c r="R192" s="17">
        <f>(1-F167-F168-F179*0.1)*50*C167*D167*E167</f>
        <v>6.2078991777338383E-4</v>
      </c>
    </row>
    <row r="193" spans="2:7">
      <c r="B193" s="38" t="s">
        <v>12</v>
      </c>
      <c r="C193" s="39">
        <f>Paytable!C11</f>
        <v>0</v>
      </c>
      <c r="D193" s="39">
        <f>Paytable!D11</f>
        <v>0</v>
      </c>
      <c r="E193" s="39">
        <f>Paytable!E11</f>
        <v>5</v>
      </c>
      <c r="F193" s="39">
        <v>100</v>
      </c>
      <c r="G193" s="40">
        <f>Paytable!G11</f>
        <v>100</v>
      </c>
    </row>
    <row r="194" spans="2:7">
      <c r="B194" s="38" t="s">
        <v>13</v>
      </c>
      <c r="C194" s="39">
        <f>Paytable!C12</f>
        <v>0</v>
      </c>
      <c r="D194" s="39">
        <f>Paytable!D12</f>
        <v>0</v>
      </c>
      <c r="E194" s="39">
        <f>Paytable!E12</f>
        <v>5</v>
      </c>
      <c r="F194" s="39">
        <v>60</v>
      </c>
      <c r="G194" s="40">
        <f>Paytable!G12</f>
        <v>50</v>
      </c>
    </row>
    <row r="195" spans="2:7">
      <c r="B195" s="38" t="s">
        <v>14</v>
      </c>
      <c r="C195" s="39">
        <f>Paytable!C13</f>
        <v>0</v>
      </c>
      <c r="D195" s="39">
        <f>Paytable!D13</f>
        <v>0</v>
      </c>
      <c r="E195" s="39">
        <f>Paytable!E13</f>
        <v>5</v>
      </c>
      <c r="F195" s="39">
        <v>60</v>
      </c>
      <c r="G195" s="40">
        <f>Paytable!G13</f>
        <v>50</v>
      </c>
    </row>
    <row r="196" spans="2:7">
      <c r="B196" s="38" t="s">
        <v>15</v>
      </c>
      <c r="C196" s="39">
        <f>Paytable!C14</f>
        <v>0</v>
      </c>
      <c r="D196" s="39">
        <f>Paytable!D14</f>
        <v>0</v>
      </c>
      <c r="E196" s="39">
        <f>Paytable!E14</f>
        <v>5</v>
      </c>
      <c r="F196" s="39">
        <v>60</v>
      </c>
      <c r="G196" s="40">
        <f>Paytable!G14</f>
        <v>50</v>
      </c>
    </row>
    <row r="197" spans="2:7">
      <c r="B197" s="38" t="s">
        <v>65</v>
      </c>
      <c r="C197" s="39">
        <v>0</v>
      </c>
      <c r="D197" s="39">
        <v>0</v>
      </c>
      <c r="E197" s="39">
        <v>0</v>
      </c>
      <c r="F197" s="48">
        <v>0</v>
      </c>
      <c r="G197" s="40">
        <v>0</v>
      </c>
    </row>
    <row r="198" spans="2:7">
      <c r="B198" s="13" t="s">
        <v>16</v>
      </c>
      <c r="C198" s="14"/>
      <c r="D198" s="14"/>
      <c r="E198" s="14">
        <v>3</v>
      </c>
      <c r="F198" s="14"/>
      <c r="G198" s="15"/>
    </row>
  </sheetData>
  <mergeCells count="6">
    <mergeCell ref="T165:Z165"/>
    <mergeCell ref="B184:G184"/>
    <mergeCell ref="K165:Q165"/>
    <mergeCell ref="C2:H2"/>
    <mergeCell ref="B145:H145"/>
    <mergeCell ref="B165:H165"/>
  </mergeCells>
  <conditionalFormatting sqref="A1:H1048576">
    <cfRule type="containsText" dxfId="24" priority="25" operator="containsText" text="Lion">
      <formula>NOT(ISERROR(SEARCH("Lion",A1)))</formula>
    </cfRule>
  </conditionalFormatting>
  <conditionalFormatting sqref="A1:T15 C4:C139 G4:G139 F4:F131 A16:S26 A27:T1048576">
    <cfRule type="containsText" dxfId="23" priority="24" operator="containsText" text="Elephant">
      <formula>NOT(ISERROR(SEARCH("Elephant",A1)))</formula>
    </cfRule>
  </conditionalFormatting>
  <conditionalFormatting sqref="A1:Q15 C4:C139 G4:G139 F4:F131 A16:P26 A27:Q1048576">
    <cfRule type="containsText" dxfId="22" priority="23" operator="containsText" text="Leopard">
      <formula>NOT(ISERROR(SEARCH("Leopard",A1)))</formula>
    </cfRule>
  </conditionalFormatting>
  <conditionalFormatting sqref="A1:S15 C4:C139 G4:G139 F4:F131 A16:R26 A27:S1048576">
    <cfRule type="containsText" dxfId="21" priority="22" operator="containsText" text="WaterBuffalo">
      <formula>NOT(ISERROR(SEARCH("WaterBuffalo",A1)))</formula>
    </cfRule>
  </conditionalFormatting>
  <conditionalFormatting sqref="A1:Z15 C4:C139 G4:G139 F4:F131 A16:Y26 A27:Z1048576">
    <cfRule type="containsText" dxfId="20" priority="21" operator="containsText" text="Rhino">
      <formula>NOT(ISERROR(SEARCH("Rhino",A1)))</formula>
    </cfRule>
  </conditionalFormatting>
  <conditionalFormatting sqref="A1:V15 C4:C139 G4:G139 F4:F131 A16:U26 A27:V1048576">
    <cfRule type="containsText" dxfId="19" priority="20" operator="containsText" text="Wild">
      <formula>NOT(ISERROR(SEARCH("Wild",A1)))</formula>
    </cfRule>
  </conditionalFormatting>
  <conditionalFormatting sqref="A1:X15 C4:C139 G4:G139 F4:F131 A16:W26 A27:X1048576">
    <cfRule type="containsText" dxfId="18" priority="19" operator="containsText" text="Ace">
      <formula>NOT(ISERROR(SEARCH("Ace",A1)))</formula>
    </cfRule>
  </conditionalFormatting>
  <conditionalFormatting sqref="A1:U15 C4:C139 G4:G139 F4:F131 A16:T26 A27:U1048576">
    <cfRule type="containsText" dxfId="17" priority="18" operator="containsText" text="King">
      <formula>NOT(ISERROR(SEARCH("King",A1)))</formula>
    </cfRule>
  </conditionalFormatting>
  <conditionalFormatting sqref="A1:W15 C4:C139 G4:G139 F4:F131 A16:V26 A27:W1048576">
    <cfRule type="containsText" dxfId="16" priority="17" operator="containsText" text="Queen">
      <formula>NOT(ISERROR(SEARCH("Queen",A1)))</formula>
    </cfRule>
  </conditionalFormatting>
  <conditionalFormatting sqref="A1:Y15 C4:C139 G4:G139 F4:F131 A16:X26 A27:Y1048576">
    <cfRule type="containsText" dxfId="15" priority="16" operator="containsText" text="Jack">
      <formula>NOT(ISERROR(SEARCH("Jack",A1)))</formula>
    </cfRule>
  </conditionalFormatting>
  <conditionalFormatting sqref="B1:V15 C4:C139 G4:G139 F4:F131 B16:U26 B27:V1048576">
    <cfRule type="containsText" dxfId="14" priority="15" operator="containsText" text="Ten">
      <formula>NOT(ISERROR(SEARCH("Ten",B1)))</formula>
    </cfRule>
  </conditionalFormatting>
  <conditionalFormatting sqref="A1:AA15 C4:C139 G4:G139 F4:F131 A16:Z26 A27:AA1048576">
    <cfRule type="containsText" dxfId="13" priority="14" operator="containsText" text="Collector">
      <formula>NOT(ISERROR(SEARCH("Collector",A1)))</formula>
    </cfRule>
  </conditionalFormatting>
  <conditionalFormatting sqref="A1:O1048576">
    <cfRule type="containsText" dxfId="12" priority="13" operator="containsText" text="Scatter">
      <formula>NOT(ISERROR(SEARCH("Scatter",A1)))</formula>
    </cfRule>
  </conditionalFormatting>
  <conditionalFormatting sqref="E39:E46">
    <cfRule type="containsText" dxfId="11" priority="10" operator="containsText" text="Lion">
      <formula>NOT(ISERROR(SEARCH("Lion",E39)))</formula>
    </cfRule>
  </conditionalFormatting>
  <conditionalFormatting sqref="E39:E46">
    <cfRule type="containsText" dxfId="10" priority="9" operator="containsText" text="Scatter">
      <formula>NOT(ISERROR(SEARCH("Scatter",E39)))</formula>
    </cfRule>
  </conditionalFormatting>
  <conditionalFormatting sqref="D39:D46">
    <cfRule type="containsText" dxfId="9" priority="8" operator="containsText" text="Lion">
      <formula>NOT(ISERROR(SEARCH("Lion",D39)))</formula>
    </cfRule>
  </conditionalFormatting>
  <conditionalFormatting sqref="D39:D46">
    <cfRule type="containsText" dxfId="8" priority="7" operator="containsText" text="Scatter">
      <formula>NOT(ISERROR(SEARCH("Scatter",D39)))</formula>
    </cfRule>
  </conditionalFormatting>
  <conditionalFormatting sqref="F39:F46">
    <cfRule type="containsText" dxfId="7" priority="6" operator="containsText" text="Lion">
      <formula>NOT(ISERROR(SEARCH("Lion",F39)))</formula>
    </cfRule>
  </conditionalFormatting>
  <conditionalFormatting sqref="F39:F46">
    <cfRule type="containsText" dxfId="6" priority="5" operator="containsText" text="Scatter">
      <formula>NOT(ISERROR(SEARCH("Scatter",F39)))</formula>
    </cfRule>
  </conditionalFormatting>
  <conditionalFormatting sqref="C43:C50">
    <cfRule type="containsText" dxfId="5" priority="3" operator="containsText" text="Scatter">
      <formula>NOT(ISERROR(SEARCH("Scatter",C43)))</formula>
    </cfRule>
  </conditionalFormatting>
  <conditionalFormatting sqref="C43:C50">
    <cfRule type="containsText" dxfId="4" priority="4" operator="containsText" text="Lion">
      <formula>NOT(ISERROR(SEARCH("Lion",C43)))</formula>
    </cfRule>
  </conditionalFormatting>
  <conditionalFormatting sqref="G43:G50">
    <cfRule type="containsText" dxfId="3" priority="1" operator="containsText" text="Scatter">
      <formula>NOT(ISERROR(SEARCH("Scatter",G43)))</formula>
    </cfRule>
  </conditionalFormatting>
  <conditionalFormatting sqref="G43:G50">
    <cfRule type="containsText" dxfId="2" priority="2" operator="containsText" text="Lion">
      <formula>NOT(ISERROR(SEARCH("Lion",G43)))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I160"/>
  <sheetViews>
    <sheetView tabSelected="1" topLeftCell="A130" zoomScaleNormal="100" workbookViewId="0">
      <selection activeCell="K143" sqref="K143"/>
    </sheetView>
  </sheetViews>
  <sheetFormatPr defaultColWidth="9.109375" defaultRowHeight="14.4"/>
  <cols>
    <col min="1" max="1" width="9.109375" style="17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6" t="s">
        <v>56</v>
      </c>
      <c r="D2" s="57"/>
      <c r="E2" s="57"/>
      <c r="F2" s="57"/>
      <c r="G2" s="57"/>
      <c r="H2" s="58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61</v>
      </c>
    </row>
    <row r="4" spans="2:8">
      <c r="B4" s="16">
        <v>0</v>
      </c>
      <c r="C4" s="20"/>
      <c r="D4" s="20" t="s">
        <v>80</v>
      </c>
      <c r="E4" s="20" t="s">
        <v>80</v>
      </c>
      <c r="F4" s="20" t="s">
        <v>80</v>
      </c>
      <c r="G4" s="20"/>
      <c r="H4" s="35"/>
    </row>
    <row r="5" spans="2:8">
      <c r="B5" s="16">
        <v>1</v>
      </c>
      <c r="C5" s="20"/>
      <c r="D5" s="20" t="s">
        <v>80</v>
      </c>
      <c r="E5" s="20" t="s">
        <v>80</v>
      </c>
      <c r="F5" s="20" t="s">
        <v>80</v>
      </c>
      <c r="G5" s="20"/>
      <c r="H5" s="35"/>
    </row>
    <row r="6" spans="2:8">
      <c r="B6" s="16">
        <v>2</v>
      </c>
      <c r="C6" s="20"/>
      <c r="D6" s="20" t="s">
        <v>80</v>
      </c>
      <c r="E6" s="20" t="s">
        <v>80</v>
      </c>
      <c r="F6" s="20" t="s">
        <v>80</v>
      </c>
      <c r="G6" s="20"/>
      <c r="H6" s="35"/>
    </row>
    <row r="7" spans="2:8">
      <c r="B7" s="16">
        <v>3</v>
      </c>
      <c r="C7" s="20"/>
      <c r="D7" s="20" t="s">
        <v>80</v>
      </c>
      <c r="E7" s="20" t="s">
        <v>80</v>
      </c>
      <c r="F7" s="20" t="s">
        <v>80</v>
      </c>
      <c r="G7" s="20"/>
      <c r="H7" s="35"/>
    </row>
    <row r="8" spans="2:8">
      <c r="B8" s="16">
        <v>4</v>
      </c>
      <c r="C8" s="20"/>
      <c r="D8" s="20" t="s">
        <v>80</v>
      </c>
      <c r="E8" s="20" t="s">
        <v>80</v>
      </c>
      <c r="F8" s="20" t="s">
        <v>65</v>
      </c>
      <c r="G8" s="20"/>
      <c r="H8" s="35"/>
    </row>
    <row r="9" spans="2:8">
      <c r="B9" s="16">
        <v>5</v>
      </c>
      <c r="C9" s="20"/>
      <c r="D9" s="20" t="s">
        <v>80</v>
      </c>
      <c r="E9" s="20" t="s">
        <v>80</v>
      </c>
      <c r="F9" s="20" t="s">
        <v>80</v>
      </c>
      <c r="G9" s="20"/>
      <c r="H9" s="35"/>
    </row>
    <row r="10" spans="2:8">
      <c r="B10" s="16">
        <v>6</v>
      </c>
      <c r="C10" s="20"/>
      <c r="D10" s="20" t="s">
        <v>80</v>
      </c>
      <c r="E10" s="20" t="s">
        <v>80</v>
      </c>
      <c r="F10" s="20" t="s">
        <v>80</v>
      </c>
      <c r="G10" s="20"/>
      <c r="H10" s="35"/>
    </row>
    <row r="11" spans="2:8">
      <c r="B11" s="16">
        <v>7</v>
      </c>
      <c r="C11" s="20"/>
      <c r="D11" s="20" t="s">
        <v>65</v>
      </c>
      <c r="E11" s="20" t="s">
        <v>80</v>
      </c>
      <c r="F11" s="20" t="s">
        <v>80</v>
      </c>
      <c r="G11" s="20"/>
      <c r="H11" s="35"/>
    </row>
    <row r="12" spans="2:8">
      <c r="B12" s="16">
        <v>8</v>
      </c>
      <c r="C12" s="20"/>
      <c r="D12" s="20" t="s">
        <v>80</v>
      </c>
      <c r="E12" s="20" t="s">
        <v>65</v>
      </c>
      <c r="F12" s="20" t="s">
        <v>80</v>
      </c>
      <c r="G12" s="20"/>
      <c r="H12" s="35"/>
    </row>
    <row r="13" spans="2:8">
      <c r="B13" s="16">
        <v>9</v>
      </c>
      <c r="C13" s="20"/>
      <c r="D13" s="20" t="s">
        <v>80</v>
      </c>
      <c r="E13" s="20" t="s">
        <v>80</v>
      </c>
      <c r="F13" s="20" t="s">
        <v>80</v>
      </c>
      <c r="G13" s="20"/>
      <c r="H13" s="35"/>
    </row>
    <row r="14" spans="2:8">
      <c r="B14" s="16">
        <v>10</v>
      </c>
      <c r="C14" s="20"/>
      <c r="D14" s="20" t="s">
        <v>80</v>
      </c>
      <c r="E14" s="20" t="s">
        <v>80</v>
      </c>
      <c r="F14" s="20" t="s">
        <v>80</v>
      </c>
      <c r="G14" s="20"/>
      <c r="H14" s="35"/>
    </row>
    <row r="15" spans="2:8">
      <c r="B15" s="16">
        <v>11</v>
      </c>
      <c r="C15" s="20"/>
      <c r="D15" s="20" t="s">
        <v>80</v>
      </c>
      <c r="E15" s="20" t="s">
        <v>80</v>
      </c>
      <c r="F15" s="20" t="s">
        <v>80</v>
      </c>
      <c r="G15" s="20"/>
      <c r="H15" s="35"/>
    </row>
    <row r="16" spans="2:8">
      <c r="B16" s="16">
        <v>12</v>
      </c>
      <c r="C16" s="20"/>
      <c r="D16" s="20" t="s">
        <v>80</v>
      </c>
      <c r="E16" s="20" t="s">
        <v>80</v>
      </c>
      <c r="F16" s="20" t="s">
        <v>80</v>
      </c>
      <c r="G16" s="20"/>
      <c r="H16" s="35"/>
    </row>
    <row r="17" spans="2:9">
      <c r="B17" s="16">
        <v>13</v>
      </c>
      <c r="C17" s="20"/>
      <c r="D17" s="20" t="s">
        <v>80</v>
      </c>
      <c r="E17" s="20" t="s">
        <v>80</v>
      </c>
      <c r="F17" s="20" t="s">
        <v>80</v>
      </c>
      <c r="G17" s="20"/>
      <c r="H17" s="35"/>
    </row>
    <row r="18" spans="2:9">
      <c r="B18" s="16">
        <v>14</v>
      </c>
      <c r="C18" s="20"/>
      <c r="D18" s="20" t="s">
        <v>80</v>
      </c>
      <c r="E18" s="20" t="s">
        <v>80</v>
      </c>
      <c r="F18" s="20" t="s">
        <v>80</v>
      </c>
      <c r="G18" s="20"/>
      <c r="H18" s="36"/>
    </row>
    <row r="19" spans="2:9">
      <c r="B19" s="16">
        <v>15</v>
      </c>
      <c r="C19" s="20"/>
      <c r="D19" s="20" t="s">
        <v>80</v>
      </c>
      <c r="E19" s="20" t="s">
        <v>80</v>
      </c>
      <c r="F19" s="20" t="s">
        <v>80</v>
      </c>
      <c r="G19" s="20"/>
      <c r="H19" s="36"/>
      <c r="I19" s="25">
        <f>I62</f>
        <v>30.276188221500728</v>
      </c>
    </row>
    <row r="20" spans="2:9">
      <c r="B20" s="16">
        <v>16</v>
      </c>
      <c r="C20" s="20"/>
      <c r="D20" s="20" t="s">
        <v>80</v>
      </c>
      <c r="E20" s="20" t="s">
        <v>80</v>
      </c>
      <c r="F20" s="20" t="s">
        <v>80</v>
      </c>
      <c r="G20" s="20"/>
      <c r="H20" s="36"/>
    </row>
    <row r="21" spans="2:9">
      <c r="B21" s="16">
        <v>17</v>
      </c>
      <c r="C21" s="20"/>
      <c r="D21" s="20" t="s">
        <v>65</v>
      </c>
      <c r="E21" s="20" t="s">
        <v>65</v>
      </c>
      <c r="F21" s="20" t="s">
        <v>80</v>
      </c>
      <c r="G21" s="20"/>
      <c r="H21" s="36"/>
    </row>
    <row r="22" spans="2:9">
      <c r="B22" s="16">
        <v>18</v>
      </c>
      <c r="C22" s="20"/>
      <c r="D22" s="20" t="s">
        <v>80</v>
      </c>
      <c r="E22" s="20" t="s">
        <v>80</v>
      </c>
      <c r="F22" s="20" t="s">
        <v>80</v>
      </c>
      <c r="G22" s="20"/>
      <c r="H22" s="36"/>
    </row>
    <row r="23" spans="2:9">
      <c r="B23" s="16">
        <v>19</v>
      </c>
      <c r="C23" s="20"/>
      <c r="D23" s="20" t="s">
        <v>80</v>
      </c>
      <c r="E23" s="20" t="s">
        <v>80</v>
      </c>
      <c r="F23" s="20" t="s">
        <v>80</v>
      </c>
      <c r="G23" s="20"/>
      <c r="H23" s="36"/>
    </row>
    <row r="24" spans="2:9">
      <c r="B24" s="16">
        <v>20</v>
      </c>
      <c r="C24" s="20"/>
      <c r="D24" s="20" t="s">
        <v>80</v>
      </c>
      <c r="E24" s="20" t="s">
        <v>80</v>
      </c>
      <c r="F24" s="20" t="s">
        <v>80</v>
      </c>
      <c r="G24" s="20"/>
      <c r="H24" s="36"/>
    </row>
    <row r="25" spans="2:9">
      <c r="B25" s="16">
        <v>21</v>
      </c>
      <c r="C25" s="20"/>
      <c r="D25" s="20" t="s">
        <v>80</v>
      </c>
      <c r="E25" s="20" t="s">
        <v>80</v>
      </c>
      <c r="F25" s="20" t="s">
        <v>80</v>
      </c>
      <c r="G25" s="20"/>
      <c r="H25" s="36"/>
    </row>
    <row r="26" spans="2:9">
      <c r="B26" s="16">
        <v>22</v>
      </c>
      <c r="C26" s="20"/>
      <c r="D26" s="20" t="s">
        <v>80</v>
      </c>
      <c r="E26" s="20" t="s">
        <v>80</v>
      </c>
      <c r="F26" s="20" t="s">
        <v>80</v>
      </c>
      <c r="G26" s="20"/>
      <c r="H26" s="36"/>
    </row>
    <row r="27" spans="2:9">
      <c r="B27" s="16">
        <v>23</v>
      </c>
      <c r="C27" s="20"/>
      <c r="D27" s="20" t="s">
        <v>80</v>
      </c>
      <c r="E27" s="20" t="s">
        <v>80</v>
      </c>
      <c r="F27" s="20" t="s">
        <v>80</v>
      </c>
      <c r="G27" s="20"/>
      <c r="H27" s="36"/>
    </row>
    <row r="28" spans="2:9">
      <c r="B28" s="16">
        <v>24</v>
      </c>
      <c r="C28" s="20"/>
      <c r="D28" s="20" t="s">
        <v>80</v>
      </c>
      <c r="E28" s="20" t="s">
        <v>80</v>
      </c>
      <c r="F28" s="20" t="s">
        <v>80</v>
      </c>
      <c r="G28" s="20"/>
      <c r="H28" s="36"/>
    </row>
    <row r="29" spans="2:9">
      <c r="B29" s="16">
        <v>25</v>
      </c>
      <c r="C29" s="20"/>
      <c r="D29" s="20" t="s">
        <v>80</v>
      </c>
      <c r="E29" s="20" t="s">
        <v>80</v>
      </c>
      <c r="F29" s="20" t="s">
        <v>80</v>
      </c>
      <c r="G29" s="20"/>
      <c r="H29" s="36"/>
    </row>
    <row r="30" spans="2:9">
      <c r="B30" s="16">
        <v>26</v>
      </c>
      <c r="C30" s="20"/>
      <c r="D30" s="20" t="s">
        <v>80</v>
      </c>
      <c r="E30" s="20" t="s">
        <v>80</v>
      </c>
      <c r="F30" s="20" t="s">
        <v>80</v>
      </c>
      <c r="G30" s="20"/>
      <c r="H30" s="36"/>
    </row>
    <row r="31" spans="2:9">
      <c r="B31" s="16">
        <v>27</v>
      </c>
      <c r="C31" s="20"/>
      <c r="D31" s="20" t="s">
        <v>80</v>
      </c>
      <c r="E31" s="20" t="s">
        <v>80</v>
      </c>
      <c r="F31" s="20" t="s">
        <v>80</v>
      </c>
      <c r="G31" s="20"/>
      <c r="H31" s="36"/>
    </row>
    <row r="32" spans="2:9">
      <c r="B32" s="16">
        <v>28</v>
      </c>
      <c r="C32" s="20"/>
      <c r="D32" s="20" t="s">
        <v>80</v>
      </c>
      <c r="E32" s="20" t="s">
        <v>80</v>
      </c>
      <c r="F32" s="20" t="s">
        <v>80</v>
      </c>
      <c r="G32" s="20"/>
      <c r="H32" s="36"/>
    </row>
    <row r="33" spans="2:8">
      <c r="B33" s="16">
        <v>29</v>
      </c>
      <c r="C33" s="20"/>
      <c r="D33" s="20" t="s">
        <v>80</v>
      </c>
      <c r="E33" s="20" t="s">
        <v>80</v>
      </c>
      <c r="F33" s="20" t="s">
        <v>80</v>
      </c>
      <c r="G33" s="20"/>
      <c r="H33" s="36"/>
    </row>
    <row r="34" spans="2:8">
      <c r="B34" s="16">
        <v>30</v>
      </c>
      <c r="C34" s="20"/>
      <c r="D34" s="20" t="s">
        <v>65</v>
      </c>
      <c r="E34" s="20" t="s">
        <v>65</v>
      </c>
      <c r="F34" s="20" t="s">
        <v>80</v>
      </c>
      <c r="G34" s="20"/>
      <c r="H34" s="36"/>
    </row>
    <row r="35" spans="2:8">
      <c r="B35" s="16">
        <v>31</v>
      </c>
      <c r="C35" s="20"/>
      <c r="D35" s="20" t="s">
        <v>80</v>
      </c>
      <c r="E35" s="20" t="s">
        <v>80</v>
      </c>
      <c r="F35" s="20" t="s">
        <v>80</v>
      </c>
      <c r="G35" s="20"/>
      <c r="H35" s="36"/>
    </row>
    <row r="36" spans="2:8">
      <c r="B36" s="16">
        <v>32</v>
      </c>
      <c r="C36" s="20"/>
      <c r="D36" s="20" t="s">
        <v>80</v>
      </c>
      <c r="E36" s="20" t="s">
        <v>80</v>
      </c>
      <c r="F36" s="20" t="s">
        <v>65</v>
      </c>
      <c r="G36" s="20"/>
      <c r="H36" s="36"/>
    </row>
    <row r="37" spans="2:8">
      <c r="B37" s="16">
        <v>33</v>
      </c>
      <c r="C37" s="20"/>
      <c r="D37" s="20" t="s">
        <v>80</v>
      </c>
      <c r="E37" s="20" t="s">
        <v>80</v>
      </c>
      <c r="F37" s="20" t="s">
        <v>80</v>
      </c>
      <c r="G37" s="20"/>
      <c r="H37" s="36"/>
    </row>
    <row r="38" spans="2:8">
      <c r="B38" s="16">
        <v>34</v>
      </c>
      <c r="C38" s="20"/>
      <c r="D38" s="20" t="s">
        <v>80</v>
      </c>
      <c r="E38" s="20" t="s">
        <v>80</v>
      </c>
      <c r="F38" s="20" t="s">
        <v>80</v>
      </c>
      <c r="G38" s="20"/>
      <c r="H38" s="36"/>
    </row>
    <row r="39" spans="2:8">
      <c r="B39" s="16">
        <v>35</v>
      </c>
      <c r="C39" s="20"/>
      <c r="D39" s="20" t="s">
        <v>80</v>
      </c>
      <c r="E39" s="20" t="s">
        <v>80</v>
      </c>
      <c r="F39" s="20" t="s">
        <v>80</v>
      </c>
      <c r="G39" s="20"/>
      <c r="H39" s="36"/>
    </row>
    <row r="40" spans="2:8">
      <c r="B40" s="16">
        <v>36</v>
      </c>
      <c r="C40" s="20"/>
      <c r="D40" s="20" t="s">
        <v>80</v>
      </c>
      <c r="E40" s="20" t="s">
        <v>80</v>
      </c>
      <c r="F40" s="20" t="s">
        <v>80</v>
      </c>
      <c r="G40" s="20"/>
      <c r="H40" s="36"/>
    </row>
    <row r="41" spans="2:8">
      <c r="B41" s="16">
        <v>37</v>
      </c>
      <c r="C41" s="20"/>
      <c r="D41" s="20" t="s">
        <v>80</v>
      </c>
      <c r="E41" s="20" t="s">
        <v>80</v>
      </c>
      <c r="F41" s="20" t="s">
        <v>80</v>
      </c>
      <c r="G41" s="20"/>
      <c r="H41" s="36"/>
    </row>
    <row r="42" spans="2:8">
      <c r="B42" s="16">
        <v>38</v>
      </c>
      <c r="C42" s="20"/>
      <c r="D42" s="20" t="s">
        <v>65</v>
      </c>
      <c r="E42" s="20" t="s">
        <v>65</v>
      </c>
      <c r="F42" s="20" t="s">
        <v>80</v>
      </c>
      <c r="G42" s="20"/>
      <c r="H42" s="36"/>
    </row>
    <row r="43" spans="2:8">
      <c r="B43" s="16">
        <v>39</v>
      </c>
      <c r="C43" s="20"/>
      <c r="D43" s="20" t="s">
        <v>80</v>
      </c>
      <c r="E43" s="20" t="s">
        <v>80</v>
      </c>
      <c r="F43" s="20" t="s">
        <v>80</v>
      </c>
      <c r="G43" s="20"/>
      <c r="H43" s="36"/>
    </row>
    <row r="44" spans="2:8">
      <c r="B44" s="16">
        <v>40</v>
      </c>
      <c r="C44" s="20"/>
      <c r="D44" s="20" t="s">
        <v>80</v>
      </c>
      <c r="E44" s="20" t="s">
        <v>80</v>
      </c>
      <c r="F44" s="20" t="s">
        <v>80</v>
      </c>
      <c r="G44" s="20"/>
      <c r="H44" s="36"/>
    </row>
    <row r="45" spans="2:8">
      <c r="B45" s="16">
        <v>41</v>
      </c>
      <c r="C45" s="20"/>
      <c r="D45" s="20" t="s">
        <v>80</v>
      </c>
      <c r="E45" s="20" t="s">
        <v>80</v>
      </c>
      <c r="F45" s="20" t="s">
        <v>80</v>
      </c>
      <c r="G45" s="20"/>
      <c r="H45" s="36"/>
    </row>
    <row r="46" spans="2:8">
      <c r="B46" s="16">
        <v>42</v>
      </c>
      <c r="C46" s="20"/>
      <c r="D46" s="20" t="s">
        <v>80</v>
      </c>
      <c r="E46" s="20" t="s">
        <v>80</v>
      </c>
      <c r="F46" s="20" t="s">
        <v>80</v>
      </c>
      <c r="G46" s="20"/>
      <c r="H46" s="36"/>
    </row>
    <row r="47" spans="2:8">
      <c r="B47" s="16">
        <v>43</v>
      </c>
      <c r="C47" s="20"/>
      <c r="D47" s="20" t="s">
        <v>80</v>
      </c>
      <c r="E47" s="20" t="s">
        <v>80</v>
      </c>
      <c r="F47" s="20" t="s">
        <v>80</v>
      </c>
      <c r="G47" s="20"/>
      <c r="H47" s="36"/>
    </row>
    <row r="48" spans="2:8">
      <c r="B48" s="16">
        <v>44</v>
      </c>
      <c r="C48" s="20"/>
      <c r="D48" s="20" t="s">
        <v>80</v>
      </c>
      <c r="E48" s="20" t="s">
        <v>80</v>
      </c>
      <c r="F48" s="20" t="s">
        <v>80</v>
      </c>
      <c r="G48" s="20"/>
      <c r="H48" s="36"/>
    </row>
    <row r="49" spans="2:9">
      <c r="B49" s="16">
        <v>45</v>
      </c>
      <c r="C49" s="20"/>
      <c r="D49" s="20" t="s">
        <v>80</v>
      </c>
      <c r="E49" s="20" t="s">
        <v>80</v>
      </c>
      <c r="F49" s="20" t="s">
        <v>80</v>
      </c>
      <c r="G49" s="20"/>
      <c r="H49" s="36"/>
    </row>
    <row r="50" spans="2:9">
      <c r="B50" s="16">
        <v>46</v>
      </c>
      <c r="C50" s="20"/>
      <c r="D50" s="20" t="s">
        <v>80</v>
      </c>
      <c r="E50" s="20" t="s">
        <v>80</v>
      </c>
      <c r="F50" s="20" t="s">
        <v>80</v>
      </c>
      <c r="G50" s="20"/>
      <c r="H50" s="36"/>
    </row>
    <row r="51" spans="2:9">
      <c r="B51" s="16">
        <v>47</v>
      </c>
      <c r="C51" s="20"/>
      <c r="D51" s="20" t="s">
        <v>65</v>
      </c>
      <c r="E51" s="20" t="s">
        <v>65</v>
      </c>
      <c r="F51" s="20" t="s">
        <v>80</v>
      </c>
      <c r="G51" s="20"/>
      <c r="H51" s="36"/>
    </row>
    <row r="52" spans="2:9">
      <c r="B52" s="16">
        <v>48</v>
      </c>
      <c r="C52" s="20"/>
      <c r="D52" s="20" t="s">
        <v>80</v>
      </c>
      <c r="E52" s="20" t="s">
        <v>80</v>
      </c>
      <c r="F52" s="20" t="s">
        <v>80</v>
      </c>
      <c r="G52" s="20"/>
      <c r="H52" s="36"/>
    </row>
    <row r="53" spans="2:9">
      <c r="B53" s="16">
        <v>49</v>
      </c>
      <c r="C53" s="20"/>
      <c r="D53" s="20" t="s">
        <v>80</v>
      </c>
      <c r="E53" s="20" t="s">
        <v>80</v>
      </c>
      <c r="F53" s="20" t="s">
        <v>80</v>
      </c>
      <c r="G53" s="20"/>
      <c r="H53" s="36"/>
    </row>
    <row r="54" spans="2:9">
      <c r="B54" s="16">
        <v>50</v>
      </c>
      <c r="C54" s="20"/>
      <c r="D54" s="20" t="s">
        <v>80</v>
      </c>
      <c r="E54" s="20" t="s">
        <v>80</v>
      </c>
      <c r="F54" s="20" t="s">
        <v>80</v>
      </c>
      <c r="G54" s="20"/>
      <c r="H54" s="36"/>
    </row>
    <row r="55" spans="2:9">
      <c r="B55" s="16">
        <v>51</v>
      </c>
      <c r="C55" s="20"/>
      <c r="D55" s="20" t="s">
        <v>80</v>
      </c>
      <c r="E55" s="20" t="s">
        <v>80</v>
      </c>
      <c r="F55" s="20" t="s">
        <v>80</v>
      </c>
      <c r="G55" s="20"/>
      <c r="H55" s="36"/>
    </row>
    <row r="56" spans="2:9">
      <c r="B56" s="16">
        <v>52</v>
      </c>
      <c r="C56" s="20"/>
      <c r="D56" s="20" t="s">
        <v>80</v>
      </c>
      <c r="E56" s="20" t="s">
        <v>80</v>
      </c>
      <c r="F56" s="20" t="s">
        <v>80</v>
      </c>
      <c r="G56" s="20"/>
      <c r="H56" s="36"/>
    </row>
    <row r="57" spans="2:9">
      <c r="B57" s="16">
        <v>53</v>
      </c>
      <c r="C57" s="20"/>
      <c r="D57" s="20" t="s">
        <v>80</v>
      </c>
      <c r="E57" s="20" t="s">
        <v>80</v>
      </c>
      <c r="F57" s="20" t="s">
        <v>80</v>
      </c>
      <c r="G57" s="20"/>
      <c r="H57" s="36"/>
    </row>
    <row r="58" spans="2:9">
      <c r="B58" s="16">
        <v>54</v>
      </c>
      <c r="C58" s="20"/>
      <c r="D58" s="20" t="s">
        <v>65</v>
      </c>
      <c r="E58" s="20" t="s">
        <v>65</v>
      </c>
      <c r="F58" s="20" t="s">
        <v>80</v>
      </c>
      <c r="G58" s="20"/>
      <c r="H58" s="36"/>
    </row>
    <row r="59" spans="2:9">
      <c r="B59" s="16">
        <v>55</v>
      </c>
      <c r="C59" s="20"/>
      <c r="D59" s="20" t="s">
        <v>80</v>
      </c>
      <c r="E59" s="20" t="s">
        <v>80</v>
      </c>
      <c r="F59" s="20" t="s">
        <v>80</v>
      </c>
      <c r="G59" s="20"/>
      <c r="H59" s="36"/>
    </row>
    <row r="60" spans="2:9">
      <c r="B60" s="16">
        <v>56</v>
      </c>
      <c r="C60" s="20"/>
      <c r="D60" s="20" t="s">
        <v>80</v>
      </c>
      <c r="E60" s="20" t="s">
        <v>80</v>
      </c>
      <c r="F60" s="20" t="s">
        <v>80</v>
      </c>
      <c r="G60" s="20"/>
      <c r="H60" s="36"/>
    </row>
    <row r="61" spans="2:9">
      <c r="B61" s="16">
        <v>57</v>
      </c>
      <c r="C61" s="20"/>
      <c r="D61" s="20" t="s">
        <v>80</v>
      </c>
      <c r="E61" s="20" t="s">
        <v>80</v>
      </c>
      <c r="F61" s="20" t="s">
        <v>80</v>
      </c>
      <c r="G61" s="20"/>
      <c r="H61" s="36"/>
    </row>
    <row r="62" spans="2:9">
      <c r="B62" s="16">
        <v>58</v>
      </c>
      <c r="C62" s="20"/>
      <c r="D62" s="20" t="s">
        <v>80</v>
      </c>
      <c r="E62" s="20" t="s">
        <v>80</v>
      </c>
      <c r="F62" s="20" t="s">
        <v>80</v>
      </c>
      <c r="G62" s="20"/>
      <c r="H62" s="36"/>
      <c r="I62" s="25">
        <f>I127</f>
        <v>30.276188221500728</v>
      </c>
    </row>
    <row r="63" spans="2:9">
      <c r="B63" s="16">
        <v>59</v>
      </c>
      <c r="C63" s="20"/>
      <c r="D63" s="20" t="s">
        <v>80</v>
      </c>
      <c r="E63" s="20" t="s">
        <v>80</v>
      </c>
      <c r="F63" s="20" t="s">
        <v>80</v>
      </c>
      <c r="G63" s="20"/>
      <c r="H63" s="36"/>
    </row>
    <row r="64" spans="2:9">
      <c r="B64" s="16">
        <v>60</v>
      </c>
      <c r="C64" s="20"/>
      <c r="D64" s="20" t="s">
        <v>80</v>
      </c>
      <c r="E64" s="20" t="s">
        <v>80</v>
      </c>
      <c r="F64" s="20" t="s">
        <v>80</v>
      </c>
      <c r="G64" s="20"/>
      <c r="H64" s="36"/>
    </row>
    <row r="65" spans="2:8">
      <c r="B65" s="16">
        <v>61</v>
      </c>
      <c r="C65" s="20"/>
      <c r="D65" s="20" t="s">
        <v>80</v>
      </c>
      <c r="E65" s="20" t="s">
        <v>80</v>
      </c>
      <c r="F65" s="20" t="s">
        <v>80</v>
      </c>
      <c r="G65" s="20"/>
      <c r="H65" s="36"/>
    </row>
    <row r="66" spans="2:8">
      <c r="B66" s="16">
        <v>62</v>
      </c>
      <c r="C66" s="20"/>
      <c r="D66" s="20" t="s">
        <v>80</v>
      </c>
      <c r="E66" s="20" t="s">
        <v>80</v>
      </c>
      <c r="F66" s="20" t="s">
        <v>80</v>
      </c>
      <c r="G66" s="20"/>
      <c r="H66" s="36"/>
    </row>
    <row r="67" spans="2:8">
      <c r="B67" s="16">
        <v>63</v>
      </c>
      <c r="C67" s="20"/>
      <c r="D67" s="20" t="s">
        <v>80</v>
      </c>
      <c r="E67" s="20" t="s">
        <v>80</v>
      </c>
      <c r="F67" s="20" t="s">
        <v>80</v>
      </c>
      <c r="G67" s="20"/>
      <c r="H67" s="36"/>
    </row>
    <row r="68" spans="2:8">
      <c r="B68" s="16">
        <v>64</v>
      </c>
      <c r="C68" s="20"/>
      <c r="D68" s="20" t="s">
        <v>65</v>
      </c>
      <c r="E68" s="20" t="s">
        <v>65</v>
      </c>
      <c r="F68" s="20" t="s">
        <v>65</v>
      </c>
      <c r="G68" s="20"/>
      <c r="H68" s="36"/>
    </row>
    <row r="69" spans="2:8">
      <c r="B69" s="16">
        <v>65</v>
      </c>
      <c r="C69" s="20"/>
      <c r="D69" s="20" t="s">
        <v>80</v>
      </c>
      <c r="E69" s="20" t="s">
        <v>80</v>
      </c>
      <c r="F69" s="20" t="s">
        <v>80</v>
      </c>
      <c r="G69" s="20"/>
      <c r="H69" s="36"/>
    </row>
    <row r="70" spans="2:8">
      <c r="B70" s="16">
        <v>66</v>
      </c>
      <c r="C70" s="20"/>
      <c r="D70" s="20" t="s">
        <v>80</v>
      </c>
      <c r="E70" s="20" t="s">
        <v>80</v>
      </c>
      <c r="F70" s="20" t="s">
        <v>80</v>
      </c>
      <c r="G70" s="20"/>
      <c r="H70" s="36"/>
    </row>
    <row r="71" spans="2:8">
      <c r="B71" s="16">
        <v>67</v>
      </c>
      <c r="C71" s="20"/>
      <c r="D71" s="20" t="s">
        <v>80</v>
      </c>
      <c r="E71" s="20" t="s">
        <v>80</v>
      </c>
      <c r="F71" s="20" t="s">
        <v>80</v>
      </c>
      <c r="G71" s="20"/>
      <c r="H71" s="36"/>
    </row>
    <row r="72" spans="2:8">
      <c r="B72" s="16">
        <v>68</v>
      </c>
      <c r="C72" s="20"/>
      <c r="D72" s="20" t="s">
        <v>80</v>
      </c>
      <c r="E72" s="20" t="s">
        <v>80</v>
      </c>
      <c r="F72" s="20" t="s">
        <v>80</v>
      </c>
      <c r="G72" s="20"/>
      <c r="H72" s="36"/>
    </row>
    <row r="73" spans="2:8">
      <c r="B73" s="16">
        <v>69</v>
      </c>
      <c r="C73" s="20"/>
      <c r="D73" s="20" t="s">
        <v>80</v>
      </c>
      <c r="E73" s="20" t="s">
        <v>80</v>
      </c>
      <c r="F73" s="20" t="s">
        <v>80</v>
      </c>
      <c r="G73" s="20"/>
      <c r="H73" s="36"/>
    </row>
    <row r="74" spans="2:8">
      <c r="B74" s="16">
        <v>70</v>
      </c>
      <c r="C74" s="20"/>
      <c r="D74" s="20" t="s">
        <v>65</v>
      </c>
      <c r="E74" s="20" t="s">
        <v>80</v>
      </c>
      <c r="F74" s="20" t="s">
        <v>80</v>
      </c>
      <c r="G74" s="20"/>
      <c r="H74" s="36"/>
    </row>
    <row r="75" spans="2:8">
      <c r="B75" s="16">
        <v>71</v>
      </c>
      <c r="C75" s="20"/>
      <c r="D75" s="20" t="s">
        <v>80</v>
      </c>
      <c r="E75" s="20" t="s">
        <v>80</v>
      </c>
      <c r="F75" s="20" t="s">
        <v>80</v>
      </c>
      <c r="G75" s="20"/>
      <c r="H75" s="36"/>
    </row>
    <row r="76" spans="2:8">
      <c r="B76" s="16">
        <v>72</v>
      </c>
      <c r="C76" s="20"/>
      <c r="D76" s="20" t="s">
        <v>80</v>
      </c>
      <c r="E76" s="20" t="s">
        <v>80</v>
      </c>
      <c r="F76" s="20" t="s">
        <v>80</v>
      </c>
      <c r="G76" s="20"/>
      <c r="H76" s="36"/>
    </row>
    <row r="77" spans="2:8">
      <c r="B77" s="16">
        <v>73</v>
      </c>
      <c r="C77" s="20"/>
      <c r="D77" s="20" t="s">
        <v>80</v>
      </c>
      <c r="E77" s="20" t="s">
        <v>80</v>
      </c>
      <c r="F77" s="20" t="s">
        <v>80</v>
      </c>
      <c r="G77" s="20"/>
      <c r="H77" s="36"/>
    </row>
    <row r="78" spans="2:8">
      <c r="B78" s="16">
        <v>74</v>
      </c>
      <c r="C78" s="20"/>
      <c r="D78" s="20" t="s">
        <v>80</v>
      </c>
      <c r="E78" s="20" t="s">
        <v>80</v>
      </c>
      <c r="F78" s="20" t="s">
        <v>80</v>
      </c>
      <c r="G78" s="20"/>
      <c r="H78" s="36"/>
    </row>
    <row r="79" spans="2:8">
      <c r="B79" s="16">
        <v>75</v>
      </c>
      <c r="C79" s="20"/>
      <c r="D79" s="20" t="s">
        <v>80</v>
      </c>
      <c r="E79" s="20" t="s">
        <v>80</v>
      </c>
      <c r="F79" s="20" t="s">
        <v>80</v>
      </c>
      <c r="G79" s="20"/>
      <c r="H79" s="36"/>
    </row>
    <row r="80" spans="2:8">
      <c r="B80" s="16">
        <v>76</v>
      </c>
      <c r="C80" s="20"/>
      <c r="D80" s="20" t="s">
        <v>80</v>
      </c>
      <c r="E80" s="20" t="s">
        <v>80</v>
      </c>
      <c r="F80" s="20" t="s">
        <v>80</v>
      </c>
      <c r="G80" s="20"/>
      <c r="H80" s="36"/>
    </row>
    <row r="81" spans="2:8">
      <c r="B81" s="16">
        <v>77</v>
      </c>
      <c r="C81" s="20"/>
      <c r="D81" s="20" t="s">
        <v>80</v>
      </c>
      <c r="E81" s="20" t="s">
        <v>80</v>
      </c>
      <c r="F81" s="20" t="s">
        <v>80</v>
      </c>
      <c r="G81" s="20"/>
      <c r="H81" s="36"/>
    </row>
    <row r="82" spans="2:8">
      <c r="B82" s="16">
        <v>78</v>
      </c>
      <c r="C82" s="20"/>
      <c r="D82" s="20" t="s">
        <v>65</v>
      </c>
      <c r="E82" s="20" t="s">
        <v>65</v>
      </c>
      <c r="F82" s="20" t="s">
        <v>65</v>
      </c>
      <c r="G82" s="20"/>
      <c r="H82" s="36"/>
    </row>
    <row r="83" spans="2:8">
      <c r="B83" s="16">
        <v>79</v>
      </c>
      <c r="C83" s="20"/>
      <c r="D83" s="20" t="s">
        <v>80</v>
      </c>
      <c r="E83" s="20" t="s">
        <v>80</v>
      </c>
      <c r="F83" s="20" t="s">
        <v>80</v>
      </c>
      <c r="G83" s="20"/>
      <c r="H83" s="36"/>
    </row>
    <row r="84" spans="2:8">
      <c r="B84" s="16">
        <v>80</v>
      </c>
      <c r="C84" s="20"/>
      <c r="D84" s="20" t="s">
        <v>80</v>
      </c>
      <c r="E84" s="20" t="s">
        <v>80</v>
      </c>
      <c r="F84" s="20" t="s">
        <v>80</v>
      </c>
      <c r="G84" s="20"/>
      <c r="H84" s="36"/>
    </row>
    <row r="85" spans="2:8">
      <c r="B85" s="16">
        <v>81</v>
      </c>
      <c r="C85" s="20"/>
      <c r="D85" s="20" t="s">
        <v>80</v>
      </c>
      <c r="E85" s="20" t="s">
        <v>80</v>
      </c>
      <c r="F85" s="20" t="s">
        <v>80</v>
      </c>
      <c r="G85" s="20"/>
      <c r="H85" s="36"/>
    </row>
    <row r="86" spans="2:8">
      <c r="B86" s="16">
        <v>82</v>
      </c>
      <c r="C86" s="20"/>
      <c r="D86" s="20" t="s">
        <v>80</v>
      </c>
      <c r="E86" s="20" t="s">
        <v>80</v>
      </c>
      <c r="F86" s="20" t="s">
        <v>80</v>
      </c>
      <c r="G86" s="20"/>
      <c r="H86" s="36"/>
    </row>
    <row r="87" spans="2:8">
      <c r="B87" s="16">
        <v>83</v>
      </c>
      <c r="C87" s="20"/>
      <c r="D87" s="20" t="s">
        <v>80</v>
      </c>
      <c r="E87" s="20" t="s">
        <v>80</v>
      </c>
      <c r="F87" s="20" t="s">
        <v>80</v>
      </c>
      <c r="G87" s="20"/>
      <c r="H87" s="36"/>
    </row>
    <row r="88" spans="2:8">
      <c r="B88" s="16">
        <v>84</v>
      </c>
      <c r="C88" s="20"/>
      <c r="D88" s="20" t="s">
        <v>80</v>
      </c>
      <c r="E88" s="20" t="s">
        <v>80</v>
      </c>
      <c r="F88" s="20" t="s">
        <v>80</v>
      </c>
      <c r="G88" s="20"/>
      <c r="H88" s="36"/>
    </row>
    <row r="89" spans="2:8">
      <c r="B89" s="16">
        <v>85</v>
      </c>
      <c r="C89" s="20"/>
      <c r="D89" s="20" t="s">
        <v>80</v>
      </c>
      <c r="E89" s="20" t="s">
        <v>80</v>
      </c>
      <c r="F89" s="20" t="s">
        <v>80</v>
      </c>
      <c r="G89" s="20"/>
      <c r="H89" s="36"/>
    </row>
    <row r="90" spans="2:8">
      <c r="B90" s="16">
        <v>86</v>
      </c>
      <c r="C90" s="20"/>
      <c r="D90" s="20" t="s">
        <v>65</v>
      </c>
      <c r="E90" s="20" t="s">
        <v>80</v>
      </c>
      <c r="F90" s="20" t="s">
        <v>80</v>
      </c>
      <c r="G90" s="20"/>
      <c r="H90" s="36"/>
    </row>
    <row r="91" spans="2:8">
      <c r="B91" s="16">
        <v>87</v>
      </c>
      <c r="C91" s="20"/>
      <c r="D91" s="20" t="s">
        <v>80</v>
      </c>
      <c r="E91" s="20" t="s">
        <v>80</v>
      </c>
      <c r="F91" s="20" t="s">
        <v>80</v>
      </c>
      <c r="G91" s="20"/>
      <c r="H91" s="36"/>
    </row>
    <row r="92" spans="2:8">
      <c r="B92" s="16">
        <v>88</v>
      </c>
      <c r="C92" s="20"/>
      <c r="D92" s="20" t="s">
        <v>80</v>
      </c>
      <c r="E92" s="20" t="s">
        <v>80</v>
      </c>
      <c r="F92" s="20" t="s">
        <v>80</v>
      </c>
      <c r="G92" s="20"/>
      <c r="H92" s="36"/>
    </row>
    <row r="93" spans="2:8">
      <c r="B93" s="16">
        <v>89</v>
      </c>
      <c r="C93" s="20"/>
      <c r="D93" s="20" t="s">
        <v>80</v>
      </c>
      <c r="E93" s="20" t="s">
        <v>80</v>
      </c>
      <c r="F93" s="20" t="s">
        <v>80</v>
      </c>
      <c r="G93" s="20"/>
      <c r="H93" s="36"/>
    </row>
    <row r="94" spans="2:8">
      <c r="B94" s="16">
        <v>90</v>
      </c>
      <c r="C94" s="20"/>
      <c r="D94" s="20" t="s">
        <v>80</v>
      </c>
      <c r="E94" s="20" t="s">
        <v>80</v>
      </c>
      <c r="F94" s="20" t="s">
        <v>80</v>
      </c>
      <c r="G94" s="20"/>
      <c r="H94" s="36"/>
    </row>
    <row r="95" spans="2:8">
      <c r="B95" s="16">
        <v>91</v>
      </c>
      <c r="C95" s="20"/>
      <c r="D95" s="20" t="s">
        <v>80</v>
      </c>
      <c r="E95" s="20" t="s">
        <v>80</v>
      </c>
      <c r="F95" s="20" t="s">
        <v>80</v>
      </c>
      <c r="G95" s="20"/>
      <c r="H95" s="36"/>
    </row>
    <row r="96" spans="2:8">
      <c r="B96" s="16">
        <v>92</v>
      </c>
      <c r="C96" s="20"/>
      <c r="D96" s="20" t="s">
        <v>80</v>
      </c>
      <c r="E96" s="20" t="s">
        <v>80</v>
      </c>
      <c r="F96" s="20" t="s">
        <v>80</v>
      </c>
      <c r="G96" s="20"/>
      <c r="H96" s="36"/>
    </row>
    <row r="97" spans="2:8">
      <c r="B97" s="16">
        <v>93</v>
      </c>
      <c r="C97" s="20"/>
      <c r="D97" s="20" t="s">
        <v>80</v>
      </c>
      <c r="E97" s="20" t="s">
        <v>80</v>
      </c>
      <c r="F97" s="20" t="s">
        <v>80</v>
      </c>
      <c r="G97" s="20"/>
      <c r="H97" s="36"/>
    </row>
    <row r="98" spans="2:8">
      <c r="B98" s="16">
        <v>94</v>
      </c>
      <c r="C98" s="20"/>
      <c r="D98" s="20" t="s">
        <v>80</v>
      </c>
      <c r="E98" s="20" t="s">
        <v>80</v>
      </c>
      <c r="F98" s="20" t="s">
        <v>80</v>
      </c>
      <c r="G98" s="20"/>
      <c r="H98" s="36"/>
    </row>
    <row r="99" spans="2:8">
      <c r="B99" s="16">
        <v>95</v>
      </c>
      <c r="C99" s="20"/>
      <c r="D99" s="20" t="s">
        <v>80</v>
      </c>
      <c r="E99" s="20" t="s">
        <v>80</v>
      </c>
      <c r="F99" s="20" t="s">
        <v>80</v>
      </c>
      <c r="G99" s="20"/>
      <c r="H99" s="36"/>
    </row>
    <row r="100" spans="2:8">
      <c r="B100" s="16">
        <v>96</v>
      </c>
      <c r="C100" s="20"/>
      <c r="D100" s="20" t="s">
        <v>80</v>
      </c>
      <c r="E100" s="20" t="s">
        <v>80</v>
      </c>
      <c r="F100" s="20" t="s">
        <v>80</v>
      </c>
      <c r="G100" s="20"/>
      <c r="H100" s="36"/>
    </row>
    <row r="101" spans="2:8">
      <c r="B101" s="16">
        <v>97</v>
      </c>
      <c r="C101" s="20"/>
      <c r="D101" s="20" t="s">
        <v>65</v>
      </c>
      <c r="E101" s="20" t="s">
        <v>65</v>
      </c>
      <c r="F101" s="20" t="s">
        <v>65</v>
      </c>
      <c r="G101" s="20"/>
      <c r="H101" s="36"/>
    </row>
    <row r="102" spans="2:8">
      <c r="B102" s="16">
        <v>98</v>
      </c>
      <c r="C102" s="20"/>
      <c r="D102" s="20" t="s">
        <v>80</v>
      </c>
      <c r="E102" s="20" t="s">
        <v>80</v>
      </c>
      <c r="F102" s="20" t="s">
        <v>80</v>
      </c>
      <c r="G102" s="20"/>
      <c r="H102" s="36"/>
    </row>
    <row r="103" spans="2:8">
      <c r="B103" s="16">
        <v>99</v>
      </c>
      <c r="C103" s="20"/>
      <c r="D103" s="20" t="s">
        <v>80</v>
      </c>
      <c r="E103" s="20" t="s">
        <v>80</v>
      </c>
      <c r="F103" s="20" t="s">
        <v>80</v>
      </c>
      <c r="G103" s="20"/>
      <c r="H103" s="36"/>
    </row>
    <row r="104" spans="2:8">
      <c r="B104" s="16">
        <v>100</v>
      </c>
      <c r="C104" s="20"/>
      <c r="D104" s="20" t="s">
        <v>80</v>
      </c>
      <c r="E104" s="20" t="s">
        <v>80</v>
      </c>
      <c r="F104" s="20" t="s">
        <v>80</v>
      </c>
      <c r="G104" s="20"/>
      <c r="H104" s="36"/>
    </row>
    <row r="105" spans="2:8">
      <c r="B105" s="16">
        <v>101</v>
      </c>
      <c r="C105" s="20"/>
      <c r="D105" s="20" t="s">
        <v>80</v>
      </c>
      <c r="E105" s="20" t="s">
        <v>80</v>
      </c>
      <c r="F105" s="20" t="s">
        <v>80</v>
      </c>
      <c r="G105" s="20"/>
      <c r="H105" s="36"/>
    </row>
    <row r="106" spans="2:8">
      <c r="B106" s="16">
        <v>102</v>
      </c>
      <c r="C106" s="20"/>
      <c r="D106" s="20" t="s">
        <v>80</v>
      </c>
      <c r="E106" s="20" t="s">
        <v>80</v>
      </c>
      <c r="F106" s="20" t="s">
        <v>80</v>
      </c>
      <c r="G106" s="20"/>
      <c r="H106" s="36"/>
    </row>
    <row r="107" spans="2:8">
      <c r="B107" s="16">
        <v>103</v>
      </c>
      <c r="C107" s="20"/>
      <c r="D107" s="20" t="s">
        <v>80</v>
      </c>
      <c r="E107" s="20" t="s">
        <v>80</v>
      </c>
      <c r="F107" s="20" t="s">
        <v>80</v>
      </c>
      <c r="G107" s="20"/>
      <c r="H107" s="36"/>
    </row>
    <row r="108" spans="2:8">
      <c r="B108" s="16">
        <v>104</v>
      </c>
      <c r="C108" s="20"/>
      <c r="D108" s="20" t="s">
        <v>80</v>
      </c>
      <c r="E108" s="20" t="s">
        <v>80</v>
      </c>
      <c r="F108" s="20" t="s">
        <v>80</v>
      </c>
      <c r="G108" s="20"/>
      <c r="H108" s="36"/>
    </row>
    <row r="109" spans="2:8">
      <c r="B109" s="16">
        <v>105</v>
      </c>
      <c r="C109" s="20"/>
      <c r="D109" s="20" t="s">
        <v>80</v>
      </c>
      <c r="E109" s="20" t="s">
        <v>80</v>
      </c>
      <c r="F109" s="20" t="s">
        <v>80</v>
      </c>
      <c r="G109" s="20"/>
      <c r="H109" s="36"/>
    </row>
    <row r="110" spans="2:8">
      <c r="B110" s="16">
        <v>106</v>
      </c>
      <c r="C110" s="20"/>
      <c r="D110" s="20" t="s">
        <v>80</v>
      </c>
      <c r="E110" s="20" t="s">
        <v>80</v>
      </c>
      <c r="F110" s="20" t="s">
        <v>80</v>
      </c>
      <c r="G110" s="20"/>
      <c r="H110" s="36"/>
    </row>
    <row r="111" spans="2:8">
      <c r="B111" s="16">
        <v>107</v>
      </c>
      <c r="C111" s="20"/>
      <c r="D111" s="20" t="s">
        <v>80</v>
      </c>
      <c r="E111" s="20" t="s">
        <v>80</v>
      </c>
      <c r="F111" s="20" t="s">
        <v>80</v>
      </c>
      <c r="G111" s="20"/>
      <c r="H111" s="36"/>
    </row>
    <row r="112" spans="2:8">
      <c r="B112" s="16">
        <v>108</v>
      </c>
      <c r="C112" s="20"/>
      <c r="D112" s="20" t="s">
        <v>80</v>
      </c>
      <c r="E112" s="20" t="s">
        <v>80</v>
      </c>
      <c r="F112" s="20" t="s">
        <v>80</v>
      </c>
      <c r="G112" s="20"/>
      <c r="H112" s="36"/>
    </row>
    <row r="113" spans="2:9">
      <c r="B113" s="16">
        <v>109</v>
      </c>
      <c r="C113" s="20"/>
      <c r="D113" s="20" t="s">
        <v>65</v>
      </c>
      <c r="E113" s="20" t="s">
        <v>65</v>
      </c>
      <c r="F113" s="20" t="s">
        <v>65</v>
      </c>
      <c r="G113" s="20"/>
      <c r="H113" s="36"/>
    </row>
    <row r="114" spans="2:9">
      <c r="B114" s="16">
        <v>110</v>
      </c>
      <c r="C114" s="20"/>
      <c r="D114" s="20" t="s">
        <v>80</v>
      </c>
      <c r="E114" s="20" t="s">
        <v>80</v>
      </c>
      <c r="F114" s="20" t="s">
        <v>80</v>
      </c>
      <c r="G114" s="20"/>
      <c r="H114" s="36"/>
    </row>
    <row r="115" spans="2:9">
      <c r="B115" s="16">
        <v>111</v>
      </c>
      <c r="C115" s="20"/>
      <c r="D115" s="20" t="s">
        <v>80</v>
      </c>
      <c r="E115" s="20" t="s">
        <v>80</v>
      </c>
      <c r="F115" s="20" t="s">
        <v>80</v>
      </c>
      <c r="G115" s="20"/>
      <c r="H115" s="36"/>
    </row>
    <row r="116" spans="2:9">
      <c r="B116" s="16">
        <v>112</v>
      </c>
      <c r="C116" s="20"/>
      <c r="D116" s="20" t="s">
        <v>80</v>
      </c>
      <c r="E116" s="20" t="s">
        <v>80</v>
      </c>
      <c r="F116" s="20" t="s">
        <v>80</v>
      </c>
      <c r="G116" s="20"/>
      <c r="H116" s="36"/>
    </row>
    <row r="117" spans="2:9">
      <c r="B117" s="16">
        <v>113</v>
      </c>
      <c r="C117" s="20"/>
      <c r="D117" s="20" t="s">
        <v>80</v>
      </c>
      <c r="E117" s="20" t="s">
        <v>80</v>
      </c>
      <c r="F117" s="20" t="s">
        <v>80</v>
      </c>
      <c r="G117" s="20"/>
      <c r="H117" s="36"/>
    </row>
    <row r="118" spans="2:9">
      <c r="B118" s="16">
        <v>114</v>
      </c>
      <c r="C118" s="20"/>
      <c r="D118" s="20" t="s">
        <v>80</v>
      </c>
      <c r="E118" s="20" t="s">
        <v>80</v>
      </c>
      <c r="F118" s="20" t="s">
        <v>65</v>
      </c>
      <c r="G118" s="20"/>
      <c r="H118" s="36"/>
    </row>
    <row r="119" spans="2:9">
      <c r="B119" s="16">
        <v>115</v>
      </c>
      <c r="C119" s="20"/>
      <c r="D119" s="20" t="s">
        <v>80</v>
      </c>
      <c r="E119" s="20" t="s">
        <v>80</v>
      </c>
      <c r="F119" s="20" t="s">
        <v>80</v>
      </c>
      <c r="G119" s="20"/>
      <c r="H119" s="36"/>
    </row>
    <row r="120" spans="2:9">
      <c r="B120" s="16">
        <v>116</v>
      </c>
      <c r="C120" s="20"/>
      <c r="D120" s="20" t="s">
        <v>80</v>
      </c>
      <c r="E120" s="20" t="s">
        <v>80</v>
      </c>
      <c r="F120" s="20" t="s">
        <v>80</v>
      </c>
      <c r="G120" s="20"/>
      <c r="H120" s="36"/>
    </row>
    <row r="121" spans="2:9">
      <c r="B121" s="16">
        <v>117</v>
      </c>
      <c r="C121" s="20"/>
      <c r="D121" s="20" t="s">
        <v>80</v>
      </c>
      <c r="E121" s="20" t="s">
        <v>80</v>
      </c>
      <c r="F121" s="20" t="s">
        <v>80</v>
      </c>
      <c r="G121" s="20"/>
      <c r="H121" s="36"/>
    </row>
    <row r="122" spans="2:9">
      <c r="B122" s="16">
        <v>118</v>
      </c>
      <c r="C122" s="20"/>
      <c r="D122" s="20" t="s">
        <v>80</v>
      </c>
      <c r="E122" s="20" t="s">
        <v>80</v>
      </c>
      <c r="F122" s="20" t="s">
        <v>80</v>
      </c>
      <c r="G122" s="20"/>
      <c r="H122" s="36"/>
    </row>
    <row r="123" spans="2:9">
      <c r="B123" s="16">
        <v>119</v>
      </c>
      <c r="C123" s="20"/>
      <c r="D123" s="20" t="s">
        <v>80</v>
      </c>
      <c r="E123" s="20" t="s">
        <v>80</v>
      </c>
      <c r="F123" s="20" t="s">
        <v>80</v>
      </c>
      <c r="G123" s="20"/>
      <c r="H123" s="36"/>
    </row>
    <row r="124" spans="2:9">
      <c r="B124" s="16">
        <v>120</v>
      </c>
      <c r="C124" s="20"/>
      <c r="D124" s="20" t="s">
        <v>80</v>
      </c>
      <c r="E124" s="20" t="s">
        <v>80</v>
      </c>
      <c r="F124" s="20" t="s">
        <v>80</v>
      </c>
      <c r="G124" s="20"/>
      <c r="H124" s="36"/>
    </row>
    <row r="125" spans="2:9">
      <c r="B125" s="16">
        <v>121</v>
      </c>
      <c r="C125" s="20"/>
      <c r="D125" s="20" t="s">
        <v>80</v>
      </c>
      <c r="E125" s="20" t="s">
        <v>80</v>
      </c>
      <c r="F125" s="20" t="s">
        <v>80</v>
      </c>
      <c r="G125" s="20"/>
      <c r="H125" s="36"/>
    </row>
    <row r="126" spans="2:9">
      <c r="B126" s="16">
        <v>122</v>
      </c>
      <c r="C126" s="20"/>
      <c r="D126" s="20" t="s">
        <v>65</v>
      </c>
      <c r="E126" s="20" t="s">
        <v>65</v>
      </c>
      <c r="F126" s="20" t="s">
        <v>65</v>
      </c>
      <c r="G126" s="20"/>
      <c r="H126" s="36"/>
    </row>
    <row r="127" spans="2:9">
      <c r="B127" s="16">
        <v>123</v>
      </c>
      <c r="C127" s="20"/>
      <c r="D127" s="20" t="s">
        <v>80</v>
      </c>
      <c r="E127" s="20" t="s">
        <v>80</v>
      </c>
      <c r="F127" s="20" t="s">
        <v>80</v>
      </c>
      <c r="G127" s="20"/>
      <c r="H127" s="36"/>
      <c r="I127" s="25">
        <f>C160</f>
        <v>30.276188221500728</v>
      </c>
    </row>
    <row r="128" spans="2:9">
      <c r="B128" s="16">
        <v>124</v>
      </c>
      <c r="C128" s="20"/>
      <c r="D128" s="20" t="s">
        <v>80</v>
      </c>
      <c r="E128" s="20" t="s">
        <v>80</v>
      </c>
      <c r="F128" s="20" t="s">
        <v>80</v>
      </c>
      <c r="G128" s="20"/>
      <c r="H128" s="36"/>
    </row>
    <row r="129" spans="2:8">
      <c r="B129" s="16">
        <v>125</v>
      </c>
      <c r="C129" s="20"/>
      <c r="D129" s="20" t="s">
        <v>80</v>
      </c>
      <c r="E129" s="20" t="s">
        <v>80</v>
      </c>
      <c r="F129" s="20" t="s">
        <v>80</v>
      </c>
      <c r="G129" s="20"/>
      <c r="H129" s="36"/>
    </row>
    <row r="130" spans="2:8">
      <c r="B130" s="16">
        <v>126</v>
      </c>
      <c r="C130" s="20"/>
      <c r="D130" s="20" t="s">
        <v>80</v>
      </c>
      <c r="E130" s="20" t="s">
        <v>80</v>
      </c>
      <c r="F130" s="20" t="s">
        <v>80</v>
      </c>
      <c r="G130" s="20"/>
      <c r="H130" s="36"/>
    </row>
    <row r="131" spans="2:8">
      <c r="B131" s="16">
        <v>127</v>
      </c>
      <c r="C131" s="20"/>
      <c r="D131" s="20" t="s">
        <v>80</v>
      </c>
      <c r="E131" s="20" t="s">
        <v>80</v>
      </c>
      <c r="F131" s="20" t="s">
        <v>80</v>
      </c>
      <c r="G131" s="20"/>
      <c r="H131" s="36"/>
    </row>
    <row r="132" spans="2:8">
      <c r="B132" s="16">
        <v>128</v>
      </c>
      <c r="C132" s="20"/>
      <c r="D132" s="20" t="s">
        <v>80</v>
      </c>
      <c r="E132" s="20" t="s">
        <v>80</v>
      </c>
      <c r="F132" s="20" t="s">
        <v>80</v>
      </c>
      <c r="G132" s="20"/>
      <c r="H132" s="36"/>
    </row>
    <row r="133" spans="2:8">
      <c r="B133" s="16">
        <v>129</v>
      </c>
      <c r="C133" s="20"/>
      <c r="D133" s="20" t="s">
        <v>80</v>
      </c>
      <c r="E133" s="20" t="s">
        <v>80</v>
      </c>
      <c r="F133" s="20" t="s">
        <v>80</v>
      </c>
      <c r="G133" s="20"/>
      <c r="H133" s="36"/>
    </row>
    <row r="134" spans="2:8">
      <c r="B134" s="16">
        <v>130</v>
      </c>
      <c r="C134" s="20"/>
      <c r="D134" s="20" t="s">
        <v>65</v>
      </c>
      <c r="E134" s="20" t="s">
        <v>80</v>
      </c>
      <c r="F134" s="20" t="s">
        <v>65</v>
      </c>
      <c r="G134" s="20"/>
      <c r="H134" s="36"/>
    </row>
    <row r="135" spans="2:8">
      <c r="B135" s="16">
        <v>131</v>
      </c>
      <c r="C135" s="20"/>
      <c r="D135" s="20" t="s">
        <v>80</v>
      </c>
      <c r="E135" s="20" t="s">
        <v>80</v>
      </c>
      <c r="F135" s="20" t="s">
        <v>80</v>
      </c>
      <c r="G135" s="20"/>
      <c r="H135" s="36"/>
    </row>
    <row r="136" spans="2:8">
      <c r="B136" s="16">
        <v>132</v>
      </c>
      <c r="C136" s="20"/>
      <c r="D136" s="20" t="s">
        <v>80</v>
      </c>
      <c r="E136" s="20" t="s">
        <v>80</v>
      </c>
      <c r="F136" s="20" t="s">
        <v>80</v>
      </c>
      <c r="G136" s="20"/>
      <c r="H136" s="36"/>
    </row>
    <row r="137" spans="2:8">
      <c r="B137" s="16">
        <v>133</v>
      </c>
      <c r="C137" s="20"/>
      <c r="D137" s="20" t="s">
        <v>80</v>
      </c>
      <c r="E137" s="20" t="s">
        <v>80</v>
      </c>
      <c r="F137" s="20" t="s">
        <v>80</v>
      </c>
      <c r="G137" s="20"/>
      <c r="H137" s="36"/>
    </row>
    <row r="138" spans="2:8">
      <c r="B138" s="16">
        <v>134</v>
      </c>
      <c r="C138" s="20"/>
      <c r="D138" s="20" t="s">
        <v>80</v>
      </c>
      <c r="E138" s="20" t="s">
        <v>80</v>
      </c>
      <c r="F138" s="20" t="s">
        <v>80</v>
      </c>
      <c r="G138" s="20"/>
      <c r="H138" s="36"/>
    </row>
    <row r="139" spans="2:8">
      <c r="B139" s="16">
        <v>135</v>
      </c>
      <c r="C139" s="20"/>
      <c r="D139" s="20" t="s">
        <v>80</v>
      </c>
      <c r="E139" s="20" t="s">
        <v>80</v>
      </c>
      <c r="F139" s="20" t="s">
        <v>80</v>
      </c>
      <c r="G139" s="20"/>
      <c r="H139" s="60"/>
    </row>
    <row r="140" spans="2:8">
      <c r="B140" s="16">
        <v>136</v>
      </c>
      <c r="C140" s="20"/>
      <c r="D140" s="20" t="s">
        <v>80</v>
      </c>
      <c r="E140" s="20" t="s">
        <v>80</v>
      </c>
      <c r="F140" s="20" t="s">
        <v>80</v>
      </c>
      <c r="G140" s="20"/>
      <c r="H140" s="60"/>
    </row>
    <row r="141" spans="2:8">
      <c r="B141" s="16">
        <v>137</v>
      </c>
      <c r="C141" s="20"/>
      <c r="D141" s="20" t="s">
        <v>80</v>
      </c>
      <c r="E141" s="20" t="s">
        <v>80</v>
      </c>
      <c r="F141" s="20" t="s">
        <v>80</v>
      </c>
      <c r="G141" s="20"/>
      <c r="H141" s="60"/>
    </row>
    <row r="142" spans="2:8" ht="15" thickBot="1">
      <c r="B142" s="16">
        <v>138</v>
      </c>
      <c r="C142" s="20"/>
      <c r="D142" s="20" t="s">
        <v>80</v>
      </c>
      <c r="E142" s="20" t="s">
        <v>80</v>
      </c>
      <c r="F142" s="20" t="s">
        <v>80</v>
      </c>
      <c r="G142" s="20"/>
      <c r="H142" s="37"/>
    </row>
    <row r="143" spans="2:8">
      <c r="C143" s="64"/>
      <c r="D143" s="64"/>
      <c r="E143" s="64"/>
      <c r="F143" s="64"/>
      <c r="G143" s="64"/>
      <c r="H143" s="64"/>
    </row>
    <row r="145" spans="2:8">
      <c r="B145" s="59" t="s">
        <v>58</v>
      </c>
      <c r="C145" s="59"/>
      <c r="D145" s="59"/>
      <c r="E145" s="59"/>
      <c r="F145" s="59"/>
      <c r="G145" s="59"/>
      <c r="H145" s="59"/>
    </row>
    <row r="146" spans="2:8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61</v>
      </c>
    </row>
    <row r="147" spans="2:8">
      <c r="B147" s="22" t="s">
        <v>65</v>
      </c>
      <c r="C147" s="22">
        <f t="shared" ref="C147:G148" si="0">COUNTIF(C$4:C$142,$B147)</f>
        <v>0</v>
      </c>
      <c r="D147" s="22">
        <f>COUNTIF(D$4:D$142,$B147)</f>
        <v>14</v>
      </c>
      <c r="E147" s="22">
        <f t="shared" si="0"/>
        <v>11</v>
      </c>
      <c r="F147" s="22">
        <f t="shared" si="0"/>
        <v>9</v>
      </c>
      <c r="G147" s="22">
        <f t="shared" si="0"/>
        <v>0</v>
      </c>
      <c r="H147" s="22">
        <v>0</v>
      </c>
    </row>
    <row r="148" spans="2:8" ht="15" thickBot="1">
      <c r="B148" s="27" t="s">
        <v>80</v>
      </c>
      <c r="C148" s="22">
        <f t="shared" si="0"/>
        <v>0</v>
      </c>
      <c r="D148" s="22">
        <f>COUNTIF(D$4:D$142,$B148)</f>
        <v>125</v>
      </c>
      <c r="E148" s="22">
        <f t="shared" si="0"/>
        <v>128</v>
      </c>
      <c r="F148" s="22">
        <f t="shared" si="0"/>
        <v>130</v>
      </c>
      <c r="G148" s="22">
        <f t="shared" si="0"/>
        <v>0</v>
      </c>
      <c r="H148" s="27">
        <v>0</v>
      </c>
    </row>
    <row r="149" spans="2:8" ht="15" thickBot="1">
      <c r="B149" s="28" t="s">
        <v>57</v>
      </c>
      <c r="C149" s="29">
        <f>SUM(C147:C148)</f>
        <v>0</v>
      </c>
      <c r="D149" s="29">
        <f>SUM(D147:D148)</f>
        <v>139</v>
      </c>
      <c r="E149" s="29">
        <f>SUM(E147:E148)</f>
        <v>139</v>
      </c>
      <c r="F149" s="29">
        <f>SUM(F147:F148)</f>
        <v>139</v>
      </c>
      <c r="G149" s="29">
        <f>SUM(G147:G148)</f>
        <v>0</v>
      </c>
      <c r="H149" s="29">
        <f>SUM(H147:H148)</f>
        <v>0</v>
      </c>
    </row>
    <row r="151" spans="2:8">
      <c r="B151" s="59" t="s">
        <v>82</v>
      </c>
      <c r="C151" s="59"/>
      <c r="D151" s="59"/>
      <c r="E151" s="59"/>
      <c r="F151" s="59"/>
      <c r="G151" s="59"/>
      <c r="H151" s="59"/>
    </row>
    <row r="152" spans="2:8">
      <c r="B152" s="23" t="s">
        <v>6</v>
      </c>
      <c r="C152" s="23" t="s">
        <v>51</v>
      </c>
      <c r="D152" s="23" t="s">
        <v>52</v>
      </c>
      <c r="E152" s="23" t="s">
        <v>53</v>
      </c>
      <c r="F152" s="23" t="s">
        <v>54</v>
      </c>
      <c r="G152" s="23" t="s">
        <v>55</v>
      </c>
      <c r="H152" s="31" t="s">
        <v>61</v>
      </c>
    </row>
    <row r="153" spans="2:8">
      <c r="B153" s="22" t="s">
        <v>65</v>
      </c>
      <c r="C153" s="22">
        <f t="shared" ref="C153:G154" si="1">COUNTIF(C$4:C$142,$B153)</f>
        <v>0</v>
      </c>
      <c r="D153" s="22">
        <f>D147*4/D149</f>
        <v>0.40287769784172661</v>
      </c>
      <c r="E153" s="22">
        <f t="shared" ref="E153:F153" si="2">E147*4/E149</f>
        <v>0.31654676258992803</v>
      </c>
      <c r="F153" s="22">
        <f t="shared" si="2"/>
        <v>0.25899280575539568</v>
      </c>
      <c r="G153" s="22">
        <f t="shared" si="1"/>
        <v>0</v>
      </c>
      <c r="H153" s="22">
        <v>0</v>
      </c>
    </row>
    <row r="154" spans="2:8" ht="15" thickBot="1">
      <c r="B154" s="27" t="s">
        <v>80</v>
      </c>
      <c r="C154" s="22">
        <f t="shared" si="1"/>
        <v>0</v>
      </c>
      <c r="D154" s="22">
        <f>COUNTIF(D$4:D$142,$B154)</f>
        <v>125</v>
      </c>
      <c r="E154" s="22">
        <f t="shared" si="1"/>
        <v>128</v>
      </c>
      <c r="F154" s="22">
        <f t="shared" si="1"/>
        <v>130</v>
      </c>
      <c r="G154" s="22">
        <f t="shared" si="1"/>
        <v>0</v>
      </c>
      <c r="H154" s="27">
        <v>0</v>
      </c>
    </row>
    <row r="160" spans="2:8">
      <c r="B160" s="24" t="s">
        <v>81</v>
      </c>
      <c r="C160" s="25">
        <f>1/PRODUCT(D153:F153)</f>
        <v>30.276188221500728</v>
      </c>
    </row>
  </sheetData>
  <mergeCells count="3">
    <mergeCell ref="B151:H151"/>
    <mergeCell ref="C2:H2"/>
    <mergeCell ref="B145:H145"/>
  </mergeCells>
  <conditionalFormatting sqref="H16:Z26 A1:AA15 C5:G142 H27:AA150 A16:G150 A151:A154 A155:AA1048576 I151:AA154">
    <cfRule type="containsText" dxfId="1" priority="13" operator="containsText" text="Collector">
      <formula>NOT(ISERROR(SEARCH("Collector",A1)))</formula>
    </cfRule>
  </conditionalFormatting>
  <conditionalFormatting sqref="B151:H154">
    <cfRule type="containsText" dxfId="0" priority="1" operator="containsText" text="Collector">
      <formula>NOT(ISERROR(SEARCH("Collector",B151)))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Summary</vt:lpstr>
      <vt:lpstr>Paytable</vt:lpstr>
      <vt:lpstr>Paylines</vt:lpstr>
      <vt:lpstr>Collect Feature Paytable</vt:lpstr>
      <vt:lpstr>Base Game Reels</vt:lpstr>
      <vt:lpstr>Outer Collector Reels</vt:lpstr>
      <vt:lpstr>FreeSpinsTriggerReels</vt:lpstr>
      <vt:lpstr>LionFeature Reels</vt:lpstr>
      <vt:lpstr>ElephantFeature Reels</vt:lpstr>
      <vt:lpstr>LeopardFeature Reels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2023-08-30T15:25:27Z</dcterms:modified>
</cp:coreProperties>
</file>