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konstantin.d\source\repos\AnimalWill\AnimalWill\"/>
    </mc:Choice>
  </mc:AlternateContent>
  <xr:revisionPtr revIDLastSave="0" documentId="13_ncr:1_{31FBC4B7-F09F-493C-A6AC-0F000E1B56D1}" xr6:coauthVersionLast="47" xr6:coauthVersionMax="47" xr10:uidLastSave="{00000000-0000-0000-0000-000000000000}"/>
  <bookViews>
    <workbookView xWindow="-120" yWindow="-120" windowWidth="29040" windowHeight="15720" firstSheet="7" activeTab="12" xr2:uid="{00000000-000D-0000-FFFF-FFFF00000000}"/>
  </bookViews>
  <sheets>
    <sheet name="Summary" sheetId="1" r:id="rId1"/>
    <sheet name="Paylines" sheetId="14" r:id="rId2"/>
    <sheet name="Paytable" sheetId="2" r:id="rId3"/>
    <sheet name="Collect Feature Paytable" sheetId="12" r:id="rId4"/>
    <sheet name="Formula of Animal Wheel Weights" sheetId="21" r:id="rId5"/>
    <sheet name="Base Game Reel Weights" sheetId="18" r:id="rId6"/>
    <sheet name="Base Game Reels 1" sheetId="3" r:id="rId7"/>
    <sheet name="Base Game Reels 2" sheetId="20" r:id="rId8"/>
    <sheet name="Outer Reels Weights" sheetId="17" r:id="rId9"/>
    <sheet name="Outer Collector Reels" sheetId="15" r:id="rId10"/>
    <sheet name="FreeSpinsTriggerReels" sheetId="6" r:id="rId11"/>
    <sheet name="Lion Feature Reels" sheetId="7" r:id="rId12"/>
    <sheet name="Lion Feature Info" sheetId="22" r:id="rId13"/>
    <sheet name="ElephantFeature Reels" sheetId="8" r:id="rId14"/>
    <sheet name="LeopardFeature Weights" sheetId="9" r:id="rId15"/>
    <sheet name="RhinoFeature Reels" sheetId="10" r:id="rId16"/>
    <sheet name="BuffaloFeature Reels" sheetId="11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6" i="7" l="1"/>
  <c r="F196" i="7"/>
  <c r="E196" i="7"/>
  <c r="D196" i="7"/>
  <c r="C196" i="7"/>
  <c r="G195" i="7"/>
  <c r="F195" i="7"/>
  <c r="E195" i="7"/>
  <c r="D195" i="7"/>
  <c r="C195" i="7"/>
  <c r="G194" i="7"/>
  <c r="F194" i="7"/>
  <c r="E194" i="7"/>
  <c r="D194" i="7"/>
  <c r="C194" i="7"/>
  <c r="G193" i="7"/>
  <c r="F193" i="7"/>
  <c r="E193" i="7"/>
  <c r="D193" i="7"/>
  <c r="C193" i="7"/>
  <c r="G192" i="7"/>
  <c r="F192" i="7"/>
  <c r="E192" i="7"/>
  <c r="D192" i="7"/>
  <c r="C192" i="7"/>
  <c r="G191" i="7"/>
  <c r="F191" i="7"/>
  <c r="E191" i="7"/>
  <c r="D191" i="7"/>
  <c r="C191" i="7"/>
  <c r="G190" i="7"/>
  <c r="F190" i="7"/>
  <c r="E190" i="7"/>
  <c r="D190" i="7"/>
  <c r="C190" i="7"/>
  <c r="G189" i="7"/>
  <c r="F189" i="7"/>
  <c r="E189" i="7"/>
  <c r="D189" i="7"/>
  <c r="C189" i="7"/>
  <c r="G188" i="7"/>
  <c r="F188" i="7"/>
  <c r="E188" i="7"/>
  <c r="D188" i="7"/>
  <c r="C188" i="7"/>
  <c r="G187" i="7"/>
  <c r="F187" i="7"/>
  <c r="E187" i="7"/>
  <c r="D187" i="7"/>
  <c r="C187" i="7"/>
  <c r="G186" i="7"/>
  <c r="F186" i="7"/>
  <c r="E186" i="7"/>
  <c r="D186" i="7"/>
  <c r="C186" i="7"/>
  <c r="G160" i="7"/>
  <c r="F160" i="7"/>
  <c r="E160" i="7"/>
  <c r="D160" i="7"/>
  <c r="C160" i="7"/>
  <c r="G159" i="7"/>
  <c r="F159" i="7"/>
  <c r="E159" i="7"/>
  <c r="D159" i="7"/>
  <c r="C159" i="7"/>
  <c r="H158" i="7"/>
  <c r="G158" i="7"/>
  <c r="F158" i="7"/>
  <c r="E158" i="7"/>
  <c r="D158" i="7"/>
  <c r="C158" i="7"/>
  <c r="H157" i="7"/>
  <c r="H177" i="7" s="1"/>
  <c r="G157" i="7"/>
  <c r="F157" i="7"/>
  <c r="E157" i="7"/>
  <c r="D157" i="7"/>
  <c r="C157" i="7"/>
  <c r="H156" i="7"/>
  <c r="H176" i="7" s="1"/>
  <c r="G156" i="7"/>
  <c r="F156" i="7"/>
  <c r="E156" i="7"/>
  <c r="D156" i="7"/>
  <c r="C156" i="7"/>
  <c r="H155" i="7"/>
  <c r="G155" i="7"/>
  <c r="F155" i="7"/>
  <c r="E155" i="7"/>
  <c r="D155" i="7"/>
  <c r="C155" i="7"/>
  <c r="H154" i="7"/>
  <c r="G154" i="7"/>
  <c r="F154" i="7"/>
  <c r="E154" i="7"/>
  <c r="D154" i="7"/>
  <c r="C154" i="7"/>
  <c r="H153" i="7"/>
  <c r="H173" i="7" s="1"/>
  <c r="G153" i="7"/>
  <c r="F153" i="7"/>
  <c r="E153" i="7"/>
  <c r="D153" i="7"/>
  <c r="C153" i="7"/>
  <c r="H152" i="7"/>
  <c r="H172" i="7" s="1"/>
  <c r="G152" i="7"/>
  <c r="F152" i="7"/>
  <c r="E152" i="7"/>
  <c r="D152" i="7"/>
  <c r="C152" i="7"/>
  <c r="H151" i="7"/>
  <c r="H171" i="7" s="1"/>
  <c r="G151" i="7"/>
  <c r="F151" i="7"/>
  <c r="E151" i="7"/>
  <c r="D151" i="7"/>
  <c r="C151" i="7"/>
  <c r="H150" i="7"/>
  <c r="H170" i="7" s="1"/>
  <c r="G150" i="7"/>
  <c r="F150" i="7"/>
  <c r="E150" i="7"/>
  <c r="D150" i="7"/>
  <c r="C150" i="7"/>
  <c r="H149" i="7"/>
  <c r="H169" i="7" s="1"/>
  <c r="G149" i="7"/>
  <c r="F149" i="7"/>
  <c r="E149" i="7"/>
  <c r="D149" i="7"/>
  <c r="C149" i="7"/>
  <c r="H148" i="7"/>
  <c r="H168" i="7" s="1"/>
  <c r="G148" i="7"/>
  <c r="F148" i="7"/>
  <c r="E148" i="7"/>
  <c r="D148" i="7"/>
  <c r="C148" i="7"/>
  <c r="H147" i="7"/>
  <c r="H161" i="7" s="1"/>
  <c r="G147" i="7"/>
  <c r="F147" i="7"/>
  <c r="E147" i="7"/>
  <c r="D147" i="7"/>
  <c r="C147" i="7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4" i="12"/>
  <c r="C165" i="15"/>
  <c r="C162" i="15" s="1"/>
  <c r="C8" i="21"/>
  <c r="D161" i="15"/>
  <c r="E161" i="15"/>
  <c r="C161" i="15"/>
  <c r="H152" i="3"/>
  <c r="G148" i="3"/>
  <c r="H148" i="3"/>
  <c r="G149" i="3"/>
  <c r="H149" i="3"/>
  <c r="G150" i="3"/>
  <c r="H150" i="3"/>
  <c r="G151" i="3"/>
  <c r="H151" i="3"/>
  <c r="G152" i="3"/>
  <c r="G153" i="3"/>
  <c r="H153" i="3"/>
  <c r="G154" i="3"/>
  <c r="H154" i="3"/>
  <c r="G155" i="3"/>
  <c r="H155" i="3"/>
  <c r="G156" i="3"/>
  <c r="H156" i="3"/>
  <c r="G157" i="3"/>
  <c r="H157" i="3"/>
  <c r="G158" i="3"/>
  <c r="H158" i="3"/>
  <c r="H147" i="3"/>
  <c r="C147" i="20"/>
  <c r="D147" i="20"/>
  <c r="E147" i="20"/>
  <c r="F147" i="20"/>
  <c r="G147" i="20"/>
  <c r="C148" i="20"/>
  <c r="D148" i="20"/>
  <c r="E148" i="20"/>
  <c r="F148" i="20"/>
  <c r="G148" i="20"/>
  <c r="C149" i="20"/>
  <c r="D149" i="20"/>
  <c r="E149" i="20"/>
  <c r="F149" i="20"/>
  <c r="G149" i="20"/>
  <c r="C150" i="20"/>
  <c r="D150" i="20"/>
  <c r="E150" i="20"/>
  <c r="F150" i="20"/>
  <c r="G150" i="20"/>
  <c r="C151" i="20"/>
  <c r="D151" i="20"/>
  <c r="E151" i="20"/>
  <c r="F151" i="20"/>
  <c r="G151" i="20"/>
  <c r="C152" i="20"/>
  <c r="D152" i="20"/>
  <c r="E152" i="20"/>
  <c r="F152" i="20"/>
  <c r="G152" i="20"/>
  <c r="C153" i="20"/>
  <c r="D153" i="20"/>
  <c r="E153" i="20"/>
  <c r="F153" i="20"/>
  <c r="G153" i="20"/>
  <c r="D154" i="20"/>
  <c r="E154" i="20"/>
  <c r="F154" i="20"/>
  <c r="G154" i="20"/>
  <c r="D155" i="20"/>
  <c r="E155" i="20"/>
  <c r="F155" i="20"/>
  <c r="G155" i="20"/>
  <c r="D156" i="20"/>
  <c r="E156" i="20"/>
  <c r="F156" i="20"/>
  <c r="G156" i="20"/>
  <c r="D157" i="20"/>
  <c r="E157" i="20"/>
  <c r="F157" i="20"/>
  <c r="G157" i="20"/>
  <c r="D158" i="20"/>
  <c r="E158" i="20"/>
  <c r="F158" i="20"/>
  <c r="G158" i="20"/>
  <c r="D159" i="20"/>
  <c r="E159" i="20"/>
  <c r="F159" i="20"/>
  <c r="G159" i="20"/>
  <c r="D160" i="20"/>
  <c r="E160" i="20"/>
  <c r="F160" i="20"/>
  <c r="G160" i="20"/>
  <c r="C155" i="20"/>
  <c r="C156" i="20"/>
  <c r="C157" i="20"/>
  <c r="C158" i="20"/>
  <c r="C159" i="20"/>
  <c r="C160" i="20"/>
  <c r="C154" i="20"/>
  <c r="G196" i="20"/>
  <c r="F196" i="20"/>
  <c r="E196" i="20"/>
  <c r="D196" i="20"/>
  <c r="C196" i="20"/>
  <c r="G195" i="20"/>
  <c r="F195" i="20"/>
  <c r="E195" i="20"/>
  <c r="D195" i="20"/>
  <c r="C195" i="20"/>
  <c r="G194" i="20"/>
  <c r="F194" i="20"/>
  <c r="E194" i="20"/>
  <c r="D194" i="20"/>
  <c r="C194" i="20"/>
  <c r="G193" i="20"/>
  <c r="F193" i="20"/>
  <c r="E193" i="20"/>
  <c r="D193" i="20"/>
  <c r="C193" i="20"/>
  <c r="G192" i="20"/>
  <c r="F192" i="20"/>
  <c r="E192" i="20"/>
  <c r="D192" i="20"/>
  <c r="C192" i="20"/>
  <c r="G191" i="20"/>
  <c r="F191" i="20"/>
  <c r="E191" i="20"/>
  <c r="D191" i="20"/>
  <c r="C191" i="20"/>
  <c r="G190" i="20"/>
  <c r="F190" i="20"/>
  <c r="E190" i="20"/>
  <c r="D190" i="20"/>
  <c r="C190" i="20"/>
  <c r="G189" i="20"/>
  <c r="F189" i="20"/>
  <c r="E189" i="20"/>
  <c r="D189" i="20"/>
  <c r="C189" i="20"/>
  <c r="G188" i="20"/>
  <c r="F188" i="20"/>
  <c r="E188" i="20"/>
  <c r="D188" i="20"/>
  <c r="C188" i="20"/>
  <c r="G187" i="20"/>
  <c r="F187" i="20"/>
  <c r="E187" i="20"/>
  <c r="D187" i="20"/>
  <c r="C187" i="20"/>
  <c r="G186" i="20"/>
  <c r="F186" i="20"/>
  <c r="E186" i="20"/>
  <c r="D186" i="20"/>
  <c r="C186" i="20"/>
  <c r="H180" i="20"/>
  <c r="H176" i="20"/>
  <c r="H174" i="20"/>
  <c r="H172" i="20"/>
  <c r="H170" i="20"/>
  <c r="H169" i="20"/>
  <c r="H167" i="20"/>
  <c r="H161" i="20"/>
  <c r="H175" i="20" s="1"/>
  <c r="C4" i="18"/>
  <c r="G161" i="7" l="1"/>
  <c r="G176" i="7" s="1"/>
  <c r="C161" i="7"/>
  <c r="C172" i="7" s="1"/>
  <c r="F161" i="7"/>
  <c r="F174" i="7" s="1"/>
  <c r="E161" i="7"/>
  <c r="E179" i="7" s="1"/>
  <c r="D161" i="7"/>
  <c r="D178" i="7" s="1"/>
  <c r="H180" i="7"/>
  <c r="H167" i="7"/>
  <c r="H178" i="7"/>
  <c r="H179" i="7"/>
  <c r="H174" i="7"/>
  <c r="H175" i="7"/>
  <c r="E161" i="20"/>
  <c r="E168" i="20" s="1"/>
  <c r="D161" i="20"/>
  <c r="D168" i="20" s="1"/>
  <c r="F161" i="20"/>
  <c r="F176" i="20" s="1"/>
  <c r="C161" i="20"/>
  <c r="C168" i="20" s="1"/>
  <c r="G161" i="20"/>
  <c r="G167" i="20" s="1"/>
  <c r="H168" i="20"/>
  <c r="H179" i="20"/>
  <c r="H177" i="20"/>
  <c r="H171" i="20"/>
  <c r="H181" i="20" s="1"/>
  <c r="H173" i="20"/>
  <c r="H178" i="20"/>
  <c r="L165" i="15"/>
  <c r="M165" i="15"/>
  <c r="L169" i="15"/>
  <c r="M169" i="15"/>
  <c r="K165" i="15"/>
  <c r="K169" i="15"/>
  <c r="F186" i="3"/>
  <c r="G186" i="3"/>
  <c r="F187" i="3"/>
  <c r="G187" i="3"/>
  <c r="F188" i="3"/>
  <c r="G188" i="3"/>
  <c r="F189" i="3"/>
  <c r="G189" i="3"/>
  <c r="F190" i="3"/>
  <c r="G190" i="3"/>
  <c r="F191" i="3"/>
  <c r="G191" i="3"/>
  <c r="F192" i="3"/>
  <c r="G192" i="3"/>
  <c r="F193" i="3"/>
  <c r="G193" i="3"/>
  <c r="F194" i="3"/>
  <c r="G194" i="3"/>
  <c r="F195" i="3"/>
  <c r="G195" i="3"/>
  <c r="F196" i="3"/>
  <c r="G196" i="3"/>
  <c r="E187" i="3"/>
  <c r="E188" i="3"/>
  <c r="E189" i="3"/>
  <c r="E190" i="3"/>
  <c r="E191" i="3"/>
  <c r="E192" i="3"/>
  <c r="E193" i="3"/>
  <c r="E194" i="3"/>
  <c r="E195" i="3"/>
  <c r="E196" i="3"/>
  <c r="D147" i="3"/>
  <c r="E147" i="3"/>
  <c r="F147" i="3"/>
  <c r="G147" i="3"/>
  <c r="D148" i="3"/>
  <c r="E148" i="3"/>
  <c r="F148" i="3"/>
  <c r="D149" i="3"/>
  <c r="E149" i="3"/>
  <c r="F149" i="3"/>
  <c r="D150" i="3"/>
  <c r="E150" i="3"/>
  <c r="F150" i="3"/>
  <c r="D151" i="3"/>
  <c r="E151" i="3"/>
  <c r="F151" i="3"/>
  <c r="D152" i="3"/>
  <c r="E152" i="3"/>
  <c r="F152" i="3"/>
  <c r="D153" i="3"/>
  <c r="E153" i="3"/>
  <c r="F153" i="3"/>
  <c r="D154" i="3"/>
  <c r="E154" i="3"/>
  <c r="F154" i="3"/>
  <c r="D155" i="3"/>
  <c r="E155" i="3"/>
  <c r="F155" i="3"/>
  <c r="D156" i="3"/>
  <c r="E156" i="3"/>
  <c r="F156" i="3"/>
  <c r="D157" i="3"/>
  <c r="E157" i="3"/>
  <c r="F157" i="3"/>
  <c r="D158" i="3"/>
  <c r="E158" i="3"/>
  <c r="F158" i="3"/>
  <c r="D159" i="3"/>
  <c r="E159" i="3"/>
  <c r="F159" i="3"/>
  <c r="G159" i="3"/>
  <c r="D160" i="3"/>
  <c r="E160" i="3"/>
  <c r="F160" i="3"/>
  <c r="G160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47" i="3"/>
  <c r="G154" i="15"/>
  <c r="F154" i="15"/>
  <c r="E154" i="15"/>
  <c r="D154" i="15"/>
  <c r="C154" i="15"/>
  <c r="G153" i="15"/>
  <c r="C153" i="15"/>
  <c r="H149" i="15"/>
  <c r="G148" i="15"/>
  <c r="F148" i="15"/>
  <c r="E148" i="15"/>
  <c r="D148" i="15"/>
  <c r="C148" i="15"/>
  <c r="G147" i="15"/>
  <c r="F147" i="15"/>
  <c r="E147" i="15"/>
  <c r="D147" i="15"/>
  <c r="C147" i="15"/>
  <c r="F172" i="7" l="1"/>
  <c r="G178" i="7"/>
  <c r="G167" i="7"/>
  <c r="G175" i="7"/>
  <c r="G180" i="7"/>
  <c r="G170" i="7"/>
  <c r="G173" i="7"/>
  <c r="G174" i="7"/>
  <c r="G169" i="7"/>
  <c r="G177" i="7"/>
  <c r="G172" i="7"/>
  <c r="G171" i="7"/>
  <c r="G168" i="7"/>
  <c r="G181" i="7" s="1"/>
  <c r="G179" i="7"/>
  <c r="C178" i="7"/>
  <c r="C168" i="7"/>
  <c r="C170" i="7"/>
  <c r="C167" i="7"/>
  <c r="C176" i="7"/>
  <c r="C175" i="7"/>
  <c r="C171" i="7"/>
  <c r="C179" i="7"/>
  <c r="C180" i="7"/>
  <c r="C174" i="7"/>
  <c r="C173" i="7"/>
  <c r="C169" i="7"/>
  <c r="C177" i="7"/>
  <c r="F168" i="7"/>
  <c r="F180" i="7"/>
  <c r="F170" i="7"/>
  <c r="F173" i="7"/>
  <c r="F167" i="7"/>
  <c r="F171" i="7"/>
  <c r="F175" i="7"/>
  <c r="F169" i="7"/>
  <c r="F176" i="7"/>
  <c r="F179" i="7"/>
  <c r="F178" i="7"/>
  <c r="F177" i="7"/>
  <c r="E176" i="7"/>
  <c r="E178" i="7"/>
  <c r="E172" i="7"/>
  <c r="E167" i="7"/>
  <c r="E170" i="7"/>
  <c r="E171" i="7"/>
  <c r="E173" i="7"/>
  <c r="E168" i="7"/>
  <c r="E169" i="7"/>
  <c r="E180" i="7"/>
  <c r="E175" i="7"/>
  <c r="E174" i="7"/>
  <c r="E177" i="7"/>
  <c r="D175" i="7"/>
  <c r="D167" i="7"/>
  <c r="D180" i="7"/>
  <c r="D170" i="7"/>
  <c r="D168" i="7"/>
  <c r="D173" i="7"/>
  <c r="D169" i="7"/>
  <c r="D176" i="7"/>
  <c r="D172" i="7"/>
  <c r="D174" i="7"/>
  <c r="D177" i="7"/>
  <c r="D171" i="7"/>
  <c r="D179" i="7"/>
  <c r="H181" i="7"/>
  <c r="C167" i="20"/>
  <c r="D167" i="20"/>
  <c r="D172" i="20"/>
  <c r="D174" i="20"/>
  <c r="D175" i="20"/>
  <c r="D169" i="20"/>
  <c r="D171" i="20"/>
  <c r="G175" i="20"/>
  <c r="G174" i="20"/>
  <c r="G171" i="20"/>
  <c r="E169" i="20"/>
  <c r="G180" i="20"/>
  <c r="E167" i="20"/>
  <c r="E177" i="20"/>
  <c r="C177" i="20"/>
  <c r="G173" i="20"/>
  <c r="E170" i="20"/>
  <c r="E172" i="20"/>
  <c r="C170" i="20"/>
  <c r="C172" i="20"/>
  <c r="G172" i="20"/>
  <c r="D180" i="20"/>
  <c r="E173" i="20"/>
  <c r="E174" i="20"/>
  <c r="E176" i="20"/>
  <c r="E180" i="20"/>
  <c r="D173" i="20"/>
  <c r="D177" i="20"/>
  <c r="E178" i="20"/>
  <c r="F178" i="20"/>
  <c r="E175" i="20"/>
  <c r="D176" i="20"/>
  <c r="E171" i="20"/>
  <c r="F179" i="20"/>
  <c r="G176" i="20"/>
  <c r="D179" i="20"/>
  <c r="D170" i="20"/>
  <c r="C176" i="20"/>
  <c r="C174" i="20"/>
  <c r="G169" i="20"/>
  <c r="F169" i="20"/>
  <c r="G170" i="20"/>
  <c r="D178" i="20"/>
  <c r="G178" i="20"/>
  <c r="F170" i="20"/>
  <c r="C179" i="20"/>
  <c r="F174" i="20"/>
  <c r="G179" i="20"/>
  <c r="C180" i="20"/>
  <c r="F175" i="20"/>
  <c r="F180" i="20"/>
  <c r="C169" i="20"/>
  <c r="E179" i="20"/>
  <c r="F173" i="20"/>
  <c r="F168" i="20"/>
  <c r="F172" i="20"/>
  <c r="C178" i="20"/>
  <c r="G168" i="20"/>
  <c r="C173" i="20"/>
  <c r="F171" i="20"/>
  <c r="C171" i="20"/>
  <c r="G177" i="20"/>
  <c r="F177" i="20"/>
  <c r="F167" i="20"/>
  <c r="C175" i="20"/>
  <c r="N165" i="15"/>
  <c r="N169" i="15"/>
  <c r="C149" i="15"/>
  <c r="D149" i="15"/>
  <c r="D153" i="15" s="1"/>
  <c r="E149" i="15"/>
  <c r="F149" i="15"/>
  <c r="G149" i="15"/>
  <c r="F181" i="7" l="1"/>
  <c r="N180" i="7"/>
  <c r="E181" i="7"/>
  <c r="C181" i="7"/>
  <c r="R190" i="7"/>
  <c r="R191" i="7"/>
  <c r="M167" i="7"/>
  <c r="N177" i="7"/>
  <c r="O167" i="7"/>
  <c r="R184" i="7"/>
  <c r="N167" i="7"/>
  <c r="P167" i="7"/>
  <c r="R188" i="7"/>
  <c r="R186" i="7"/>
  <c r="R192" i="7"/>
  <c r="R189" i="7"/>
  <c r="P170" i="7"/>
  <c r="O177" i="7"/>
  <c r="P175" i="7"/>
  <c r="P177" i="7"/>
  <c r="N174" i="7"/>
  <c r="D181" i="7"/>
  <c r="O174" i="7"/>
  <c r="P174" i="7"/>
  <c r="N171" i="7"/>
  <c r="P176" i="7"/>
  <c r="P171" i="7"/>
  <c r="R187" i="7"/>
  <c r="O172" i="7"/>
  <c r="P168" i="7"/>
  <c r="N168" i="7"/>
  <c r="P172" i="7"/>
  <c r="O169" i="7"/>
  <c r="O176" i="7"/>
  <c r="N169" i="7"/>
  <c r="O173" i="7"/>
  <c r="N173" i="7"/>
  <c r="R185" i="7"/>
  <c r="N176" i="7"/>
  <c r="N170" i="7"/>
  <c r="P169" i="7"/>
  <c r="O168" i="7"/>
  <c r="P173" i="7"/>
  <c r="N175" i="7"/>
  <c r="N172" i="7"/>
  <c r="O171" i="7"/>
  <c r="O175" i="7"/>
  <c r="O170" i="7"/>
  <c r="E181" i="20"/>
  <c r="C181" i="20"/>
  <c r="O177" i="20"/>
  <c r="M167" i="20"/>
  <c r="M148" i="20"/>
  <c r="N169" i="20"/>
  <c r="N177" i="20"/>
  <c r="N180" i="20"/>
  <c r="D181" i="20"/>
  <c r="G181" i="20"/>
  <c r="O172" i="20"/>
  <c r="N167" i="20"/>
  <c r="R185" i="20"/>
  <c r="R191" i="20"/>
  <c r="O171" i="20"/>
  <c r="P172" i="20"/>
  <c r="O170" i="20"/>
  <c r="O176" i="20"/>
  <c r="O168" i="20"/>
  <c r="R187" i="20"/>
  <c r="P170" i="20"/>
  <c r="N174" i="20"/>
  <c r="P173" i="20"/>
  <c r="N172" i="20"/>
  <c r="R190" i="20"/>
  <c r="F181" i="20"/>
  <c r="N176" i="20"/>
  <c r="N168" i="20"/>
  <c r="R189" i="20"/>
  <c r="R192" i="20"/>
  <c r="R186" i="20"/>
  <c r="R184" i="20"/>
  <c r="N170" i="20"/>
  <c r="O175" i="20"/>
  <c r="O173" i="20"/>
  <c r="P168" i="20"/>
  <c r="O174" i="20"/>
  <c r="P177" i="20"/>
  <c r="P176" i="20"/>
  <c r="N171" i="20"/>
  <c r="P171" i="20"/>
  <c r="P169" i="20"/>
  <c r="P167" i="20"/>
  <c r="N175" i="20"/>
  <c r="P174" i="20"/>
  <c r="N173" i="20"/>
  <c r="R188" i="20"/>
  <c r="O169" i="20"/>
  <c r="O167" i="20"/>
  <c r="P175" i="20"/>
  <c r="E153" i="15"/>
  <c r="I157" i="15" s="1"/>
  <c r="F153" i="15"/>
  <c r="J157" i="15" s="1"/>
  <c r="H157" i="15"/>
  <c r="H159" i="15" s="1"/>
  <c r="S190" i="7" l="1"/>
  <c r="Q181" i="7"/>
  <c r="J147" i="7" s="1"/>
  <c r="I127" i="7" s="1"/>
  <c r="I62" i="7" s="1"/>
  <c r="I19" i="7" s="1"/>
  <c r="S190" i="20"/>
  <c r="Q181" i="20"/>
  <c r="J147" i="20" s="1"/>
  <c r="I127" i="20" s="1"/>
  <c r="I100" i="20" s="1"/>
  <c r="I127" i="15"/>
  <c r="J159" i="15"/>
  <c r="M170" i="15"/>
  <c r="M167" i="15"/>
  <c r="M164" i="15"/>
  <c r="M168" i="15"/>
  <c r="I159" i="15"/>
  <c r="L167" i="15" s="1"/>
  <c r="L163" i="15"/>
  <c r="L168" i="15"/>
  <c r="L166" i="15"/>
  <c r="L170" i="15"/>
  <c r="K167" i="15"/>
  <c r="K166" i="15"/>
  <c r="K170" i="15"/>
  <c r="K162" i="15"/>
  <c r="M166" i="15"/>
  <c r="N166" i="15" s="1"/>
  <c r="M162" i="15"/>
  <c r="M163" i="15"/>
  <c r="K163" i="15"/>
  <c r="K168" i="15"/>
  <c r="I100" i="7" l="1"/>
  <c r="I62" i="20"/>
  <c r="I19" i="20" s="1"/>
  <c r="N168" i="15"/>
  <c r="N170" i="15"/>
  <c r="E160" i="15" s="1"/>
  <c r="E156" i="15" s="1"/>
  <c r="K164" i="15"/>
  <c r="L164" i="15"/>
  <c r="L162" i="15"/>
  <c r="N162" i="15" s="1"/>
  <c r="N167" i="15"/>
  <c r="D160" i="15" s="1"/>
  <c r="D156" i="15" s="1"/>
  <c r="N163" i="15"/>
  <c r="D186" i="3"/>
  <c r="E186" i="3"/>
  <c r="D187" i="3"/>
  <c r="D188" i="3"/>
  <c r="D189" i="3"/>
  <c r="D190" i="3"/>
  <c r="D191" i="3"/>
  <c r="D192" i="3"/>
  <c r="D193" i="3"/>
  <c r="D194" i="3"/>
  <c r="D195" i="3"/>
  <c r="D196" i="3"/>
  <c r="C187" i="3"/>
  <c r="C188" i="3"/>
  <c r="C189" i="3"/>
  <c r="C190" i="3"/>
  <c r="C191" i="3"/>
  <c r="C192" i="3"/>
  <c r="C193" i="3"/>
  <c r="C194" i="3"/>
  <c r="C195" i="3"/>
  <c r="C196" i="3"/>
  <c r="C186" i="3"/>
  <c r="N164" i="15" l="1"/>
  <c r="C160" i="15" s="1"/>
  <c r="C156" i="15" s="1"/>
  <c r="F156" i="15" s="1"/>
  <c r="H161" i="3"/>
  <c r="I62" i="15" l="1"/>
  <c r="I19" i="15" s="1"/>
  <c r="C3" i="17"/>
  <c r="D3" i="17" s="1"/>
  <c r="H178" i="3"/>
  <c r="H167" i="3"/>
  <c r="H169" i="3"/>
  <c r="H172" i="3"/>
  <c r="H176" i="3"/>
  <c r="H170" i="3"/>
  <c r="H171" i="3"/>
  <c r="H168" i="3"/>
  <c r="H175" i="3"/>
  <c r="H179" i="3"/>
  <c r="H173" i="3"/>
  <c r="H174" i="3"/>
  <c r="H180" i="3"/>
  <c r="H177" i="3"/>
  <c r="H181" i="3" l="1"/>
  <c r="D161" i="3"/>
  <c r="F161" i="3"/>
  <c r="F172" i="3" s="1"/>
  <c r="C161" i="3"/>
  <c r="G161" i="3"/>
  <c r="E161" i="3"/>
  <c r="G175" i="3" l="1"/>
  <c r="F179" i="3"/>
  <c r="D175" i="3"/>
  <c r="E172" i="3"/>
  <c r="C175" i="3"/>
  <c r="C174" i="3"/>
  <c r="D171" i="3"/>
  <c r="G180" i="3"/>
  <c r="F175" i="3"/>
  <c r="F170" i="3"/>
  <c r="F177" i="3"/>
  <c r="F168" i="3"/>
  <c r="F169" i="3"/>
  <c r="F174" i="3"/>
  <c r="F167" i="3"/>
  <c r="F173" i="3"/>
  <c r="F176" i="3"/>
  <c r="F171" i="3"/>
  <c r="C172" i="3"/>
  <c r="C170" i="3"/>
  <c r="C169" i="3"/>
  <c r="D174" i="3"/>
  <c r="D176" i="3"/>
  <c r="D172" i="3"/>
  <c r="D169" i="3"/>
  <c r="G172" i="3"/>
  <c r="G171" i="3"/>
  <c r="E174" i="3"/>
  <c r="C171" i="3"/>
  <c r="G174" i="3"/>
  <c r="E176" i="3"/>
  <c r="E179" i="3"/>
  <c r="G173" i="3"/>
  <c r="G176" i="3"/>
  <c r="E168" i="3"/>
  <c r="C173" i="3"/>
  <c r="E180" i="3"/>
  <c r="C178" i="3"/>
  <c r="E177" i="3"/>
  <c r="D170" i="3"/>
  <c r="E170" i="3"/>
  <c r="F180" i="3"/>
  <c r="D168" i="3"/>
  <c r="G167" i="3"/>
  <c r="E171" i="3"/>
  <c r="E167" i="3"/>
  <c r="E178" i="3"/>
  <c r="E175" i="3"/>
  <c r="D180" i="3"/>
  <c r="D167" i="3"/>
  <c r="G168" i="3"/>
  <c r="G179" i="3"/>
  <c r="E173" i="3"/>
  <c r="G178" i="3"/>
  <c r="G170" i="3"/>
  <c r="C177" i="3"/>
  <c r="E169" i="3"/>
  <c r="F178" i="3"/>
  <c r="D179" i="3"/>
  <c r="C180" i="3"/>
  <c r="D178" i="3"/>
  <c r="D177" i="3"/>
  <c r="C176" i="3"/>
  <c r="C179" i="3"/>
  <c r="G169" i="3"/>
  <c r="C167" i="3"/>
  <c r="G177" i="3"/>
  <c r="D173" i="3"/>
  <c r="C168" i="3"/>
  <c r="N167" i="3" l="1"/>
  <c r="M148" i="3"/>
  <c r="O167" i="3"/>
  <c r="F181" i="3"/>
  <c r="E181" i="3"/>
  <c r="O171" i="3"/>
  <c r="N171" i="3"/>
  <c r="N180" i="3"/>
  <c r="D181" i="3"/>
  <c r="G181" i="3"/>
  <c r="O168" i="3"/>
  <c r="N168" i="3"/>
  <c r="R186" i="3"/>
  <c r="R190" i="3"/>
  <c r="P168" i="3"/>
  <c r="R187" i="3"/>
  <c r="R188" i="3"/>
  <c r="R185" i="3"/>
  <c r="O172" i="3"/>
  <c r="P167" i="3"/>
  <c r="R191" i="3"/>
  <c r="P171" i="3"/>
  <c r="R184" i="3"/>
  <c r="M167" i="3"/>
  <c r="O169" i="3"/>
  <c r="P173" i="3"/>
  <c r="R189" i="3"/>
  <c r="C181" i="3"/>
  <c r="N174" i="3"/>
  <c r="N177" i="3"/>
  <c r="P170" i="3"/>
  <c r="N176" i="3"/>
  <c r="O176" i="3"/>
  <c r="P176" i="3"/>
  <c r="P175" i="3"/>
  <c r="P177" i="3"/>
  <c r="N173" i="3"/>
  <c r="P169" i="3"/>
  <c r="O177" i="3"/>
  <c r="O170" i="3"/>
  <c r="N170" i="3"/>
  <c r="R192" i="3"/>
  <c r="O175" i="3"/>
  <c r="N175" i="3"/>
  <c r="P174" i="3"/>
  <c r="N169" i="3"/>
  <c r="O174" i="3"/>
  <c r="P172" i="3"/>
  <c r="O173" i="3"/>
  <c r="N172" i="3"/>
  <c r="Q181" i="3" l="1"/>
  <c r="J147" i="3" s="1"/>
  <c r="I127" i="3" s="1"/>
  <c r="S190" i="3"/>
  <c r="I62" i="3" l="1"/>
  <c r="I19" i="3" s="1"/>
  <c r="I100" i="3"/>
</calcChain>
</file>

<file path=xl/sharedStrings.xml><?xml version="1.0" encoding="utf-8"?>
<sst xmlns="http://schemas.openxmlformats.org/spreadsheetml/2006/main" count="3386" uniqueCount="91">
  <si>
    <t xml:space="preserve">Slot Name: </t>
  </si>
  <si>
    <t>Animal Will</t>
  </si>
  <si>
    <t>Paylines Count:</t>
  </si>
  <si>
    <t>Cost to play:</t>
  </si>
  <si>
    <t>Features:</t>
  </si>
  <si>
    <t>Wild</t>
  </si>
  <si>
    <t>Symbol</t>
  </si>
  <si>
    <t>Lion</t>
  </si>
  <si>
    <t>Elephant</t>
  </si>
  <si>
    <t>Leopard</t>
  </si>
  <si>
    <t>Rhino</t>
  </si>
  <si>
    <t>Ace</t>
  </si>
  <si>
    <t>King</t>
  </si>
  <si>
    <t>Queen</t>
  </si>
  <si>
    <t>Jack</t>
  </si>
  <si>
    <t>Ten</t>
  </si>
  <si>
    <t>Scatter</t>
  </si>
  <si>
    <t>Collect Symbol is doubled</t>
  </si>
  <si>
    <t>Reels multiplier</t>
  </si>
  <si>
    <t>2 symbols - win and multiplier</t>
  </si>
  <si>
    <t>BG Collect Feature Cycle:</t>
  </si>
  <si>
    <t>1 Reel</t>
  </si>
  <si>
    <t>2 Reel</t>
  </si>
  <si>
    <t>3 Reel</t>
  </si>
  <si>
    <t>4 Reel</t>
  </si>
  <si>
    <t>5 Reel</t>
  </si>
  <si>
    <t>55 Wilds</t>
  </si>
  <si>
    <t>40 Wilds</t>
  </si>
  <si>
    <t>65 Wilds</t>
  </si>
  <si>
    <t>1st spin</t>
  </si>
  <si>
    <t>2nd Spin</t>
  </si>
  <si>
    <t>4th Spin</t>
  </si>
  <si>
    <t>Symbols Collected</t>
  </si>
  <si>
    <t>110-140</t>
  </si>
  <si>
    <t xml:space="preserve">FS Trigger Cycle: </t>
  </si>
  <si>
    <t>1st reel</t>
  </si>
  <si>
    <t>2nd reel</t>
  </si>
  <si>
    <t>3rd reel</t>
  </si>
  <si>
    <t>4th reel</t>
  </si>
  <si>
    <t>5th reel</t>
  </si>
  <si>
    <t>96% Reel Strip Layout: Primary Game</t>
  </si>
  <si>
    <t>Total</t>
  </si>
  <si>
    <t>Reel Strip Layout Summary: Base Game</t>
  </si>
  <si>
    <t>Inner</t>
  </si>
  <si>
    <t>Inner Reel</t>
  </si>
  <si>
    <t>Symbols Hit Frequency</t>
  </si>
  <si>
    <t>Paytable</t>
  </si>
  <si>
    <t>Symbols RTP</t>
  </si>
  <si>
    <t>Collector</t>
  </si>
  <si>
    <t>Paylines</t>
  </si>
  <si>
    <t>Defected hit frequncy for wild</t>
  </si>
  <si>
    <t>`</t>
  </si>
  <si>
    <t>-</t>
  </si>
  <si>
    <t>BG Reels</t>
  </si>
  <si>
    <t>PL RTP</t>
  </si>
  <si>
    <t>FS Trigger Cycle</t>
  </si>
  <si>
    <t>CF Trigger Cycle</t>
  </si>
  <si>
    <t>200-300</t>
  </si>
  <si>
    <t>100-150</t>
  </si>
  <si>
    <t>FS Cycle</t>
  </si>
  <si>
    <t>RTP</t>
  </si>
  <si>
    <t>WaterBuffalo</t>
  </si>
  <si>
    <t>High Symbols = Wilds</t>
  </si>
  <si>
    <t>Blank</t>
  </si>
  <si>
    <t>CF cycle</t>
  </si>
  <si>
    <t>Hit frequency</t>
  </si>
  <si>
    <t>p1</t>
  </si>
  <si>
    <t>p2</t>
  </si>
  <si>
    <t>p3</t>
  </si>
  <si>
    <t>q1</t>
  </si>
  <si>
    <t>q2</t>
  </si>
  <si>
    <t>q3</t>
  </si>
  <si>
    <t>Yes</t>
  </si>
  <si>
    <t>No</t>
  </si>
  <si>
    <t>Chance to use Outer Reels</t>
  </si>
  <si>
    <t>Base Game</t>
  </si>
  <si>
    <t>Base Game 1</t>
  </si>
  <si>
    <t>Base Game 2</t>
  </si>
  <si>
    <t>Weight</t>
  </si>
  <si>
    <t>Prefer CF Cycle</t>
  </si>
  <si>
    <t>Payment credits</t>
  </si>
  <si>
    <t>Multiplier</t>
  </si>
  <si>
    <t>Start Weights</t>
  </si>
  <si>
    <t>Additional Weight Per Animal</t>
  </si>
  <si>
    <t>Std dev</t>
  </si>
  <si>
    <t>High</t>
  </si>
  <si>
    <t>Med</t>
  </si>
  <si>
    <t>Low</t>
  </si>
  <si>
    <t>Free Spins Count</t>
  </si>
  <si>
    <t>Weights</t>
  </si>
  <si>
    <t>Symbol To Turn into Wild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</si>
</sst>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1"/>
      <color theme="1"/>
      <name val="Calibri Light"/>
      <family val="1"/>
      <scheme val="major"/>
    </font>
    <font>
      <b/>
      <sz val="11"/>
      <color theme="1"/>
      <name val="Calibri Light"/>
      <family val="1"/>
      <scheme val="major"/>
    </font>
    <font>
      <b/>
      <sz val="11"/>
      <name val="Calibri Light"/>
      <family val="1"/>
      <scheme val="major"/>
    </font>
    <font>
      <sz val="11"/>
      <name val="Calibri Light"/>
      <family val="1"/>
      <scheme val="major"/>
    </font>
    <font>
      <sz val="11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sz val="9"/>
      <color rgb="FFD1D2D3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6" fillId="0" borderId="0"/>
    <xf numFmtId="0" fontId="6" fillId="0" borderId="0"/>
  </cellStyleXfs>
  <cellXfs count="7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5" xfId="0" applyBorder="1"/>
    <xf numFmtId="0" fontId="0" fillId="0" borderId="10" xfId="0" applyBorder="1"/>
    <xf numFmtId="0" fontId="0" fillId="0" borderId="6" xfId="0" applyBorder="1"/>
    <xf numFmtId="0" fontId="2" fillId="0" borderId="0" xfId="0" applyFont="1"/>
    <xf numFmtId="0" fontId="0" fillId="0" borderId="0" xfId="0" applyFont="1"/>
    <xf numFmtId="0" fontId="4" fillId="0" borderId="9" xfId="1" applyFont="1" applyBorder="1" applyAlignment="1">
      <alignment horizontal="center"/>
    </xf>
    <xf numFmtId="0" fontId="4" fillId="4" borderId="9" xfId="1" applyFont="1" applyFill="1" applyBorder="1" applyAlignment="1">
      <alignment horizontal="center"/>
    </xf>
    <xf numFmtId="0" fontId="5" fillId="0" borderId="1" xfId="1" applyFont="1" applyBorder="1" applyAlignment="1">
      <alignment horizontal="center"/>
    </xf>
    <xf numFmtId="0" fontId="5" fillId="4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5" borderId="0" xfId="0" applyFont="1" applyFill="1"/>
    <xf numFmtId="0" fontId="2" fillId="0" borderId="7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4" fillId="4" borderId="5" xfId="1" applyFont="1" applyFill="1" applyBorder="1" applyAlignment="1">
      <alignment horizontal="center"/>
    </xf>
    <xf numFmtId="0" fontId="5" fillId="4" borderId="11" xfId="1" applyFont="1" applyFill="1" applyBorder="1" applyAlignment="1">
      <alignment horizontal="center"/>
    </xf>
    <xf numFmtId="0" fontId="4" fillId="6" borderId="18" xfId="1" applyFont="1" applyFill="1" applyBorder="1" applyAlignment="1">
      <alignment horizontal="center"/>
    </xf>
    <xf numFmtId="0" fontId="5" fillId="0" borderId="19" xfId="1" applyFont="1" applyBorder="1" applyAlignment="1">
      <alignment horizontal="center"/>
    </xf>
    <xf numFmtId="0" fontId="5" fillId="4" borderId="19" xfId="1" applyFont="1" applyFill="1" applyBorder="1" applyAlignment="1">
      <alignment horizontal="center"/>
    </xf>
    <xf numFmtId="0" fontId="5" fillId="4" borderId="20" xfId="1" applyFont="1" applyFill="1" applyBorder="1" applyAlignment="1">
      <alignment horizontal="center"/>
    </xf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Border="1"/>
    <xf numFmtId="0" fontId="0" fillId="0" borderId="0" xfId="0" applyFont="1" applyAlignment="1">
      <alignment horizontal="right"/>
    </xf>
    <xf numFmtId="9" fontId="0" fillId="0" borderId="0" xfId="0" applyNumberFormat="1"/>
    <xf numFmtId="0" fontId="0" fillId="0" borderId="0" xfId="0" applyFill="1" applyBorder="1"/>
    <xf numFmtId="1" fontId="0" fillId="0" borderId="0" xfId="0" applyNumberFormat="1"/>
    <xf numFmtId="1" fontId="0" fillId="0" borderId="1" xfId="0" applyNumberFormat="1" applyBorder="1"/>
    <xf numFmtId="0" fontId="5" fillId="4" borderId="24" xfId="1" applyFont="1" applyFill="1" applyBorder="1" applyAlignment="1">
      <alignment horizontal="center"/>
    </xf>
    <xf numFmtId="0" fontId="5" fillId="0" borderId="8" xfId="1" applyFont="1" applyFill="1" applyBorder="1" applyAlignment="1">
      <alignment horizontal="center"/>
    </xf>
    <xf numFmtId="0" fontId="5" fillId="0" borderId="1" xfId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0" xfId="0" applyNumberFormat="1"/>
    <xf numFmtId="0" fontId="2" fillId="7" borderId="1" xfId="0" applyFont="1" applyFill="1" applyBorder="1" applyAlignment="1">
      <alignment horizontal="center"/>
    </xf>
    <xf numFmtId="0" fontId="7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2" borderId="11" xfId="1" applyFont="1" applyFill="1" applyBorder="1" applyAlignment="1">
      <alignment horizontal="center"/>
    </xf>
    <xf numFmtId="0" fontId="3" fillId="2" borderId="12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4">
    <cellStyle name="Normal 2" xfId="3" xr:uid="{AC35D676-C183-4380-8910-A0DD10BD5C18}"/>
    <cellStyle name="Normal 4 2" xfId="2" xr:uid="{433B40FB-C0CF-4F64-8A65-686C74055406}"/>
    <cellStyle name="Обычный" xfId="0" builtinId="0"/>
    <cellStyle name="標準_KS534 P82" xfId="1" xr:uid="{00000000-0005-0000-0000-000001000000}"/>
  </cellStyles>
  <dxfs count="46">
    <dxf>
      <font>
        <b/>
        <i val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00B0F0"/>
      </font>
    </dxf>
    <dxf>
      <font>
        <b/>
        <i val="0"/>
      </font>
      <fill>
        <patternFill>
          <bgColor theme="7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theme="7"/>
      </font>
    </dxf>
    <dxf>
      <font>
        <b/>
        <i val="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00B0F0"/>
      </font>
    </dxf>
    <dxf>
      <font>
        <b/>
        <i val="0"/>
      </font>
      <fill>
        <patternFill>
          <bgColor theme="7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theme="7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00B0F0"/>
      </font>
    </dxf>
    <dxf>
      <font>
        <b/>
        <i val="0"/>
      </font>
      <fill>
        <patternFill>
          <bgColor theme="7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theme="7"/>
      </font>
    </dxf>
    <dxf>
      <font>
        <b/>
        <i val="0"/>
      </font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N22"/>
  <sheetViews>
    <sheetView topLeftCell="A3" workbookViewId="0">
      <selection activeCell="I22" sqref="I22"/>
    </sheetView>
  </sheetViews>
  <sheetFormatPr defaultRowHeight="15"/>
  <cols>
    <col min="1" max="1" width="23.42578125" bestFit="1" customWidth="1"/>
    <col min="2" max="2" width="11.28515625" bestFit="1" customWidth="1"/>
    <col min="8" max="8" width="13.42578125" bestFit="1" customWidth="1"/>
  </cols>
  <sheetData>
    <row r="7" spans="1:14">
      <c r="A7" t="s">
        <v>0</v>
      </c>
      <c r="B7" t="s">
        <v>1</v>
      </c>
      <c r="N7" t="s">
        <v>84</v>
      </c>
    </row>
    <row r="8" spans="1:14">
      <c r="A8" t="s">
        <v>2</v>
      </c>
      <c r="B8">
        <v>50</v>
      </c>
      <c r="H8" t="s">
        <v>4</v>
      </c>
    </row>
    <row r="9" spans="1:14">
      <c r="A9" t="s">
        <v>3</v>
      </c>
      <c r="B9">
        <v>70</v>
      </c>
      <c r="H9" t="s">
        <v>7</v>
      </c>
      <c r="I9" t="s">
        <v>62</v>
      </c>
      <c r="N9" t="s">
        <v>85</v>
      </c>
    </row>
    <row r="10" spans="1:14">
      <c r="H10" t="s">
        <v>8</v>
      </c>
      <c r="I10" t="s">
        <v>18</v>
      </c>
      <c r="N10" t="s">
        <v>86</v>
      </c>
    </row>
    <row r="11" spans="1:14">
      <c r="A11" t="s">
        <v>20</v>
      </c>
      <c r="B11">
        <v>40</v>
      </c>
      <c r="H11" t="s">
        <v>9</v>
      </c>
      <c r="I11" t="s">
        <v>19</v>
      </c>
      <c r="N11" t="s">
        <v>86</v>
      </c>
    </row>
    <row r="12" spans="1:14">
      <c r="A12" t="s">
        <v>34</v>
      </c>
      <c r="B12" s="8" t="s">
        <v>33</v>
      </c>
      <c r="H12" t="s">
        <v>10</v>
      </c>
      <c r="I12" t="s">
        <v>17</v>
      </c>
      <c r="N12" t="s">
        <v>87</v>
      </c>
    </row>
    <row r="13" spans="1:14">
      <c r="H13" t="s">
        <v>61</v>
      </c>
      <c r="I13" t="s">
        <v>21</v>
      </c>
      <c r="J13" t="s">
        <v>22</v>
      </c>
      <c r="K13" t="s">
        <v>23</v>
      </c>
      <c r="L13" t="s">
        <v>24</v>
      </c>
      <c r="M13" t="s">
        <v>25</v>
      </c>
      <c r="N13" t="s">
        <v>85</v>
      </c>
    </row>
    <row r="14" spans="1:14">
      <c r="I14" t="s">
        <v>26</v>
      </c>
      <c r="K14" t="s">
        <v>27</v>
      </c>
      <c r="L14" t="s">
        <v>28</v>
      </c>
    </row>
    <row r="15" spans="1:14">
      <c r="I15" t="s">
        <v>29</v>
      </c>
      <c r="K15" t="s">
        <v>30</v>
      </c>
      <c r="L15" t="s">
        <v>31</v>
      </c>
    </row>
    <row r="19" spans="1:2">
      <c r="A19" t="s">
        <v>53</v>
      </c>
    </row>
    <row r="20" spans="1:2">
      <c r="A20" t="s">
        <v>54</v>
      </c>
      <c r="B20" s="42">
        <v>0.3</v>
      </c>
    </row>
    <row r="21" spans="1:2">
      <c r="A21" t="s">
        <v>55</v>
      </c>
      <c r="B21" t="s">
        <v>57</v>
      </c>
    </row>
    <row r="22" spans="1:2">
      <c r="A22" t="s">
        <v>56</v>
      </c>
      <c r="B22" t="s">
        <v>58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91FB6-A1FC-4569-9527-D3BFD417E752}">
  <dimension ref="B2:N170"/>
  <sheetViews>
    <sheetView topLeftCell="A142" zoomScaleNormal="100" workbookViewId="0">
      <selection activeCell="D163" sqref="D163"/>
    </sheetView>
  </sheetViews>
  <sheetFormatPr defaultColWidth="9.140625" defaultRowHeight="15"/>
  <cols>
    <col min="1" max="1" width="9.140625" style="13"/>
    <col min="2" max="8" width="14.85546875" style="13" bestFit="1" customWidth="1"/>
    <col min="9" max="10" width="9.140625" style="13"/>
    <col min="11" max="11" width="14.85546875" style="13" bestFit="1" customWidth="1"/>
    <col min="12" max="16" width="9.140625" style="13"/>
    <col min="17" max="17" width="11" style="13" customWidth="1"/>
    <col min="18" max="23" width="9.140625" style="13"/>
    <col min="24" max="24" width="10" style="13" bestFit="1" customWidth="1"/>
    <col min="25" max="16384" width="9.140625" style="13"/>
  </cols>
  <sheetData>
    <row r="2" spans="2:8" ht="15.75" thickBot="1">
      <c r="B2" s="12"/>
      <c r="C2" s="61" t="s">
        <v>40</v>
      </c>
      <c r="D2" s="62"/>
      <c r="E2" s="62"/>
      <c r="F2" s="62"/>
      <c r="G2" s="62"/>
      <c r="H2" s="63"/>
    </row>
    <row r="3" spans="2:8">
      <c r="B3" s="12"/>
      <c r="C3" s="14" t="s">
        <v>35</v>
      </c>
      <c r="D3" s="15" t="s">
        <v>36</v>
      </c>
      <c r="E3" s="15" t="s">
        <v>37</v>
      </c>
      <c r="F3" s="15" t="s">
        <v>38</v>
      </c>
      <c r="G3" s="28" t="s">
        <v>39</v>
      </c>
      <c r="H3" s="30" t="s">
        <v>44</v>
      </c>
    </row>
    <row r="4" spans="2:8">
      <c r="B4" s="12">
        <v>0</v>
      </c>
      <c r="C4" s="16" t="s">
        <v>63</v>
      </c>
      <c r="D4" s="16" t="s">
        <v>63</v>
      </c>
      <c r="E4" s="16" t="s">
        <v>63</v>
      </c>
      <c r="F4" s="16" t="s">
        <v>63</v>
      </c>
      <c r="G4" s="16" t="s">
        <v>63</v>
      </c>
      <c r="H4" s="31"/>
    </row>
    <row r="5" spans="2:8">
      <c r="B5" s="12">
        <v>1</v>
      </c>
      <c r="C5" s="16" t="s">
        <v>63</v>
      </c>
      <c r="D5" s="16" t="s">
        <v>63</v>
      </c>
      <c r="E5" s="16" t="s">
        <v>63</v>
      </c>
      <c r="F5" s="16" t="s">
        <v>63</v>
      </c>
      <c r="G5" s="16" t="s">
        <v>63</v>
      </c>
      <c r="H5" s="31"/>
    </row>
    <row r="6" spans="2:8">
      <c r="B6" s="12">
        <v>2</v>
      </c>
      <c r="C6" s="16" t="s">
        <v>63</v>
      </c>
      <c r="D6" s="16" t="s">
        <v>63</v>
      </c>
      <c r="E6" s="16" t="s">
        <v>63</v>
      </c>
      <c r="F6" s="16" t="s">
        <v>63</v>
      </c>
      <c r="G6" s="16" t="s">
        <v>63</v>
      </c>
      <c r="H6" s="31"/>
    </row>
    <row r="7" spans="2:8">
      <c r="B7" s="12">
        <v>3</v>
      </c>
      <c r="C7" s="16" t="s">
        <v>63</v>
      </c>
      <c r="D7" s="16" t="s">
        <v>63</v>
      </c>
      <c r="E7" s="16" t="s">
        <v>63</v>
      </c>
      <c r="F7" s="16" t="s">
        <v>63</v>
      </c>
      <c r="G7" s="16" t="s">
        <v>63</v>
      </c>
      <c r="H7" s="31"/>
    </row>
    <row r="8" spans="2:8">
      <c r="B8" s="12">
        <v>4</v>
      </c>
      <c r="C8" s="16" t="s">
        <v>63</v>
      </c>
      <c r="D8" s="47" t="s">
        <v>63</v>
      </c>
      <c r="E8" s="47" t="s">
        <v>63</v>
      </c>
      <c r="F8" s="47" t="s">
        <v>63</v>
      </c>
      <c r="G8" s="16" t="s">
        <v>63</v>
      </c>
      <c r="H8" s="31"/>
    </row>
    <row r="9" spans="2:8">
      <c r="B9" s="12">
        <v>5</v>
      </c>
      <c r="C9" s="16" t="s">
        <v>63</v>
      </c>
      <c r="D9" s="16" t="s">
        <v>63</v>
      </c>
      <c r="E9" s="16" t="s">
        <v>63</v>
      </c>
      <c r="F9" s="16" t="s">
        <v>63</v>
      </c>
      <c r="G9" s="16" t="s">
        <v>63</v>
      </c>
      <c r="H9" s="31"/>
    </row>
    <row r="10" spans="2:8">
      <c r="B10" s="12">
        <v>6</v>
      </c>
      <c r="C10" s="16" t="s">
        <v>63</v>
      </c>
      <c r="D10" s="16" t="s">
        <v>63</v>
      </c>
      <c r="E10" s="16" t="s">
        <v>63</v>
      </c>
      <c r="F10" s="16" t="s">
        <v>63</v>
      </c>
      <c r="G10" s="16" t="s">
        <v>63</v>
      </c>
      <c r="H10" s="31"/>
    </row>
    <row r="11" spans="2:8">
      <c r="B11" s="12">
        <v>7</v>
      </c>
      <c r="C11" s="16" t="s">
        <v>63</v>
      </c>
      <c r="D11" s="16" t="s">
        <v>63</v>
      </c>
      <c r="E11" s="16" t="s">
        <v>63</v>
      </c>
      <c r="F11" s="16" t="s">
        <v>63</v>
      </c>
      <c r="G11" s="16" t="s">
        <v>63</v>
      </c>
      <c r="H11" s="31"/>
    </row>
    <row r="12" spans="2:8">
      <c r="B12" s="12">
        <v>8</v>
      </c>
      <c r="C12" s="16" t="s">
        <v>63</v>
      </c>
      <c r="D12" s="16" t="s">
        <v>63</v>
      </c>
      <c r="E12" s="16" t="s">
        <v>63</v>
      </c>
      <c r="F12" s="16" t="s">
        <v>63</v>
      </c>
      <c r="G12" s="16" t="s">
        <v>63</v>
      </c>
      <c r="H12" s="31"/>
    </row>
    <row r="13" spans="2:8">
      <c r="B13" s="12">
        <v>9</v>
      </c>
      <c r="C13" s="16" t="s">
        <v>63</v>
      </c>
      <c r="D13" s="16" t="s">
        <v>63</v>
      </c>
      <c r="E13" s="16" t="s">
        <v>63</v>
      </c>
      <c r="F13" s="16" t="s">
        <v>63</v>
      </c>
      <c r="G13" s="16" t="s">
        <v>63</v>
      </c>
      <c r="H13" s="31"/>
    </row>
    <row r="14" spans="2:8">
      <c r="B14" s="12">
        <v>10</v>
      </c>
      <c r="C14" s="16" t="s">
        <v>63</v>
      </c>
      <c r="D14" s="16" t="s">
        <v>63</v>
      </c>
      <c r="E14" s="16" t="s">
        <v>63</v>
      </c>
      <c r="F14" s="16" t="s">
        <v>63</v>
      </c>
      <c r="G14" s="16" t="s">
        <v>63</v>
      </c>
      <c r="H14" s="31"/>
    </row>
    <row r="15" spans="2:8">
      <c r="B15" s="12">
        <v>11</v>
      </c>
      <c r="C15" s="16" t="s">
        <v>63</v>
      </c>
      <c r="D15" s="16" t="s">
        <v>48</v>
      </c>
      <c r="E15" s="16" t="s">
        <v>48</v>
      </c>
      <c r="F15" s="16" t="s">
        <v>48</v>
      </c>
      <c r="G15" s="16" t="s">
        <v>63</v>
      </c>
      <c r="H15" s="31"/>
    </row>
    <row r="16" spans="2:8">
      <c r="B16" s="12">
        <v>12</v>
      </c>
      <c r="C16" s="16" t="s">
        <v>63</v>
      </c>
      <c r="D16" s="16" t="s">
        <v>63</v>
      </c>
      <c r="E16" s="16" t="s">
        <v>63</v>
      </c>
      <c r="F16" s="16" t="s">
        <v>63</v>
      </c>
      <c r="G16" s="16" t="s">
        <v>63</v>
      </c>
      <c r="H16" s="31"/>
    </row>
    <row r="17" spans="2:9">
      <c r="B17" s="12">
        <v>13</v>
      </c>
      <c r="C17" s="16" t="s">
        <v>63</v>
      </c>
      <c r="D17" s="16" t="s">
        <v>63</v>
      </c>
      <c r="E17" s="16" t="s">
        <v>63</v>
      </c>
      <c r="F17" s="16" t="s">
        <v>63</v>
      </c>
      <c r="G17" s="16" t="s">
        <v>63</v>
      </c>
      <c r="H17" s="31"/>
    </row>
    <row r="18" spans="2:9">
      <c r="B18" s="12">
        <v>14</v>
      </c>
      <c r="C18" s="16" t="s">
        <v>63</v>
      </c>
      <c r="D18" s="16" t="s">
        <v>63</v>
      </c>
      <c r="E18" s="16" t="s">
        <v>63</v>
      </c>
      <c r="F18" s="16" t="s">
        <v>63</v>
      </c>
      <c r="G18" s="16" t="s">
        <v>63</v>
      </c>
      <c r="H18" s="32"/>
    </row>
    <row r="19" spans="2:9">
      <c r="B19" s="12">
        <v>15</v>
      </c>
      <c r="C19" s="16" t="s">
        <v>63</v>
      </c>
      <c r="D19" s="16" t="s">
        <v>63</v>
      </c>
      <c r="E19" s="16" t="s">
        <v>63</v>
      </c>
      <c r="F19" s="16" t="s">
        <v>63</v>
      </c>
      <c r="G19" s="16" t="s">
        <v>63</v>
      </c>
      <c r="H19" s="32"/>
      <c r="I19" s="21" t="e">
        <f>I62</f>
        <v>#REF!</v>
      </c>
    </row>
    <row r="20" spans="2:9">
      <c r="B20" s="12">
        <v>16</v>
      </c>
      <c r="C20" s="16" t="s">
        <v>63</v>
      </c>
      <c r="D20" s="16" t="s">
        <v>63</v>
      </c>
      <c r="E20" s="16" t="s">
        <v>63</v>
      </c>
      <c r="F20" s="16" t="s">
        <v>63</v>
      </c>
      <c r="G20" s="16" t="s">
        <v>63</v>
      </c>
      <c r="H20" s="32"/>
    </row>
    <row r="21" spans="2:9">
      <c r="B21" s="12">
        <v>17</v>
      </c>
      <c r="C21" s="16" t="s">
        <v>63</v>
      </c>
      <c r="D21" s="16" t="s">
        <v>63</v>
      </c>
      <c r="E21" s="16" t="s">
        <v>63</v>
      </c>
      <c r="F21" s="16" t="s">
        <v>63</v>
      </c>
      <c r="G21" s="16" t="s">
        <v>63</v>
      </c>
      <c r="H21" s="32"/>
    </row>
    <row r="22" spans="2:9">
      <c r="B22" s="12">
        <v>18</v>
      </c>
      <c r="C22" s="16" t="s">
        <v>63</v>
      </c>
      <c r="D22" s="16" t="s">
        <v>63</v>
      </c>
      <c r="E22" s="16" t="s">
        <v>63</v>
      </c>
      <c r="F22" s="16" t="s">
        <v>63</v>
      </c>
      <c r="G22" s="16" t="s">
        <v>63</v>
      </c>
      <c r="H22" s="32"/>
    </row>
    <row r="23" spans="2:9">
      <c r="B23" s="12">
        <v>19</v>
      </c>
      <c r="C23" s="16" t="s">
        <v>63</v>
      </c>
      <c r="D23" s="16" t="s">
        <v>63</v>
      </c>
      <c r="E23" s="16" t="s">
        <v>63</v>
      </c>
      <c r="F23" s="16" t="s">
        <v>63</v>
      </c>
      <c r="G23" s="16" t="s">
        <v>63</v>
      </c>
      <c r="H23" s="32"/>
    </row>
    <row r="24" spans="2:9">
      <c r="B24" s="12">
        <v>20</v>
      </c>
      <c r="C24" s="16" t="s">
        <v>63</v>
      </c>
      <c r="D24" s="16" t="s">
        <v>63</v>
      </c>
      <c r="E24" s="16" t="s">
        <v>63</v>
      </c>
      <c r="F24" s="16" t="s">
        <v>63</v>
      </c>
      <c r="G24" s="16" t="s">
        <v>63</v>
      </c>
      <c r="H24" s="32"/>
    </row>
    <row r="25" spans="2:9">
      <c r="B25" s="12">
        <v>21</v>
      </c>
      <c r="C25" s="16" t="s">
        <v>63</v>
      </c>
      <c r="D25" s="16" t="s">
        <v>63</v>
      </c>
      <c r="E25" s="16" t="s">
        <v>63</v>
      </c>
      <c r="F25" s="16" t="s">
        <v>63</v>
      </c>
      <c r="G25" s="16" t="s">
        <v>63</v>
      </c>
      <c r="H25" s="32"/>
    </row>
    <row r="26" spans="2:9">
      <c r="B26" s="12">
        <v>22</v>
      </c>
      <c r="C26" s="16" t="s">
        <v>63</v>
      </c>
      <c r="D26" s="16" t="s">
        <v>63</v>
      </c>
      <c r="E26" s="16" t="s">
        <v>63</v>
      </c>
      <c r="F26" s="16" t="s">
        <v>63</v>
      </c>
      <c r="G26" s="16" t="s">
        <v>63</v>
      </c>
      <c r="H26" s="32"/>
    </row>
    <row r="27" spans="2:9">
      <c r="B27" s="12">
        <v>23</v>
      </c>
      <c r="C27" s="16" t="s">
        <v>63</v>
      </c>
      <c r="D27" s="16" t="s">
        <v>63</v>
      </c>
      <c r="E27" s="16" t="s">
        <v>63</v>
      </c>
      <c r="F27" s="16" t="s">
        <v>63</v>
      </c>
      <c r="G27" s="16" t="s">
        <v>63</v>
      </c>
      <c r="H27" s="32"/>
    </row>
    <row r="28" spans="2:9">
      <c r="B28" s="12">
        <v>24</v>
      </c>
      <c r="C28" s="16" t="s">
        <v>63</v>
      </c>
      <c r="D28" s="16" t="s">
        <v>63</v>
      </c>
      <c r="E28" s="16" t="s">
        <v>63</v>
      </c>
      <c r="F28" s="16" t="s">
        <v>63</v>
      </c>
      <c r="G28" s="16" t="s">
        <v>63</v>
      </c>
      <c r="H28" s="32"/>
    </row>
    <row r="29" spans="2:9">
      <c r="B29" s="12">
        <v>25</v>
      </c>
      <c r="C29" s="16" t="s">
        <v>63</v>
      </c>
      <c r="D29" s="16" t="s">
        <v>63</v>
      </c>
      <c r="E29" s="16" t="s">
        <v>63</v>
      </c>
      <c r="F29" s="16" t="s">
        <v>63</v>
      </c>
      <c r="G29" s="16" t="s">
        <v>63</v>
      </c>
      <c r="H29" s="32"/>
    </row>
    <row r="30" spans="2:9">
      <c r="B30" s="12">
        <v>26</v>
      </c>
      <c r="C30" s="16" t="s">
        <v>63</v>
      </c>
      <c r="D30" s="16" t="s">
        <v>63</v>
      </c>
      <c r="E30" s="16" t="s">
        <v>63</v>
      </c>
      <c r="F30" s="16" t="s">
        <v>63</v>
      </c>
      <c r="G30" s="16" t="s">
        <v>63</v>
      </c>
      <c r="H30" s="32"/>
    </row>
    <row r="31" spans="2:9">
      <c r="B31" s="12">
        <v>27</v>
      </c>
      <c r="C31" s="16" t="s">
        <v>63</v>
      </c>
      <c r="D31" s="16" t="s">
        <v>63</v>
      </c>
      <c r="E31" s="16" t="s">
        <v>63</v>
      </c>
      <c r="F31" s="16" t="s">
        <v>63</v>
      </c>
      <c r="G31" s="16" t="s">
        <v>63</v>
      </c>
      <c r="H31" s="32"/>
    </row>
    <row r="32" spans="2:9">
      <c r="B32" s="12">
        <v>28</v>
      </c>
      <c r="C32" s="16" t="s">
        <v>63</v>
      </c>
      <c r="D32" s="16" t="s">
        <v>63</v>
      </c>
      <c r="E32" s="16" t="s">
        <v>63</v>
      </c>
      <c r="F32" s="16" t="s">
        <v>63</v>
      </c>
      <c r="G32" s="16" t="s">
        <v>63</v>
      </c>
      <c r="H32" s="32"/>
    </row>
    <row r="33" spans="2:8">
      <c r="B33" s="12">
        <v>29</v>
      </c>
      <c r="C33" s="16" t="s">
        <v>63</v>
      </c>
      <c r="D33" s="16" t="s">
        <v>63</v>
      </c>
      <c r="E33" s="16" t="s">
        <v>63</v>
      </c>
      <c r="F33" s="16" t="s">
        <v>63</v>
      </c>
      <c r="G33" s="16" t="s">
        <v>63</v>
      </c>
      <c r="H33" s="32"/>
    </row>
    <row r="34" spans="2:8">
      <c r="B34" s="12">
        <v>30</v>
      </c>
      <c r="C34" s="16" t="s">
        <v>63</v>
      </c>
      <c r="D34" s="16" t="s">
        <v>63</v>
      </c>
      <c r="E34" s="16" t="s">
        <v>63</v>
      </c>
      <c r="F34" s="16" t="s">
        <v>63</v>
      </c>
      <c r="G34" s="16" t="s">
        <v>63</v>
      </c>
      <c r="H34" s="32"/>
    </row>
    <row r="35" spans="2:8">
      <c r="B35" s="12">
        <v>31</v>
      </c>
      <c r="C35" s="16" t="s">
        <v>63</v>
      </c>
      <c r="D35" s="16" t="s">
        <v>63</v>
      </c>
      <c r="E35" s="16" t="s">
        <v>63</v>
      </c>
      <c r="F35" s="16" t="s">
        <v>63</v>
      </c>
      <c r="G35" s="16" t="s">
        <v>63</v>
      </c>
      <c r="H35" s="32"/>
    </row>
    <row r="36" spans="2:8">
      <c r="B36" s="12">
        <v>32</v>
      </c>
      <c r="C36" s="16" t="s">
        <v>63</v>
      </c>
      <c r="D36" s="16" t="s">
        <v>63</v>
      </c>
      <c r="E36" s="16" t="s">
        <v>63</v>
      </c>
      <c r="F36" s="16" t="s">
        <v>63</v>
      </c>
      <c r="G36" s="16" t="s">
        <v>63</v>
      </c>
      <c r="H36" s="32"/>
    </row>
    <row r="37" spans="2:8">
      <c r="B37" s="12">
        <v>33</v>
      </c>
      <c r="C37" s="16" t="s">
        <v>63</v>
      </c>
      <c r="D37" s="16" t="s">
        <v>63</v>
      </c>
      <c r="E37" s="16" t="s">
        <v>63</v>
      </c>
      <c r="F37" s="16" t="s">
        <v>63</v>
      </c>
      <c r="G37" s="16" t="s">
        <v>63</v>
      </c>
      <c r="H37" s="32"/>
    </row>
    <row r="38" spans="2:8">
      <c r="B38" s="12">
        <v>34</v>
      </c>
      <c r="C38" s="16" t="s">
        <v>63</v>
      </c>
      <c r="D38" s="16" t="s">
        <v>63</v>
      </c>
      <c r="E38" s="16" t="s">
        <v>63</v>
      </c>
      <c r="F38" s="16" t="s">
        <v>63</v>
      </c>
      <c r="G38" s="16" t="s">
        <v>63</v>
      </c>
      <c r="H38" s="32"/>
    </row>
    <row r="39" spans="2:8">
      <c r="B39" s="12">
        <v>35</v>
      </c>
      <c r="C39" s="16" t="s">
        <v>63</v>
      </c>
      <c r="D39" s="16" t="s">
        <v>63</v>
      </c>
      <c r="E39" s="16" t="s">
        <v>63</v>
      </c>
      <c r="F39" s="16" t="s">
        <v>63</v>
      </c>
      <c r="G39" s="16" t="s">
        <v>63</v>
      </c>
      <c r="H39" s="32"/>
    </row>
    <row r="40" spans="2:8">
      <c r="B40" s="12">
        <v>36</v>
      </c>
      <c r="C40" s="16" t="s">
        <v>63</v>
      </c>
      <c r="D40" s="16" t="s">
        <v>63</v>
      </c>
      <c r="E40" s="16" t="s">
        <v>63</v>
      </c>
      <c r="F40" s="16" t="s">
        <v>63</v>
      </c>
      <c r="G40" s="16" t="s">
        <v>63</v>
      </c>
      <c r="H40" s="32"/>
    </row>
    <row r="41" spans="2:8">
      <c r="B41" s="12">
        <v>37</v>
      </c>
      <c r="C41" s="16" t="s">
        <v>63</v>
      </c>
      <c r="D41" s="16" t="s">
        <v>63</v>
      </c>
      <c r="E41" s="16" t="s">
        <v>63</v>
      </c>
      <c r="F41" s="16" t="s">
        <v>63</v>
      </c>
      <c r="G41" s="16" t="s">
        <v>63</v>
      </c>
      <c r="H41" s="32"/>
    </row>
    <row r="42" spans="2:8">
      <c r="B42" s="12">
        <v>38</v>
      </c>
      <c r="C42" s="16" t="s">
        <v>63</v>
      </c>
      <c r="D42" s="16" t="s">
        <v>63</v>
      </c>
      <c r="E42" s="16" t="s">
        <v>63</v>
      </c>
      <c r="F42" s="16" t="s">
        <v>63</v>
      </c>
      <c r="G42" s="16" t="s">
        <v>63</v>
      </c>
      <c r="H42" s="32"/>
    </row>
    <row r="43" spans="2:8">
      <c r="B43" s="12">
        <v>39</v>
      </c>
      <c r="C43" s="16" t="s">
        <v>63</v>
      </c>
      <c r="D43" s="16" t="s">
        <v>63</v>
      </c>
      <c r="E43" s="16" t="s">
        <v>63</v>
      </c>
      <c r="F43" s="16" t="s">
        <v>63</v>
      </c>
      <c r="G43" s="16" t="s">
        <v>63</v>
      </c>
      <c r="H43" s="32"/>
    </row>
    <row r="44" spans="2:8">
      <c r="B44" s="12">
        <v>40</v>
      </c>
      <c r="C44" s="16" t="s">
        <v>63</v>
      </c>
      <c r="D44" s="16" t="s">
        <v>63</v>
      </c>
      <c r="E44" s="16" t="s">
        <v>63</v>
      </c>
      <c r="F44" s="16" t="s">
        <v>63</v>
      </c>
      <c r="G44" s="16" t="s">
        <v>63</v>
      </c>
      <c r="H44" s="32"/>
    </row>
    <row r="45" spans="2:8">
      <c r="B45" s="12">
        <v>41</v>
      </c>
      <c r="C45" s="16" t="s">
        <v>63</v>
      </c>
      <c r="D45" s="16" t="s">
        <v>63</v>
      </c>
      <c r="E45" s="16" t="s">
        <v>63</v>
      </c>
      <c r="F45" s="16" t="s">
        <v>63</v>
      </c>
      <c r="G45" s="16" t="s">
        <v>63</v>
      </c>
      <c r="H45" s="32"/>
    </row>
    <row r="46" spans="2:8">
      <c r="B46" s="12">
        <v>42</v>
      </c>
      <c r="C46" s="16" t="s">
        <v>63</v>
      </c>
      <c r="D46" s="16" t="s">
        <v>63</v>
      </c>
      <c r="E46" s="16" t="s">
        <v>63</v>
      </c>
      <c r="F46" s="16" t="s">
        <v>63</v>
      </c>
      <c r="G46" s="16" t="s">
        <v>63</v>
      </c>
      <c r="H46" s="32"/>
    </row>
    <row r="47" spans="2:8">
      <c r="B47" s="12">
        <v>43</v>
      </c>
      <c r="C47" s="16" t="s">
        <v>63</v>
      </c>
      <c r="D47" s="16" t="s">
        <v>63</v>
      </c>
      <c r="E47" s="16" t="s">
        <v>63</v>
      </c>
      <c r="F47" s="16" t="s">
        <v>63</v>
      </c>
      <c r="G47" s="16" t="s">
        <v>63</v>
      </c>
      <c r="H47" s="32"/>
    </row>
    <row r="48" spans="2:8">
      <c r="B48" s="12">
        <v>44</v>
      </c>
      <c r="C48" s="16" t="s">
        <v>63</v>
      </c>
      <c r="D48" s="16" t="s">
        <v>63</v>
      </c>
      <c r="E48" s="16" t="s">
        <v>63</v>
      </c>
      <c r="F48" s="16" t="s">
        <v>63</v>
      </c>
      <c r="G48" s="16" t="s">
        <v>63</v>
      </c>
      <c r="H48" s="32"/>
    </row>
    <row r="49" spans="2:9">
      <c r="B49" s="12">
        <v>45</v>
      </c>
      <c r="C49" s="16" t="s">
        <v>63</v>
      </c>
      <c r="D49" s="16" t="s">
        <v>63</v>
      </c>
      <c r="E49" s="16" t="s">
        <v>63</v>
      </c>
      <c r="F49" s="16" t="s">
        <v>63</v>
      </c>
      <c r="G49" s="16" t="s">
        <v>63</v>
      </c>
      <c r="H49" s="32"/>
    </row>
    <row r="50" spans="2:9">
      <c r="B50" s="12">
        <v>46</v>
      </c>
      <c r="C50" s="16" t="s">
        <v>63</v>
      </c>
      <c r="D50" s="16" t="s">
        <v>63</v>
      </c>
      <c r="E50" s="16" t="s">
        <v>63</v>
      </c>
      <c r="F50" s="16" t="s">
        <v>63</v>
      </c>
      <c r="G50" s="16" t="s">
        <v>63</v>
      </c>
      <c r="H50" s="32"/>
    </row>
    <row r="51" spans="2:9">
      <c r="B51" s="12">
        <v>47</v>
      </c>
      <c r="C51" s="16" t="s">
        <v>63</v>
      </c>
      <c r="D51" s="16" t="s">
        <v>63</v>
      </c>
      <c r="E51" s="16" t="s">
        <v>63</v>
      </c>
      <c r="F51" s="16" t="s">
        <v>63</v>
      </c>
      <c r="G51" s="16" t="s">
        <v>63</v>
      </c>
      <c r="H51" s="32"/>
    </row>
    <row r="52" spans="2:9">
      <c r="B52" s="12">
        <v>48</v>
      </c>
      <c r="C52" s="16" t="s">
        <v>63</v>
      </c>
      <c r="D52" s="16" t="s">
        <v>63</v>
      </c>
      <c r="E52" s="16" t="s">
        <v>63</v>
      </c>
      <c r="F52" s="16" t="s">
        <v>63</v>
      </c>
      <c r="G52" s="16" t="s">
        <v>63</v>
      </c>
      <c r="H52" s="32"/>
    </row>
    <row r="53" spans="2:9">
      <c r="B53" s="12">
        <v>49</v>
      </c>
      <c r="C53" s="16" t="s">
        <v>63</v>
      </c>
      <c r="D53" s="16" t="s">
        <v>63</v>
      </c>
      <c r="E53" s="16" t="s">
        <v>63</v>
      </c>
      <c r="F53" s="16" t="s">
        <v>63</v>
      </c>
      <c r="G53" s="16" t="s">
        <v>63</v>
      </c>
      <c r="H53" s="32"/>
    </row>
    <row r="54" spans="2:9">
      <c r="B54" s="12">
        <v>50</v>
      </c>
      <c r="C54" s="16" t="s">
        <v>63</v>
      </c>
      <c r="D54" s="16" t="s">
        <v>63</v>
      </c>
      <c r="E54" s="16" t="s">
        <v>63</v>
      </c>
      <c r="F54" s="16" t="s">
        <v>63</v>
      </c>
      <c r="G54" s="16" t="s">
        <v>63</v>
      </c>
      <c r="H54" s="32"/>
    </row>
    <row r="55" spans="2:9">
      <c r="B55" s="12">
        <v>51</v>
      </c>
      <c r="C55" s="16" t="s">
        <v>63</v>
      </c>
      <c r="D55" s="16" t="s">
        <v>63</v>
      </c>
      <c r="E55" s="16" t="s">
        <v>63</v>
      </c>
      <c r="F55" s="16" t="s">
        <v>63</v>
      </c>
      <c r="G55" s="16" t="s">
        <v>63</v>
      </c>
      <c r="H55" s="32"/>
    </row>
    <row r="56" spans="2:9">
      <c r="B56" s="12">
        <v>52</v>
      </c>
      <c r="C56" s="16" t="s">
        <v>63</v>
      </c>
      <c r="D56" s="16" t="s">
        <v>63</v>
      </c>
      <c r="E56" s="16" t="s">
        <v>63</v>
      </c>
      <c r="F56" s="16" t="s">
        <v>63</v>
      </c>
      <c r="G56" s="16" t="s">
        <v>63</v>
      </c>
      <c r="H56" s="32"/>
    </row>
    <row r="57" spans="2:9">
      <c r="B57" s="12">
        <v>53</v>
      </c>
      <c r="C57" s="16" t="s">
        <v>63</v>
      </c>
      <c r="D57" s="16" t="s">
        <v>63</v>
      </c>
      <c r="E57" s="16" t="s">
        <v>63</v>
      </c>
      <c r="F57" s="16" t="s">
        <v>63</v>
      </c>
      <c r="G57" s="16" t="s">
        <v>63</v>
      </c>
      <c r="H57" s="32"/>
    </row>
    <row r="58" spans="2:9">
      <c r="B58" s="12">
        <v>54</v>
      </c>
      <c r="C58" s="16" t="s">
        <v>63</v>
      </c>
      <c r="D58" s="16" t="s">
        <v>63</v>
      </c>
      <c r="E58" s="16" t="s">
        <v>63</v>
      </c>
      <c r="F58" s="16" t="s">
        <v>63</v>
      </c>
      <c r="G58" s="16" t="s">
        <v>63</v>
      </c>
      <c r="H58" s="32"/>
    </row>
    <row r="59" spans="2:9">
      <c r="B59" s="12">
        <v>55</v>
      </c>
      <c r="C59" s="16" t="s">
        <v>63</v>
      </c>
      <c r="D59" s="16" t="s">
        <v>63</v>
      </c>
      <c r="E59" s="16" t="s">
        <v>63</v>
      </c>
      <c r="F59" s="16" t="s">
        <v>63</v>
      </c>
      <c r="G59" s="16" t="s">
        <v>63</v>
      </c>
      <c r="H59" s="32"/>
    </row>
    <row r="60" spans="2:9">
      <c r="B60" s="12">
        <v>56</v>
      </c>
      <c r="C60" s="16" t="s">
        <v>63</v>
      </c>
      <c r="D60" s="16" t="s">
        <v>63</v>
      </c>
      <c r="E60" s="16" t="s">
        <v>63</v>
      </c>
      <c r="F60" s="16" t="s">
        <v>63</v>
      </c>
      <c r="G60" s="16" t="s">
        <v>63</v>
      </c>
      <c r="H60" s="32"/>
    </row>
    <row r="61" spans="2:9">
      <c r="B61" s="12">
        <v>57</v>
      </c>
      <c r="C61" s="16" t="s">
        <v>63</v>
      </c>
      <c r="D61" s="16" t="s">
        <v>63</v>
      </c>
      <c r="E61" s="16" t="s">
        <v>63</v>
      </c>
      <c r="F61" s="16" t="s">
        <v>63</v>
      </c>
      <c r="G61" s="16" t="s">
        <v>63</v>
      </c>
      <c r="H61" s="32"/>
    </row>
    <row r="62" spans="2:9">
      <c r="B62" s="12">
        <v>58</v>
      </c>
      <c r="C62" s="16" t="s">
        <v>63</v>
      </c>
      <c r="D62" s="16" t="s">
        <v>63</v>
      </c>
      <c r="E62" s="16" t="s">
        <v>63</v>
      </c>
      <c r="F62" s="16" t="s">
        <v>63</v>
      </c>
      <c r="G62" s="16" t="s">
        <v>63</v>
      </c>
      <c r="H62" s="32"/>
      <c r="I62" s="21" t="e">
        <f>I127</f>
        <v>#REF!</v>
      </c>
    </row>
    <row r="63" spans="2:9">
      <c r="B63" s="12">
        <v>59</v>
      </c>
      <c r="C63" s="16" t="s">
        <v>63</v>
      </c>
      <c r="D63" s="16" t="s">
        <v>63</v>
      </c>
      <c r="E63" s="16" t="s">
        <v>63</v>
      </c>
      <c r="F63" s="16" t="s">
        <v>63</v>
      </c>
      <c r="G63" s="16" t="s">
        <v>63</v>
      </c>
      <c r="H63" s="32"/>
    </row>
    <row r="64" spans="2:9">
      <c r="B64" s="12">
        <v>60</v>
      </c>
      <c r="C64" s="16" t="s">
        <v>63</v>
      </c>
      <c r="D64" s="16" t="s">
        <v>63</v>
      </c>
      <c r="E64" s="16" t="s">
        <v>63</v>
      </c>
      <c r="F64" s="16" t="s">
        <v>63</v>
      </c>
      <c r="G64" s="16" t="s">
        <v>63</v>
      </c>
      <c r="H64" s="32"/>
    </row>
    <row r="65" spans="2:8">
      <c r="B65" s="12">
        <v>61</v>
      </c>
      <c r="C65" s="16" t="s">
        <v>63</v>
      </c>
      <c r="D65" s="16" t="s">
        <v>63</v>
      </c>
      <c r="E65" s="16" t="s">
        <v>63</v>
      </c>
      <c r="F65" s="16" t="s">
        <v>63</v>
      </c>
      <c r="G65" s="16" t="s">
        <v>63</v>
      </c>
      <c r="H65" s="32"/>
    </row>
    <row r="66" spans="2:8">
      <c r="B66" s="12">
        <v>62</v>
      </c>
      <c r="C66" s="16" t="s">
        <v>63</v>
      </c>
      <c r="D66" s="16" t="s">
        <v>48</v>
      </c>
      <c r="E66" s="16" t="s">
        <v>48</v>
      </c>
      <c r="F66" s="16" t="s">
        <v>48</v>
      </c>
      <c r="G66" s="16" t="s">
        <v>63</v>
      </c>
      <c r="H66" s="32"/>
    </row>
    <row r="67" spans="2:8">
      <c r="B67" s="12">
        <v>63</v>
      </c>
      <c r="C67" s="16" t="s">
        <v>63</v>
      </c>
      <c r="D67" s="16" t="s">
        <v>63</v>
      </c>
      <c r="E67" s="16" t="s">
        <v>63</v>
      </c>
      <c r="F67" s="16" t="s">
        <v>63</v>
      </c>
      <c r="G67" s="16" t="s">
        <v>63</v>
      </c>
      <c r="H67" s="32"/>
    </row>
    <row r="68" spans="2:8">
      <c r="B68" s="12">
        <v>64</v>
      </c>
      <c r="C68" s="16" t="s">
        <v>63</v>
      </c>
      <c r="D68" s="16" t="s">
        <v>63</v>
      </c>
      <c r="E68" s="16" t="s">
        <v>63</v>
      </c>
      <c r="F68" s="16" t="s">
        <v>63</v>
      </c>
      <c r="G68" s="16" t="s">
        <v>63</v>
      </c>
      <c r="H68" s="32"/>
    </row>
    <row r="69" spans="2:8">
      <c r="B69" s="12">
        <v>65</v>
      </c>
      <c r="C69" s="16" t="s">
        <v>63</v>
      </c>
      <c r="D69" s="16" t="s">
        <v>63</v>
      </c>
      <c r="E69" s="16" t="s">
        <v>63</v>
      </c>
      <c r="F69" s="16" t="s">
        <v>63</v>
      </c>
      <c r="G69" s="16" t="s">
        <v>63</v>
      </c>
      <c r="H69" s="32"/>
    </row>
    <row r="70" spans="2:8">
      <c r="B70" s="12">
        <v>66</v>
      </c>
      <c r="C70" s="16" t="s">
        <v>63</v>
      </c>
      <c r="D70" s="16" t="s">
        <v>63</v>
      </c>
      <c r="E70" s="16" t="s">
        <v>63</v>
      </c>
      <c r="F70" s="16" t="s">
        <v>63</v>
      </c>
      <c r="G70" s="16" t="s">
        <v>63</v>
      </c>
      <c r="H70" s="32"/>
    </row>
    <row r="71" spans="2:8">
      <c r="B71" s="12">
        <v>67</v>
      </c>
      <c r="C71" s="16" t="s">
        <v>63</v>
      </c>
      <c r="D71" s="16" t="s">
        <v>63</v>
      </c>
      <c r="E71" s="16" t="s">
        <v>63</v>
      </c>
      <c r="F71" s="16" t="s">
        <v>63</v>
      </c>
      <c r="G71" s="16" t="s">
        <v>63</v>
      </c>
      <c r="H71" s="32"/>
    </row>
    <row r="72" spans="2:8">
      <c r="B72" s="12">
        <v>68</v>
      </c>
      <c r="C72" s="16" t="s">
        <v>63</v>
      </c>
      <c r="D72" s="16" t="s">
        <v>63</v>
      </c>
      <c r="E72" s="16" t="s">
        <v>63</v>
      </c>
      <c r="F72" s="16" t="s">
        <v>63</v>
      </c>
      <c r="G72" s="16" t="s">
        <v>63</v>
      </c>
      <c r="H72" s="32"/>
    </row>
    <row r="73" spans="2:8">
      <c r="B73" s="12">
        <v>69</v>
      </c>
      <c r="C73" s="16" t="s">
        <v>63</v>
      </c>
      <c r="D73" s="16" t="s">
        <v>63</v>
      </c>
      <c r="E73" s="16" t="s">
        <v>63</v>
      </c>
      <c r="F73" s="16" t="s">
        <v>63</v>
      </c>
      <c r="G73" s="16" t="s">
        <v>63</v>
      </c>
      <c r="H73" s="32"/>
    </row>
    <row r="74" spans="2:8">
      <c r="B74" s="12">
        <v>70</v>
      </c>
      <c r="C74" s="16" t="s">
        <v>63</v>
      </c>
      <c r="D74" s="16" t="s">
        <v>63</v>
      </c>
      <c r="E74" s="16" t="s">
        <v>63</v>
      </c>
      <c r="F74" s="16" t="s">
        <v>63</v>
      </c>
      <c r="G74" s="16" t="s">
        <v>63</v>
      </c>
      <c r="H74" s="32"/>
    </row>
    <row r="75" spans="2:8">
      <c r="B75" s="12">
        <v>71</v>
      </c>
      <c r="C75" s="16" t="s">
        <v>63</v>
      </c>
      <c r="D75" s="16" t="s">
        <v>63</v>
      </c>
      <c r="E75" s="16" t="s">
        <v>63</v>
      </c>
      <c r="F75" s="16" t="s">
        <v>63</v>
      </c>
      <c r="G75" s="16" t="s">
        <v>63</v>
      </c>
      <c r="H75" s="32"/>
    </row>
    <row r="76" spans="2:8">
      <c r="B76" s="12">
        <v>72</v>
      </c>
      <c r="C76" s="16" t="s">
        <v>63</v>
      </c>
      <c r="D76" s="16" t="s">
        <v>63</v>
      </c>
      <c r="E76" s="16" t="s">
        <v>63</v>
      </c>
      <c r="F76" s="16" t="s">
        <v>63</v>
      </c>
      <c r="G76" s="16" t="s">
        <v>63</v>
      </c>
      <c r="H76" s="32"/>
    </row>
    <row r="77" spans="2:8">
      <c r="B77" s="12">
        <v>73</v>
      </c>
      <c r="C77" s="16" t="s">
        <v>63</v>
      </c>
      <c r="D77" s="16" t="s">
        <v>63</v>
      </c>
      <c r="E77" s="16" t="s">
        <v>63</v>
      </c>
      <c r="F77" s="16" t="s">
        <v>63</v>
      </c>
      <c r="G77" s="16" t="s">
        <v>63</v>
      </c>
      <c r="H77" s="32"/>
    </row>
    <row r="78" spans="2:8">
      <c r="B78" s="12">
        <v>74</v>
      </c>
      <c r="C78" s="16" t="s">
        <v>63</v>
      </c>
      <c r="D78" s="16" t="s">
        <v>63</v>
      </c>
      <c r="E78" s="16" t="s">
        <v>63</v>
      </c>
      <c r="F78" s="16" t="s">
        <v>63</v>
      </c>
      <c r="G78" s="16" t="s">
        <v>63</v>
      </c>
      <c r="H78" s="32"/>
    </row>
    <row r="79" spans="2:8">
      <c r="B79" s="12">
        <v>75</v>
      </c>
      <c r="C79" s="16" t="s">
        <v>63</v>
      </c>
      <c r="D79" s="16" t="s">
        <v>63</v>
      </c>
      <c r="E79" s="16" t="s">
        <v>63</v>
      </c>
      <c r="F79" s="16" t="s">
        <v>63</v>
      </c>
      <c r="G79" s="16" t="s">
        <v>63</v>
      </c>
      <c r="H79" s="32"/>
    </row>
    <row r="80" spans="2:8">
      <c r="B80" s="12">
        <v>76</v>
      </c>
      <c r="C80" s="16" t="s">
        <v>63</v>
      </c>
      <c r="D80" s="16" t="s">
        <v>63</v>
      </c>
      <c r="E80" s="16" t="s">
        <v>63</v>
      </c>
      <c r="F80" s="16" t="s">
        <v>63</v>
      </c>
      <c r="G80" s="16" t="s">
        <v>63</v>
      </c>
      <c r="H80" s="32"/>
    </row>
    <row r="81" spans="2:8">
      <c r="B81" s="12">
        <v>77</v>
      </c>
      <c r="C81" s="16" t="s">
        <v>63</v>
      </c>
      <c r="D81" s="16" t="s">
        <v>63</v>
      </c>
      <c r="E81" s="16" t="s">
        <v>63</v>
      </c>
      <c r="F81" s="16" t="s">
        <v>63</v>
      </c>
      <c r="G81" s="16" t="s">
        <v>63</v>
      </c>
      <c r="H81" s="32"/>
    </row>
    <row r="82" spans="2:8">
      <c r="B82" s="12">
        <v>78</v>
      </c>
      <c r="C82" s="16" t="s">
        <v>63</v>
      </c>
      <c r="D82" s="16" t="s">
        <v>63</v>
      </c>
      <c r="E82" s="16" t="s">
        <v>63</v>
      </c>
      <c r="F82" s="16" t="s">
        <v>63</v>
      </c>
      <c r="G82" s="16" t="s">
        <v>63</v>
      </c>
      <c r="H82" s="32"/>
    </row>
    <row r="83" spans="2:8">
      <c r="B83" s="12">
        <v>79</v>
      </c>
      <c r="C83" s="16" t="s">
        <v>63</v>
      </c>
      <c r="D83" s="16" t="s">
        <v>63</v>
      </c>
      <c r="E83" s="16" t="s">
        <v>63</v>
      </c>
      <c r="F83" s="16" t="s">
        <v>63</v>
      </c>
      <c r="G83" s="16" t="s">
        <v>63</v>
      </c>
      <c r="H83" s="32"/>
    </row>
    <row r="84" spans="2:8">
      <c r="B84" s="12">
        <v>80</v>
      </c>
      <c r="C84" s="16" t="s">
        <v>63</v>
      </c>
      <c r="D84" s="16" t="s">
        <v>63</v>
      </c>
      <c r="E84" s="16" t="s">
        <v>63</v>
      </c>
      <c r="F84" s="16" t="s">
        <v>63</v>
      </c>
      <c r="G84" s="16" t="s">
        <v>63</v>
      </c>
      <c r="H84" s="32"/>
    </row>
    <row r="85" spans="2:8">
      <c r="B85" s="12">
        <v>81</v>
      </c>
      <c r="C85" s="16" t="s">
        <v>63</v>
      </c>
      <c r="D85" s="16" t="s">
        <v>63</v>
      </c>
      <c r="E85" s="16" t="s">
        <v>63</v>
      </c>
      <c r="F85" s="16" t="s">
        <v>63</v>
      </c>
      <c r="G85" s="16" t="s">
        <v>63</v>
      </c>
      <c r="H85" s="32"/>
    </row>
    <row r="86" spans="2:8">
      <c r="B86" s="12">
        <v>82</v>
      </c>
      <c r="C86" s="16" t="s">
        <v>63</v>
      </c>
      <c r="D86" s="16" t="s">
        <v>63</v>
      </c>
      <c r="E86" s="16" t="s">
        <v>63</v>
      </c>
      <c r="F86" s="16" t="s">
        <v>63</v>
      </c>
      <c r="G86" s="16" t="s">
        <v>63</v>
      </c>
      <c r="H86" s="32"/>
    </row>
    <row r="87" spans="2:8">
      <c r="B87" s="12">
        <v>83</v>
      </c>
      <c r="C87" s="16" t="s">
        <v>63</v>
      </c>
      <c r="D87" s="16" t="s">
        <v>63</v>
      </c>
      <c r="E87" s="16" t="s">
        <v>63</v>
      </c>
      <c r="F87" s="16" t="s">
        <v>63</v>
      </c>
      <c r="G87" s="16" t="s">
        <v>63</v>
      </c>
      <c r="H87" s="32"/>
    </row>
    <row r="88" spans="2:8">
      <c r="B88" s="12">
        <v>84</v>
      </c>
      <c r="C88" s="16" t="s">
        <v>63</v>
      </c>
      <c r="D88" s="16" t="s">
        <v>63</v>
      </c>
      <c r="E88" s="16" t="s">
        <v>63</v>
      </c>
      <c r="F88" s="16" t="s">
        <v>63</v>
      </c>
      <c r="G88" s="16" t="s">
        <v>63</v>
      </c>
      <c r="H88" s="32"/>
    </row>
    <row r="89" spans="2:8">
      <c r="B89" s="12">
        <v>85</v>
      </c>
      <c r="C89" s="16" t="s">
        <v>63</v>
      </c>
      <c r="D89" s="16" t="s">
        <v>63</v>
      </c>
      <c r="E89" s="16" t="s">
        <v>63</v>
      </c>
      <c r="F89" s="16" t="s">
        <v>63</v>
      </c>
      <c r="G89" s="16" t="s">
        <v>63</v>
      </c>
      <c r="H89" s="32"/>
    </row>
    <row r="90" spans="2:8">
      <c r="B90" s="12">
        <v>86</v>
      </c>
      <c r="C90" s="16" t="s">
        <v>63</v>
      </c>
      <c r="D90" s="16" t="s">
        <v>63</v>
      </c>
      <c r="E90" s="16" t="s">
        <v>63</v>
      </c>
      <c r="F90" s="16" t="s">
        <v>63</v>
      </c>
      <c r="G90" s="16" t="s">
        <v>63</v>
      </c>
      <c r="H90" s="32"/>
    </row>
    <row r="91" spans="2:8">
      <c r="B91" s="12">
        <v>87</v>
      </c>
      <c r="C91" s="16" t="s">
        <v>63</v>
      </c>
      <c r="D91" s="16" t="s">
        <v>63</v>
      </c>
      <c r="E91" s="16" t="s">
        <v>63</v>
      </c>
      <c r="F91" s="16" t="s">
        <v>63</v>
      </c>
      <c r="G91" s="16" t="s">
        <v>63</v>
      </c>
      <c r="H91" s="32"/>
    </row>
    <row r="92" spans="2:8">
      <c r="B92" s="12">
        <v>88</v>
      </c>
      <c r="C92" s="16" t="s">
        <v>63</v>
      </c>
      <c r="D92" s="16" t="s">
        <v>63</v>
      </c>
      <c r="E92" s="16" t="s">
        <v>63</v>
      </c>
      <c r="F92" s="16" t="s">
        <v>63</v>
      </c>
      <c r="G92" s="16" t="s">
        <v>63</v>
      </c>
      <c r="H92" s="32"/>
    </row>
    <row r="93" spans="2:8">
      <c r="B93" s="12">
        <v>89</v>
      </c>
      <c r="C93" s="16" t="s">
        <v>63</v>
      </c>
      <c r="D93" s="16" t="s">
        <v>63</v>
      </c>
      <c r="E93" s="16" t="s">
        <v>63</v>
      </c>
      <c r="F93" s="16" t="s">
        <v>63</v>
      </c>
      <c r="G93" s="16" t="s">
        <v>63</v>
      </c>
      <c r="H93" s="32"/>
    </row>
    <row r="94" spans="2:8">
      <c r="B94" s="12">
        <v>90</v>
      </c>
      <c r="C94" s="16" t="s">
        <v>63</v>
      </c>
      <c r="D94" s="16" t="s">
        <v>63</v>
      </c>
      <c r="E94" s="16" t="s">
        <v>63</v>
      </c>
      <c r="F94" s="16" t="s">
        <v>63</v>
      </c>
      <c r="G94" s="16" t="s">
        <v>63</v>
      </c>
      <c r="H94" s="32"/>
    </row>
    <row r="95" spans="2:8">
      <c r="B95" s="12">
        <v>91</v>
      </c>
      <c r="C95" s="16" t="s">
        <v>63</v>
      </c>
      <c r="D95" s="16" t="s">
        <v>63</v>
      </c>
      <c r="E95" s="16" t="s">
        <v>63</v>
      </c>
      <c r="F95" s="16" t="s">
        <v>63</v>
      </c>
      <c r="G95" s="16" t="s">
        <v>63</v>
      </c>
      <c r="H95" s="32"/>
    </row>
    <row r="96" spans="2:8">
      <c r="B96" s="12">
        <v>92</v>
      </c>
      <c r="C96" s="16" t="s">
        <v>63</v>
      </c>
      <c r="D96" s="16" t="s">
        <v>63</v>
      </c>
      <c r="E96" s="16" t="s">
        <v>63</v>
      </c>
      <c r="F96" s="16" t="s">
        <v>63</v>
      </c>
      <c r="G96" s="16" t="s">
        <v>63</v>
      </c>
      <c r="H96" s="32"/>
    </row>
    <row r="97" spans="2:8">
      <c r="B97" s="12">
        <v>93</v>
      </c>
      <c r="C97" s="16" t="s">
        <v>63</v>
      </c>
      <c r="D97" s="16" t="s">
        <v>63</v>
      </c>
      <c r="E97" s="16" t="s">
        <v>63</v>
      </c>
      <c r="F97" s="16" t="s">
        <v>63</v>
      </c>
      <c r="G97" s="16" t="s">
        <v>63</v>
      </c>
      <c r="H97" s="32"/>
    </row>
    <row r="98" spans="2:8">
      <c r="B98" s="12">
        <v>94</v>
      </c>
      <c r="C98" s="16" t="s">
        <v>63</v>
      </c>
      <c r="D98" s="16" t="s">
        <v>63</v>
      </c>
      <c r="E98" s="16" t="s">
        <v>63</v>
      </c>
      <c r="F98" s="16" t="s">
        <v>63</v>
      </c>
      <c r="G98" s="16" t="s">
        <v>63</v>
      </c>
      <c r="H98" s="32"/>
    </row>
    <row r="99" spans="2:8">
      <c r="B99" s="12">
        <v>95</v>
      </c>
      <c r="C99" s="16" t="s">
        <v>63</v>
      </c>
      <c r="D99" s="16" t="s">
        <v>63</v>
      </c>
      <c r="E99" s="16" t="s">
        <v>63</v>
      </c>
      <c r="F99" s="16" t="s">
        <v>63</v>
      </c>
      <c r="G99" s="16" t="s">
        <v>63</v>
      </c>
      <c r="H99" s="32"/>
    </row>
    <row r="100" spans="2:8">
      <c r="B100" s="12">
        <v>96</v>
      </c>
      <c r="C100" s="16" t="s">
        <v>63</v>
      </c>
      <c r="D100" s="16" t="s">
        <v>63</v>
      </c>
      <c r="E100" s="16" t="s">
        <v>63</v>
      </c>
      <c r="F100" s="16" t="s">
        <v>63</v>
      </c>
      <c r="G100" s="16" t="s">
        <v>63</v>
      </c>
      <c r="H100" s="32"/>
    </row>
    <row r="101" spans="2:8">
      <c r="B101" s="12">
        <v>97</v>
      </c>
      <c r="C101" s="16" t="s">
        <v>63</v>
      </c>
      <c r="D101" s="16" t="s">
        <v>63</v>
      </c>
      <c r="E101" s="16" t="s">
        <v>63</v>
      </c>
      <c r="F101" s="16" t="s">
        <v>63</v>
      </c>
      <c r="G101" s="16" t="s">
        <v>63</v>
      </c>
      <c r="H101" s="32"/>
    </row>
    <row r="102" spans="2:8">
      <c r="B102" s="12">
        <v>98</v>
      </c>
      <c r="C102" s="16" t="s">
        <v>63</v>
      </c>
      <c r="D102" s="16" t="s">
        <v>63</v>
      </c>
      <c r="E102" s="16" t="s">
        <v>63</v>
      </c>
      <c r="F102" s="16" t="s">
        <v>63</v>
      </c>
      <c r="G102" s="16" t="s">
        <v>63</v>
      </c>
      <c r="H102" s="32"/>
    </row>
    <row r="103" spans="2:8">
      <c r="B103" s="12">
        <v>99</v>
      </c>
      <c r="C103" s="16" t="s">
        <v>63</v>
      </c>
      <c r="D103" s="16" t="s">
        <v>63</v>
      </c>
      <c r="E103" s="16" t="s">
        <v>63</v>
      </c>
      <c r="F103" s="16" t="s">
        <v>63</v>
      </c>
      <c r="G103" s="16" t="s">
        <v>63</v>
      </c>
      <c r="H103" s="32"/>
    </row>
    <row r="104" spans="2:8">
      <c r="B104" s="12">
        <v>100</v>
      </c>
      <c r="C104" s="16" t="s">
        <v>63</v>
      </c>
      <c r="D104" s="16" t="s">
        <v>63</v>
      </c>
      <c r="E104" s="16" t="s">
        <v>63</v>
      </c>
      <c r="F104" s="16" t="s">
        <v>63</v>
      </c>
      <c r="G104" s="16" t="s">
        <v>63</v>
      </c>
      <c r="H104" s="32"/>
    </row>
    <row r="105" spans="2:8">
      <c r="B105" s="12">
        <v>101</v>
      </c>
      <c r="C105" s="16" t="s">
        <v>63</v>
      </c>
      <c r="D105" s="16" t="s">
        <v>48</v>
      </c>
      <c r="E105" s="16" t="s">
        <v>48</v>
      </c>
      <c r="F105" s="16" t="s">
        <v>48</v>
      </c>
      <c r="G105" s="16" t="s">
        <v>63</v>
      </c>
      <c r="H105" s="32"/>
    </row>
    <row r="106" spans="2:8">
      <c r="B106" s="12">
        <v>102</v>
      </c>
      <c r="C106" s="16" t="s">
        <v>63</v>
      </c>
      <c r="D106" s="16" t="s">
        <v>63</v>
      </c>
      <c r="E106" s="16" t="s">
        <v>63</v>
      </c>
      <c r="F106" s="16" t="s">
        <v>63</v>
      </c>
      <c r="G106" s="16" t="s">
        <v>63</v>
      </c>
      <c r="H106" s="32"/>
    </row>
    <row r="107" spans="2:8">
      <c r="B107" s="12">
        <v>103</v>
      </c>
      <c r="C107" s="16" t="s">
        <v>63</v>
      </c>
      <c r="D107" s="16" t="s">
        <v>63</v>
      </c>
      <c r="E107" s="16" t="s">
        <v>63</v>
      </c>
      <c r="F107" s="16" t="s">
        <v>63</v>
      </c>
      <c r="G107" s="16" t="s">
        <v>63</v>
      </c>
      <c r="H107" s="32"/>
    </row>
    <row r="108" spans="2:8">
      <c r="B108" s="12">
        <v>104</v>
      </c>
      <c r="C108" s="16" t="s">
        <v>63</v>
      </c>
      <c r="D108" s="16" t="s">
        <v>63</v>
      </c>
      <c r="E108" s="16" t="s">
        <v>63</v>
      </c>
      <c r="F108" s="16" t="s">
        <v>63</v>
      </c>
      <c r="G108" s="16" t="s">
        <v>63</v>
      </c>
      <c r="H108" s="32"/>
    </row>
    <row r="109" spans="2:8">
      <c r="B109" s="12">
        <v>105</v>
      </c>
      <c r="C109" s="16" t="s">
        <v>63</v>
      </c>
      <c r="D109" s="16" t="s">
        <v>63</v>
      </c>
      <c r="E109" s="16" t="s">
        <v>63</v>
      </c>
      <c r="F109" s="16" t="s">
        <v>63</v>
      </c>
      <c r="G109" s="16" t="s">
        <v>63</v>
      </c>
      <c r="H109" s="32"/>
    </row>
    <row r="110" spans="2:8">
      <c r="B110" s="12">
        <v>106</v>
      </c>
      <c r="C110" s="16" t="s">
        <v>63</v>
      </c>
      <c r="D110" s="16" t="s">
        <v>63</v>
      </c>
      <c r="E110" s="16" t="s">
        <v>63</v>
      </c>
      <c r="F110" s="16" t="s">
        <v>63</v>
      </c>
      <c r="G110" s="16" t="s">
        <v>63</v>
      </c>
      <c r="H110" s="32"/>
    </row>
    <row r="111" spans="2:8">
      <c r="B111" s="12">
        <v>107</v>
      </c>
      <c r="C111" s="16" t="s">
        <v>63</v>
      </c>
      <c r="D111" s="16" t="s">
        <v>63</v>
      </c>
      <c r="E111" s="16" t="s">
        <v>63</v>
      </c>
      <c r="F111" s="16" t="s">
        <v>63</v>
      </c>
      <c r="G111" s="16" t="s">
        <v>63</v>
      </c>
      <c r="H111" s="32"/>
    </row>
    <row r="112" spans="2:8">
      <c r="B112" s="12">
        <v>108</v>
      </c>
      <c r="C112" s="16" t="s">
        <v>63</v>
      </c>
      <c r="D112" s="16" t="s">
        <v>63</v>
      </c>
      <c r="E112" s="16" t="s">
        <v>63</v>
      </c>
      <c r="F112" s="16" t="s">
        <v>63</v>
      </c>
      <c r="G112" s="16" t="s">
        <v>63</v>
      </c>
      <c r="H112" s="32"/>
    </row>
    <row r="113" spans="2:9">
      <c r="B113" s="12">
        <v>109</v>
      </c>
      <c r="C113" s="16" t="s">
        <v>63</v>
      </c>
      <c r="D113" s="16" t="s">
        <v>63</v>
      </c>
      <c r="E113" s="16" t="s">
        <v>63</v>
      </c>
      <c r="F113" s="16" t="s">
        <v>63</v>
      </c>
      <c r="G113" s="16" t="s">
        <v>63</v>
      </c>
      <c r="H113" s="32"/>
    </row>
    <row r="114" spans="2:9">
      <c r="B114" s="12">
        <v>110</v>
      </c>
      <c r="C114" s="16" t="s">
        <v>63</v>
      </c>
      <c r="D114" s="16" t="s">
        <v>63</v>
      </c>
      <c r="E114" s="16" t="s">
        <v>63</v>
      </c>
      <c r="F114" s="16" t="s">
        <v>63</v>
      </c>
      <c r="G114" s="16" t="s">
        <v>63</v>
      </c>
      <c r="H114" s="32"/>
    </row>
    <row r="115" spans="2:9">
      <c r="B115" s="12">
        <v>111</v>
      </c>
      <c r="C115" s="16" t="s">
        <v>63</v>
      </c>
      <c r="D115" s="16" t="s">
        <v>63</v>
      </c>
      <c r="E115" s="16" t="s">
        <v>63</v>
      </c>
      <c r="F115" s="16" t="s">
        <v>63</v>
      </c>
      <c r="G115" s="16" t="s">
        <v>63</v>
      </c>
      <c r="H115" s="32"/>
    </row>
    <row r="116" spans="2:9">
      <c r="B116" s="12">
        <v>112</v>
      </c>
      <c r="C116" s="16" t="s">
        <v>63</v>
      </c>
      <c r="D116" s="16" t="s">
        <v>63</v>
      </c>
      <c r="E116" s="16" t="s">
        <v>63</v>
      </c>
      <c r="F116" s="16" t="s">
        <v>63</v>
      </c>
      <c r="G116" s="16" t="s">
        <v>63</v>
      </c>
      <c r="H116" s="32"/>
    </row>
    <row r="117" spans="2:9">
      <c r="B117" s="12">
        <v>113</v>
      </c>
      <c r="C117" s="16" t="s">
        <v>63</v>
      </c>
      <c r="D117" s="16" t="s">
        <v>63</v>
      </c>
      <c r="E117" s="16" t="s">
        <v>63</v>
      </c>
      <c r="F117" s="16" t="s">
        <v>63</v>
      </c>
      <c r="G117" s="16" t="s">
        <v>63</v>
      </c>
      <c r="H117" s="32"/>
    </row>
    <row r="118" spans="2:9">
      <c r="B118" s="12">
        <v>114</v>
      </c>
      <c r="C118" s="16" t="s">
        <v>63</v>
      </c>
      <c r="D118" s="16" t="s">
        <v>63</v>
      </c>
      <c r="E118" s="16" t="s">
        <v>63</v>
      </c>
      <c r="F118" s="16" t="s">
        <v>63</v>
      </c>
      <c r="G118" s="16" t="s">
        <v>63</v>
      </c>
      <c r="H118" s="32"/>
    </row>
    <row r="119" spans="2:9">
      <c r="B119" s="12">
        <v>115</v>
      </c>
      <c r="C119" s="16" t="s">
        <v>63</v>
      </c>
      <c r="D119" s="16" t="s">
        <v>63</v>
      </c>
      <c r="E119" s="16" t="s">
        <v>63</v>
      </c>
      <c r="F119" s="16" t="s">
        <v>63</v>
      </c>
      <c r="G119" s="16" t="s">
        <v>63</v>
      </c>
      <c r="H119" s="32"/>
    </row>
    <row r="120" spans="2:9">
      <c r="B120" s="12">
        <v>116</v>
      </c>
      <c r="C120" s="16" t="s">
        <v>63</v>
      </c>
      <c r="D120" s="16" t="s">
        <v>63</v>
      </c>
      <c r="E120" s="16" t="s">
        <v>63</v>
      </c>
      <c r="F120" s="16" t="s">
        <v>63</v>
      </c>
      <c r="G120" s="16" t="s">
        <v>63</v>
      </c>
      <c r="H120" s="32"/>
    </row>
    <row r="121" spans="2:9">
      <c r="B121" s="12">
        <v>117</v>
      </c>
      <c r="C121" s="16" t="s">
        <v>63</v>
      </c>
      <c r="D121" s="16" t="s">
        <v>63</v>
      </c>
      <c r="E121" s="16" t="s">
        <v>63</v>
      </c>
      <c r="F121" s="16" t="s">
        <v>63</v>
      </c>
      <c r="G121" s="16" t="s">
        <v>63</v>
      </c>
      <c r="H121" s="32"/>
    </row>
    <row r="122" spans="2:9">
      <c r="B122" s="12">
        <v>118</v>
      </c>
      <c r="C122" s="16" t="s">
        <v>63</v>
      </c>
      <c r="D122" s="16" t="s">
        <v>63</v>
      </c>
      <c r="E122" s="16" t="s">
        <v>63</v>
      </c>
      <c r="F122" s="16" t="s">
        <v>63</v>
      </c>
      <c r="G122" s="16" t="s">
        <v>63</v>
      </c>
      <c r="H122" s="32"/>
    </row>
    <row r="123" spans="2:9">
      <c r="B123" s="12">
        <v>119</v>
      </c>
      <c r="C123" s="16" t="s">
        <v>63</v>
      </c>
      <c r="D123" s="16" t="s">
        <v>63</v>
      </c>
      <c r="E123" s="16" t="s">
        <v>63</v>
      </c>
      <c r="F123" s="16" t="s">
        <v>63</v>
      </c>
      <c r="G123" s="16" t="s">
        <v>63</v>
      </c>
      <c r="H123" s="32"/>
    </row>
    <row r="124" spans="2:9">
      <c r="B124" s="12">
        <v>120</v>
      </c>
      <c r="C124" s="16" t="s">
        <v>63</v>
      </c>
      <c r="D124" s="16" t="s">
        <v>63</v>
      </c>
      <c r="E124" s="16" t="s">
        <v>63</v>
      </c>
      <c r="F124" s="16" t="s">
        <v>63</v>
      </c>
      <c r="G124" s="16" t="s">
        <v>63</v>
      </c>
      <c r="H124" s="32"/>
    </row>
    <row r="125" spans="2:9">
      <c r="B125" s="12">
        <v>121</v>
      </c>
      <c r="C125" s="16" t="s">
        <v>63</v>
      </c>
      <c r="D125" s="16" t="s">
        <v>63</v>
      </c>
      <c r="E125" s="16" t="s">
        <v>63</v>
      </c>
      <c r="F125" s="16" t="s">
        <v>63</v>
      </c>
      <c r="G125" s="16" t="s">
        <v>63</v>
      </c>
      <c r="H125" s="32"/>
    </row>
    <row r="126" spans="2:9">
      <c r="B126" s="12">
        <v>122</v>
      </c>
      <c r="C126" s="16" t="s">
        <v>63</v>
      </c>
      <c r="D126" s="16" t="s">
        <v>63</v>
      </c>
      <c r="E126" s="16" t="s">
        <v>63</v>
      </c>
      <c r="F126" s="16" t="s">
        <v>63</v>
      </c>
      <c r="G126" s="16" t="s">
        <v>63</v>
      </c>
      <c r="H126" s="32"/>
    </row>
    <row r="127" spans="2:9">
      <c r="B127" s="12">
        <v>123</v>
      </c>
      <c r="C127" s="16" t="s">
        <v>63</v>
      </c>
      <c r="D127" s="16" t="s">
        <v>63</v>
      </c>
      <c r="E127" s="16" t="s">
        <v>63</v>
      </c>
      <c r="F127" s="16" t="s">
        <v>63</v>
      </c>
      <c r="G127" s="16" t="s">
        <v>63</v>
      </c>
      <c r="H127" s="32"/>
      <c r="I127" s="21" t="e">
        <f>#REF!</f>
        <v>#REF!</v>
      </c>
    </row>
    <row r="128" spans="2:9">
      <c r="B128" s="12">
        <v>124</v>
      </c>
      <c r="C128" s="16" t="s">
        <v>63</v>
      </c>
      <c r="D128" s="16" t="s">
        <v>63</v>
      </c>
      <c r="E128" s="16" t="s">
        <v>63</v>
      </c>
      <c r="F128" s="16" t="s">
        <v>63</v>
      </c>
      <c r="G128" s="16" t="s">
        <v>63</v>
      </c>
      <c r="H128" s="32"/>
    </row>
    <row r="129" spans="2:8">
      <c r="B129" s="12">
        <v>125</v>
      </c>
      <c r="C129" s="16" t="s">
        <v>63</v>
      </c>
      <c r="D129" s="16" t="s">
        <v>63</v>
      </c>
      <c r="E129" s="16" t="s">
        <v>63</v>
      </c>
      <c r="F129" s="16" t="s">
        <v>63</v>
      </c>
      <c r="G129" s="16" t="s">
        <v>63</v>
      </c>
      <c r="H129" s="32"/>
    </row>
    <row r="130" spans="2:8">
      <c r="B130" s="12">
        <v>126</v>
      </c>
      <c r="C130" s="16" t="s">
        <v>63</v>
      </c>
      <c r="D130" s="16" t="s">
        <v>63</v>
      </c>
      <c r="E130" s="16" t="s">
        <v>63</v>
      </c>
      <c r="F130" s="16" t="s">
        <v>63</v>
      </c>
      <c r="G130" s="16" t="s">
        <v>63</v>
      </c>
      <c r="H130" s="32"/>
    </row>
    <row r="131" spans="2:8">
      <c r="B131" s="12">
        <v>127</v>
      </c>
      <c r="C131" s="16" t="s">
        <v>63</v>
      </c>
      <c r="D131" s="16" t="s">
        <v>63</v>
      </c>
      <c r="E131" s="16" t="s">
        <v>63</v>
      </c>
      <c r="F131" s="16" t="s">
        <v>63</v>
      </c>
      <c r="G131" s="16" t="s">
        <v>63</v>
      </c>
      <c r="H131" s="32"/>
    </row>
    <row r="132" spans="2:8">
      <c r="B132" s="12">
        <v>128</v>
      </c>
      <c r="C132" s="16" t="s">
        <v>63</v>
      </c>
      <c r="D132" s="16" t="s">
        <v>63</v>
      </c>
      <c r="E132" s="16" t="s">
        <v>63</v>
      </c>
      <c r="F132" s="16" t="s">
        <v>63</v>
      </c>
      <c r="G132" s="16" t="s">
        <v>63</v>
      </c>
      <c r="H132" s="32"/>
    </row>
    <row r="133" spans="2:8">
      <c r="B133" s="12">
        <v>129</v>
      </c>
      <c r="C133" s="16" t="s">
        <v>63</v>
      </c>
      <c r="D133" s="16" t="s">
        <v>63</v>
      </c>
      <c r="E133" s="16" t="s">
        <v>63</v>
      </c>
      <c r="F133" s="16" t="s">
        <v>63</v>
      </c>
      <c r="G133" s="16" t="s">
        <v>63</v>
      </c>
      <c r="H133" s="32"/>
    </row>
    <row r="134" spans="2:8">
      <c r="B134" s="12">
        <v>130</v>
      </c>
      <c r="C134" s="16" t="s">
        <v>63</v>
      </c>
      <c r="D134" s="16" t="s">
        <v>63</v>
      </c>
      <c r="E134" s="16" t="s">
        <v>63</v>
      </c>
      <c r="F134" s="16" t="s">
        <v>63</v>
      </c>
      <c r="G134" s="16" t="s">
        <v>63</v>
      </c>
      <c r="H134" s="32"/>
    </row>
    <row r="135" spans="2:8">
      <c r="B135" s="12">
        <v>131</v>
      </c>
      <c r="C135" s="16" t="s">
        <v>63</v>
      </c>
      <c r="D135" s="16" t="s">
        <v>63</v>
      </c>
      <c r="E135" s="16" t="s">
        <v>63</v>
      </c>
      <c r="F135" s="16" t="s">
        <v>63</v>
      </c>
      <c r="G135" s="16" t="s">
        <v>63</v>
      </c>
      <c r="H135" s="32"/>
    </row>
    <row r="136" spans="2:8">
      <c r="B136" s="12">
        <v>132</v>
      </c>
      <c r="C136" s="16" t="s">
        <v>63</v>
      </c>
      <c r="D136" s="16" t="s">
        <v>63</v>
      </c>
      <c r="E136" s="16" t="s">
        <v>63</v>
      </c>
      <c r="F136" s="16" t="s">
        <v>63</v>
      </c>
      <c r="G136" s="16" t="s">
        <v>63</v>
      </c>
      <c r="H136" s="32"/>
    </row>
    <row r="137" spans="2:8">
      <c r="B137" s="12">
        <v>133</v>
      </c>
      <c r="C137" s="16" t="s">
        <v>63</v>
      </c>
      <c r="D137" s="16" t="s">
        <v>63</v>
      </c>
      <c r="E137" s="16" t="s">
        <v>63</v>
      </c>
      <c r="F137" s="16" t="s">
        <v>63</v>
      </c>
      <c r="G137" s="16" t="s">
        <v>63</v>
      </c>
      <c r="H137" s="32"/>
    </row>
    <row r="138" spans="2:8">
      <c r="B138" s="12">
        <v>134</v>
      </c>
      <c r="C138" s="16" t="s">
        <v>63</v>
      </c>
      <c r="D138" s="16" t="s">
        <v>63</v>
      </c>
      <c r="E138" s="16" t="s">
        <v>63</v>
      </c>
      <c r="F138" s="16" t="s">
        <v>63</v>
      </c>
      <c r="G138" s="16" t="s">
        <v>63</v>
      </c>
      <c r="H138" s="32"/>
    </row>
    <row r="139" spans="2:8">
      <c r="B139" s="12">
        <v>135</v>
      </c>
      <c r="C139" s="16" t="s">
        <v>63</v>
      </c>
      <c r="D139" s="16" t="s">
        <v>63</v>
      </c>
      <c r="E139" s="16" t="s">
        <v>63</v>
      </c>
      <c r="F139" s="16" t="s">
        <v>63</v>
      </c>
      <c r="G139" s="16" t="s">
        <v>63</v>
      </c>
      <c r="H139" s="46"/>
    </row>
    <row r="140" spans="2:8">
      <c r="B140" s="12">
        <v>136</v>
      </c>
      <c r="C140" s="16" t="s">
        <v>63</v>
      </c>
      <c r="D140" s="16" t="s">
        <v>63</v>
      </c>
      <c r="E140" s="16" t="s">
        <v>63</v>
      </c>
      <c r="F140" s="16" t="s">
        <v>63</v>
      </c>
      <c r="G140" s="16" t="s">
        <v>63</v>
      </c>
      <c r="H140" s="46"/>
    </row>
    <row r="141" spans="2:8">
      <c r="B141" s="12">
        <v>137</v>
      </c>
      <c r="C141" s="16" t="s">
        <v>63</v>
      </c>
      <c r="D141" s="16" t="s">
        <v>63</v>
      </c>
      <c r="E141" s="16" t="s">
        <v>63</v>
      </c>
      <c r="F141" s="16" t="s">
        <v>63</v>
      </c>
      <c r="G141" s="16" t="s">
        <v>63</v>
      </c>
      <c r="H141" s="46"/>
    </row>
    <row r="142" spans="2:8" ht="15.75" thickBot="1">
      <c r="B142" s="12">
        <v>138</v>
      </c>
      <c r="C142" s="16" t="s">
        <v>63</v>
      </c>
      <c r="D142" s="16" t="s">
        <v>63</v>
      </c>
      <c r="E142" s="16" t="s">
        <v>63</v>
      </c>
      <c r="F142" s="16" t="s">
        <v>63</v>
      </c>
      <c r="G142" s="16" t="s">
        <v>63</v>
      </c>
      <c r="H142" s="33"/>
    </row>
    <row r="143" spans="2:8">
      <c r="C143" s="50"/>
      <c r="D143" s="50"/>
      <c r="E143" s="50"/>
      <c r="F143" s="50"/>
      <c r="G143" s="50"/>
      <c r="H143" s="50"/>
    </row>
    <row r="145" spans="2:10">
      <c r="B145" s="68" t="s">
        <v>42</v>
      </c>
      <c r="C145" s="68"/>
      <c r="D145" s="68"/>
      <c r="E145" s="68"/>
      <c r="F145" s="68"/>
      <c r="G145" s="68"/>
      <c r="H145" s="68"/>
    </row>
    <row r="146" spans="2:10">
      <c r="B146" s="19" t="s">
        <v>6</v>
      </c>
      <c r="C146" s="19" t="s">
        <v>35</v>
      </c>
      <c r="D146" s="19" t="s">
        <v>36</v>
      </c>
      <c r="E146" s="19" t="s">
        <v>37</v>
      </c>
      <c r="F146" s="19" t="s">
        <v>38</v>
      </c>
      <c r="G146" s="19" t="s">
        <v>39</v>
      </c>
      <c r="H146" s="27" t="s">
        <v>44</v>
      </c>
    </row>
    <row r="147" spans="2:10">
      <c r="B147" s="18" t="s">
        <v>48</v>
      </c>
      <c r="C147" s="18">
        <f t="shared" ref="C147:G148" si="0">COUNTIF(C$4:C$142,$B147)</f>
        <v>0</v>
      </c>
      <c r="D147" s="18">
        <f>COUNTIF(D$4:D$142,$B147)</f>
        <v>3</v>
      </c>
      <c r="E147" s="18">
        <f t="shared" si="0"/>
        <v>3</v>
      </c>
      <c r="F147" s="18">
        <f t="shared" si="0"/>
        <v>3</v>
      </c>
      <c r="G147" s="18">
        <f t="shared" si="0"/>
        <v>0</v>
      </c>
      <c r="H147" s="18">
        <v>0</v>
      </c>
    </row>
    <row r="148" spans="2:10" ht="15.75" thickBot="1">
      <c r="B148" s="23" t="s">
        <v>63</v>
      </c>
      <c r="C148" s="18">
        <f t="shared" si="0"/>
        <v>139</v>
      </c>
      <c r="D148" s="18">
        <f>COUNTIF(D$4:D$142,$B148)</f>
        <v>136</v>
      </c>
      <c r="E148" s="18">
        <f t="shared" si="0"/>
        <v>136</v>
      </c>
      <c r="F148" s="18">
        <f t="shared" si="0"/>
        <v>136</v>
      </c>
      <c r="G148" s="18">
        <f t="shared" si="0"/>
        <v>139</v>
      </c>
      <c r="H148" s="23">
        <v>0</v>
      </c>
    </row>
    <row r="149" spans="2:10" ht="15.75" thickBot="1">
      <c r="B149" s="24" t="s">
        <v>41</v>
      </c>
      <c r="C149" s="25">
        <f t="shared" ref="C149:H149" si="1">SUM(C147:C148)</f>
        <v>139</v>
      </c>
      <c r="D149" s="25">
        <f t="shared" si="1"/>
        <v>139</v>
      </c>
      <c r="E149" s="25">
        <f t="shared" si="1"/>
        <v>139</v>
      </c>
      <c r="F149" s="25">
        <f t="shared" si="1"/>
        <v>139</v>
      </c>
      <c r="G149" s="25">
        <f t="shared" si="1"/>
        <v>139</v>
      </c>
      <c r="H149" s="25">
        <f t="shared" si="1"/>
        <v>0</v>
      </c>
    </row>
    <row r="151" spans="2:10">
      <c r="B151" s="68" t="s">
        <v>65</v>
      </c>
      <c r="C151" s="68"/>
      <c r="D151" s="68"/>
      <c r="E151" s="68"/>
      <c r="F151" s="68"/>
      <c r="G151" s="68"/>
      <c r="H151" s="68"/>
    </row>
    <row r="152" spans="2:10">
      <c r="B152" s="19" t="s">
        <v>6</v>
      </c>
      <c r="C152" s="19" t="s">
        <v>35</v>
      </c>
      <c r="D152" s="19" t="s">
        <v>36</v>
      </c>
      <c r="E152" s="19" t="s">
        <v>37</v>
      </c>
      <c r="F152" s="19" t="s">
        <v>38</v>
      </c>
      <c r="G152" s="19" t="s">
        <v>39</v>
      </c>
      <c r="H152" s="27" t="s">
        <v>44</v>
      </c>
    </row>
    <row r="153" spans="2:10">
      <c r="B153" s="18" t="s">
        <v>48</v>
      </c>
      <c r="C153" s="18">
        <f t="shared" ref="C153:G154" si="2">COUNTIF(C$4:C$142,$B153)</f>
        <v>0</v>
      </c>
      <c r="D153" s="18">
        <f>D147*4/D149</f>
        <v>8.6330935251798566E-2</v>
      </c>
      <c r="E153" s="18">
        <f t="shared" ref="E153:F153" si="3">E147*4/E149</f>
        <v>8.6330935251798566E-2</v>
      </c>
      <c r="F153" s="18">
        <f t="shared" si="3"/>
        <v>8.6330935251798566E-2</v>
      </c>
      <c r="G153" s="18">
        <f t="shared" si="2"/>
        <v>0</v>
      </c>
      <c r="H153" s="18">
        <v>0</v>
      </c>
    </row>
    <row r="154" spans="2:10" ht="15.75" thickBot="1">
      <c r="B154" s="23" t="s">
        <v>63</v>
      </c>
      <c r="C154" s="18">
        <f t="shared" si="2"/>
        <v>139</v>
      </c>
      <c r="D154" s="18">
        <f>COUNTIF(D$4:D$142,$B154)</f>
        <v>136</v>
      </c>
      <c r="E154" s="18">
        <f t="shared" si="2"/>
        <v>136</v>
      </c>
      <c r="F154" s="18">
        <f t="shared" si="2"/>
        <v>136</v>
      </c>
      <c r="G154" s="18">
        <f t="shared" si="2"/>
        <v>139</v>
      </c>
      <c r="H154" s="23">
        <v>0</v>
      </c>
    </row>
    <row r="156" spans="2:10">
      <c r="C156" s="13">
        <f>1/C160</f>
        <v>0.21620490471656631</v>
      </c>
      <c r="D156" s="13">
        <f t="shared" ref="D156:E156" si="4">1/D160</f>
        <v>2.0428809894478706E-2</v>
      </c>
      <c r="E156" s="13">
        <f t="shared" si="4"/>
        <v>6.4342708329066789E-4</v>
      </c>
      <c r="F156" s="13">
        <f>1/SUM(C156:E156)</f>
        <v>4.2144809772203704</v>
      </c>
      <c r="H156" s="13" t="s">
        <v>66</v>
      </c>
      <c r="I156" s="13" t="s">
        <v>67</v>
      </c>
      <c r="J156" s="13" t="s">
        <v>68</v>
      </c>
    </row>
    <row r="157" spans="2:10">
      <c r="H157" s="13">
        <f>D153</f>
        <v>8.6330935251798566E-2</v>
      </c>
      <c r="I157" s="13">
        <f t="shared" ref="I157:J157" si="5">E153</f>
        <v>8.6330935251798566E-2</v>
      </c>
      <c r="J157" s="13">
        <f t="shared" si="5"/>
        <v>8.6330935251798566E-2</v>
      </c>
    </row>
    <row r="158" spans="2:10">
      <c r="H158" s="13" t="s">
        <v>69</v>
      </c>
      <c r="I158" s="13" t="s">
        <v>70</v>
      </c>
      <c r="J158" s="13" t="s">
        <v>71</v>
      </c>
    </row>
    <row r="159" spans="2:10">
      <c r="C159" s="13">
        <v>1</v>
      </c>
      <c r="D159" s="13">
        <v>2</v>
      </c>
      <c r="E159" s="13">
        <v>3</v>
      </c>
      <c r="H159" s="13">
        <f>1-H157</f>
        <v>0.91366906474820142</v>
      </c>
      <c r="I159" s="13">
        <f t="shared" ref="I159:J159" si="6">1-I157</f>
        <v>0.91366906474820142</v>
      </c>
      <c r="J159" s="13">
        <f t="shared" si="6"/>
        <v>0.91366906474820142</v>
      </c>
    </row>
    <row r="160" spans="2:10">
      <c r="B160" s="20" t="s">
        <v>64</v>
      </c>
      <c r="C160" s="21">
        <f>1/SUM(N162:N164)</f>
        <v>4.6252419727061671</v>
      </c>
      <c r="D160" s="13">
        <f>1/SUM(N166:N168)</f>
        <v>48.9504775444736</v>
      </c>
      <c r="E160" s="13">
        <f>1/SUM(N170)</f>
        <v>1554.177662037037</v>
      </c>
    </row>
    <row r="161" spans="2:14">
      <c r="C161" s="13">
        <f>1/C160</f>
        <v>0.21620490471656631</v>
      </c>
      <c r="D161" s="13">
        <f t="shared" ref="D161:E161" si="7">1/D160</f>
        <v>2.0428809894478706E-2</v>
      </c>
      <c r="E161" s="13">
        <f t="shared" si="7"/>
        <v>6.4342708329066789E-4</v>
      </c>
    </row>
    <row r="162" spans="2:14">
      <c r="C162" s="13">
        <f>C165/C163</f>
        <v>9.6527777777777782E-2</v>
      </c>
      <c r="H162" s="13" t="s">
        <v>66</v>
      </c>
      <c r="I162" s="13" t="s">
        <v>70</v>
      </c>
      <c r="J162" s="13" t="s">
        <v>71</v>
      </c>
      <c r="K162" s="13">
        <f>IF(H162=$H$156,$H$157,IF(H162=$H$158,$H$159,IF(H162=$I$156,$I$157,IF(H162=$I$158,$I$159,IF(H162=$J$156,$J$157,IF(H162=$J$158,$J$159,0))))))</f>
        <v>8.6330935251798566E-2</v>
      </c>
      <c r="L162" s="13">
        <f t="shared" ref="L162:M170" si="8">IF(I162=$H$156,$H$157,IF(I162=$H$158,$H$159,IF(I162=$I$156,$I$157,IF(I162=$I$158,$I$159,IF(I162=$J$156,$J$157,IF(I162=$J$158,$J$159,0))))))</f>
        <v>0.91366906474820142</v>
      </c>
      <c r="M162" s="13">
        <f t="shared" si="8"/>
        <v>0.91366906474820142</v>
      </c>
      <c r="N162" s="13">
        <f>PRODUCT(K162:M162)</f>
        <v>7.206830157218877E-2</v>
      </c>
    </row>
    <row r="163" spans="2:14">
      <c r="B163" s="13" t="s">
        <v>79</v>
      </c>
      <c r="C163" s="13">
        <v>40</v>
      </c>
      <c r="H163" s="13" t="s">
        <v>69</v>
      </c>
      <c r="I163" s="13" t="s">
        <v>67</v>
      </c>
      <c r="J163" s="13" t="s">
        <v>71</v>
      </c>
      <c r="K163" s="13">
        <f t="shared" ref="K163:K170" si="9">IF(H163=$H$156,$H$157,IF(H163=$H$158,$H$159,IF(H163=$I$156,$I$157,IF(H163=$I$158,$I$159,IF(H163=$J$156,$J$157,IF(H163=$J$158,$J$159,0))))))</f>
        <v>0.91366906474820142</v>
      </c>
      <c r="L163" s="13">
        <f t="shared" si="8"/>
        <v>8.6330935251798566E-2</v>
      </c>
      <c r="M163" s="13">
        <f t="shared" si="8"/>
        <v>0.91366906474820142</v>
      </c>
      <c r="N163" s="13">
        <f t="shared" ref="N163:N170" si="10">PRODUCT(K163:M163)</f>
        <v>7.206830157218877E-2</v>
      </c>
    </row>
    <row r="164" spans="2:14">
      <c r="H164" s="13" t="s">
        <v>70</v>
      </c>
      <c r="I164" s="13" t="s">
        <v>70</v>
      </c>
      <c r="J164" s="13" t="s">
        <v>68</v>
      </c>
      <c r="K164" s="13">
        <f t="shared" si="9"/>
        <v>0.91366906474820142</v>
      </c>
      <c r="L164" s="13">
        <f t="shared" si="8"/>
        <v>0.91366906474820142</v>
      </c>
      <c r="M164" s="13">
        <f t="shared" si="8"/>
        <v>8.6330935251798566E-2</v>
      </c>
      <c r="N164" s="13">
        <f t="shared" si="10"/>
        <v>7.206830157218877E-2</v>
      </c>
    </row>
    <row r="165" spans="2:14">
      <c r="C165" s="13">
        <f>1/(C161+D161*2+E161*3)</f>
        <v>3.8611111111111112</v>
      </c>
      <c r="K165" s="13">
        <f t="shared" si="9"/>
        <v>0</v>
      </c>
      <c r="L165" s="13">
        <f t="shared" si="8"/>
        <v>0</v>
      </c>
      <c r="M165" s="13">
        <f t="shared" si="8"/>
        <v>0</v>
      </c>
      <c r="N165" s="13">
        <f t="shared" si="10"/>
        <v>0</v>
      </c>
    </row>
    <row r="166" spans="2:14">
      <c r="H166" s="13" t="s">
        <v>66</v>
      </c>
      <c r="I166" s="13" t="s">
        <v>67</v>
      </c>
      <c r="J166" s="13" t="s">
        <v>71</v>
      </c>
      <c r="K166" s="13">
        <f t="shared" si="9"/>
        <v>8.6330935251798566E-2</v>
      </c>
      <c r="L166" s="13">
        <f t="shared" si="8"/>
        <v>8.6330935251798566E-2</v>
      </c>
      <c r="M166" s="13">
        <f t="shared" si="8"/>
        <v>0.91366906474820142</v>
      </c>
      <c r="N166" s="13">
        <f t="shared" si="10"/>
        <v>6.8096032981595682E-3</v>
      </c>
    </row>
    <row r="167" spans="2:14">
      <c r="H167" s="13" t="s">
        <v>66</v>
      </c>
      <c r="I167" s="13" t="s">
        <v>70</v>
      </c>
      <c r="J167" s="13" t="s">
        <v>68</v>
      </c>
      <c r="K167" s="13">
        <f t="shared" si="9"/>
        <v>8.6330935251798566E-2</v>
      </c>
      <c r="L167" s="13">
        <f t="shared" si="8"/>
        <v>0.91366906474820142</v>
      </c>
      <c r="M167" s="13">
        <f t="shared" si="8"/>
        <v>8.6330935251798566E-2</v>
      </c>
      <c r="N167" s="13">
        <f t="shared" si="10"/>
        <v>6.8096032981595691E-3</v>
      </c>
    </row>
    <row r="168" spans="2:14">
      <c r="H168" s="13" t="s">
        <v>69</v>
      </c>
      <c r="I168" s="13" t="s">
        <v>67</v>
      </c>
      <c r="J168" s="13" t="s">
        <v>68</v>
      </c>
      <c r="K168" s="13">
        <f t="shared" si="9"/>
        <v>0.91366906474820142</v>
      </c>
      <c r="L168" s="13">
        <f t="shared" si="8"/>
        <v>8.6330935251798566E-2</v>
      </c>
      <c r="M168" s="13">
        <f t="shared" si="8"/>
        <v>8.6330935251798566E-2</v>
      </c>
      <c r="N168" s="13">
        <f t="shared" si="10"/>
        <v>6.8096032981595691E-3</v>
      </c>
    </row>
    <row r="169" spans="2:14">
      <c r="K169" s="13">
        <f t="shared" si="9"/>
        <v>0</v>
      </c>
      <c r="L169" s="13">
        <f t="shared" si="8"/>
        <v>0</v>
      </c>
      <c r="M169" s="13">
        <f t="shared" si="8"/>
        <v>0</v>
      </c>
      <c r="N169" s="13">
        <f t="shared" si="10"/>
        <v>0</v>
      </c>
    </row>
    <row r="170" spans="2:14">
      <c r="H170" s="13" t="s">
        <v>66</v>
      </c>
      <c r="I170" s="13" t="s">
        <v>67</v>
      </c>
      <c r="J170" s="13" t="s">
        <v>68</v>
      </c>
      <c r="K170" s="13">
        <f t="shared" si="9"/>
        <v>8.6330935251798566E-2</v>
      </c>
      <c r="L170" s="13">
        <f t="shared" si="8"/>
        <v>8.6330935251798566E-2</v>
      </c>
      <c r="M170" s="13">
        <f t="shared" si="8"/>
        <v>8.6330935251798566E-2</v>
      </c>
      <c r="N170" s="13">
        <f t="shared" si="10"/>
        <v>6.4342708329066789E-4</v>
      </c>
    </row>
  </sheetData>
  <mergeCells count="3">
    <mergeCell ref="B151:H151"/>
    <mergeCell ref="C2:H2"/>
    <mergeCell ref="B145:H145"/>
  </mergeCells>
  <conditionalFormatting sqref="H16:Z26 H27:AA150 A143:G150 A151:A154 I151:AA154 A3:AA3 A1:J2 P1:AA2 H9:AA15 H4:AA6 H7:J8 P7:AA8 A4:F142 A155:AA160 A161:E161 G161:AA161 A162:AA1048576">
    <cfRule type="containsText" dxfId="16" priority="14" operator="containsText" text="Collector">
      <formula>NOT(ISERROR(SEARCH("Collector",A1)))</formula>
    </cfRule>
  </conditionalFormatting>
  <conditionalFormatting sqref="B151:H154">
    <cfRule type="containsText" dxfId="15" priority="2" operator="containsText" text="Collector">
      <formula>NOT(ISERROR(SEARCH("Collector",B151)))</formula>
    </cfRule>
  </conditionalFormatting>
  <conditionalFormatting sqref="G4:G142">
    <cfRule type="containsText" dxfId="14" priority="1" operator="containsText" text="Collector">
      <formula>NOT(ISERROR(SEARCH("Collector",G4)))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J55" sqref="J55"/>
    </sheetView>
  </sheetViews>
  <sheetFormatPr defaultRowHeight="1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Z198"/>
  <sheetViews>
    <sheetView topLeftCell="A87" zoomScale="85" zoomScaleNormal="85" workbookViewId="0">
      <selection activeCell="K88" sqref="K88"/>
    </sheetView>
  </sheetViews>
  <sheetFormatPr defaultColWidth="9.140625" defaultRowHeight="15"/>
  <cols>
    <col min="1" max="1" width="9.140625" style="13"/>
    <col min="2" max="8" width="14.85546875" style="13" bestFit="1" customWidth="1"/>
    <col min="9" max="10" width="9.140625" style="13"/>
    <col min="11" max="11" width="14.85546875" style="13" bestFit="1" customWidth="1"/>
    <col min="12" max="16" width="9.140625" style="13"/>
    <col min="17" max="17" width="11" style="13" customWidth="1"/>
    <col min="18" max="19" width="9.140625" style="13"/>
    <col min="20" max="20" width="13.85546875" style="13" customWidth="1"/>
    <col min="21" max="23" width="9.140625" style="13"/>
    <col min="24" max="24" width="10" style="13" bestFit="1" customWidth="1"/>
    <col min="25" max="16384" width="9.140625" style="13"/>
  </cols>
  <sheetData>
    <row r="2" spans="2:8" ht="15.75" thickBot="1">
      <c r="B2" s="12"/>
      <c r="C2" s="61" t="s">
        <v>40</v>
      </c>
      <c r="D2" s="62"/>
      <c r="E2" s="62"/>
      <c r="F2" s="62"/>
      <c r="G2" s="62"/>
      <c r="H2" s="63"/>
    </row>
    <row r="3" spans="2:8">
      <c r="B3" s="12"/>
      <c r="C3" s="14" t="s">
        <v>35</v>
      </c>
      <c r="D3" s="15" t="s">
        <v>36</v>
      </c>
      <c r="E3" s="15" t="s">
        <v>37</v>
      </c>
      <c r="F3" s="15" t="s">
        <v>38</v>
      </c>
      <c r="G3" s="28" t="s">
        <v>39</v>
      </c>
      <c r="H3" s="30" t="s">
        <v>44</v>
      </c>
    </row>
    <row r="4" spans="2:8">
      <c r="B4" s="12">
        <v>0</v>
      </c>
      <c r="C4" s="16" t="s">
        <v>9</v>
      </c>
      <c r="D4" s="16" t="s">
        <v>12</v>
      </c>
      <c r="E4" s="16" t="s">
        <v>11</v>
      </c>
      <c r="F4" s="16" t="s">
        <v>7</v>
      </c>
      <c r="G4" s="16" t="s">
        <v>9</v>
      </c>
      <c r="H4" s="31" t="s">
        <v>7</v>
      </c>
    </row>
    <row r="5" spans="2:8">
      <c r="B5" s="12">
        <v>1</v>
      </c>
      <c r="C5" s="16" t="s">
        <v>61</v>
      </c>
      <c r="D5" s="16" t="s">
        <v>13</v>
      </c>
      <c r="E5" s="16" t="s">
        <v>13</v>
      </c>
      <c r="F5" s="16" t="s">
        <v>7</v>
      </c>
      <c r="G5" s="16" t="s">
        <v>61</v>
      </c>
      <c r="H5" s="31" t="s">
        <v>7</v>
      </c>
    </row>
    <row r="6" spans="2:8">
      <c r="B6" s="12">
        <v>2</v>
      </c>
      <c r="C6" s="16" t="s">
        <v>9</v>
      </c>
      <c r="D6" s="16" t="s">
        <v>13</v>
      </c>
      <c r="E6" s="16" t="s">
        <v>12</v>
      </c>
      <c r="F6" s="16" t="s">
        <v>7</v>
      </c>
      <c r="G6" s="16" t="s">
        <v>9</v>
      </c>
      <c r="H6" s="31" t="s">
        <v>8</v>
      </c>
    </row>
    <row r="7" spans="2:8">
      <c r="B7" s="12">
        <v>3</v>
      </c>
      <c r="C7" s="16" t="s">
        <v>13</v>
      </c>
      <c r="D7" s="16" t="s">
        <v>5</v>
      </c>
      <c r="E7" s="16" t="s">
        <v>12</v>
      </c>
      <c r="F7" s="16" t="s">
        <v>5</v>
      </c>
      <c r="G7" s="16" t="s">
        <v>9</v>
      </c>
      <c r="H7" s="31" t="s">
        <v>8</v>
      </c>
    </row>
    <row r="8" spans="2:8">
      <c r="B8" s="12">
        <v>4</v>
      </c>
      <c r="C8" s="16" t="s">
        <v>12</v>
      </c>
      <c r="D8" s="16" t="s">
        <v>8</v>
      </c>
      <c r="E8" s="16" t="s">
        <v>8</v>
      </c>
      <c r="F8" s="16" t="s">
        <v>8</v>
      </c>
      <c r="G8" s="16" t="s">
        <v>11</v>
      </c>
      <c r="H8" s="31" t="s">
        <v>9</v>
      </c>
    </row>
    <row r="9" spans="2:8">
      <c r="B9" s="12">
        <v>5</v>
      </c>
      <c r="C9" s="16" t="s">
        <v>13</v>
      </c>
      <c r="D9" s="16" t="s">
        <v>8</v>
      </c>
      <c r="E9" s="16" t="s">
        <v>15</v>
      </c>
      <c r="F9" s="16" t="s">
        <v>8</v>
      </c>
      <c r="G9" s="16" t="s">
        <v>13</v>
      </c>
      <c r="H9" s="31" t="s">
        <v>9</v>
      </c>
    </row>
    <row r="10" spans="2:8">
      <c r="B10" s="12">
        <v>6</v>
      </c>
      <c r="C10" s="16" t="s">
        <v>10</v>
      </c>
      <c r="D10" s="16" t="s">
        <v>8</v>
      </c>
      <c r="E10" s="16" t="s">
        <v>61</v>
      </c>
      <c r="F10" s="16" t="s">
        <v>8</v>
      </c>
      <c r="G10" s="16" t="s">
        <v>13</v>
      </c>
      <c r="H10" s="31" t="s">
        <v>10</v>
      </c>
    </row>
    <row r="11" spans="2:8">
      <c r="B11" s="12">
        <v>7</v>
      </c>
      <c r="C11" s="16" t="s">
        <v>11</v>
      </c>
      <c r="D11" s="16" t="s">
        <v>12</v>
      </c>
      <c r="E11" s="16" t="s">
        <v>12</v>
      </c>
      <c r="F11" s="16" t="s">
        <v>12</v>
      </c>
      <c r="G11" s="16" t="s">
        <v>12</v>
      </c>
      <c r="H11" s="31" t="s">
        <v>10</v>
      </c>
    </row>
    <row r="12" spans="2:8">
      <c r="B12" s="12">
        <v>8</v>
      </c>
      <c r="C12" s="16" t="s">
        <v>9</v>
      </c>
      <c r="D12" s="16" t="s">
        <v>11</v>
      </c>
      <c r="E12" s="16" t="s">
        <v>7</v>
      </c>
      <c r="F12" s="16" t="s">
        <v>11</v>
      </c>
      <c r="G12" s="16" t="s">
        <v>8</v>
      </c>
      <c r="H12" s="31" t="s">
        <v>10</v>
      </c>
    </row>
    <row r="13" spans="2:8">
      <c r="B13" s="12">
        <v>9</v>
      </c>
      <c r="C13" s="16" t="s">
        <v>9</v>
      </c>
      <c r="D13" s="16" t="s">
        <v>7</v>
      </c>
      <c r="E13" s="16" t="s">
        <v>7</v>
      </c>
      <c r="F13" s="16" t="s">
        <v>7</v>
      </c>
      <c r="G13" s="16" t="s">
        <v>8</v>
      </c>
      <c r="H13" s="31" t="s">
        <v>61</v>
      </c>
    </row>
    <row r="14" spans="2:8">
      <c r="B14" s="12">
        <v>10</v>
      </c>
      <c r="C14" s="16" t="s">
        <v>10</v>
      </c>
      <c r="D14" s="16" t="s">
        <v>7</v>
      </c>
      <c r="E14" s="16" t="s">
        <v>7</v>
      </c>
      <c r="F14" s="16" t="s">
        <v>7</v>
      </c>
      <c r="G14" s="16" t="s">
        <v>8</v>
      </c>
      <c r="H14" s="31" t="s">
        <v>61</v>
      </c>
    </row>
    <row r="15" spans="2:8">
      <c r="B15" s="12">
        <v>11</v>
      </c>
      <c r="C15" s="16" t="s">
        <v>11</v>
      </c>
      <c r="D15" s="16" t="s">
        <v>7</v>
      </c>
      <c r="E15" s="16" t="s">
        <v>7</v>
      </c>
      <c r="F15" s="16" t="s">
        <v>7</v>
      </c>
      <c r="G15" s="16" t="s">
        <v>7</v>
      </c>
      <c r="H15" s="31" t="s">
        <v>61</v>
      </c>
    </row>
    <row r="16" spans="2:8">
      <c r="B16" s="12">
        <v>12</v>
      </c>
      <c r="C16" s="16" t="s">
        <v>12</v>
      </c>
      <c r="D16" s="16" t="s">
        <v>11</v>
      </c>
      <c r="E16" s="16" t="s">
        <v>7</v>
      </c>
      <c r="F16" s="16" t="s">
        <v>11</v>
      </c>
      <c r="G16" s="16" t="s">
        <v>7</v>
      </c>
      <c r="H16" s="31" t="s">
        <v>11</v>
      </c>
    </row>
    <row r="17" spans="2:9">
      <c r="B17" s="12">
        <v>13</v>
      </c>
      <c r="C17" s="16" t="s">
        <v>7</v>
      </c>
      <c r="D17" s="16" t="s">
        <v>12</v>
      </c>
      <c r="E17" s="16" t="s">
        <v>8</v>
      </c>
      <c r="F17" s="16" t="s">
        <v>12</v>
      </c>
      <c r="G17" s="16" t="s">
        <v>7</v>
      </c>
      <c r="H17" s="31" t="s">
        <v>12</v>
      </c>
    </row>
    <row r="18" spans="2:9">
      <c r="B18" s="12">
        <v>14</v>
      </c>
      <c r="C18" s="16" t="s">
        <v>7</v>
      </c>
      <c r="D18" s="16" t="s">
        <v>14</v>
      </c>
      <c r="E18" s="16" t="s">
        <v>9</v>
      </c>
      <c r="F18" s="16" t="s">
        <v>14</v>
      </c>
      <c r="G18" s="16" t="s">
        <v>7</v>
      </c>
      <c r="H18" s="32" t="s">
        <v>13</v>
      </c>
    </row>
    <row r="19" spans="2:9">
      <c r="B19" s="12">
        <v>15</v>
      </c>
      <c r="C19" s="16" t="s">
        <v>7</v>
      </c>
      <c r="D19" s="16" t="s">
        <v>10</v>
      </c>
      <c r="E19" s="16" t="s">
        <v>10</v>
      </c>
      <c r="F19" s="16" t="s">
        <v>10</v>
      </c>
      <c r="G19" s="16" t="s">
        <v>7</v>
      </c>
      <c r="H19" s="32" t="s">
        <v>14</v>
      </c>
      <c r="I19" s="21">
        <f>I62</f>
        <v>1.4006012768370522</v>
      </c>
    </row>
    <row r="20" spans="2:9">
      <c r="B20" s="12">
        <v>16</v>
      </c>
      <c r="C20" s="16" t="s">
        <v>9</v>
      </c>
      <c r="D20" s="16" t="s">
        <v>10</v>
      </c>
      <c r="E20" s="16" t="s">
        <v>8</v>
      </c>
      <c r="F20" s="16" t="s">
        <v>10</v>
      </c>
      <c r="G20" s="16" t="s">
        <v>10</v>
      </c>
      <c r="H20" s="32" t="s">
        <v>15</v>
      </c>
    </row>
    <row r="21" spans="2:9">
      <c r="B21" s="12">
        <v>17</v>
      </c>
      <c r="C21" s="16" t="s">
        <v>7</v>
      </c>
      <c r="D21" s="16" t="s">
        <v>10</v>
      </c>
      <c r="E21" s="16" t="s">
        <v>61</v>
      </c>
      <c r="F21" s="16" t="s">
        <v>10</v>
      </c>
      <c r="G21" s="16" t="s">
        <v>61</v>
      </c>
      <c r="H21" s="32"/>
    </row>
    <row r="22" spans="2:9">
      <c r="B22" s="12">
        <v>18</v>
      </c>
      <c r="C22" s="16" t="s">
        <v>8</v>
      </c>
      <c r="D22" s="16" t="s">
        <v>11</v>
      </c>
      <c r="E22" s="16" t="s">
        <v>10</v>
      </c>
      <c r="F22" s="16" t="s">
        <v>11</v>
      </c>
      <c r="G22" s="16" t="s">
        <v>12</v>
      </c>
      <c r="H22" s="32"/>
    </row>
    <row r="23" spans="2:9">
      <c r="B23" s="12">
        <v>19</v>
      </c>
      <c r="C23" s="16" t="s">
        <v>9</v>
      </c>
      <c r="D23" s="16" t="s">
        <v>13</v>
      </c>
      <c r="E23" s="16" t="s">
        <v>10</v>
      </c>
      <c r="F23" s="16" t="s">
        <v>13</v>
      </c>
      <c r="G23" s="16" t="s">
        <v>10</v>
      </c>
      <c r="H23" s="32"/>
    </row>
    <row r="24" spans="2:9">
      <c r="B24" s="12">
        <v>20</v>
      </c>
      <c r="C24" s="16" t="s">
        <v>10</v>
      </c>
      <c r="D24" s="16" t="s">
        <v>10</v>
      </c>
      <c r="E24" s="16" t="s">
        <v>10</v>
      </c>
      <c r="F24" s="16" t="s">
        <v>10</v>
      </c>
      <c r="G24" s="16" t="s">
        <v>10</v>
      </c>
      <c r="H24" s="32"/>
    </row>
    <row r="25" spans="2:9">
      <c r="B25" s="12">
        <v>21</v>
      </c>
      <c r="C25" s="16" t="s">
        <v>8</v>
      </c>
      <c r="D25" s="16" t="s">
        <v>9</v>
      </c>
      <c r="E25" s="16" t="s">
        <v>10</v>
      </c>
      <c r="F25" s="16" t="s">
        <v>9</v>
      </c>
      <c r="G25" s="16" t="s">
        <v>10</v>
      </c>
      <c r="H25" s="32"/>
    </row>
    <row r="26" spans="2:9">
      <c r="B26" s="12">
        <v>22</v>
      </c>
      <c r="C26" s="16" t="s">
        <v>61</v>
      </c>
      <c r="D26" s="16" t="s">
        <v>9</v>
      </c>
      <c r="E26" s="16" t="s">
        <v>12</v>
      </c>
      <c r="F26" s="16" t="s">
        <v>9</v>
      </c>
      <c r="G26" s="16" t="s">
        <v>9</v>
      </c>
      <c r="H26" s="32"/>
    </row>
    <row r="27" spans="2:9">
      <c r="B27" s="12">
        <v>23</v>
      </c>
      <c r="C27" s="16" t="s">
        <v>15</v>
      </c>
      <c r="D27" s="16" t="s">
        <v>13</v>
      </c>
      <c r="E27" s="16" t="s">
        <v>8</v>
      </c>
      <c r="F27" s="16" t="s">
        <v>8</v>
      </c>
      <c r="G27" s="16" t="s">
        <v>8</v>
      </c>
      <c r="H27" s="32"/>
    </row>
    <row r="28" spans="2:9">
      <c r="B28" s="12">
        <v>24</v>
      </c>
      <c r="C28" s="16" t="s">
        <v>61</v>
      </c>
      <c r="D28" s="16" t="s">
        <v>11</v>
      </c>
      <c r="E28" s="16" t="s">
        <v>12</v>
      </c>
      <c r="F28" s="16" t="s">
        <v>8</v>
      </c>
      <c r="G28" s="16" t="s">
        <v>10</v>
      </c>
      <c r="H28" s="32"/>
    </row>
    <row r="29" spans="2:9">
      <c r="B29" s="12">
        <v>25</v>
      </c>
      <c r="C29" s="16" t="s">
        <v>14</v>
      </c>
      <c r="D29" s="16" t="s">
        <v>14</v>
      </c>
      <c r="E29" s="16" t="s">
        <v>5</v>
      </c>
      <c r="F29" s="16" t="s">
        <v>8</v>
      </c>
      <c r="G29" s="16" t="s">
        <v>14</v>
      </c>
      <c r="H29" s="32"/>
    </row>
    <row r="30" spans="2:9">
      <c r="B30" s="12">
        <v>26</v>
      </c>
      <c r="C30" s="16" t="s">
        <v>15</v>
      </c>
      <c r="D30" s="16" t="s">
        <v>10</v>
      </c>
      <c r="E30" s="16" t="s">
        <v>61</v>
      </c>
      <c r="F30" s="16" t="s">
        <v>10</v>
      </c>
      <c r="G30" s="16" t="s">
        <v>15</v>
      </c>
      <c r="H30" s="32"/>
    </row>
    <row r="31" spans="2:9">
      <c r="B31" s="12">
        <v>27</v>
      </c>
      <c r="C31" s="16" t="s">
        <v>9</v>
      </c>
      <c r="D31" s="16" t="s">
        <v>14</v>
      </c>
      <c r="E31" s="16" t="s">
        <v>61</v>
      </c>
      <c r="F31" s="16" t="s">
        <v>14</v>
      </c>
      <c r="G31" s="16" t="s">
        <v>10</v>
      </c>
      <c r="H31" s="32"/>
    </row>
    <row r="32" spans="2:9">
      <c r="B32" s="12">
        <v>28</v>
      </c>
      <c r="C32" s="16" t="s">
        <v>13</v>
      </c>
      <c r="D32" s="16" t="s">
        <v>14</v>
      </c>
      <c r="E32" s="16" t="s">
        <v>13</v>
      </c>
      <c r="F32" s="16" t="s">
        <v>14</v>
      </c>
      <c r="G32" s="16" t="s">
        <v>14</v>
      </c>
      <c r="H32" s="32"/>
    </row>
    <row r="33" spans="2:8">
      <c r="B33" s="12">
        <v>29</v>
      </c>
      <c r="C33" s="16" t="s">
        <v>8</v>
      </c>
      <c r="D33" s="16" t="s">
        <v>9</v>
      </c>
      <c r="E33" s="16" t="s">
        <v>8</v>
      </c>
      <c r="F33" s="16" t="s">
        <v>9</v>
      </c>
      <c r="G33" s="16" t="s">
        <v>11</v>
      </c>
      <c r="H33" s="32"/>
    </row>
    <row r="34" spans="2:8">
      <c r="B34" s="12">
        <v>30</v>
      </c>
      <c r="C34" s="16" t="s">
        <v>15</v>
      </c>
      <c r="D34" s="16" t="s">
        <v>14</v>
      </c>
      <c r="E34" s="16" t="s">
        <v>8</v>
      </c>
      <c r="F34" s="16" t="s">
        <v>14</v>
      </c>
      <c r="G34" s="16" t="s">
        <v>9</v>
      </c>
      <c r="H34" s="32"/>
    </row>
    <row r="35" spans="2:8">
      <c r="B35" s="12">
        <v>31</v>
      </c>
      <c r="C35" s="16" t="s">
        <v>9</v>
      </c>
      <c r="D35" s="16" t="s">
        <v>10</v>
      </c>
      <c r="E35" s="16" t="s">
        <v>8</v>
      </c>
      <c r="F35" s="16" t="s">
        <v>10</v>
      </c>
      <c r="G35" s="16" t="s">
        <v>9</v>
      </c>
      <c r="H35" s="32"/>
    </row>
    <row r="36" spans="2:8">
      <c r="B36" s="12">
        <v>32</v>
      </c>
      <c r="C36" s="16" t="s">
        <v>8</v>
      </c>
      <c r="D36" s="16" t="s">
        <v>10</v>
      </c>
      <c r="E36" s="16" t="s">
        <v>13</v>
      </c>
      <c r="F36" s="16" t="s">
        <v>10</v>
      </c>
      <c r="G36" s="16" t="s">
        <v>13</v>
      </c>
      <c r="H36" s="32"/>
    </row>
    <row r="37" spans="2:8">
      <c r="B37" s="12">
        <v>33</v>
      </c>
      <c r="C37" s="16" t="s">
        <v>9</v>
      </c>
      <c r="D37" s="16" t="s">
        <v>12</v>
      </c>
      <c r="E37" s="16" t="s">
        <v>11</v>
      </c>
      <c r="F37" s="16" t="s">
        <v>12</v>
      </c>
      <c r="G37" s="16" t="s">
        <v>9</v>
      </c>
      <c r="H37" s="32"/>
    </row>
    <row r="38" spans="2:8">
      <c r="B38" s="12">
        <v>34</v>
      </c>
      <c r="C38" s="16" t="s">
        <v>8</v>
      </c>
      <c r="D38" s="16" t="s">
        <v>11</v>
      </c>
      <c r="E38" s="16" t="s">
        <v>12</v>
      </c>
      <c r="F38" s="16" t="s">
        <v>11</v>
      </c>
      <c r="G38" s="16" t="s">
        <v>13</v>
      </c>
      <c r="H38" s="32"/>
    </row>
    <row r="39" spans="2:8">
      <c r="B39" s="12">
        <v>35</v>
      </c>
      <c r="C39" s="16" t="s">
        <v>11</v>
      </c>
      <c r="D39" s="16" t="s">
        <v>8</v>
      </c>
      <c r="E39" s="16" t="s">
        <v>8</v>
      </c>
      <c r="F39" s="16" t="s">
        <v>8</v>
      </c>
      <c r="G39" s="16" t="s">
        <v>7</v>
      </c>
      <c r="H39" s="32"/>
    </row>
    <row r="40" spans="2:8">
      <c r="B40" s="12">
        <v>36</v>
      </c>
      <c r="C40" s="16" t="s">
        <v>8</v>
      </c>
      <c r="D40" s="16" t="s">
        <v>8</v>
      </c>
      <c r="E40" s="16" t="s">
        <v>10</v>
      </c>
      <c r="F40" s="16" t="s">
        <v>8</v>
      </c>
      <c r="G40" s="16" t="s">
        <v>10</v>
      </c>
      <c r="H40" s="32"/>
    </row>
    <row r="41" spans="2:8">
      <c r="B41" s="12">
        <v>37</v>
      </c>
      <c r="C41" s="16" t="s">
        <v>15</v>
      </c>
      <c r="D41" s="16" t="s">
        <v>8</v>
      </c>
      <c r="E41" s="16" t="s">
        <v>7</v>
      </c>
      <c r="F41" s="16" t="s">
        <v>8</v>
      </c>
      <c r="G41" s="16" t="s">
        <v>11</v>
      </c>
      <c r="H41" s="32"/>
    </row>
    <row r="42" spans="2:8">
      <c r="B42" s="12">
        <v>38</v>
      </c>
      <c r="C42" s="16" t="s">
        <v>11</v>
      </c>
      <c r="D42" s="16" t="s">
        <v>9</v>
      </c>
      <c r="E42" s="16" t="s">
        <v>61</v>
      </c>
      <c r="F42" s="16" t="s">
        <v>9</v>
      </c>
      <c r="G42" s="16" t="s">
        <v>12</v>
      </c>
      <c r="H42" s="32"/>
    </row>
    <row r="43" spans="2:8">
      <c r="B43" s="12">
        <v>39</v>
      </c>
      <c r="C43" s="16" t="s">
        <v>9</v>
      </c>
      <c r="D43" s="16" t="s">
        <v>9</v>
      </c>
      <c r="E43" s="16" t="s">
        <v>7</v>
      </c>
      <c r="F43" s="16" t="s">
        <v>9</v>
      </c>
      <c r="G43" s="16" t="s">
        <v>9</v>
      </c>
      <c r="H43" s="32"/>
    </row>
    <row r="44" spans="2:8">
      <c r="B44" s="12">
        <v>40</v>
      </c>
      <c r="C44" s="16" t="s">
        <v>9</v>
      </c>
      <c r="D44" s="16" t="s">
        <v>11</v>
      </c>
      <c r="E44" s="16" t="s">
        <v>12</v>
      </c>
      <c r="F44" s="16" t="s">
        <v>11</v>
      </c>
      <c r="G44" s="16" t="s">
        <v>9</v>
      </c>
      <c r="H44" s="32"/>
    </row>
    <row r="45" spans="2:8">
      <c r="B45" s="12">
        <v>41</v>
      </c>
      <c r="C45" s="16" t="s">
        <v>13</v>
      </c>
      <c r="D45" s="16" t="s">
        <v>9</v>
      </c>
      <c r="E45" s="16" t="s">
        <v>14</v>
      </c>
      <c r="F45" s="16" t="s">
        <v>9</v>
      </c>
      <c r="G45" s="16" t="s">
        <v>8</v>
      </c>
      <c r="H45" s="32"/>
    </row>
    <row r="46" spans="2:8">
      <c r="B46" s="12">
        <v>42</v>
      </c>
      <c r="C46" s="16" t="s">
        <v>8</v>
      </c>
      <c r="D46" s="16" t="s">
        <v>15</v>
      </c>
      <c r="E46" s="16" t="s">
        <v>10</v>
      </c>
      <c r="F46" s="16" t="s">
        <v>15</v>
      </c>
      <c r="G46" s="16" t="s">
        <v>12</v>
      </c>
      <c r="H46" s="32"/>
    </row>
    <row r="47" spans="2:8">
      <c r="B47" s="12">
        <v>43</v>
      </c>
      <c r="C47" s="16" t="s">
        <v>8</v>
      </c>
      <c r="D47" s="16" t="s">
        <v>13</v>
      </c>
      <c r="E47" s="16" t="s">
        <v>15</v>
      </c>
      <c r="F47" s="16" t="s">
        <v>13</v>
      </c>
      <c r="G47" s="16" t="s">
        <v>8</v>
      </c>
      <c r="H47" s="32"/>
    </row>
    <row r="48" spans="2:8">
      <c r="B48" s="12">
        <v>44</v>
      </c>
      <c r="C48" s="16" t="s">
        <v>8</v>
      </c>
      <c r="D48" s="16" t="s">
        <v>10</v>
      </c>
      <c r="E48" s="16" t="s">
        <v>10</v>
      </c>
      <c r="F48" s="16" t="s">
        <v>10</v>
      </c>
      <c r="G48" s="16" t="s">
        <v>8</v>
      </c>
      <c r="H48" s="32"/>
    </row>
    <row r="49" spans="2:9">
      <c r="B49" s="12">
        <v>45</v>
      </c>
      <c r="C49" s="16" t="s">
        <v>14</v>
      </c>
      <c r="D49" s="16" t="s">
        <v>15</v>
      </c>
      <c r="E49" s="16" t="s">
        <v>61</v>
      </c>
      <c r="F49" s="16" t="s">
        <v>15</v>
      </c>
      <c r="G49" s="16" t="s">
        <v>14</v>
      </c>
      <c r="H49" s="32"/>
    </row>
    <row r="50" spans="2:9">
      <c r="B50" s="12">
        <v>46</v>
      </c>
      <c r="C50" s="16" t="s">
        <v>10</v>
      </c>
      <c r="D50" s="16" t="s">
        <v>61</v>
      </c>
      <c r="E50" s="16" t="s">
        <v>61</v>
      </c>
      <c r="F50" s="16" t="s">
        <v>61</v>
      </c>
      <c r="G50" s="16" t="s">
        <v>9</v>
      </c>
      <c r="H50" s="32"/>
    </row>
    <row r="51" spans="2:9">
      <c r="B51" s="12">
        <v>47</v>
      </c>
      <c r="C51" s="16" t="s">
        <v>9</v>
      </c>
      <c r="D51" s="16" t="s">
        <v>12</v>
      </c>
      <c r="E51" s="16" t="s">
        <v>61</v>
      </c>
      <c r="F51" s="16" t="s">
        <v>12</v>
      </c>
      <c r="G51" s="16" t="s">
        <v>9</v>
      </c>
      <c r="H51" s="32"/>
    </row>
    <row r="52" spans="2:9">
      <c r="B52" s="12">
        <v>48</v>
      </c>
      <c r="C52" s="16" t="s">
        <v>61</v>
      </c>
      <c r="D52" s="16" t="s">
        <v>10</v>
      </c>
      <c r="E52" s="16" t="s">
        <v>15</v>
      </c>
      <c r="F52" s="16" t="s">
        <v>10</v>
      </c>
      <c r="G52" s="16" t="s">
        <v>10</v>
      </c>
      <c r="H52" s="32"/>
    </row>
    <row r="53" spans="2:9">
      <c r="B53" s="12">
        <v>49</v>
      </c>
      <c r="C53" s="16" t="s">
        <v>15</v>
      </c>
      <c r="D53" s="16" t="s">
        <v>15</v>
      </c>
      <c r="E53" s="16" t="s">
        <v>13</v>
      </c>
      <c r="F53" s="16" t="s">
        <v>15</v>
      </c>
      <c r="G53" s="16" t="s">
        <v>61</v>
      </c>
      <c r="H53" s="32"/>
    </row>
    <row r="54" spans="2:9">
      <c r="B54" s="12">
        <v>50</v>
      </c>
      <c r="C54" s="16" t="s">
        <v>61</v>
      </c>
      <c r="D54" s="16" t="s">
        <v>9</v>
      </c>
      <c r="E54" s="16" t="s">
        <v>8</v>
      </c>
      <c r="F54" s="16" t="s">
        <v>9</v>
      </c>
      <c r="G54" s="16" t="s">
        <v>61</v>
      </c>
      <c r="H54" s="32"/>
    </row>
    <row r="55" spans="2:9">
      <c r="B55" s="12">
        <v>51</v>
      </c>
      <c r="C55" s="16" t="s">
        <v>15</v>
      </c>
      <c r="D55" s="16" t="s">
        <v>12</v>
      </c>
      <c r="E55" s="16" t="s">
        <v>12</v>
      </c>
      <c r="F55" s="16" t="s">
        <v>12</v>
      </c>
      <c r="G55" s="16" t="s">
        <v>61</v>
      </c>
      <c r="H55" s="32"/>
    </row>
    <row r="56" spans="2:9">
      <c r="B56" s="12">
        <v>52</v>
      </c>
      <c r="C56" s="16" t="s">
        <v>15</v>
      </c>
      <c r="D56" s="48" t="s">
        <v>9</v>
      </c>
      <c r="E56" s="16" t="s">
        <v>12</v>
      </c>
      <c r="F56" s="48" t="s">
        <v>9</v>
      </c>
      <c r="G56" s="16" t="s">
        <v>15</v>
      </c>
      <c r="H56" s="32"/>
    </row>
    <row r="57" spans="2:9">
      <c r="B57" s="12">
        <v>53</v>
      </c>
      <c r="C57" s="16" t="s">
        <v>13</v>
      </c>
      <c r="D57" s="16" t="s">
        <v>9</v>
      </c>
      <c r="E57" s="16" t="s">
        <v>15</v>
      </c>
      <c r="F57" s="16" t="s">
        <v>9</v>
      </c>
      <c r="G57" s="16" t="s">
        <v>13</v>
      </c>
      <c r="H57" s="32"/>
    </row>
    <row r="58" spans="2:9">
      <c r="B58" s="12">
        <v>54</v>
      </c>
      <c r="C58" s="16" t="s">
        <v>8</v>
      </c>
      <c r="D58" s="16" t="s">
        <v>11</v>
      </c>
      <c r="E58" s="16" t="s">
        <v>61</v>
      </c>
      <c r="F58" s="16" t="s">
        <v>11</v>
      </c>
      <c r="G58" s="16" t="s">
        <v>8</v>
      </c>
      <c r="H58" s="32"/>
    </row>
    <row r="59" spans="2:9">
      <c r="B59" s="12">
        <v>55</v>
      </c>
      <c r="C59" s="16" t="s">
        <v>61</v>
      </c>
      <c r="D59" s="16" t="s">
        <v>14</v>
      </c>
      <c r="E59" s="16" t="s">
        <v>61</v>
      </c>
      <c r="F59" s="16" t="s">
        <v>14</v>
      </c>
      <c r="G59" s="16" t="s">
        <v>14</v>
      </c>
      <c r="H59" s="32"/>
    </row>
    <row r="60" spans="2:9">
      <c r="B60" s="12">
        <v>56</v>
      </c>
      <c r="C60" s="16" t="s">
        <v>15</v>
      </c>
      <c r="D60" s="16" t="s">
        <v>15</v>
      </c>
      <c r="E60" s="16" t="s">
        <v>61</v>
      </c>
      <c r="F60" s="16" t="s">
        <v>15</v>
      </c>
      <c r="G60" s="16" t="s">
        <v>10</v>
      </c>
      <c r="H60" s="32"/>
    </row>
    <row r="61" spans="2:9">
      <c r="B61" s="12">
        <v>57</v>
      </c>
      <c r="C61" s="16" t="s">
        <v>61</v>
      </c>
      <c r="D61" s="16" t="s">
        <v>61</v>
      </c>
      <c r="E61" s="16" t="s">
        <v>61</v>
      </c>
      <c r="F61" s="16" t="s">
        <v>61</v>
      </c>
      <c r="G61" s="16" t="s">
        <v>10</v>
      </c>
      <c r="H61" s="32"/>
    </row>
    <row r="62" spans="2:9">
      <c r="B62" s="12">
        <v>58</v>
      </c>
      <c r="C62" s="16" t="s">
        <v>61</v>
      </c>
      <c r="D62" s="16" t="s">
        <v>61</v>
      </c>
      <c r="E62" s="16" t="s">
        <v>15</v>
      </c>
      <c r="F62" s="16" t="s">
        <v>61</v>
      </c>
      <c r="G62" s="16" t="s">
        <v>61</v>
      </c>
      <c r="H62" s="32"/>
      <c r="I62" s="21">
        <f>I127</f>
        <v>1.4006012768370522</v>
      </c>
    </row>
    <row r="63" spans="2:9">
      <c r="B63" s="12">
        <v>59</v>
      </c>
      <c r="C63" s="16" t="s">
        <v>61</v>
      </c>
      <c r="D63" s="16" t="s">
        <v>14</v>
      </c>
      <c r="E63" s="16" t="s">
        <v>7</v>
      </c>
      <c r="F63" s="16" t="s">
        <v>14</v>
      </c>
      <c r="G63" s="16" t="s">
        <v>61</v>
      </c>
      <c r="H63" s="32"/>
    </row>
    <row r="64" spans="2:9">
      <c r="B64" s="12">
        <v>60</v>
      </c>
      <c r="C64" s="16" t="s">
        <v>61</v>
      </c>
      <c r="D64" s="16" t="s">
        <v>61</v>
      </c>
      <c r="E64" s="16" t="s">
        <v>5</v>
      </c>
      <c r="F64" s="16" t="s">
        <v>61</v>
      </c>
      <c r="G64" s="16" t="s">
        <v>15</v>
      </c>
      <c r="H64" s="32"/>
    </row>
    <row r="65" spans="2:8">
      <c r="B65" s="12">
        <v>61</v>
      </c>
      <c r="C65" s="16" t="s">
        <v>14</v>
      </c>
      <c r="D65" s="16" t="s">
        <v>61</v>
      </c>
      <c r="E65" s="16" t="s">
        <v>13</v>
      </c>
      <c r="F65" s="16" t="s">
        <v>61</v>
      </c>
      <c r="G65" s="16" t="s">
        <v>61</v>
      </c>
      <c r="H65" s="32"/>
    </row>
    <row r="66" spans="2:8">
      <c r="B66" s="12">
        <v>62</v>
      </c>
      <c r="C66" s="16" t="s">
        <v>15</v>
      </c>
      <c r="D66" s="16" t="s">
        <v>15</v>
      </c>
      <c r="E66" s="16" t="s">
        <v>15</v>
      </c>
      <c r="F66" s="16" t="s">
        <v>15</v>
      </c>
      <c r="G66" s="16" t="s">
        <v>15</v>
      </c>
      <c r="H66" s="32"/>
    </row>
    <row r="67" spans="2:8">
      <c r="B67" s="12">
        <v>63</v>
      </c>
      <c r="C67" s="16" t="s">
        <v>14</v>
      </c>
      <c r="D67" s="16" t="s">
        <v>12</v>
      </c>
      <c r="E67" s="16" t="s">
        <v>11</v>
      </c>
      <c r="F67" s="16" t="s">
        <v>12</v>
      </c>
      <c r="G67" s="16" t="s">
        <v>12</v>
      </c>
      <c r="H67" s="32"/>
    </row>
    <row r="68" spans="2:8">
      <c r="B68" s="12">
        <v>64</v>
      </c>
      <c r="C68" s="16" t="s">
        <v>5</v>
      </c>
      <c r="D68" s="16" t="s">
        <v>14</v>
      </c>
      <c r="E68" s="16" t="s">
        <v>11</v>
      </c>
      <c r="F68" s="16" t="s">
        <v>14</v>
      </c>
      <c r="G68" s="16" t="s">
        <v>5</v>
      </c>
      <c r="H68" s="32"/>
    </row>
    <row r="69" spans="2:8">
      <c r="B69" s="12">
        <v>65</v>
      </c>
      <c r="C69" s="16" t="s">
        <v>7</v>
      </c>
      <c r="D69" s="16" t="s">
        <v>61</v>
      </c>
      <c r="E69" s="16" t="s">
        <v>11</v>
      </c>
      <c r="F69" s="16" t="s">
        <v>61</v>
      </c>
      <c r="G69" s="16" t="s">
        <v>10</v>
      </c>
      <c r="H69" s="32"/>
    </row>
    <row r="70" spans="2:8">
      <c r="B70" s="12">
        <v>66</v>
      </c>
      <c r="C70" s="16" t="s">
        <v>7</v>
      </c>
      <c r="D70" s="16" t="s">
        <v>7</v>
      </c>
      <c r="E70" s="16" t="s">
        <v>11</v>
      </c>
      <c r="F70" s="16" t="s">
        <v>7</v>
      </c>
      <c r="G70" s="16" t="s">
        <v>7</v>
      </c>
      <c r="H70" s="32"/>
    </row>
    <row r="71" spans="2:8">
      <c r="B71" s="12">
        <v>67</v>
      </c>
      <c r="C71" s="16" t="s">
        <v>12</v>
      </c>
      <c r="D71" s="16" t="s">
        <v>11</v>
      </c>
      <c r="E71" s="16" t="s">
        <v>8</v>
      </c>
      <c r="F71" s="16" t="s">
        <v>11</v>
      </c>
      <c r="G71" s="16" t="s">
        <v>11</v>
      </c>
      <c r="H71" s="32"/>
    </row>
    <row r="72" spans="2:8">
      <c r="B72" s="12">
        <v>68</v>
      </c>
      <c r="C72" s="16" t="s">
        <v>12</v>
      </c>
      <c r="D72" s="16" t="s">
        <v>5</v>
      </c>
      <c r="E72" s="16" t="s">
        <v>5</v>
      </c>
      <c r="F72" s="16" t="s">
        <v>5</v>
      </c>
      <c r="G72" s="16" t="s">
        <v>11</v>
      </c>
      <c r="H72" s="32"/>
    </row>
    <row r="73" spans="2:8">
      <c r="B73" s="12">
        <v>69</v>
      </c>
      <c r="C73" s="16" t="s">
        <v>9</v>
      </c>
      <c r="D73" s="16" t="s">
        <v>12</v>
      </c>
      <c r="E73" s="16" t="s">
        <v>12</v>
      </c>
      <c r="F73" s="16" t="s">
        <v>12</v>
      </c>
      <c r="G73" s="16" t="s">
        <v>10</v>
      </c>
      <c r="H73" s="32"/>
    </row>
    <row r="74" spans="2:8">
      <c r="B74" s="12">
        <v>70</v>
      </c>
      <c r="C74" s="16" t="s">
        <v>9</v>
      </c>
      <c r="D74" s="16" t="s">
        <v>7</v>
      </c>
      <c r="E74" s="16" t="s">
        <v>12</v>
      </c>
      <c r="F74" s="16" t="s">
        <v>7</v>
      </c>
      <c r="G74" s="16" t="s">
        <v>11</v>
      </c>
      <c r="H74" s="32"/>
    </row>
    <row r="75" spans="2:8">
      <c r="B75" s="12">
        <v>71</v>
      </c>
      <c r="C75" s="16" t="s">
        <v>13</v>
      </c>
      <c r="D75" s="16" t="s">
        <v>7</v>
      </c>
      <c r="E75" s="16" t="s">
        <v>13</v>
      </c>
      <c r="F75" s="16" t="s">
        <v>7</v>
      </c>
      <c r="G75" s="16" t="s">
        <v>12</v>
      </c>
      <c r="H75" s="32"/>
    </row>
    <row r="76" spans="2:8">
      <c r="B76" s="12">
        <v>72</v>
      </c>
      <c r="C76" s="16" t="s">
        <v>5</v>
      </c>
      <c r="D76" s="16" t="s">
        <v>12</v>
      </c>
      <c r="E76" s="16" t="s">
        <v>5</v>
      </c>
      <c r="F76" s="16" t="s">
        <v>12</v>
      </c>
      <c r="G76" s="16" t="s">
        <v>5</v>
      </c>
      <c r="H76" s="32"/>
    </row>
    <row r="77" spans="2:8">
      <c r="B77" s="12">
        <v>73</v>
      </c>
      <c r="C77" s="54" t="s">
        <v>7</v>
      </c>
      <c r="D77" s="16" t="s">
        <v>5</v>
      </c>
      <c r="E77" s="16" t="s">
        <v>9</v>
      </c>
      <c r="F77" s="16" t="s">
        <v>5</v>
      </c>
      <c r="G77" s="16" t="s">
        <v>12</v>
      </c>
      <c r="H77" s="32"/>
    </row>
    <row r="78" spans="2:8">
      <c r="B78" s="12">
        <v>74</v>
      </c>
      <c r="C78" s="47" t="s">
        <v>61</v>
      </c>
      <c r="D78" s="16" t="s">
        <v>7</v>
      </c>
      <c r="E78" s="16" t="s">
        <v>12</v>
      </c>
      <c r="F78" s="16" t="s">
        <v>7</v>
      </c>
      <c r="G78" s="16" t="s">
        <v>8</v>
      </c>
      <c r="H78" s="32"/>
    </row>
    <row r="79" spans="2:8">
      <c r="B79" s="12">
        <v>75</v>
      </c>
      <c r="C79" s="16" t="s">
        <v>61</v>
      </c>
      <c r="D79" s="16" t="s">
        <v>7</v>
      </c>
      <c r="E79" s="16" t="s">
        <v>11</v>
      </c>
      <c r="F79" s="16" t="s">
        <v>7</v>
      </c>
      <c r="G79" s="16" t="s">
        <v>8</v>
      </c>
      <c r="H79" s="32"/>
    </row>
    <row r="80" spans="2:8">
      <c r="B80" s="12">
        <v>76</v>
      </c>
      <c r="C80" s="16" t="s">
        <v>5</v>
      </c>
      <c r="D80" s="16" t="s">
        <v>61</v>
      </c>
      <c r="E80" s="16" t="s">
        <v>43</v>
      </c>
      <c r="F80" s="16" t="s">
        <v>61</v>
      </c>
      <c r="G80" s="16" t="s">
        <v>5</v>
      </c>
      <c r="H80" s="32"/>
    </row>
    <row r="81" spans="2:8">
      <c r="B81" s="12">
        <v>77</v>
      </c>
      <c r="C81" s="16" t="s">
        <v>61</v>
      </c>
      <c r="D81" s="16" t="s">
        <v>61</v>
      </c>
      <c r="E81" s="16" t="s">
        <v>43</v>
      </c>
      <c r="F81" s="16" t="s">
        <v>61</v>
      </c>
      <c r="G81" s="16" t="s">
        <v>9</v>
      </c>
      <c r="H81" s="32"/>
    </row>
    <row r="82" spans="2:8">
      <c r="B82" s="12">
        <v>78</v>
      </c>
      <c r="C82" s="16" t="s">
        <v>9</v>
      </c>
      <c r="D82" s="16" t="s">
        <v>12</v>
      </c>
      <c r="E82" s="16" t="s">
        <v>43</v>
      </c>
      <c r="F82" s="16" t="s">
        <v>7</v>
      </c>
      <c r="G82" s="16" t="s">
        <v>12</v>
      </c>
      <c r="H82" s="32"/>
    </row>
    <row r="83" spans="2:8">
      <c r="B83" s="12">
        <v>79</v>
      </c>
      <c r="C83" s="16" t="s">
        <v>14</v>
      </c>
      <c r="D83" s="16" t="s">
        <v>7</v>
      </c>
      <c r="E83" s="16" t="s">
        <v>43</v>
      </c>
      <c r="F83" s="16" t="s">
        <v>8</v>
      </c>
      <c r="G83" s="16" t="s">
        <v>61</v>
      </c>
      <c r="H83" s="32"/>
    </row>
    <row r="84" spans="2:8">
      <c r="B84" s="12">
        <v>80</v>
      </c>
      <c r="C84" s="16" t="s">
        <v>43</v>
      </c>
      <c r="D84" s="16" t="s">
        <v>8</v>
      </c>
      <c r="E84" s="16" t="s">
        <v>43</v>
      </c>
      <c r="F84" s="16" t="s">
        <v>9</v>
      </c>
      <c r="G84" s="16" t="s">
        <v>43</v>
      </c>
      <c r="H84" s="32"/>
    </row>
    <row r="85" spans="2:8">
      <c r="B85" s="12">
        <v>81</v>
      </c>
      <c r="C85" s="16" t="s">
        <v>43</v>
      </c>
      <c r="D85" s="16" t="s">
        <v>9</v>
      </c>
      <c r="E85" s="16" t="s">
        <v>43</v>
      </c>
      <c r="F85" s="16" t="s">
        <v>10</v>
      </c>
      <c r="G85" s="16" t="s">
        <v>43</v>
      </c>
      <c r="H85" s="32"/>
    </row>
    <row r="86" spans="2:8">
      <c r="B86" s="12">
        <v>82</v>
      </c>
      <c r="C86" s="16" t="s">
        <v>43</v>
      </c>
      <c r="D86" s="16" t="s">
        <v>10</v>
      </c>
      <c r="E86" s="16" t="s">
        <v>43</v>
      </c>
      <c r="F86" s="16" t="s">
        <v>61</v>
      </c>
      <c r="G86" s="16" t="s">
        <v>43</v>
      </c>
      <c r="H86" s="32"/>
    </row>
    <row r="87" spans="2:8">
      <c r="B87" s="12">
        <v>83</v>
      </c>
      <c r="C87" s="16" t="s">
        <v>43</v>
      </c>
      <c r="D87" s="16" t="s">
        <v>8</v>
      </c>
      <c r="E87" s="16" t="s">
        <v>43</v>
      </c>
      <c r="F87" s="16" t="s">
        <v>8</v>
      </c>
      <c r="G87" s="16" t="s">
        <v>43</v>
      </c>
      <c r="H87" s="32"/>
    </row>
    <row r="88" spans="2:8">
      <c r="B88" s="12">
        <v>84</v>
      </c>
      <c r="C88" s="16" t="s">
        <v>43</v>
      </c>
      <c r="D88" s="16" t="s">
        <v>61</v>
      </c>
      <c r="E88" s="16" t="s">
        <v>7</v>
      </c>
      <c r="F88" s="16" t="s">
        <v>11</v>
      </c>
      <c r="G88" s="16" t="s">
        <v>43</v>
      </c>
      <c r="H88" s="32"/>
    </row>
    <row r="89" spans="2:8">
      <c r="B89" s="12">
        <v>85</v>
      </c>
      <c r="C89" s="16" t="s">
        <v>43</v>
      </c>
      <c r="D89" s="16" t="s">
        <v>11</v>
      </c>
      <c r="E89" s="16" t="s">
        <v>7</v>
      </c>
      <c r="F89" s="16" t="s">
        <v>9</v>
      </c>
      <c r="G89" s="16" t="s">
        <v>43</v>
      </c>
      <c r="H89" s="32"/>
    </row>
    <row r="90" spans="2:8">
      <c r="B90" s="12">
        <v>86</v>
      </c>
      <c r="C90" s="16" t="s">
        <v>43</v>
      </c>
      <c r="D90" s="16" t="s">
        <v>14</v>
      </c>
      <c r="E90" s="16" t="s">
        <v>10</v>
      </c>
      <c r="F90" s="16" t="s">
        <v>14</v>
      </c>
      <c r="G90" s="16" t="s">
        <v>43</v>
      </c>
      <c r="H90" s="32"/>
    </row>
    <row r="91" spans="2:8">
      <c r="B91" s="12">
        <v>87</v>
      </c>
      <c r="C91" s="16" t="s">
        <v>43</v>
      </c>
      <c r="D91" s="16" t="s">
        <v>8</v>
      </c>
      <c r="E91" s="16" t="s">
        <v>15</v>
      </c>
      <c r="F91" s="16" t="s">
        <v>8</v>
      </c>
      <c r="G91" s="16" t="s">
        <v>43</v>
      </c>
      <c r="H91" s="32"/>
    </row>
    <row r="92" spans="2:8">
      <c r="B92" s="12">
        <v>88</v>
      </c>
      <c r="C92" s="16" t="s">
        <v>61</v>
      </c>
      <c r="D92" s="16" t="s">
        <v>13</v>
      </c>
      <c r="E92" s="16" t="s">
        <v>9</v>
      </c>
      <c r="F92" s="16" t="s">
        <v>13</v>
      </c>
      <c r="G92" s="16" t="s">
        <v>43</v>
      </c>
      <c r="H92" s="32"/>
    </row>
    <row r="93" spans="2:8">
      <c r="B93" s="12">
        <v>89</v>
      </c>
      <c r="C93" s="16" t="s">
        <v>61</v>
      </c>
      <c r="D93" s="16" t="s">
        <v>13</v>
      </c>
      <c r="E93" s="16" t="s">
        <v>15</v>
      </c>
      <c r="F93" s="16" t="s">
        <v>9</v>
      </c>
      <c r="G93" s="16" t="s">
        <v>61</v>
      </c>
      <c r="H93" s="32"/>
    </row>
    <row r="94" spans="2:8">
      <c r="B94" s="12">
        <v>90</v>
      </c>
      <c r="C94" s="16" t="s">
        <v>7</v>
      </c>
      <c r="D94" s="16" t="s">
        <v>61</v>
      </c>
      <c r="E94" s="16" t="s">
        <v>14</v>
      </c>
      <c r="F94" s="16" t="s">
        <v>61</v>
      </c>
      <c r="G94" s="16" t="s">
        <v>11</v>
      </c>
      <c r="H94" s="32"/>
    </row>
    <row r="95" spans="2:8">
      <c r="B95" s="12">
        <v>91</v>
      </c>
      <c r="C95" s="16" t="s">
        <v>61</v>
      </c>
      <c r="D95" s="16" t="s">
        <v>61</v>
      </c>
      <c r="E95" s="16" t="s">
        <v>9</v>
      </c>
      <c r="F95" s="16" t="s">
        <v>61</v>
      </c>
      <c r="G95" s="16" t="s">
        <v>14</v>
      </c>
      <c r="H95" s="32"/>
    </row>
    <row r="96" spans="2:8">
      <c r="B96" s="12">
        <v>92</v>
      </c>
      <c r="C96" s="16" t="s">
        <v>61</v>
      </c>
      <c r="D96" s="16" t="s">
        <v>61</v>
      </c>
      <c r="E96" s="16" t="s">
        <v>9</v>
      </c>
      <c r="F96" s="16" t="s">
        <v>61</v>
      </c>
      <c r="G96" s="16" t="s">
        <v>7</v>
      </c>
      <c r="H96" s="32"/>
    </row>
    <row r="97" spans="2:9">
      <c r="B97" s="12">
        <v>93</v>
      </c>
      <c r="C97" s="16" t="s">
        <v>7</v>
      </c>
      <c r="D97" s="16" t="s">
        <v>61</v>
      </c>
      <c r="E97" s="16" t="s">
        <v>12</v>
      </c>
      <c r="F97" s="16" t="s">
        <v>61</v>
      </c>
      <c r="G97" s="16" t="s">
        <v>14</v>
      </c>
      <c r="H97" s="32"/>
    </row>
    <row r="98" spans="2:9">
      <c r="B98" s="12">
        <v>94</v>
      </c>
      <c r="C98" s="16" t="s">
        <v>7</v>
      </c>
      <c r="D98" s="16" t="s">
        <v>14</v>
      </c>
      <c r="E98" s="16" t="s">
        <v>9</v>
      </c>
      <c r="F98" s="16" t="s">
        <v>9</v>
      </c>
      <c r="G98" s="16" t="s">
        <v>14</v>
      </c>
      <c r="H98" s="32"/>
    </row>
    <row r="99" spans="2:9">
      <c r="B99" s="12">
        <v>95</v>
      </c>
      <c r="C99" s="16" t="s">
        <v>7</v>
      </c>
      <c r="D99" s="16" t="s">
        <v>10</v>
      </c>
      <c r="E99" s="16" t="s">
        <v>9</v>
      </c>
      <c r="F99" s="16" t="s">
        <v>10</v>
      </c>
      <c r="G99" s="16" t="s">
        <v>10</v>
      </c>
      <c r="H99" s="32"/>
    </row>
    <row r="100" spans="2:9">
      <c r="B100" s="12">
        <v>96</v>
      </c>
      <c r="C100" s="16" t="s">
        <v>7</v>
      </c>
      <c r="D100" s="16" t="s">
        <v>15</v>
      </c>
      <c r="E100" s="16" t="s">
        <v>15</v>
      </c>
      <c r="F100" s="16" t="s">
        <v>10</v>
      </c>
      <c r="G100" s="16" t="s">
        <v>14</v>
      </c>
      <c r="H100" s="32"/>
      <c r="I100" s="21">
        <f>I127</f>
        <v>1.4006012768370522</v>
      </c>
    </row>
    <row r="101" spans="2:9">
      <c r="B101" s="12">
        <v>97</v>
      </c>
      <c r="C101" s="16" t="s">
        <v>7</v>
      </c>
      <c r="D101" s="16" t="s">
        <v>15</v>
      </c>
      <c r="E101" s="16" t="s">
        <v>61</v>
      </c>
      <c r="F101" s="16" t="s">
        <v>15</v>
      </c>
      <c r="G101" s="16" t="s">
        <v>10</v>
      </c>
      <c r="H101" s="32"/>
    </row>
    <row r="102" spans="2:9">
      <c r="B102" s="12">
        <v>98</v>
      </c>
      <c r="C102" s="16" t="s">
        <v>8</v>
      </c>
      <c r="D102" s="16" t="s">
        <v>15</v>
      </c>
      <c r="E102" s="16" t="s">
        <v>61</v>
      </c>
      <c r="F102" s="16" t="s">
        <v>10</v>
      </c>
      <c r="G102" s="16" t="s">
        <v>8</v>
      </c>
      <c r="H102" s="32"/>
    </row>
    <row r="103" spans="2:9">
      <c r="B103" s="12">
        <v>99</v>
      </c>
      <c r="C103" s="16" t="s">
        <v>9</v>
      </c>
      <c r="D103" s="16" t="s">
        <v>10</v>
      </c>
      <c r="E103" s="16" t="s">
        <v>15</v>
      </c>
      <c r="F103" s="16" t="s">
        <v>10</v>
      </c>
      <c r="G103" s="16" t="s">
        <v>8</v>
      </c>
      <c r="H103" s="32"/>
    </row>
    <row r="104" spans="2:9">
      <c r="B104" s="12">
        <v>100</v>
      </c>
      <c r="C104" s="16" t="s">
        <v>10</v>
      </c>
      <c r="D104" s="16" t="s">
        <v>15</v>
      </c>
      <c r="E104" s="16" t="s">
        <v>15</v>
      </c>
      <c r="F104" s="16" t="s">
        <v>15</v>
      </c>
      <c r="G104" s="16" t="s">
        <v>15</v>
      </c>
      <c r="H104" s="32"/>
    </row>
    <row r="105" spans="2:9">
      <c r="B105" s="12">
        <v>101</v>
      </c>
      <c r="C105" s="16" t="s">
        <v>61</v>
      </c>
      <c r="D105" s="16" t="s">
        <v>8</v>
      </c>
      <c r="E105" s="16" t="s">
        <v>9</v>
      </c>
      <c r="F105" s="16" t="s">
        <v>8</v>
      </c>
      <c r="G105" s="16" t="s">
        <v>61</v>
      </c>
      <c r="H105" s="32"/>
    </row>
    <row r="106" spans="2:9">
      <c r="B106" s="12">
        <v>102</v>
      </c>
      <c r="C106" s="16" t="s">
        <v>61</v>
      </c>
      <c r="D106" s="16" t="s">
        <v>12</v>
      </c>
      <c r="E106" s="47" t="s">
        <v>9</v>
      </c>
      <c r="F106" s="16" t="s">
        <v>12</v>
      </c>
      <c r="G106" s="16" t="s">
        <v>61</v>
      </c>
      <c r="H106" s="32"/>
    </row>
    <row r="107" spans="2:9">
      <c r="B107" s="12">
        <v>103</v>
      </c>
      <c r="C107" s="16" t="s">
        <v>61</v>
      </c>
      <c r="D107" s="16" t="s">
        <v>8</v>
      </c>
      <c r="E107" s="16" t="s">
        <v>9</v>
      </c>
      <c r="F107" s="16" t="s">
        <v>8</v>
      </c>
      <c r="G107" s="16" t="s">
        <v>61</v>
      </c>
      <c r="H107" s="32"/>
    </row>
    <row r="108" spans="2:9">
      <c r="B108" s="12">
        <v>104</v>
      </c>
      <c r="C108" s="16" t="s">
        <v>61</v>
      </c>
      <c r="D108" s="16" t="s">
        <v>12</v>
      </c>
      <c r="E108" s="16" t="s">
        <v>11</v>
      </c>
      <c r="F108" s="16" t="s">
        <v>12</v>
      </c>
      <c r="G108" s="16" t="s">
        <v>61</v>
      </c>
      <c r="H108" s="32"/>
    </row>
    <row r="109" spans="2:9">
      <c r="B109" s="12">
        <v>105</v>
      </c>
      <c r="C109" s="16" t="s">
        <v>10</v>
      </c>
      <c r="D109" s="16" t="s">
        <v>14</v>
      </c>
      <c r="E109" s="16" t="s">
        <v>11</v>
      </c>
      <c r="F109" s="16" t="s">
        <v>10</v>
      </c>
      <c r="G109" s="16" t="s">
        <v>15</v>
      </c>
      <c r="H109" s="32"/>
    </row>
    <row r="110" spans="2:9">
      <c r="B110" s="12">
        <v>106</v>
      </c>
      <c r="C110" s="16" t="s">
        <v>61</v>
      </c>
      <c r="D110" s="16" t="s">
        <v>9</v>
      </c>
      <c r="E110" s="16" t="s">
        <v>15</v>
      </c>
      <c r="F110" s="16" t="s">
        <v>9</v>
      </c>
      <c r="G110" s="16" t="s">
        <v>61</v>
      </c>
      <c r="H110" s="32"/>
    </row>
    <row r="111" spans="2:9">
      <c r="B111" s="12">
        <v>107</v>
      </c>
      <c r="C111" s="16" t="s">
        <v>13</v>
      </c>
      <c r="D111" s="16" t="s">
        <v>9</v>
      </c>
      <c r="E111" s="16" t="s">
        <v>15</v>
      </c>
      <c r="F111" s="16" t="s">
        <v>9</v>
      </c>
      <c r="G111" s="16" t="s">
        <v>15</v>
      </c>
      <c r="H111" s="32"/>
    </row>
    <row r="112" spans="2:9">
      <c r="B112" s="12">
        <v>108</v>
      </c>
      <c r="C112" s="16" t="s">
        <v>13</v>
      </c>
      <c r="D112" s="16" t="s">
        <v>9</v>
      </c>
      <c r="E112" s="16" t="s">
        <v>8</v>
      </c>
      <c r="F112" s="16" t="s">
        <v>9</v>
      </c>
      <c r="G112" s="16" t="s">
        <v>10</v>
      </c>
      <c r="H112" s="32"/>
    </row>
    <row r="113" spans="2:9">
      <c r="B113" s="12">
        <v>109</v>
      </c>
      <c r="C113" s="16" t="s">
        <v>10</v>
      </c>
      <c r="D113" s="16" t="s">
        <v>13</v>
      </c>
      <c r="E113" s="16" t="s">
        <v>8</v>
      </c>
      <c r="F113" s="16" t="s">
        <v>61</v>
      </c>
      <c r="G113" s="16" t="s">
        <v>14</v>
      </c>
      <c r="H113" s="32"/>
    </row>
    <row r="114" spans="2:9">
      <c r="B114" s="12">
        <v>110</v>
      </c>
      <c r="C114" s="16" t="s">
        <v>10</v>
      </c>
      <c r="D114" s="16" t="s">
        <v>13</v>
      </c>
      <c r="E114" s="16" t="s">
        <v>14</v>
      </c>
      <c r="F114" s="16" t="s">
        <v>61</v>
      </c>
      <c r="G114" s="16" t="s">
        <v>61</v>
      </c>
      <c r="H114" s="32"/>
    </row>
    <row r="115" spans="2:9">
      <c r="B115" s="12">
        <v>111</v>
      </c>
      <c r="C115" s="16" t="s">
        <v>10</v>
      </c>
      <c r="D115" s="16" t="s">
        <v>10</v>
      </c>
      <c r="E115" s="16" t="s">
        <v>14</v>
      </c>
      <c r="F115" s="16" t="s">
        <v>10</v>
      </c>
      <c r="G115" s="16" t="s">
        <v>61</v>
      </c>
      <c r="H115" s="32"/>
    </row>
    <row r="116" spans="2:9">
      <c r="B116" s="12">
        <v>112</v>
      </c>
      <c r="C116" s="16" t="s">
        <v>13</v>
      </c>
      <c r="D116" s="16" t="s">
        <v>43</v>
      </c>
      <c r="E116" s="16" t="s">
        <v>7</v>
      </c>
      <c r="F116" s="16" t="s">
        <v>43</v>
      </c>
      <c r="G116" s="16" t="s">
        <v>61</v>
      </c>
      <c r="H116" s="32"/>
    </row>
    <row r="117" spans="2:9">
      <c r="B117" s="12">
        <v>113</v>
      </c>
      <c r="C117" s="16" t="s">
        <v>14</v>
      </c>
      <c r="D117" s="16" t="s">
        <v>43</v>
      </c>
      <c r="E117" s="16" t="s">
        <v>7</v>
      </c>
      <c r="F117" s="16" t="s">
        <v>43</v>
      </c>
      <c r="G117" s="16" t="s">
        <v>61</v>
      </c>
      <c r="H117" s="32"/>
    </row>
    <row r="118" spans="2:9">
      <c r="B118" s="12">
        <v>114</v>
      </c>
      <c r="C118" s="16" t="s">
        <v>10</v>
      </c>
      <c r="D118" s="16" t="s">
        <v>43</v>
      </c>
      <c r="E118" s="16" t="s">
        <v>11</v>
      </c>
      <c r="F118" s="16" t="s">
        <v>43</v>
      </c>
      <c r="G118" s="16" t="s">
        <v>61</v>
      </c>
      <c r="H118" s="32"/>
    </row>
    <row r="119" spans="2:9">
      <c r="B119" s="12">
        <v>115</v>
      </c>
      <c r="C119" s="16" t="s">
        <v>14</v>
      </c>
      <c r="D119" s="16" t="s">
        <v>43</v>
      </c>
      <c r="E119" s="16" t="s">
        <v>14</v>
      </c>
      <c r="F119" s="16" t="s">
        <v>43</v>
      </c>
      <c r="G119" s="16" t="s">
        <v>8</v>
      </c>
      <c r="H119" s="32"/>
    </row>
    <row r="120" spans="2:9">
      <c r="B120" s="12">
        <v>116</v>
      </c>
      <c r="C120" s="16" t="s">
        <v>12</v>
      </c>
      <c r="D120" s="16" t="s">
        <v>43</v>
      </c>
      <c r="E120" s="16" t="s">
        <v>12</v>
      </c>
      <c r="F120" s="16" t="s">
        <v>43</v>
      </c>
      <c r="G120" s="16" t="s">
        <v>7</v>
      </c>
      <c r="H120" s="32"/>
    </row>
    <row r="121" spans="2:9">
      <c r="B121" s="12">
        <v>117</v>
      </c>
      <c r="C121" s="16" t="s">
        <v>10</v>
      </c>
      <c r="D121" s="16" t="s">
        <v>43</v>
      </c>
      <c r="E121" s="16" t="s">
        <v>13</v>
      </c>
      <c r="F121" s="16" t="s">
        <v>43</v>
      </c>
      <c r="G121" s="16" t="s">
        <v>61</v>
      </c>
      <c r="H121" s="32"/>
    </row>
    <row r="122" spans="2:9">
      <c r="B122" s="12">
        <v>118</v>
      </c>
      <c r="C122" s="16" t="s">
        <v>15</v>
      </c>
      <c r="D122" s="16" t="s">
        <v>43</v>
      </c>
      <c r="E122" s="16" t="s">
        <v>8</v>
      </c>
      <c r="F122" s="16" t="s">
        <v>43</v>
      </c>
      <c r="G122" s="16" t="s">
        <v>9</v>
      </c>
      <c r="H122" s="32"/>
    </row>
    <row r="123" spans="2:9">
      <c r="B123" s="12">
        <v>119</v>
      </c>
      <c r="C123" s="16" t="s">
        <v>14</v>
      </c>
      <c r="D123" s="16" t="s">
        <v>9</v>
      </c>
      <c r="E123" s="16" t="s">
        <v>8</v>
      </c>
      <c r="F123" s="16" t="s">
        <v>9</v>
      </c>
      <c r="G123" s="16" t="s">
        <v>61</v>
      </c>
      <c r="H123" s="32"/>
    </row>
    <row r="124" spans="2:9">
      <c r="B124" s="12">
        <v>120</v>
      </c>
      <c r="C124" s="16" t="s">
        <v>15</v>
      </c>
      <c r="D124" s="16" t="s">
        <v>14</v>
      </c>
      <c r="E124" s="16" t="s">
        <v>10</v>
      </c>
      <c r="F124" s="16" t="s">
        <v>61</v>
      </c>
      <c r="G124" s="16" t="s">
        <v>9</v>
      </c>
      <c r="H124" s="32"/>
    </row>
    <row r="125" spans="2:9">
      <c r="B125" s="12">
        <v>121</v>
      </c>
      <c r="C125" s="16" t="s">
        <v>10</v>
      </c>
      <c r="D125" s="16" t="s">
        <v>14</v>
      </c>
      <c r="E125" s="16" t="s">
        <v>10</v>
      </c>
      <c r="F125" s="16" t="s">
        <v>14</v>
      </c>
      <c r="G125" s="16" t="s">
        <v>9</v>
      </c>
      <c r="H125" s="32"/>
    </row>
    <row r="126" spans="2:9">
      <c r="B126" s="12">
        <v>122</v>
      </c>
      <c r="C126" s="16" t="s">
        <v>10</v>
      </c>
      <c r="D126" s="16" t="s">
        <v>13</v>
      </c>
      <c r="E126" s="16" t="s">
        <v>10</v>
      </c>
      <c r="F126" s="16" t="s">
        <v>13</v>
      </c>
      <c r="G126" s="16" t="s">
        <v>10</v>
      </c>
      <c r="H126" s="32"/>
    </row>
    <row r="127" spans="2:9">
      <c r="B127" s="12">
        <v>123</v>
      </c>
      <c r="C127" s="16" t="s">
        <v>11</v>
      </c>
      <c r="D127" s="16" t="s">
        <v>61</v>
      </c>
      <c r="E127" s="16" t="s">
        <v>14</v>
      </c>
      <c r="F127" s="16" t="s">
        <v>61</v>
      </c>
      <c r="G127" s="16" t="s">
        <v>12</v>
      </c>
      <c r="H127" s="32"/>
      <c r="I127" s="21">
        <f>J147</f>
        <v>1.4006012768370522</v>
      </c>
    </row>
    <row r="128" spans="2:9">
      <c r="B128" s="12">
        <v>124</v>
      </c>
      <c r="C128" s="16" t="s">
        <v>11</v>
      </c>
      <c r="D128" s="16" t="s">
        <v>10</v>
      </c>
      <c r="E128" s="16" t="s">
        <v>10</v>
      </c>
      <c r="F128" s="16" t="s">
        <v>10</v>
      </c>
      <c r="G128" s="16" t="s">
        <v>11</v>
      </c>
      <c r="H128" s="32"/>
    </row>
    <row r="129" spans="2:8">
      <c r="B129" s="12">
        <v>125</v>
      </c>
      <c r="C129" s="16" t="s">
        <v>12</v>
      </c>
      <c r="D129" s="16" t="s">
        <v>7</v>
      </c>
      <c r="E129" s="16" t="s">
        <v>11</v>
      </c>
      <c r="F129" s="16" t="s">
        <v>7</v>
      </c>
      <c r="G129" s="16" t="s">
        <v>7</v>
      </c>
      <c r="H129" s="32"/>
    </row>
    <row r="130" spans="2:8">
      <c r="B130" s="12">
        <v>126</v>
      </c>
      <c r="C130" s="16" t="s">
        <v>8</v>
      </c>
      <c r="D130" s="16" t="s">
        <v>7</v>
      </c>
      <c r="E130" s="16" t="s">
        <v>13</v>
      </c>
      <c r="F130" s="16" t="s">
        <v>7</v>
      </c>
      <c r="G130" s="16" t="s">
        <v>7</v>
      </c>
      <c r="H130" s="32"/>
    </row>
    <row r="131" spans="2:8">
      <c r="B131" s="12">
        <v>127</v>
      </c>
      <c r="C131" s="16" t="s">
        <v>8</v>
      </c>
      <c r="D131" s="16" t="s">
        <v>7</v>
      </c>
      <c r="E131" s="16" t="s">
        <v>9</v>
      </c>
      <c r="F131" s="16" t="s">
        <v>7</v>
      </c>
      <c r="G131" s="16" t="s">
        <v>7</v>
      </c>
      <c r="H131" s="32"/>
    </row>
    <row r="132" spans="2:8">
      <c r="B132" s="12">
        <v>128</v>
      </c>
      <c r="C132" s="16" t="s">
        <v>8</v>
      </c>
      <c r="D132" s="16" t="s">
        <v>7</v>
      </c>
      <c r="E132" s="16" t="s">
        <v>15</v>
      </c>
      <c r="F132" s="16" t="s">
        <v>7</v>
      </c>
      <c r="G132" s="16" t="s">
        <v>8</v>
      </c>
      <c r="H132" s="32"/>
    </row>
    <row r="133" spans="2:8">
      <c r="B133" s="12">
        <v>129</v>
      </c>
      <c r="C133" s="16" t="s">
        <v>15</v>
      </c>
      <c r="D133" s="49" t="s">
        <v>11</v>
      </c>
      <c r="E133" s="16" t="s">
        <v>9</v>
      </c>
      <c r="F133" s="49" t="s">
        <v>11</v>
      </c>
      <c r="G133" s="16" t="s">
        <v>15</v>
      </c>
      <c r="H133" s="32"/>
    </row>
    <row r="134" spans="2:8">
      <c r="B134" s="12">
        <v>130</v>
      </c>
      <c r="C134" s="16" t="s">
        <v>14</v>
      </c>
      <c r="D134" s="49" t="s">
        <v>11</v>
      </c>
      <c r="E134" s="16" t="s">
        <v>12</v>
      </c>
      <c r="F134" s="49" t="s">
        <v>11</v>
      </c>
      <c r="G134" s="16" t="s">
        <v>10</v>
      </c>
      <c r="H134" s="32"/>
    </row>
    <row r="135" spans="2:8">
      <c r="B135" s="12">
        <v>131</v>
      </c>
      <c r="C135" s="16" t="s">
        <v>10</v>
      </c>
      <c r="D135" s="49" t="s">
        <v>11</v>
      </c>
      <c r="E135" s="47" t="s">
        <v>9</v>
      </c>
      <c r="F135" s="49" t="s">
        <v>11</v>
      </c>
      <c r="G135" s="16" t="s">
        <v>9</v>
      </c>
      <c r="H135" s="32"/>
    </row>
    <row r="136" spans="2:8">
      <c r="B136" s="12">
        <v>132</v>
      </c>
      <c r="C136" s="16" t="s">
        <v>10</v>
      </c>
      <c r="D136" s="49" t="s">
        <v>12</v>
      </c>
      <c r="E136" s="49" t="s">
        <v>13</v>
      </c>
      <c r="F136" s="49" t="s">
        <v>12</v>
      </c>
      <c r="G136" s="16" t="s">
        <v>61</v>
      </c>
      <c r="H136" s="32"/>
    </row>
    <row r="137" spans="2:8">
      <c r="B137" s="12">
        <v>133</v>
      </c>
      <c r="C137" s="16" t="s">
        <v>8</v>
      </c>
      <c r="D137" s="49" t="s">
        <v>8</v>
      </c>
      <c r="E137" s="49" t="s">
        <v>14</v>
      </c>
      <c r="F137" s="49" t="s">
        <v>8</v>
      </c>
      <c r="G137" s="16" t="s">
        <v>7</v>
      </c>
      <c r="H137" s="32"/>
    </row>
    <row r="138" spans="2:8">
      <c r="B138" s="12">
        <v>134</v>
      </c>
      <c r="C138" s="16" t="s">
        <v>7</v>
      </c>
      <c r="D138" s="49" t="s">
        <v>8</v>
      </c>
      <c r="E138" s="49" t="s">
        <v>7</v>
      </c>
      <c r="F138" s="49" t="s">
        <v>8</v>
      </c>
      <c r="G138" s="16" t="s">
        <v>9</v>
      </c>
      <c r="H138" s="32"/>
    </row>
    <row r="139" spans="2:8">
      <c r="B139" s="12">
        <v>135</v>
      </c>
      <c r="C139" s="47" t="s">
        <v>10</v>
      </c>
      <c r="D139" s="49"/>
      <c r="E139" s="49" t="s">
        <v>11</v>
      </c>
      <c r="F139" s="49"/>
      <c r="G139" s="47" t="s">
        <v>15</v>
      </c>
      <c r="H139" s="46"/>
    </row>
    <row r="140" spans="2:8">
      <c r="B140" s="12">
        <v>136</v>
      </c>
      <c r="C140" s="16" t="s">
        <v>11</v>
      </c>
      <c r="D140" s="49"/>
      <c r="E140" s="49" t="s">
        <v>13</v>
      </c>
      <c r="F140" s="49"/>
      <c r="G140" s="29"/>
      <c r="H140" s="46"/>
    </row>
    <row r="141" spans="2:8">
      <c r="B141" s="12">
        <v>137</v>
      </c>
      <c r="C141" s="16" t="s">
        <v>10</v>
      </c>
      <c r="D141" s="49"/>
      <c r="E141" s="49" t="s">
        <v>14</v>
      </c>
      <c r="F141" s="17"/>
      <c r="G141" s="29"/>
      <c r="H141" s="46"/>
    </row>
    <row r="142" spans="2:8" ht="15.75" thickBot="1">
      <c r="B142" s="12">
        <v>138</v>
      </c>
      <c r="C142" s="16" t="s">
        <v>13</v>
      </c>
      <c r="D142" s="17"/>
      <c r="E142" s="17"/>
      <c r="F142" s="17"/>
      <c r="G142" s="29"/>
      <c r="H142" s="33"/>
    </row>
    <row r="143" spans="2:8">
      <c r="C143" s="50"/>
      <c r="D143" s="50"/>
      <c r="E143" s="50"/>
      <c r="F143" s="50"/>
      <c r="G143" s="50"/>
      <c r="H143" s="50"/>
    </row>
    <row r="145" spans="2:10">
      <c r="B145" s="68" t="s">
        <v>42</v>
      </c>
      <c r="C145" s="68"/>
      <c r="D145" s="68"/>
      <c r="E145" s="68"/>
      <c r="F145" s="68"/>
      <c r="G145" s="68"/>
      <c r="H145" s="68"/>
    </row>
    <row r="146" spans="2:10">
      <c r="B146" s="19" t="s">
        <v>6</v>
      </c>
      <c r="C146" s="19" t="s">
        <v>35</v>
      </c>
      <c r="D146" s="19" t="s">
        <v>36</v>
      </c>
      <c r="E146" s="19" t="s">
        <v>37</v>
      </c>
      <c r="F146" s="19" t="s">
        <v>38</v>
      </c>
      <c r="G146" s="19" t="s">
        <v>39</v>
      </c>
      <c r="H146" s="27" t="s">
        <v>44</v>
      </c>
    </row>
    <row r="147" spans="2:10">
      <c r="B147" s="18" t="s">
        <v>5</v>
      </c>
      <c r="C147" s="18">
        <f>COUNTIF(C$4:C$142,$B147)</f>
        <v>3</v>
      </c>
      <c r="D147" s="18">
        <f t="shared" ref="D147:H158" si="0">COUNTIF(D$4:D$142,$B147)</f>
        <v>3</v>
      </c>
      <c r="E147" s="18">
        <f t="shared" si="0"/>
        <v>4</v>
      </c>
      <c r="F147" s="18">
        <f t="shared" si="0"/>
        <v>3</v>
      </c>
      <c r="G147" s="18">
        <f t="shared" si="0"/>
        <v>3</v>
      </c>
      <c r="H147" s="18">
        <f t="shared" si="0"/>
        <v>0</v>
      </c>
      <c r="I147" s="13" t="s">
        <v>60</v>
      </c>
      <c r="J147" s="13">
        <f>Q181</f>
        <v>1.4006012768370522</v>
      </c>
    </row>
    <row r="148" spans="2:10">
      <c r="B148" s="18" t="s">
        <v>7</v>
      </c>
      <c r="C148" s="53">
        <f t="shared" ref="C148:G160" si="1">COUNTIF(C$4:C$142,$B148)</f>
        <v>14</v>
      </c>
      <c r="D148" s="51">
        <f t="shared" si="1"/>
        <v>13</v>
      </c>
      <c r="E148" s="53">
        <f t="shared" si="1"/>
        <v>13</v>
      </c>
      <c r="F148" s="51">
        <f t="shared" si="1"/>
        <v>16</v>
      </c>
      <c r="G148" s="18">
        <f t="shared" si="0"/>
        <v>13</v>
      </c>
      <c r="H148" s="18">
        <f t="shared" si="0"/>
        <v>2</v>
      </c>
      <c r="I148" s="27"/>
    </row>
    <row r="149" spans="2:10">
      <c r="B149" s="18" t="s">
        <v>8</v>
      </c>
      <c r="C149" s="51">
        <f t="shared" si="1"/>
        <v>15</v>
      </c>
      <c r="D149" s="53">
        <f t="shared" si="1"/>
        <v>13</v>
      </c>
      <c r="E149" s="51">
        <f t="shared" si="1"/>
        <v>14</v>
      </c>
      <c r="F149" s="53">
        <f t="shared" si="1"/>
        <v>16</v>
      </c>
      <c r="G149" s="18">
        <f t="shared" si="0"/>
        <v>14</v>
      </c>
      <c r="H149" s="18">
        <f t="shared" si="0"/>
        <v>2</v>
      </c>
      <c r="I149" s="27"/>
    </row>
    <row r="150" spans="2:10">
      <c r="B150" s="18" t="s">
        <v>9</v>
      </c>
      <c r="C150" s="53">
        <f t="shared" si="1"/>
        <v>16</v>
      </c>
      <c r="D150" s="51">
        <f t="shared" si="1"/>
        <v>14</v>
      </c>
      <c r="E150" s="53">
        <f t="shared" si="1"/>
        <v>13</v>
      </c>
      <c r="F150" s="51">
        <f t="shared" si="1"/>
        <v>17</v>
      </c>
      <c r="G150" s="18">
        <f t="shared" si="0"/>
        <v>17</v>
      </c>
      <c r="H150" s="18">
        <f t="shared" si="0"/>
        <v>2</v>
      </c>
      <c r="I150" s="27"/>
    </row>
    <row r="151" spans="2:10">
      <c r="B151" s="18" t="s">
        <v>10</v>
      </c>
      <c r="C151" s="51">
        <f t="shared" si="1"/>
        <v>17</v>
      </c>
      <c r="D151" s="53">
        <f t="shared" si="1"/>
        <v>14</v>
      </c>
      <c r="E151" s="51">
        <f t="shared" si="1"/>
        <v>13</v>
      </c>
      <c r="F151" s="53">
        <f t="shared" si="1"/>
        <v>17</v>
      </c>
      <c r="G151" s="18">
        <f t="shared" si="0"/>
        <v>17</v>
      </c>
      <c r="H151" s="18">
        <f t="shared" si="0"/>
        <v>3</v>
      </c>
      <c r="I151" s="27"/>
    </row>
    <row r="152" spans="2:10">
      <c r="B152" s="18" t="s">
        <v>61</v>
      </c>
      <c r="C152" s="53">
        <f t="shared" si="1"/>
        <v>22</v>
      </c>
      <c r="D152" s="51">
        <f t="shared" si="1"/>
        <v>14</v>
      </c>
      <c r="E152" s="53">
        <f t="shared" si="1"/>
        <v>14</v>
      </c>
      <c r="F152" s="51">
        <f t="shared" si="1"/>
        <v>17</v>
      </c>
      <c r="G152" s="18">
        <f t="shared" si="0"/>
        <v>23</v>
      </c>
      <c r="H152" s="18">
        <f>COUNTIF(H$4:H$142,$B152)</f>
        <v>3</v>
      </c>
      <c r="I152" s="27"/>
    </row>
    <row r="153" spans="2:10">
      <c r="B153" s="18" t="s">
        <v>11</v>
      </c>
      <c r="C153" s="53">
        <f t="shared" si="1"/>
        <v>7</v>
      </c>
      <c r="D153" s="51">
        <f t="shared" si="1"/>
        <v>12</v>
      </c>
      <c r="E153" s="53">
        <f t="shared" si="1"/>
        <v>12</v>
      </c>
      <c r="F153" s="51">
        <f t="shared" si="1"/>
        <v>11</v>
      </c>
      <c r="G153" s="18">
        <f t="shared" si="0"/>
        <v>8</v>
      </c>
      <c r="H153" s="18">
        <f t="shared" si="0"/>
        <v>1</v>
      </c>
      <c r="I153" s="27"/>
    </row>
    <row r="154" spans="2:10">
      <c r="B154" s="18" t="s">
        <v>12</v>
      </c>
      <c r="C154" s="51">
        <f t="shared" si="1"/>
        <v>6</v>
      </c>
      <c r="D154" s="53">
        <f t="shared" si="1"/>
        <v>13</v>
      </c>
      <c r="E154" s="51">
        <f t="shared" si="1"/>
        <v>15</v>
      </c>
      <c r="F154" s="53">
        <f t="shared" si="1"/>
        <v>11</v>
      </c>
      <c r="G154" s="18">
        <f t="shared" si="0"/>
        <v>9</v>
      </c>
      <c r="H154" s="18">
        <f t="shared" si="0"/>
        <v>1</v>
      </c>
      <c r="I154" s="27"/>
    </row>
    <row r="155" spans="2:10">
      <c r="B155" s="18" t="s">
        <v>13</v>
      </c>
      <c r="C155" s="53">
        <f t="shared" si="1"/>
        <v>10</v>
      </c>
      <c r="D155" s="51">
        <f t="shared" si="1"/>
        <v>10</v>
      </c>
      <c r="E155" s="53">
        <f t="shared" si="1"/>
        <v>10</v>
      </c>
      <c r="F155" s="51">
        <f t="shared" si="1"/>
        <v>4</v>
      </c>
      <c r="G155" s="18">
        <f t="shared" si="0"/>
        <v>5</v>
      </c>
      <c r="H155" s="18">
        <f t="shared" si="0"/>
        <v>1</v>
      </c>
      <c r="I155" s="27"/>
    </row>
    <row r="156" spans="2:10">
      <c r="B156" s="18" t="s">
        <v>14</v>
      </c>
      <c r="C156" s="51">
        <f t="shared" si="1"/>
        <v>9</v>
      </c>
      <c r="D156" s="53">
        <f t="shared" si="1"/>
        <v>13</v>
      </c>
      <c r="E156" s="51">
        <f t="shared" si="1"/>
        <v>8</v>
      </c>
      <c r="F156" s="53">
        <f t="shared" si="1"/>
        <v>9</v>
      </c>
      <c r="G156" s="18">
        <f t="shared" si="0"/>
        <v>9</v>
      </c>
      <c r="H156" s="18">
        <f t="shared" si="0"/>
        <v>1</v>
      </c>
      <c r="I156" s="27"/>
    </row>
    <row r="157" spans="2:10">
      <c r="B157" s="18" t="s">
        <v>15</v>
      </c>
      <c r="C157" s="53">
        <f t="shared" si="1"/>
        <v>12</v>
      </c>
      <c r="D157" s="51">
        <f t="shared" si="1"/>
        <v>9</v>
      </c>
      <c r="E157" s="53">
        <f t="shared" si="1"/>
        <v>14</v>
      </c>
      <c r="F157" s="51">
        <f t="shared" si="1"/>
        <v>7</v>
      </c>
      <c r="G157" s="18">
        <f t="shared" si="0"/>
        <v>9</v>
      </c>
      <c r="H157" s="18">
        <f t="shared" si="0"/>
        <v>1</v>
      </c>
      <c r="I157" s="27"/>
    </row>
    <row r="158" spans="2:10">
      <c r="B158" s="18" t="s">
        <v>48</v>
      </c>
      <c r="C158" s="53">
        <f t="shared" si="1"/>
        <v>0</v>
      </c>
      <c r="D158" s="53">
        <f t="shared" si="1"/>
        <v>0</v>
      </c>
      <c r="E158" s="53">
        <f t="shared" si="1"/>
        <v>0</v>
      </c>
      <c r="F158" s="18">
        <f t="shared" si="1"/>
        <v>0</v>
      </c>
      <c r="G158" s="18">
        <f t="shared" si="0"/>
        <v>0</v>
      </c>
      <c r="H158" s="18">
        <f t="shared" si="0"/>
        <v>0</v>
      </c>
    </row>
    <row r="159" spans="2:10">
      <c r="B159" s="22" t="s">
        <v>43</v>
      </c>
      <c r="C159" s="18">
        <f t="shared" si="1"/>
        <v>8</v>
      </c>
      <c r="D159" s="18">
        <f t="shared" si="1"/>
        <v>7</v>
      </c>
      <c r="E159" s="18">
        <f t="shared" si="1"/>
        <v>8</v>
      </c>
      <c r="F159" s="18">
        <f t="shared" si="1"/>
        <v>7</v>
      </c>
      <c r="G159" s="18">
        <f t="shared" si="1"/>
        <v>9</v>
      </c>
      <c r="H159" s="18">
        <v>0</v>
      </c>
    </row>
    <row r="160" spans="2:10" ht="15.75" thickBot="1">
      <c r="B160" s="23" t="s">
        <v>16</v>
      </c>
      <c r="C160" s="18">
        <f t="shared" si="1"/>
        <v>0</v>
      </c>
      <c r="D160" s="18">
        <f t="shared" si="1"/>
        <v>0</v>
      </c>
      <c r="E160" s="18">
        <f t="shared" si="1"/>
        <v>0</v>
      </c>
      <c r="F160" s="18">
        <f t="shared" si="1"/>
        <v>0</v>
      </c>
      <c r="G160" s="18">
        <f t="shared" si="1"/>
        <v>0</v>
      </c>
      <c r="H160" s="23">
        <v>0</v>
      </c>
    </row>
    <row r="161" spans="2:26" ht="15.75" thickBot="1">
      <c r="B161" s="24" t="s">
        <v>41</v>
      </c>
      <c r="C161" s="25">
        <f>SUM(C147:C160)</f>
        <v>139</v>
      </c>
      <c r="D161" s="25">
        <f t="shared" ref="D161:G161" si="2">SUM(D147:D160)</f>
        <v>135</v>
      </c>
      <c r="E161" s="25">
        <f t="shared" si="2"/>
        <v>138</v>
      </c>
      <c r="F161" s="25">
        <f t="shared" si="2"/>
        <v>135</v>
      </c>
      <c r="G161" s="25">
        <f t="shared" si="2"/>
        <v>136</v>
      </c>
      <c r="H161" s="25">
        <f>SUM(H147:H160)</f>
        <v>17</v>
      </c>
    </row>
    <row r="165" spans="2:26">
      <c r="B165" s="64" t="s">
        <v>45</v>
      </c>
      <c r="C165" s="64"/>
      <c r="D165" s="64"/>
      <c r="E165" s="64"/>
      <c r="F165" s="64"/>
      <c r="G165" s="64"/>
      <c r="H165" s="64"/>
      <c r="K165" s="64" t="s">
        <v>47</v>
      </c>
      <c r="L165" s="64"/>
      <c r="M165" s="64"/>
      <c r="N165" s="64"/>
      <c r="O165" s="64"/>
      <c r="P165" s="64"/>
      <c r="Q165" s="64"/>
      <c r="T165" s="64" t="s">
        <v>50</v>
      </c>
      <c r="U165" s="64"/>
      <c r="V165" s="64"/>
      <c r="W165" s="64"/>
      <c r="X165" s="64"/>
      <c r="Y165" s="64"/>
      <c r="Z165" s="64"/>
    </row>
    <row r="166" spans="2:26">
      <c r="B166" s="18" t="s">
        <v>6</v>
      </c>
      <c r="C166" s="18" t="s">
        <v>35</v>
      </c>
      <c r="D166" s="18" t="s">
        <v>36</v>
      </c>
      <c r="E166" s="18" t="s">
        <v>37</v>
      </c>
      <c r="F166" s="18" t="s">
        <v>38</v>
      </c>
      <c r="G166" s="18" t="s">
        <v>39</v>
      </c>
      <c r="H166" s="18" t="s">
        <v>44</v>
      </c>
      <c r="K166" s="18" t="s">
        <v>6</v>
      </c>
      <c r="L166" s="18">
        <v>1</v>
      </c>
      <c r="M166" s="18">
        <v>2</v>
      </c>
      <c r="N166" s="18">
        <v>3</v>
      </c>
      <c r="O166" s="18">
        <v>4</v>
      </c>
      <c r="P166" s="18">
        <v>5</v>
      </c>
      <c r="Q166" s="18" t="s">
        <v>44</v>
      </c>
      <c r="T166" s="18" t="s">
        <v>6</v>
      </c>
      <c r="U166" s="18">
        <v>1</v>
      </c>
      <c r="V166" s="18">
        <v>2</v>
      </c>
      <c r="W166" s="18">
        <v>3</v>
      </c>
      <c r="X166" s="18">
        <v>4</v>
      </c>
      <c r="Y166" s="18">
        <v>5</v>
      </c>
      <c r="Z166" s="18" t="s">
        <v>44</v>
      </c>
    </row>
    <row r="167" spans="2:26">
      <c r="B167" s="18" t="s">
        <v>5</v>
      </c>
      <c r="C167" s="18">
        <f>C147/C$161</f>
        <v>2.1582733812949641E-2</v>
      </c>
      <c r="D167" s="18">
        <f t="shared" ref="D167:H180" si="3">D147/D$161</f>
        <v>2.2222222222222223E-2</v>
      </c>
      <c r="E167" s="18">
        <f t="shared" si="3"/>
        <v>2.8985507246376812E-2</v>
      </c>
      <c r="F167" s="18">
        <f t="shared" si="3"/>
        <v>2.2222222222222223E-2</v>
      </c>
      <c r="G167" s="18">
        <f t="shared" si="3"/>
        <v>2.2058823529411766E-2</v>
      </c>
      <c r="H167" s="18">
        <f t="shared" si="3"/>
        <v>0</v>
      </c>
      <c r="K167" s="18" t="s">
        <v>5</v>
      </c>
      <c r="L167" s="18">
        <v>0</v>
      </c>
      <c r="M167" s="18">
        <f>(C167*D167*(E180+E178))*D186</f>
        <v>0</v>
      </c>
      <c r="N167" s="18">
        <f>C167*D167*E167*(F173+F174+F175+F176+F177)*E186</f>
        <v>4.3250423815536951E-4</v>
      </c>
      <c r="O167" s="18">
        <f>C167*D167*E167*F167*(G178+G180+SUM(G173:G177)+G179*SUM(H173:H177))*F186</f>
        <v>6.7812623845727268E-5</v>
      </c>
      <c r="P167" s="18">
        <f>C167*D167*E167*F167*G167*G186</f>
        <v>3.407333808997134E-5</v>
      </c>
      <c r="Q167" s="18"/>
      <c r="T167" s="18" t="s">
        <v>5</v>
      </c>
      <c r="U167" s="18"/>
      <c r="V167" s="18"/>
      <c r="W167" s="18"/>
      <c r="X167" s="18"/>
      <c r="Y167" s="18"/>
      <c r="Z167" s="18"/>
    </row>
    <row r="168" spans="2:26">
      <c r="B168" s="18" t="s">
        <v>7</v>
      </c>
      <c r="C168" s="18">
        <f t="shared" ref="C168:C180" si="4">C148/C$161</f>
        <v>0.10071942446043165</v>
      </c>
      <c r="D168" s="18">
        <f t="shared" si="3"/>
        <v>9.6296296296296297E-2</v>
      </c>
      <c r="E168" s="18">
        <f t="shared" si="3"/>
        <v>9.420289855072464E-2</v>
      </c>
      <c r="F168" s="18">
        <f t="shared" si="3"/>
        <v>0.11851851851851852</v>
      </c>
      <c r="G168" s="18">
        <f t="shared" si="3"/>
        <v>9.5588235294117641E-2</v>
      </c>
      <c r="H168" s="18">
        <f t="shared" si="3"/>
        <v>0.11764705882352941</v>
      </c>
      <c r="I168" s="27"/>
      <c r="K168" s="18" t="s">
        <v>7</v>
      </c>
      <c r="L168" s="18">
        <v>0</v>
      </c>
      <c r="M168" s="18">
        <v>0</v>
      </c>
      <c r="N168" s="18">
        <f>((1-$H168)*($C168+C$167)*($D168+D$167)*($E168+E$167)*(1-F$167-$F168)+H168*($C168+C$167+C$179)*($D168+D$167+D$179)*($E168+E$167+E$179)*(1-F$167-$F168-F$179))*$E187-(1-F$167-F168-$H168*F$179)*$E187*PRODUCT(C$167:E$167)</f>
        <v>9.3462089495044309E-2</v>
      </c>
      <c r="O168" s="18">
        <f>((1-$H168)*($C168+C$167)*($D168+D$167)*($E168+E$167)*(F$167+$F168)*(1-G$167-G168)+H168*($C168+C$167+C$179)*($D168+D$167+D$179)*($E168+E$167+E$179)*(F$167+$F168+F$179)*(1-G$167-G168-G$179))*F187-(1-G$167-G168-$H168*G$179)*$F187*PRODUCT(C$167:F$167)</f>
        <v>0.14902131789415304</v>
      </c>
      <c r="P168" s="18">
        <f>((1-$H168)*($C168+C$167)*($D168+D$167)*($E168+E$167)*(F$167+$F168)*(G$167+G168)+H168*($C168+C$167+C$179)*($D168+D$167+D$179)*($E168+E$167+E$179)*(F$167+$F168+F$179)*(+G$167+G168+G$179))*G187-PRODUCT(C$167:G$167)*G187</f>
        <v>0.12300373597548518</v>
      </c>
      <c r="Q168" s="18"/>
      <c r="T168" s="18" t="s">
        <v>7</v>
      </c>
      <c r="U168" s="18"/>
      <c r="V168" s="18" t="s">
        <v>51</v>
      </c>
      <c r="W168" s="18"/>
      <c r="X168" s="18"/>
      <c r="Y168" s="18"/>
      <c r="Z168" s="18"/>
    </row>
    <row r="169" spans="2:26">
      <c r="B169" s="18" t="s">
        <v>8</v>
      </c>
      <c r="C169" s="18">
        <f t="shared" si="4"/>
        <v>0.1079136690647482</v>
      </c>
      <c r="D169" s="18">
        <f t="shared" si="3"/>
        <v>9.6296296296296297E-2</v>
      </c>
      <c r="E169" s="18">
        <f t="shared" si="3"/>
        <v>0.10144927536231885</v>
      </c>
      <c r="F169" s="18">
        <f t="shared" si="3"/>
        <v>0.11851851851851852</v>
      </c>
      <c r="G169" s="18">
        <f t="shared" si="3"/>
        <v>0.10294117647058823</v>
      </c>
      <c r="H169" s="18">
        <f t="shared" si="3"/>
        <v>0.11764705882352941</v>
      </c>
      <c r="K169" s="18" t="s">
        <v>8</v>
      </c>
      <c r="L169" s="18">
        <v>0</v>
      </c>
      <c r="M169" s="18">
        <v>0</v>
      </c>
      <c r="N169" s="18">
        <f t="shared" ref="N169:N177" si="5">((1-$H169)*($C169+C$167)*($D169+D$167)*($E169+E$167)*(1-F$167-$F169)+H169*($C169+C$167+C$179)*($D169+D$167+D$179)*($E169+E$167+E$179)*(1-F$167-$F169-F$179))*$E188-(1-F$167-F169-$H169*F$179)*$E188*PRODUCT(C$167:E$167)</f>
        <v>0.10381124757188553</v>
      </c>
      <c r="O169" s="18">
        <f t="shared" ref="O169:O177" si="6">((1-$H169)*($C169+C$167)*($D169+D$167)*($E169+E$167)*(F$167+$F169)*(1-G$167-G169)+H169*($C169+C$167+C$179)*($D169+D$167+D$179)*($E169+E$167+E$179)*(F$167+$F169+F$179)*(1-G$167-G169-G$179))*F188-(1-G$167-G169-$H169*G$179)*$F188*PRODUCT(C$167:F$167)</f>
        <v>9.8186658963211965E-2</v>
      </c>
      <c r="P169" s="18">
        <f t="shared" ref="P169:P177" si="7">((1-$H169)*($C169+C$167)*($D169+D$167)*($E169+E$167)*(F$167+$F169)*(G$167+G169)+H169*($C169+C$167+C$179)*($D169+D$167+D$179)*($E169+E$167+E$179)*(F$167+$F169+F$179)*(+G$167+G169+G$179))*G188-PRODUCT(C$167:G$167)*G188</f>
        <v>8.5613656595094206E-2</v>
      </c>
      <c r="Q169" s="18"/>
      <c r="T169" s="18" t="s">
        <v>8</v>
      </c>
      <c r="U169" s="18"/>
      <c r="V169" s="18"/>
      <c r="W169" s="18"/>
      <c r="X169" s="18"/>
      <c r="Y169" s="18"/>
      <c r="Z169" s="18"/>
    </row>
    <row r="170" spans="2:26">
      <c r="B170" s="18" t="s">
        <v>9</v>
      </c>
      <c r="C170" s="18">
        <f t="shared" si="4"/>
        <v>0.11510791366906475</v>
      </c>
      <c r="D170" s="18">
        <f t="shared" si="3"/>
        <v>0.1037037037037037</v>
      </c>
      <c r="E170" s="18">
        <f t="shared" si="3"/>
        <v>9.420289855072464E-2</v>
      </c>
      <c r="F170" s="18">
        <f t="shared" si="3"/>
        <v>0.12592592592592591</v>
      </c>
      <c r="G170" s="18">
        <f t="shared" si="3"/>
        <v>0.125</v>
      </c>
      <c r="H170" s="18">
        <f t="shared" si="3"/>
        <v>0.11764705882352941</v>
      </c>
      <c r="K170" s="18" t="s">
        <v>9</v>
      </c>
      <c r="L170" s="18">
        <v>0</v>
      </c>
      <c r="M170" s="18">
        <v>0</v>
      </c>
      <c r="N170" s="18">
        <f t="shared" si="5"/>
        <v>6.5124492241008761E-2</v>
      </c>
      <c r="O170" s="18">
        <f t="shared" si="6"/>
        <v>7.0393331049276461E-2</v>
      </c>
      <c r="P170" s="18">
        <f t="shared" si="7"/>
        <v>7.2142550814745701E-2</v>
      </c>
      <c r="Q170" s="18"/>
      <c r="T170" s="18" t="s">
        <v>9</v>
      </c>
      <c r="U170" s="18"/>
      <c r="V170" s="18"/>
      <c r="W170" s="18"/>
      <c r="X170" s="18"/>
      <c r="Y170" s="18"/>
      <c r="Z170" s="18"/>
    </row>
    <row r="171" spans="2:26">
      <c r="B171" s="18" t="s">
        <v>10</v>
      </c>
      <c r="C171" s="18">
        <f t="shared" si="4"/>
        <v>0.1223021582733813</v>
      </c>
      <c r="D171" s="18">
        <f t="shared" si="3"/>
        <v>0.1037037037037037</v>
      </c>
      <c r="E171" s="18">
        <f t="shared" si="3"/>
        <v>9.420289855072464E-2</v>
      </c>
      <c r="F171" s="18">
        <f t="shared" si="3"/>
        <v>0.12592592592592591</v>
      </c>
      <c r="G171" s="18">
        <f t="shared" si="3"/>
        <v>0.125</v>
      </c>
      <c r="H171" s="18">
        <f t="shared" si="3"/>
        <v>0.17647058823529413</v>
      </c>
      <c r="K171" s="18" t="s">
        <v>10</v>
      </c>
      <c r="L171" s="18">
        <v>0</v>
      </c>
      <c r="M171" s="18">
        <v>0</v>
      </c>
      <c r="N171" s="18">
        <f t="shared" si="5"/>
        <v>7.4100050577453475E-2</v>
      </c>
      <c r="O171" s="18">
        <f t="shared" si="6"/>
        <v>8.2431728928916939E-2</v>
      </c>
      <c r="P171" s="18">
        <f t="shared" si="7"/>
        <v>6.664872241454653E-2</v>
      </c>
      <c r="Q171" s="18"/>
      <c r="T171" s="18" t="s">
        <v>10</v>
      </c>
      <c r="U171" s="18"/>
      <c r="V171" s="18"/>
      <c r="W171" s="18"/>
      <c r="X171" s="18"/>
      <c r="Y171" s="18"/>
      <c r="Z171" s="18"/>
    </row>
    <row r="172" spans="2:26">
      <c r="B172" s="18" t="s">
        <v>61</v>
      </c>
      <c r="C172" s="18">
        <f t="shared" si="4"/>
        <v>0.15827338129496402</v>
      </c>
      <c r="D172" s="18">
        <f t="shared" si="3"/>
        <v>0.1037037037037037</v>
      </c>
      <c r="E172" s="18">
        <f t="shared" si="3"/>
        <v>0.10144927536231885</v>
      </c>
      <c r="F172" s="18">
        <f>F152/F$161</f>
        <v>0.12592592592592591</v>
      </c>
      <c r="G172" s="18">
        <f t="shared" si="3"/>
        <v>0.16911764705882354</v>
      </c>
      <c r="H172" s="18">
        <f t="shared" si="3"/>
        <v>0.17647058823529413</v>
      </c>
      <c r="K172" s="18" t="s">
        <v>61</v>
      </c>
      <c r="L172" s="18">
        <v>0</v>
      </c>
      <c r="M172" s="18">
        <v>0</v>
      </c>
      <c r="N172" s="18">
        <f t="shared" si="5"/>
        <v>7.9583051376460628E-2</v>
      </c>
      <c r="O172" s="18">
        <f t="shared" si="6"/>
        <v>7.4954682794392657E-2</v>
      </c>
      <c r="P172" s="18">
        <f t="shared" si="7"/>
        <v>7.0562253148965498E-2</v>
      </c>
      <c r="Q172" s="18"/>
      <c r="T172" s="18" t="s">
        <v>61</v>
      </c>
      <c r="U172" s="18"/>
      <c r="V172" s="18"/>
      <c r="W172" s="18"/>
      <c r="X172" s="18"/>
      <c r="Y172" s="18"/>
      <c r="Z172" s="18"/>
    </row>
    <row r="173" spans="2:26">
      <c r="B173" s="18" t="s">
        <v>11</v>
      </c>
      <c r="C173" s="18">
        <f t="shared" si="4"/>
        <v>5.0359712230215826E-2</v>
      </c>
      <c r="D173" s="18">
        <f t="shared" si="3"/>
        <v>8.8888888888888892E-2</v>
      </c>
      <c r="E173" s="18">
        <f t="shared" si="3"/>
        <v>8.6956521739130432E-2</v>
      </c>
      <c r="F173" s="18">
        <f t="shared" si="3"/>
        <v>8.1481481481481488E-2</v>
      </c>
      <c r="G173" s="18">
        <f t="shared" si="3"/>
        <v>5.8823529411764705E-2</v>
      </c>
      <c r="H173" s="18">
        <f t="shared" si="3"/>
        <v>5.8823529411764705E-2</v>
      </c>
      <c r="K173" s="18" t="s">
        <v>11</v>
      </c>
      <c r="L173" s="18">
        <v>0</v>
      </c>
      <c r="M173" s="18">
        <v>0</v>
      </c>
      <c r="N173" s="18">
        <f t="shared" si="5"/>
        <v>9.5170720169783143E-3</v>
      </c>
      <c r="O173" s="18">
        <f t="shared" si="6"/>
        <v>8.362741853277544E-3</v>
      </c>
      <c r="P173" s="18">
        <f t="shared" si="7"/>
        <v>1.8372455248890618E-3</v>
      </c>
      <c r="Q173" s="18"/>
      <c r="T173" s="18" t="s">
        <v>11</v>
      </c>
      <c r="U173" s="18"/>
      <c r="V173" s="18"/>
      <c r="W173" s="18"/>
      <c r="X173" s="18"/>
      <c r="Y173" s="18"/>
      <c r="Z173" s="18"/>
    </row>
    <row r="174" spans="2:26">
      <c r="B174" s="18" t="s">
        <v>12</v>
      </c>
      <c r="C174" s="18">
        <f t="shared" si="4"/>
        <v>4.3165467625899283E-2</v>
      </c>
      <c r="D174" s="18">
        <f t="shared" si="3"/>
        <v>9.6296296296296297E-2</v>
      </c>
      <c r="E174" s="18">
        <f t="shared" si="3"/>
        <v>0.10869565217391304</v>
      </c>
      <c r="F174" s="18">
        <f t="shared" si="3"/>
        <v>8.1481481481481488E-2</v>
      </c>
      <c r="G174" s="18">
        <f t="shared" si="3"/>
        <v>6.6176470588235295E-2</v>
      </c>
      <c r="H174" s="18">
        <f t="shared" si="3"/>
        <v>5.8823529411764705E-2</v>
      </c>
      <c r="K174" s="18" t="s">
        <v>12</v>
      </c>
      <c r="L174" s="18">
        <v>0</v>
      </c>
      <c r="M174" s="18">
        <v>0</v>
      </c>
      <c r="N174" s="18">
        <f t="shared" si="5"/>
        <v>1.0813605438468205E-2</v>
      </c>
      <c r="O174" s="18">
        <f t="shared" si="6"/>
        <v>9.3964837825007714E-3</v>
      </c>
      <c r="P174" s="18">
        <f t="shared" si="7"/>
        <v>2.2278501355176834E-3</v>
      </c>
      <c r="Q174" s="18"/>
      <c r="T174" s="18" t="s">
        <v>12</v>
      </c>
      <c r="U174" s="18"/>
      <c r="V174" s="18"/>
      <c r="W174" s="18"/>
      <c r="X174" s="18"/>
      <c r="Y174" s="18"/>
      <c r="Z174" s="18"/>
    </row>
    <row r="175" spans="2:26">
      <c r="B175" s="18" t="s">
        <v>13</v>
      </c>
      <c r="C175" s="18">
        <f t="shared" si="4"/>
        <v>7.1942446043165464E-2</v>
      </c>
      <c r="D175" s="18">
        <f t="shared" si="3"/>
        <v>7.407407407407407E-2</v>
      </c>
      <c r="E175" s="18">
        <f t="shared" si="3"/>
        <v>7.2463768115942032E-2</v>
      </c>
      <c r="F175" s="18">
        <f t="shared" si="3"/>
        <v>2.9629629629629631E-2</v>
      </c>
      <c r="G175" s="18">
        <f t="shared" si="3"/>
        <v>3.6764705882352942E-2</v>
      </c>
      <c r="H175" s="18">
        <f t="shared" si="3"/>
        <v>5.8823529411764705E-2</v>
      </c>
      <c r="K175" s="18" t="s">
        <v>13</v>
      </c>
      <c r="L175" s="18">
        <v>0</v>
      </c>
      <c r="M175" s="18">
        <v>0</v>
      </c>
      <c r="N175" s="18">
        <f t="shared" si="5"/>
        <v>9.9031826710439721E-3</v>
      </c>
      <c r="O175" s="18">
        <f t="shared" si="6"/>
        <v>3.0360890776748792E-3</v>
      </c>
      <c r="P175" s="18">
        <f t="shared" si="7"/>
        <v>6.6710684173620037E-4</v>
      </c>
      <c r="Q175" s="18"/>
      <c r="T175" s="18" t="s">
        <v>13</v>
      </c>
      <c r="U175" s="18"/>
      <c r="V175" s="18"/>
      <c r="W175" s="18"/>
      <c r="X175" s="18"/>
      <c r="Y175" s="18"/>
      <c r="Z175" s="18"/>
    </row>
    <row r="176" spans="2:26">
      <c r="B176" s="18" t="s">
        <v>14</v>
      </c>
      <c r="C176" s="18">
        <f t="shared" si="4"/>
        <v>6.4748201438848921E-2</v>
      </c>
      <c r="D176" s="18">
        <f>D156/D$161</f>
        <v>9.6296296296296297E-2</v>
      </c>
      <c r="E176" s="18">
        <f t="shared" si="3"/>
        <v>5.7971014492753624E-2</v>
      </c>
      <c r="F176" s="18">
        <f t="shared" si="3"/>
        <v>6.6666666666666666E-2</v>
      </c>
      <c r="G176" s="18">
        <f t="shared" si="3"/>
        <v>6.6176470588235295E-2</v>
      </c>
      <c r="H176" s="18">
        <f t="shared" si="3"/>
        <v>5.8823529411764705E-2</v>
      </c>
      <c r="K176" s="18" t="s">
        <v>14</v>
      </c>
      <c r="L176" s="18">
        <v>0</v>
      </c>
      <c r="M176" s="18">
        <v>0</v>
      </c>
      <c r="N176" s="18">
        <f t="shared" si="5"/>
        <v>9.2989891921306609E-3</v>
      </c>
      <c r="O176" s="18">
        <f t="shared" si="6"/>
        <v>4.6228475630449928E-3</v>
      </c>
      <c r="P176" s="18">
        <f t="shared" si="7"/>
        <v>1.3878185666515996E-3</v>
      </c>
      <c r="Q176" s="18"/>
      <c r="T176" s="18" t="s">
        <v>14</v>
      </c>
      <c r="U176" s="18"/>
      <c r="V176" s="18"/>
      <c r="W176" s="18"/>
      <c r="X176" s="18"/>
      <c r="Y176" s="18"/>
      <c r="Z176" s="18"/>
    </row>
    <row r="177" spans="2:26">
      <c r="B177" s="18" t="s">
        <v>15</v>
      </c>
      <c r="C177" s="18">
        <f t="shared" si="4"/>
        <v>8.6330935251798566E-2</v>
      </c>
      <c r="D177" s="18">
        <f>D157/D$161</f>
        <v>6.6666666666666666E-2</v>
      </c>
      <c r="E177" s="18">
        <f t="shared" si="3"/>
        <v>0.10144927536231885</v>
      </c>
      <c r="F177" s="18">
        <f t="shared" si="3"/>
        <v>5.185185185185185E-2</v>
      </c>
      <c r="G177" s="18">
        <f t="shared" si="3"/>
        <v>6.6176470588235295E-2</v>
      </c>
      <c r="H177" s="18">
        <f t="shared" si="3"/>
        <v>5.8823529411764705E-2</v>
      </c>
      <c r="K177" s="18" t="s">
        <v>15</v>
      </c>
      <c r="L177" s="18">
        <v>0</v>
      </c>
      <c r="M177" s="18">
        <v>0</v>
      </c>
      <c r="N177" s="18">
        <f t="shared" si="5"/>
        <v>1.3031105011899462E-2</v>
      </c>
      <c r="O177" s="18">
        <f t="shared" si="6"/>
        <v>5.336647992611649E-3</v>
      </c>
      <c r="P177" s="18">
        <f t="shared" si="7"/>
        <v>1.5885311278954742E-3</v>
      </c>
      <c r="Q177" s="18"/>
      <c r="T177" s="18" t="s">
        <v>15</v>
      </c>
      <c r="U177" s="18"/>
      <c r="V177" s="18"/>
      <c r="W177" s="18"/>
      <c r="X177" s="18"/>
      <c r="Y177" s="18"/>
      <c r="Z177" s="18"/>
    </row>
    <row r="178" spans="2:26">
      <c r="B178" s="18" t="s">
        <v>48</v>
      </c>
      <c r="C178" s="18">
        <f t="shared" si="4"/>
        <v>0</v>
      </c>
      <c r="D178" s="18">
        <f>D158/D$161</f>
        <v>0</v>
      </c>
      <c r="E178" s="18">
        <f t="shared" si="3"/>
        <v>0</v>
      </c>
      <c r="F178" s="18">
        <f t="shared" si="3"/>
        <v>0</v>
      </c>
      <c r="G178" s="18">
        <f t="shared" si="3"/>
        <v>0</v>
      </c>
      <c r="H178" s="18">
        <f t="shared" si="3"/>
        <v>0</v>
      </c>
      <c r="K178" s="18" t="s">
        <v>48</v>
      </c>
      <c r="L178" s="18">
        <v>0</v>
      </c>
      <c r="M178" s="18">
        <v>0</v>
      </c>
      <c r="N178" s="18"/>
      <c r="O178" s="18"/>
      <c r="P178" s="18"/>
      <c r="Q178" s="18"/>
      <c r="T178" s="18" t="s">
        <v>48</v>
      </c>
      <c r="U178" s="18"/>
      <c r="V178" s="18"/>
      <c r="W178" s="18"/>
      <c r="X178" s="18"/>
      <c r="Y178" s="18"/>
      <c r="Z178" s="18"/>
    </row>
    <row r="179" spans="2:26">
      <c r="B179" s="18" t="s">
        <v>43</v>
      </c>
      <c r="C179" s="18">
        <f t="shared" si="4"/>
        <v>5.7553956834532377E-2</v>
      </c>
      <c r="D179" s="18">
        <f t="shared" si="3"/>
        <v>5.185185185185185E-2</v>
      </c>
      <c r="E179" s="18">
        <f t="shared" si="3"/>
        <v>5.7971014492753624E-2</v>
      </c>
      <c r="F179" s="18">
        <f t="shared" si="3"/>
        <v>5.185185185185185E-2</v>
      </c>
      <c r="G179" s="18">
        <f t="shared" si="3"/>
        <v>6.6176470588235295E-2</v>
      </c>
      <c r="H179" s="18">
        <f t="shared" si="3"/>
        <v>0</v>
      </c>
      <c r="K179" s="18" t="s">
        <v>43</v>
      </c>
      <c r="L179" s="18">
        <v>0</v>
      </c>
      <c r="M179" s="18">
        <v>0</v>
      </c>
      <c r="N179" s="18"/>
      <c r="O179" s="18"/>
      <c r="P179" s="18"/>
      <c r="Q179" s="18"/>
      <c r="T179" s="18" t="s">
        <v>43</v>
      </c>
      <c r="U179" s="18"/>
      <c r="V179" s="18"/>
      <c r="W179" s="18"/>
      <c r="X179" s="18"/>
      <c r="Y179" s="18"/>
      <c r="Z179" s="18"/>
    </row>
    <row r="180" spans="2:26" ht="15.75" thickBot="1">
      <c r="B180" s="23" t="s">
        <v>16</v>
      </c>
      <c r="C180" s="18">
        <f t="shared" si="4"/>
        <v>0</v>
      </c>
      <c r="D180" s="18">
        <f t="shared" si="3"/>
        <v>0</v>
      </c>
      <c r="E180" s="18">
        <f t="shared" si="3"/>
        <v>0</v>
      </c>
      <c r="F180" s="18">
        <f t="shared" si="3"/>
        <v>0</v>
      </c>
      <c r="G180" s="18">
        <f t="shared" si="3"/>
        <v>0</v>
      </c>
      <c r="H180" s="23">
        <f t="shared" ref="H180" si="8">H159/H$161</f>
        <v>0</v>
      </c>
      <c r="K180" s="23" t="s">
        <v>16</v>
      </c>
      <c r="L180" s="23">
        <v>0</v>
      </c>
      <c r="M180" s="23">
        <v>0</v>
      </c>
      <c r="N180" s="23">
        <f>64*C180*E180*G180*E198</f>
        <v>0</v>
      </c>
      <c r="O180" s="23"/>
      <c r="P180" s="23"/>
      <c r="Q180" s="23"/>
      <c r="T180" s="23" t="s">
        <v>16</v>
      </c>
      <c r="U180" s="23"/>
      <c r="V180" s="23"/>
      <c r="W180" s="23"/>
      <c r="X180" s="23"/>
      <c r="Y180" s="23"/>
      <c r="Z180" s="23"/>
    </row>
    <row r="181" spans="2:26" ht="15.75" thickBot="1">
      <c r="B181" s="24" t="s">
        <v>41</v>
      </c>
      <c r="C181" s="25">
        <f t="shared" ref="C181:H181" si="9">SUM(C167:C180)</f>
        <v>1</v>
      </c>
      <c r="D181" s="25">
        <f t="shared" si="9"/>
        <v>1</v>
      </c>
      <c r="E181" s="25">
        <f t="shared" si="9"/>
        <v>1</v>
      </c>
      <c r="F181" s="25">
        <f t="shared" si="9"/>
        <v>0.99999999999999989</v>
      </c>
      <c r="G181" s="26">
        <f t="shared" si="9"/>
        <v>0.99999999999999989</v>
      </c>
      <c r="H181" s="26">
        <f t="shared" si="9"/>
        <v>1</v>
      </c>
      <c r="K181" s="24" t="s">
        <v>41</v>
      </c>
      <c r="L181" s="25"/>
      <c r="M181" s="25"/>
      <c r="N181" s="25"/>
      <c r="O181" s="25"/>
      <c r="P181" s="26"/>
      <c r="Q181" s="26">
        <f>SUM(L167:P180)</f>
        <v>1.4006012768370522</v>
      </c>
      <c r="T181" s="24" t="s">
        <v>41</v>
      </c>
      <c r="U181" s="25"/>
      <c r="V181" s="25"/>
      <c r="W181" s="25"/>
      <c r="X181" s="25"/>
      <c r="Y181" s="26"/>
      <c r="Z181" s="26"/>
    </row>
    <row r="183" spans="2:26" ht="15.75" thickBot="1">
      <c r="X183" s="41"/>
    </row>
    <row r="184" spans="2:26">
      <c r="B184" s="65" t="s">
        <v>46</v>
      </c>
      <c r="C184" s="66"/>
      <c r="D184" s="66"/>
      <c r="E184" s="66"/>
      <c r="F184" s="66"/>
      <c r="G184" s="67"/>
      <c r="K184" s="20" t="s">
        <v>5</v>
      </c>
      <c r="L184" s="13" t="s">
        <v>5</v>
      </c>
      <c r="M184" s="13" t="s">
        <v>7</v>
      </c>
      <c r="N184" s="13" t="s">
        <v>52</v>
      </c>
      <c r="O184" s="13" t="s">
        <v>52</v>
      </c>
      <c r="P184" s="13" t="s">
        <v>52</v>
      </c>
      <c r="R184" s="13">
        <f>((1-H$168)*IF(K184="Wild",C$167,C$168)*IF(L184="Wild",D$167,D$168)*IF(M184="Wild",E$167,E$168)*(1-F$167-F$168)+H$168*IF(K184="Wild",C$167,C$168+C$179)*IF(L184="Wild",D$167,D$168+D$179)*IF(M184="Wild",E$167,E$168+E$179)*(1-F$167-F$168-F$179))*E$187</f>
        <v>2.0593925541578673E-3</v>
      </c>
      <c r="X184" s="41"/>
    </row>
    <row r="185" spans="2:26">
      <c r="B185" s="37" t="s">
        <v>6</v>
      </c>
      <c r="C185" s="38">
        <v>1</v>
      </c>
      <c r="D185" s="38">
        <v>2</v>
      </c>
      <c r="E185" s="38">
        <v>3</v>
      </c>
      <c r="F185" s="38">
        <v>4</v>
      </c>
      <c r="G185" s="39">
        <v>5</v>
      </c>
      <c r="K185" s="20" t="s">
        <v>5</v>
      </c>
      <c r="L185" s="13" t="s">
        <v>7</v>
      </c>
      <c r="M185" s="13" t="s">
        <v>5</v>
      </c>
      <c r="N185" s="13" t="s">
        <v>52</v>
      </c>
      <c r="O185" s="13" t="s">
        <v>52</v>
      </c>
      <c r="P185" s="13" t="s">
        <v>52</v>
      </c>
      <c r="R185" s="13">
        <f t="shared" ref="R185:R191" si="10">((1-H$168)*IF(K185="Wild",C$167,C$168)*IF(L185="Wild",D$167,D$168)*IF(M185="Wild",E$167,E$168)*(1-F$167-F$168)+H$168*IF(K185="Wild",C$167,C$168+C$179)*IF(L185="Wild",D$167,D$168+D$179)*IF(M185="Wild",E$167,E$168+E$179)*(1-F$167-F$168-F$179))*E$187</f>
        <v>2.7238478864220041E-3</v>
      </c>
    </row>
    <row r="186" spans="2:26">
      <c r="B186" s="34" t="s">
        <v>5</v>
      </c>
      <c r="C186" s="35">
        <f>Paytable!C4</f>
        <v>0</v>
      </c>
      <c r="D186" s="35">
        <f>Paytable!D4</f>
        <v>2</v>
      </c>
      <c r="E186" s="35">
        <f>Paytable!E4</f>
        <v>100</v>
      </c>
      <c r="F186" s="35">
        <f>Paytable!F4</f>
        <v>700</v>
      </c>
      <c r="G186" s="35">
        <f>Paytable!G4</f>
        <v>5000</v>
      </c>
      <c r="K186" s="20" t="s">
        <v>7</v>
      </c>
      <c r="L186" s="13" t="s">
        <v>5</v>
      </c>
      <c r="M186" s="13" t="s">
        <v>5</v>
      </c>
      <c r="N186" s="13" t="s">
        <v>52</v>
      </c>
      <c r="O186" s="13" t="s">
        <v>52</v>
      </c>
      <c r="P186" s="13" t="s">
        <v>52</v>
      </c>
      <c r="R186" s="13">
        <f t="shared" si="10"/>
        <v>2.9435325788183821E-3</v>
      </c>
    </row>
    <row r="187" spans="2:26">
      <c r="B187" s="34" t="s">
        <v>7</v>
      </c>
      <c r="C187" s="35">
        <f>Paytable!C5</f>
        <v>0</v>
      </c>
      <c r="D187" s="35">
        <f>Paytable!D5</f>
        <v>0</v>
      </c>
      <c r="E187" s="35">
        <f>Paytable!E5</f>
        <v>50</v>
      </c>
      <c r="F187" s="35">
        <f>Paytable!F5</f>
        <v>500</v>
      </c>
      <c r="G187" s="35">
        <f>Paytable!G5</f>
        <v>2500</v>
      </c>
      <c r="K187" s="20" t="s">
        <v>7</v>
      </c>
      <c r="L187" s="13" t="s">
        <v>7</v>
      </c>
      <c r="M187" s="13" t="s">
        <v>5</v>
      </c>
      <c r="N187" s="13" t="s">
        <v>52</v>
      </c>
      <c r="O187" s="13" t="s">
        <v>52</v>
      </c>
      <c r="P187" s="13" t="s">
        <v>52</v>
      </c>
      <c r="R187" s="13">
        <f t="shared" si="10"/>
        <v>1.3885095600910783E-2</v>
      </c>
    </row>
    <row r="188" spans="2:26">
      <c r="B188" s="34" t="s">
        <v>8</v>
      </c>
      <c r="C188" s="35">
        <f>Paytable!C6</f>
        <v>0</v>
      </c>
      <c r="D188" s="35">
        <f>Paytable!D6</f>
        <v>0</v>
      </c>
      <c r="E188" s="35">
        <f>Paytable!E6</f>
        <v>50</v>
      </c>
      <c r="F188" s="35">
        <f>Paytable!F6</f>
        <v>300</v>
      </c>
      <c r="G188" s="35">
        <f>Paytable!G6</f>
        <v>1500</v>
      </c>
      <c r="K188" s="20" t="s">
        <v>7</v>
      </c>
      <c r="L188" s="13" t="s">
        <v>5</v>
      </c>
      <c r="M188" s="13" t="s">
        <v>7</v>
      </c>
      <c r="N188" s="13" t="s">
        <v>52</v>
      </c>
      <c r="O188" s="13" t="s">
        <v>52</v>
      </c>
      <c r="P188" s="13" t="s">
        <v>52</v>
      </c>
      <c r="R188" s="13">
        <f t="shared" si="10"/>
        <v>1.0534870389186424E-2</v>
      </c>
    </row>
    <row r="189" spans="2:26">
      <c r="B189" s="34" t="s">
        <v>9</v>
      </c>
      <c r="C189" s="35">
        <f>Paytable!C7</f>
        <v>0</v>
      </c>
      <c r="D189" s="35">
        <f>Paytable!D7</f>
        <v>0</v>
      </c>
      <c r="E189" s="35">
        <f>Paytable!E7</f>
        <v>30</v>
      </c>
      <c r="F189" s="35">
        <f>Paytable!F7</f>
        <v>200</v>
      </c>
      <c r="G189" s="35">
        <f>Paytable!G7</f>
        <v>1000</v>
      </c>
      <c r="K189" s="20" t="s">
        <v>5</v>
      </c>
      <c r="L189" s="13" t="s">
        <v>7</v>
      </c>
      <c r="M189" s="13" t="s">
        <v>7</v>
      </c>
      <c r="N189" s="13" t="s">
        <v>52</v>
      </c>
      <c r="O189" s="13" t="s">
        <v>52</v>
      </c>
      <c r="P189" s="13" t="s">
        <v>52</v>
      </c>
      <c r="R189" s="13">
        <f t="shared" si="10"/>
        <v>9.7328597290775882E-3</v>
      </c>
    </row>
    <row r="190" spans="2:26">
      <c r="B190" s="34" t="s">
        <v>10</v>
      </c>
      <c r="C190" s="35">
        <f>Paytable!C8</f>
        <v>0</v>
      </c>
      <c r="D190" s="35">
        <f>Paytable!D8</f>
        <v>0</v>
      </c>
      <c r="E190" s="35">
        <f>Paytable!E8</f>
        <v>30</v>
      </c>
      <c r="F190" s="35">
        <f>Paytable!F8</f>
        <v>200</v>
      </c>
      <c r="G190" s="35">
        <f>Paytable!G8</f>
        <v>750</v>
      </c>
      <c r="K190" s="20" t="s">
        <v>7</v>
      </c>
      <c r="L190" s="13" t="s">
        <v>7</v>
      </c>
      <c r="M190" s="13" t="s">
        <v>7</v>
      </c>
      <c r="N190" s="13" t="s">
        <v>52</v>
      </c>
      <c r="O190" s="13" t="s">
        <v>52</v>
      </c>
      <c r="P190" s="13" t="s">
        <v>52</v>
      </c>
      <c r="R190" s="13">
        <f t="shared" si="10"/>
        <v>5.1582490756471262E-2</v>
      </c>
      <c r="S190" s="13">
        <f>SUM(R184:R190)</f>
        <v>9.3462089495044309E-2</v>
      </c>
    </row>
    <row r="191" spans="2:26">
      <c r="B191" s="34" t="s">
        <v>61</v>
      </c>
      <c r="C191" s="35">
        <f>Paytable!C9</f>
        <v>0</v>
      </c>
      <c r="D191" s="35">
        <f>Paytable!D9</f>
        <v>0</v>
      </c>
      <c r="E191" s="35">
        <f>Paytable!E9</f>
        <v>25</v>
      </c>
      <c r="F191" s="35">
        <f>Paytable!F9</f>
        <v>150</v>
      </c>
      <c r="G191" s="35">
        <f>Paytable!G9</f>
        <v>500</v>
      </c>
      <c r="K191" s="20" t="s">
        <v>5</v>
      </c>
      <c r="L191" s="13" t="s">
        <v>5</v>
      </c>
      <c r="M191" s="13" t="s">
        <v>5</v>
      </c>
      <c r="R191" s="13">
        <f t="shared" si="10"/>
        <v>5.9302751982367877E-4</v>
      </c>
    </row>
    <row r="192" spans="2:26">
      <c r="B192" s="34" t="s">
        <v>11</v>
      </c>
      <c r="C192" s="35">
        <f>Paytable!C10</f>
        <v>0</v>
      </c>
      <c r="D192" s="35">
        <f>Paytable!D10</f>
        <v>0</v>
      </c>
      <c r="E192" s="35">
        <f>Paytable!E10</f>
        <v>10</v>
      </c>
      <c r="F192" s="35">
        <f>Paytable!F10</f>
        <v>75</v>
      </c>
      <c r="G192" s="35">
        <f>Paytable!G10</f>
        <v>150</v>
      </c>
      <c r="R192" s="13">
        <f>(1-F167-F168-F179*0.1)*50*C167*D167*E167</f>
        <v>5.9366355546802501E-4</v>
      </c>
    </row>
    <row r="193" spans="2:7">
      <c r="B193" s="34" t="s">
        <v>12</v>
      </c>
      <c r="C193" s="35">
        <f>Paytable!C11</f>
        <v>0</v>
      </c>
      <c r="D193" s="35">
        <f>Paytable!D11</f>
        <v>0</v>
      </c>
      <c r="E193" s="35">
        <f>Paytable!E11</f>
        <v>10</v>
      </c>
      <c r="F193" s="35">
        <f>Paytable!F11</f>
        <v>75</v>
      </c>
      <c r="G193" s="35">
        <f>Paytable!G11</f>
        <v>150</v>
      </c>
    </row>
    <row r="194" spans="2:7">
      <c r="B194" s="34" t="s">
        <v>13</v>
      </c>
      <c r="C194" s="35">
        <f>Paytable!C12</f>
        <v>0</v>
      </c>
      <c r="D194" s="35">
        <f>Paytable!D12</f>
        <v>0</v>
      </c>
      <c r="E194" s="35">
        <f>Paytable!E12</f>
        <v>10</v>
      </c>
      <c r="F194" s="35">
        <f>Paytable!F12</f>
        <v>50</v>
      </c>
      <c r="G194" s="35">
        <f>Paytable!G12</f>
        <v>125</v>
      </c>
    </row>
    <row r="195" spans="2:7">
      <c r="B195" s="34" t="s">
        <v>14</v>
      </c>
      <c r="C195" s="35">
        <f>Paytable!C13</f>
        <v>0</v>
      </c>
      <c r="D195" s="35">
        <f>Paytable!D13</f>
        <v>0</v>
      </c>
      <c r="E195" s="35">
        <f>Paytable!E13</f>
        <v>10</v>
      </c>
      <c r="F195" s="35">
        <f>Paytable!F13</f>
        <v>50</v>
      </c>
      <c r="G195" s="35">
        <f>Paytable!G13</f>
        <v>125</v>
      </c>
    </row>
    <row r="196" spans="2:7">
      <c r="B196" s="34" t="s">
        <v>15</v>
      </c>
      <c r="C196" s="35">
        <f>Paytable!C14</f>
        <v>0</v>
      </c>
      <c r="D196" s="35">
        <f>Paytable!D14</f>
        <v>0</v>
      </c>
      <c r="E196" s="35">
        <f>Paytable!E14</f>
        <v>10</v>
      </c>
      <c r="F196" s="35">
        <f>Paytable!F14</f>
        <v>50</v>
      </c>
      <c r="G196" s="35">
        <f>Paytable!G14</f>
        <v>125</v>
      </c>
    </row>
    <row r="197" spans="2:7">
      <c r="B197" s="34" t="s">
        <v>48</v>
      </c>
      <c r="C197" s="35">
        <v>0</v>
      </c>
      <c r="D197" s="35">
        <v>0</v>
      </c>
      <c r="E197" s="35">
        <v>0</v>
      </c>
      <c r="F197" s="43">
        <v>0</v>
      </c>
      <c r="G197" s="36">
        <v>0</v>
      </c>
    </row>
    <row r="198" spans="2:7">
      <c r="B198" s="9" t="s">
        <v>16</v>
      </c>
      <c r="C198" s="10"/>
      <c r="D198" s="10"/>
      <c r="E198" s="10">
        <v>3</v>
      </c>
      <c r="F198" s="10"/>
      <c r="G198" s="11"/>
    </row>
  </sheetData>
  <mergeCells count="6">
    <mergeCell ref="C2:H2"/>
    <mergeCell ref="B145:H145"/>
    <mergeCell ref="B165:H165"/>
    <mergeCell ref="K165:Q165"/>
    <mergeCell ref="T165:Z165"/>
    <mergeCell ref="B184:G184"/>
  </mergeCells>
  <conditionalFormatting sqref="A1:Z1048576">
    <cfRule type="containsText" dxfId="13" priority="1" operator="containsText" text="Inner">
      <formula>NOT(ISERROR(SEARCH("Inner",A1)))</formula>
    </cfRule>
    <cfRule type="containsText" dxfId="12" priority="11" operator="containsText" text="King">
      <formula>NOT(ISERROR(SEARCH("King",A1)))</formula>
    </cfRule>
    <cfRule type="containsText" dxfId="11" priority="12" operator="containsText" text="Ace">
      <formula>NOT(ISERROR(SEARCH("Ace",A1)))</formula>
    </cfRule>
    <cfRule type="containsText" dxfId="10" priority="13" operator="containsText" text="Elephant">
      <formula>NOT(ISERROR(SEARCH("Elephant",A1)))</formula>
    </cfRule>
    <cfRule type="containsText" dxfId="9" priority="14" operator="containsText" text="Lion">
      <formula>NOT(ISERROR(SEARCH("Lion",A1)))</formula>
    </cfRule>
  </conditionalFormatting>
  <conditionalFormatting sqref="A1:XFD1048576">
    <cfRule type="containsText" dxfId="8" priority="10" operator="containsText" text="Rhino">
      <formula>NOT(ISERROR(SEARCH("Rhino",A1)))</formula>
    </cfRule>
  </conditionalFormatting>
  <conditionalFormatting sqref="A1:U1048576">
    <cfRule type="containsText" dxfId="7" priority="2" operator="containsText" text="Scatter">
      <formula>NOT(ISERROR(SEARCH("Scatter",A1)))</formula>
    </cfRule>
    <cfRule type="containsText" dxfId="6" priority="3" operator="containsText" text="Collector">
      <formula>NOT(ISERROR(SEARCH("Collector",A1)))</formula>
    </cfRule>
    <cfRule type="containsText" dxfId="5" priority="4" operator="containsText" text="Ten">
      <formula>NOT(ISERROR(SEARCH("Ten",A1)))</formula>
    </cfRule>
    <cfRule type="containsText" dxfId="4" priority="5" operator="containsText" text="WaterBuffalo">
      <formula>NOT(ISERROR(SEARCH("WaterBuffalo",A1)))</formula>
    </cfRule>
    <cfRule type="containsText" dxfId="3" priority="6" operator="containsText" text="Jack">
      <formula>NOT(ISERROR(SEARCH("Jack",A1)))</formula>
    </cfRule>
    <cfRule type="containsText" dxfId="2" priority="7" operator="containsText" text="Queen">
      <formula>NOT(ISERROR(SEARCH("Queen",A1)))</formula>
    </cfRule>
    <cfRule type="containsText" dxfId="1" priority="8" operator="containsText" text="Leopard">
      <formula>NOT(ISERROR(SEARCH("Leopard",A1)))</formula>
    </cfRule>
    <cfRule type="containsText" dxfId="0" priority="9" operator="containsText" text="Wild">
      <formula>NOT(ISERROR(SEARCH("Wild",A1)))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67964-F486-43D8-9E65-63372F03F592}">
  <dimension ref="B2:C9"/>
  <sheetViews>
    <sheetView tabSelected="1" workbookViewId="0">
      <selection activeCell="G5" sqref="G5"/>
    </sheetView>
  </sheetViews>
  <sheetFormatPr defaultRowHeight="15"/>
  <cols>
    <col min="2" max="2" width="23.5703125" bestFit="1" customWidth="1"/>
    <col min="3" max="3" width="12.85546875" bestFit="1" customWidth="1"/>
  </cols>
  <sheetData>
    <row r="2" spans="2:3">
      <c r="B2" t="s">
        <v>88</v>
      </c>
      <c r="C2">
        <v>5</v>
      </c>
    </row>
    <row r="4" spans="2:3">
      <c r="B4" s="40" t="s">
        <v>90</v>
      </c>
      <c r="C4" s="55" t="s">
        <v>89</v>
      </c>
    </row>
    <row r="5" spans="2:3">
      <c r="B5" s="40" t="s">
        <v>7</v>
      </c>
      <c r="C5" s="4">
        <v>1000</v>
      </c>
    </row>
    <row r="6" spans="2:3">
      <c r="B6" s="40" t="s">
        <v>8</v>
      </c>
      <c r="C6" s="57">
        <v>1000</v>
      </c>
    </row>
    <row r="7" spans="2:3">
      <c r="B7" s="40" t="s">
        <v>9</v>
      </c>
      <c r="C7" s="57">
        <v>1000</v>
      </c>
    </row>
    <row r="8" spans="2:3">
      <c r="B8" s="40" t="s">
        <v>10</v>
      </c>
      <c r="C8" s="57">
        <v>1000</v>
      </c>
    </row>
    <row r="9" spans="2:3">
      <c r="B9" s="40" t="s">
        <v>61</v>
      </c>
      <c r="C9" s="58">
        <v>1000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047FB-1EC6-463A-ADBB-A49C61415168}">
  <dimension ref="A4:F59"/>
  <sheetViews>
    <sheetView workbookViewId="0">
      <selection activeCell="I59" sqref="I9:O59"/>
    </sheetView>
  </sheetViews>
  <sheetFormatPr defaultRowHeight="15"/>
  <sheetData>
    <row r="4" spans="1:6">
      <c r="B4" s="40">
        <v>0</v>
      </c>
      <c r="C4" s="40">
        <v>0</v>
      </c>
      <c r="D4" s="40">
        <v>0</v>
      </c>
      <c r="E4" s="40">
        <v>0</v>
      </c>
      <c r="F4" s="40">
        <v>0</v>
      </c>
    </row>
    <row r="5" spans="1:6">
      <c r="B5" s="40">
        <v>1</v>
      </c>
      <c r="C5" s="40">
        <v>1</v>
      </c>
      <c r="D5" s="40">
        <v>1</v>
      </c>
      <c r="E5" s="40">
        <v>1</v>
      </c>
      <c r="F5" s="40">
        <v>1</v>
      </c>
    </row>
    <row r="6" spans="1:6">
      <c r="B6" s="40">
        <v>2</v>
      </c>
      <c r="C6" s="40">
        <v>2</v>
      </c>
      <c r="D6" s="40">
        <v>2</v>
      </c>
      <c r="E6" s="40">
        <v>2</v>
      </c>
      <c r="F6" s="40">
        <v>2</v>
      </c>
    </row>
    <row r="7" spans="1:6">
      <c r="B7" s="40">
        <v>3</v>
      </c>
      <c r="C7" s="40">
        <v>3</v>
      </c>
      <c r="D7" s="40">
        <v>3</v>
      </c>
      <c r="E7" s="40">
        <v>3</v>
      </c>
      <c r="F7" s="40">
        <v>3</v>
      </c>
    </row>
    <row r="9" spans="1:6">
      <c r="B9" s="60" t="s">
        <v>49</v>
      </c>
      <c r="C9" s="60"/>
      <c r="D9" s="60"/>
      <c r="E9" s="60"/>
      <c r="F9" s="60"/>
    </row>
    <row r="10" spans="1:6">
      <c r="A10" s="44">
        <v>1</v>
      </c>
      <c r="B10" s="45">
        <v>0</v>
      </c>
      <c r="C10" s="45">
        <v>0</v>
      </c>
      <c r="D10" s="45">
        <v>0</v>
      </c>
      <c r="E10" s="45">
        <v>0</v>
      </c>
      <c r="F10" s="45">
        <v>0</v>
      </c>
    </row>
    <row r="11" spans="1:6">
      <c r="A11" s="44">
        <v>2</v>
      </c>
      <c r="B11" s="45">
        <v>1</v>
      </c>
      <c r="C11" s="45">
        <v>1</v>
      </c>
      <c r="D11" s="45">
        <v>1</v>
      </c>
      <c r="E11" s="45">
        <v>1</v>
      </c>
      <c r="F11" s="45">
        <v>1</v>
      </c>
    </row>
    <row r="12" spans="1:6">
      <c r="A12" s="44">
        <v>3</v>
      </c>
      <c r="B12" s="45">
        <v>2</v>
      </c>
      <c r="C12" s="45">
        <v>2</v>
      </c>
      <c r="D12" s="45">
        <v>2</v>
      </c>
      <c r="E12" s="45">
        <v>2</v>
      </c>
      <c r="F12" s="45">
        <v>2</v>
      </c>
    </row>
    <row r="13" spans="1:6">
      <c r="A13" s="44">
        <v>4</v>
      </c>
      <c r="B13" s="45">
        <v>3</v>
      </c>
      <c r="C13" s="45">
        <v>3</v>
      </c>
      <c r="D13" s="45">
        <v>3</v>
      </c>
      <c r="E13" s="45">
        <v>3</v>
      </c>
      <c r="F13" s="45">
        <v>3</v>
      </c>
    </row>
    <row r="14" spans="1:6">
      <c r="A14" s="44">
        <v>5</v>
      </c>
      <c r="B14" s="45">
        <v>0</v>
      </c>
      <c r="C14" s="45">
        <v>1</v>
      </c>
      <c r="D14" s="45">
        <v>2</v>
      </c>
      <c r="E14" s="45">
        <v>1</v>
      </c>
      <c r="F14" s="45">
        <v>0</v>
      </c>
    </row>
    <row r="15" spans="1:6">
      <c r="A15" s="44">
        <v>6</v>
      </c>
      <c r="B15" s="45">
        <v>1</v>
      </c>
      <c r="C15" s="45">
        <v>2</v>
      </c>
      <c r="D15" s="45">
        <v>3</v>
      </c>
      <c r="E15" s="45">
        <v>2</v>
      </c>
      <c r="F15" s="45">
        <v>1</v>
      </c>
    </row>
    <row r="16" spans="1:6">
      <c r="A16" s="44">
        <v>7</v>
      </c>
      <c r="B16" s="45">
        <v>2</v>
      </c>
      <c r="C16" s="45">
        <v>1</v>
      </c>
      <c r="D16" s="45">
        <v>0</v>
      </c>
      <c r="E16" s="45">
        <v>1</v>
      </c>
      <c r="F16" s="45">
        <v>2</v>
      </c>
    </row>
    <row r="17" spans="1:6">
      <c r="A17" s="44">
        <v>8</v>
      </c>
      <c r="B17" s="45">
        <v>3</v>
      </c>
      <c r="C17" s="45">
        <v>2</v>
      </c>
      <c r="D17" s="45">
        <v>1</v>
      </c>
      <c r="E17" s="45">
        <v>2</v>
      </c>
      <c r="F17" s="45">
        <v>3</v>
      </c>
    </row>
    <row r="18" spans="1:6">
      <c r="A18" s="44">
        <v>9</v>
      </c>
      <c r="B18" s="45">
        <v>0</v>
      </c>
      <c r="C18" s="45">
        <v>1</v>
      </c>
      <c r="D18" s="45">
        <v>0</v>
      </c>
      <c r="E18" s="45">
        <v>1</v>
      </c>
      <c r="F18" s="45">
        <v>0</v>
      </c>
    </row>
    <row r="19" spans="1:6">
      <c r="A19" s="44">
        <v>10</v>
      </c>
      <c r="B19" s="45">
        <v>1</v>
      </c>
      <c r="C19" s="45">
        <v>0</v>
      </c>
      <c r="D19" s="45">
        <v>1</v>
      </c>
      <c r="E19" s="45">
        <v>0</v>
      </c>
      <c r="F19" s="45">
        <v>1</v>
      </c>
    </row>
    <row r="20" spans="1:6">
      <c r="A20" s="44">
        <v>11</v>
      </c>
      <c r="B20" s="45">
        <v>2</v>
      </c>
      <c r="C20" s="45">
        <v>3</v>
      </c>
      <c r="D20" s="45">
        <v>2</v>
      </c>
      <c r="E20" s="45">
        <v>3</v>
      </c>
      <c r="F20" s="45">
        <v>2</v>
      </c>
    </row>
    <row r="21" spans="1:6">
      <c r="A21" s="44">
        <v>12</v>
      </c>
      <c r="B21" s="45">
        <v>3</v>
      </c>
      <c r="C21" s="45">
        <v>2</v>
      </c>
      <c r="D21" s="45">
        <v>3</v>
      </c>
      <c r="E21" s="45">
        <v>2</v>
      </c>
      <c r="F21" s="45">
        <v>3</v>
      </c>
    </row>
    <row r="22" spans="1:6">
      <c r="A22" s="44">
        <v>13</v>
      </c>
      <c r="B22" s="45">
        <v>1</v>
      </c>
      <c r="C22" s="45">
        <v>2</v>
      </c>
      <c r="D22" s="45">
        <v>1</v>
      </c>
      <c r="E22" s="45">
        <v>2</v>
      </c>
      <c r="F22" s="45">
        <v>1</v>
      </c>
    </row>
    <row r="23" spans="1:6">
      <c r="A23" s="44">
        <v>14</v>
      </c>
      <c r="B23" s="45">
        <v>2</v>
      </c>
      <c r="C23" s="45">
        <v>1</v>
      </c>
      <c r="D23" s="45">
        <v>2</v>
      </c>
      <c r="E23" s="45">
        <v>1</v>
      </c>
      <c r="F23" s="45">
        <v>2</v>
      </c>
    </row>
    <row r="24" spans="1:6">
      <c r="A24" s="44">
        <v>15</v>
      </c>
      <c r="B24" s="45">
        <v>0</v>
      </c>
      <c r="C24" s="45">
        <v>1</v>
      </c>
      <c r="D24" s="45">
        <v>2</v>
      </c>
      <c r="E24" s="45">
        <v>3</v>
      </c>
      <c r="F24" s="45">
        <v>2</v>
      </c>
    </row>
    <row r="25" spans="1:6">
      <c r="A25" s="44">
        <v>16</v>
      </c>
      <c r="B25" s="45">
        <v>3</v>
      </c>
      <c r="C25" s="45">
        <v>2</v>
      </c>
      <c r="D25" s="45">
        <v>1</v>
      </c>
      <c r="E25" s="45">
        <v>0</v>
      </c>
      <c r="F25" s="45">
        <v>1</v>
      </c>
    </row>
    <row r="26" spans="1:6">
      <c r="A26" s="44">
        <v>17</v>
      </c>
      <c r="B26" s="45">
        <v>0</v>
      </c>
      <c r="C26" s="45">
        <v>0</v>
      </c>
      <c r="D26" s="45">
        <v>1</v>
      </c>
      <c r="E26" s="45">
        <v>0</v>
      </c>
      <c r="F26" s="45">
        <v>0</v>
      </c>
    </row>
    <row r="27" spans="1:6">
      <c r="A27" s="44">
        <v>18</v>
      </c>
      <c r="B27" s="45">
        <v>1</v>
      </c>
      <c r="C27" s="45">
        <v>1</v>
      </c>
      <c r="D27" s="45">
        <v>0</v>
      </c>
      <c r="E27" s="45">
        <v>1</v>
      </c>
      <c r="F27" s="45">
        <v>1</v>
      </c>
    </row>
    <row r="28" spans="1:6">
      <c r="A28" s="44">
        <v>19</v>
      </c>
      <c r="B28" s="45">
        <v>2</v>
      </c>
      <c r="C28" s="45">
        <v>2</v>
      </c>
      <c r="D28" s="45">
        <v>3</v>
      </c>
      <c r="E28" s="45">
        <v>2</v>
      </c>
      <c r="F28" s="45">
        <v>2</v>
      </c>
    </row>
    <row r="29" spans="1:6">
      <c r="A29" s="44">
        <v>20</v>
      </c>
      <c r="B29" s="45">
        <v>3</v>
      </c>
      <c r="C29" s="45">
        <v>3</v>
      </c>
      <c r="D29" s="45">
        <v>2</v>
      </c>
      <c r="E29" s="45">
        <v>3</v>
      </c>
      <c r="F29" s="45">
        <v>3</v>
      </c>
    </row>
    <row r="30" spans="1:6">
      <c r="A30" s="44">
        <v>21</v>
      </c>
      <c r="B30" s="45">
        <v>1</v>
      </c>
      <c r="C30" s="45">
        <v>1</v>
      </c>
      <c r="D30" s="45">
        <v>2</v>
      </c>
      <c r="E30" s="45">
        <v>1</v>
      </c>
      <c r="F30" s="45">
        <v>1</v>
      </c>
    </row>
    <row r="31" spans="1:6">
      <c r="A31" s="44">
        <v>22</v>
      </c>
      <c r="B31" s="45">
        <v>2</v>
      </c>
      <c r="C31" s="45">
        <v>2</v>
      </c>
      <c r="D31" s="45">
        <v>1</v>
      </c>
      <c r="E31" s="45">
        <v>2</v>
      </c>
      <c r="F31" s="45">
        <v>2</v>
      </c>
    </row>
    <row r="32" spans="1:6">
      <c r="A32" s="44">
        <v>23</v>
      </c>
      <c r="B32" s="45">
        <v>0</v>
      </c>
      <c r="C32" s="45">
        <v>0</v>
      </c>
      <c r="D32" s="45">
        <v>2</v>
      </c>
      <c r="E32" s="45">
        <v>0</v>
      </c>
      <c r="F32" s="45">
        <v>0</v>
      </c>
    </row>
    <row r="33" spans="1:6">
      <c r="A33" s="44">
        <v>24</v>
      </c>
      <c r="B33" s="45">
        <v>1</v>
      </c>
      <c r="C33" s="45">
        <v>1</v>
      </c>
      <c r="D33" s="45">
        <v>3</v>
      </c>
      <c r="E33" s="45">
        <v>1</v>
      </c>
      <c r="F33" s="45">
        <v>1</v>
      </c>
    </row>
    <row r="34" spans="1:6">
      <c r="A34" s="44">
        <v>25</v>
      </c>
      <c r="B34" s="45">
        <v>2</v>
      </c>
      <c r="C34" s="45">
        <v>2</v>
      </c>
      <c r="D34" s="45">
        <v>0</v>
      </c>
      <c r="E34" s="45">
        <v>2</v>
      </c>
      <c r="F34" s="45">
        <v>2</v>
      </c>
    </row>
    <row r="35" spans="1:6">
      <c r="A35" s="44">
        <v>26</v>
      </c>
      <c r="B35" s="45">
        <v>3</v>
      </c>
      <c r="C35" s="45">
        <v>3</v>
      </c>
      <c r="D35" s="45">
        <v>1</v>
      </c>
      <c r="E35" s="45">
        <v>3</v>
      </c>
      <c r="F35" s="45">
        <v>3</v>
      </c>
    </row>
    <row r="36" spans="1:6">
      <c r="A36" s="44">
        <v>27</v>
      </c>
      <c r="B36" s="45">
        <v>0</v>
      </c>
      <c r="C36" s="45">
        <v>0</v>
      </c>
      <c r="D36" s="45">
        <v>3</v>
      </c>
      <c r="E36" s="45">
        <v>0</v>
      </c>
      <c r="F36" s="45">
        <v>0</v>
      </c>
    </row>
    <row r="37" spans="1:6">
      <c r="A37" s="44">
        <v>28</v>
      </c>
      <c r="B37" s="45">
        <v>3</v>
      </c>
      <c r="C37" s="45">
        <v>3</v>
      </c>
      <c r="D37" s="45">
        <v>0</v>
      </c>
      <c r="E37" s="45">
        <v>3</v>
      </c>
      <c r="F37" s="45">
        <v>3</v>
      </c>
    </row>
    <row r="38" spans="1:6">
      <c r="A38" s="44">
        <v>29</v>
      </c>
      <c r="B38" s="45">
        <v>1</v>
      </c>
      <c r="C38" s="45">
        <v>0</v>
      </c>
      <c r="D38" s="45">
        <v>1</v>
      </c>
      <c r="E38" s="45">
        <v>2</v>
      </c>
      <c r="F38" s="45">
        <v>3</v>
      </c>
    </row>
    <row r="39" spans="1:6">
      <c r="A39" s="44">
        <v>30</v>
      </c>
      <c r="B39" s="45">
        <v>2</v>
      </c>
      <c r="C39" s="45">
        <v>3</v>
      </c>
      <c r="D39" s="45">
        <v>2</v>
      </c>
      <c r="E39" s="45">
        <v>1</v>
      </c>
      <c r="F39" s="45">
        <v>0</v>
      </c>
    </row>
    <row r="40" spans="1:6">
      <c r="A40" s="44">
        <v>31</v>
      </c>
      <c r="B40" s="45">
        <v>0</v>
      </c>
      <c r="C40" s="45">
        <v>0</v>
      </c>
      <c r="D40" s="45">
        <v>1</v>
      </c>
      <c r="E40" s="45">
        <v>2</v>
      </c>
      <c r="F40" s="45">
        <v>3</v>
      </c>
    </row>
    <row r="41" spans="1:6">
      <c r="A41" s="44">
        <v>32</v>
      </c>
      <c r="B41" s="45">
        <v>1</v>
      </c>
      <c r="C41" s="45">
        <v>1</v>
      </c>
      <c r="D41" s="45">
        <v>2</v>
      </c>
      <c r="E41" s="45">
        <v>3</v>
      </c>
      <c r="F41" s="45">
        <v>1</v>
      </c>
    </row>
    <row r="42" spans="1:6">
      <c r="A42" s="44">
        <v>33</v>
      </c>
      <c r="B42" s="45">
        <v>2</v>
      </c>
      <c r="C42" s="45">
        <v>2</v>
      </c>
      <c r="D42" s="45">
        <v>1</v>
      </c>
      <c r="E42" s="45">
        <v>0</v>
      </c>
      <c r="F42" s="45">
        <v>1</v>
      </c>
    </row>
    <row r="43" spans="1:6">
      <c r="A43" s="44">
        <v>34</v>
      </c>
      <c r="B43" s="45">
        <v>3</v>
      </c>
      <c r="C43" s="45">
        <v>3</v>
      </c>
      <c r="D43" s="45">
        <v>2</v>
      </c>
      <c r="E43" s="45">
        <v>1</v>
      </c>
      <c r="F43" s="45">
        <v>0</v>
      </c>
    </row>
    <row r="44" spans="1:6">
      <c r="A44" s="44">
        <v>35</v>
      </c>
      <c r="B44" s="45">
        <v>0</v>
      </c>
      <c r="C44" s="45">
        <v>1</v>
      </c>
      <c r="D44" s="45">
        <v>2</v>
      </c>
      <c r="E44" s="45">
        <v>3</v>
      </c>
      <c r="F44" s="45">
        <v>3</v>
      </c>
    </row>
    <row r="45" spans="1:6">
      <c r="A45" s="44">
        <v>36</v>
      </c>
      <c r="B45" s="45">
        <v>1</v>
      </c>
      <c r="C45" s="45">
        <v>0</v>
      </c>
      <c r="D45" s="45">
        <v>1</v>
      </c>
      <c r="E45" s="45">
        <v>2</v>
      </c>
      <c r="F45" s="45">
        <v>2</v>
      </c>
    </row>
    <row r="46" spans="1:6">
      <c r="A46" s="44">
        <v>37</v>
      </c>
      <c r="B46" s="45">
        <v>2</v>
      </c>
      <c r="C46" s="45">
        <v>3</v>
      </c>
      <c r="D46" s="45">
        <v>2</v>
      </c>
      <c r="E46" s="45">
        <v>1</v>
      </c>
      <c r="F46" s="45">
        <v>1</v>
      </c>
    </row>
    <row r="47" spans="1:6">
      <c r="A47" s="44">
        <v>38</v>
      </c>
      <c r="B47" s="45">
        <v>3</v>
      </c>
      <c r="C47" s="45">
        <v>2</v>
      </c>
      <c r="D47" s="45">
        <v>1</v>
      </c>
      <c r="E47" s="45">
        <v>0</v>
      </c>
      <c r="F47" s="45">
        <v>0</v>
      </c>
    </row>
    <row r="48" spans="1:6">
      <c r="A48" s="44">
        <v>39</v>
      </c>
      <c r="B48" s="45">
        <v>0</v>
      </c>
      <c r="C48" s="45">
        <v>0</v>
      </c>
      <c r="D48" s="45">
        <v>1</v>
      </c>
      <c r="E48" s="45">
        <v>1</v>
      </c>
      <c r="F48" s="45">
        <v>1</v>
      </c>
    </row>
    <row r="49" spans="1:6">
      <c r="A49" s="44">
        <v>40</v>
      </c>
      <c r="B49" s="45">
        <v>1</v>
      </c>
      <c r="C49" s="45">
        <v>1</v>
      </c>
      <c r="D49" s="45">
        <v>0</v>
      </c>
      <c r="E49" s="45">
        <v>0</v>
      </c>
      <c r="F49" s="45">
        <v>0</v>
      </c>
    </row>
    <row r="50" spans="1:6">
      <c r="A50" s="44">
        <v>41</v>
      </c>
      <c r="B50" s="45">
        <v>2</v>
      </c>
      <c r="C50" s="45">
        <v>2</v>
      </c>
      <c r="D50" s="45">
        <v>3</v>
      </c>
      <c r="E50" s="45">
        <v>3</v>
      </c>
      <c r="F50" s="45">
        <v>3</v>
      </c>
    </row>
    <row r="51" spans="1:6">
      <c r="A51" s="44">
        <v>42</v>
      </c>
      <c r="B51" s="45">
        <v>3</v>
      </c>
      <c r="C51" s="45">
        <v>3</v>
      </c>
      <c r="D51" s="45">
        <v>2</v>
      </c>
      <c r="E51" s="45">
        <v>2</v>
      </c>
      <c r="F51" s="45">
        <v>2</v>
      </c>
    </row>
    <row r="52" spans="1:6">
      <c r="A52" s="44">
        <v>43</v>
      </c>
      <c r="B52" s="45">
        <v>0</v>
      </c>
      <c r="C52" s="45">
        <v>0</v>
      </c>
      <c r="D52" s="45">
        <v>0</v>
      </c>
      <c r="E52" s="45">
        <v>1</v>
      </c>
      <c r="F52" s="45">
        <v>1</v>
      </c>
    </row>
    <row r="53" spans="1:6">
      <c r="A53" s="44">
        <v>44</v>
      </c>
      <c r="B53" s="45">
        <v>1</v>
      </c>
      <c r="C53" s="45">
        <v>1</v>
      </c>
      <c r="D53" s="45">
        <v>1</v>
      </c>
      <c r="E53" s="45">
        <v>0</v>
      </c>
      <c r="F53" s="45">
        <v>0</v>
      </c>
    </row>
    <row r="54" spans="1:6">
      <c r="A54" s="44">
        <v>45</v>
      </c>
      <c r="B54" s="45">
        <v>2</v>
      </c>
      <c r="C54" s="45">
        <v>2</v>
      </c>
      <c r="D54" s="45">
        <v>2</v>
      </c>
      <c r="E54" s="45">
        <v>3</v>
      </c>
      <c r="F54" s="45">
        <v>3</v>
      </c>
    </row>
    <row r="55" spans="1:6">
      <c r="A55" s="44">
        <v>46</v>
      </c>
      <c r="B55" s="45">
        <v>3</v>
      </c>
      <c r="C55" s="45">
        <v>3</v>
      </c>
      <c r="D55" s="45">
        <v>3</v>
      </c>
      <c r="E55" s="45">
        <v>2</v>
      </c>
      <c r="F55" s="45">
        <v>2</v>
      </c>
    </row>
    <row r="56" spans="1:6">
      <c r="A56" s="44">
        <v>47</v>
      </c>
      <c r="B56" s="45">
        <v>1</v>
      </c>
      <c r="C56" s="45">
        <v>1</v>
      </c>
      <c r="D56" s="45">
        <v>2</v>
      </c>
      <c r="E56" s="45">
        <v>2</v>
      </c>
      <c r="F56" s="45">
        <v>2</v>
      </c>
    </row>
    <row r="57" spans="1:6">
      <c r="A57" s="44">
        <v>48</v>
      </c>
      <c r="B57" s="45">
        <v>2</v>
      </c>
      <c r="C57" s="45">
        <v>2</v>
      </c>
      <c r="D57" s="45">
        <v>1</v>
      </c>
      <c r="E57" s="45">
        <v>1</v>
      </c>
      <c r="F57" s="45">
        <v>1</v>
      </c>
    </row>
    <row r="58" spans="1:6">
      <c r="A58" s="44">
        <v>49</v>
      </c>
      <c r="B58" s="45">
        <v>1</v>
      </c>
      <c r="C58" s="45">
        <v>1</v>
      </c>
      <c r="D58" s="45">
        <v>1</v>
      </c>
      <c r="E58" s="45">
        <v>2</v>
      </c>
      <c r="F58" s="45">
        <v>2</v>
      </c>
    </row>
    <row r="59" spans="1:6">
      <c r="A59" s="44">
        <v>50</v>
      </c>
      <c r="B59" s="45">
        <v>2</v>
      </c>
      <c r="C59" s="45">
        <v>2</v>
      </c>
      <c r="D59" s="45">
        <v>2</v>
      </c>
      <c r="E59" s="45">
        <v>1</v>
      </c>
      <c r="F59" s="45">
        <v>1</v>
      </c>
    </row>
  </sheetData>
  <mergeCells count="1">
    <mergeCell ref="B9:F9"/>
  </mergeCells>
  <conditionalFormatting sqref="O10:O59">
    <cfRule type="containsText" dxfId="45" priority="1" operator="containsText" text="0">
      <formula>NOT(ISERROR(SEARCH("0",O10)))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G15"/>
  <sheetViews>
    <sheetView workbookViewId="0">
      <selection activeCell="F10" sqref="F10"/>
    </sheetView>
  </sheetViews>
  <sheetFormatPr defaultRowHeight="15"/>
  <cols>
    <col min="2" max="2" width="15.5703125" bestFit="1" customWidth="1"/>
  </cols>
  <sheetData>
    <row r="3" spans="2:7">
      <c r="B3" t="s">
        <v>6</v>
      </c>
      <c r="C3">
        <v>1</v>
      </c>
      <c r="D3">
        <v>2</v>
      </c>
      <c r="E3">
        <v>3</v>
      </c>
      <c r="F3">
        <v>4</v>
      </c>
      <c r="G3">
        <v>5</v>
      </c>
    </row>
    <row r="4" spans="2:7">
      <c r="B4" t="s">
        <v>5</v>
      </c>
      <c r="C4">
        <v>0</v>
      </c>
      <c r="D4">
        <v>2</v>
      </c>
      <c r="E4">
        <v>100</v>
      </c>
      <c r="F4">
        <v>700</v>
      </c>
      <c r="G4">
        <v>5000</v>
      </c>
    </row>
    <row r="5" spans="2:7">
      <c r="B5" t="s">
        <v>7</v>
      </c>
      <c r="C5">
        <v>0</v>
      </c>
      <c r="D5">
        <v>0</v>
      </c>
      <c r="E5">
        <v>50</v>
      </c>
      <c r="F5">
        <v>500</v>
      </c>
      <c r="G5">
        <v>2500</v>
      </c>
    </row>
    <row r="6" spans="2:7">
      <c r="B6" t="s">
        <v>8</v>
      </c>
      <c r="C6">
        <v>0</v>
      </c>
      <c r="D6">
        <v>0</v>
      </c>
      <c r="E6">
        <v>50</v>
      </c>
      <c r="F6">
        <v>300</v>
      </c>
      <c r="G6">
        <v>1500</v>
      </c>
    </row>
    <row r="7" spans="2:7">
      <c r="B7" t="s">
        <v>9</v>
      </c>
      <c r="C7">
        <v>0</v>
      </c>
      <c r="D7">
        <v>0</v>
      </c>
      <c r="E7">
        <v>30</v>
      </c>
      <c r="F7">
        <v>200</v>
      </c>
      <c r="G7">
        <v>1000</v>
      </c>
    </row>
    <row r="8" spans="2:7">
      <c r="B8" t="s">
        <v>10</v>
      </c>
      <c r="C8">
        <v>0</v>
      </c>
      <c r="D8">
        <v>0</v>
      </c>
      <c r="E8">
        <v>30</v>
      </c>
      <c r="F8">
        <v>200</v>
      </c>
      <c r="G8">
        <v>750</v>
      </c>
    </row>
    <row r="9" spans="2:7">
      <c r="B9" t="s">
        <v>61</v>
      </c>
      <c r="C9">
        <v>0</v>
      </c>
      <c r="D9">
        <v>0</v>
      </c>
      <c r="E9">
        <v>25</v>
      </c>
      <c r="F9">
        <v>150</v>
      </c>
      <c r="G9">
        <v>500</v>
      </c>
    </row>
    <row r="10" spans="2:7">
      <c r="B10" t="s">
        <v>11</v>
      </c>
      <c r="C10">
        <v>0</v>
      </c>
      <c r="D10">
        <v>0</v>
      </c>
      <c r="E10">
        <v>10</v>
      </c>
      <c r="F10">
        <v>75</v>
      </c>
      <c r="G10">
        <v>150</v>
      </c>
    </row>
    <row r="11" spans="2:7">
      <c r="B11" t="s">
        <v>12</v>
      </c>
      <c r="C11">
        <v>0</v>
      </c>
      <c r="D11">
        <v>0</v>
      </c>
      <c r="E11">
        <v>10</v>
      </c>
      <c r="F11">
        <v>75</v>
      </c>
      <c r="G11">
        <v>150</v>
      </c>
    </row>
    <row r="12" spans="2:7">
      <c r="B12" t="s">
        <v>13</v>
      </c>
      <c r="C12">
        <v>0</v>
      </c>
      <c r="D12">
        <v>0</v>
      </c>
      <c r="E12">
        <v>10</v>
      </c>
      <c r="F12">
        <v>50</v>
      </c>
      <c r="G12">
        <v>125</v>
      </c>
    </row>
    <row r="13" spans="2:7">
      <c r="B13" t="s">
        <v>14</v>
      </c>
      <c r="C13">
        <v>0</v>
      </c>
      <c r="D13">
        <v>0</v>
      </c>
      <c r="E13">
        <v>10</v>
      </c>
      <c r="F13">
        <v>50</v>
      </c>
      <c r="G13">
        <v>125</v>
      </c>
    </row>
    <row r="14" spans="2:7">
      <c r="B14" t="s">
        <v>15</v>
      </c>
      <c r="C14">
        <v>0</v>
      </c>
      <c r="D14">
        <v>0</v>
      </c>
      <c r="E14">
        <v>10</v>
      </c>
      <c r="F14">
        <v>50</v>
      </c>
      <c r="G14">
        <v>125</v>
      </c>
    </row>
    <row r="15" spans="2:7">
      <c r="B15" t="s">
        <v>16</v>
      </c>
      <c r="C15">
        <v>0</v>
      </c>
      <c r="D15">
        <v>0</v>
      </c>
      <c r="E15">
        <v>3</v>
      </c>
      <c r="F15">
        <v>0</v>
      </c>
      <c r="G1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42"/>
  <sheetViews>
    <sheetView workbookViewId="0">
      <selection activeCell="F29" sqref="F29"/>
    </sheetView>
  </sheetViews>
  <sheetFormatPr defaultRowHeight="15"/>
  <cols>
    <col min="2" max="2" width="18.140625" style="2" bestFit="1" customWidth="1"/>
    <col min="3" max="3" width="18.42578125" style="1" bestFit="1" customWidth="1"/>
    <col min="4" max="4" width="9.85546875" bestFit="1" customWidth="1"/>
    <col min="9" max="9" width="19.85546875" customWidth="1"/>
  </cols>
  <sheetData>
    <row r="2" spans="2:8">
      <c r="B2" s="4" t="s">
        <v>32</v>
      </c>
      <c r="C2" s="5" t="s">
        <v>80</v>
      </c>
      <c r="D2" t="s">
        <v>81</v>
      </c>
    </row>
    <row r="3" spans="2:8">
      <c r="B3" s="56">
        <v>0</v>
      </c>
      <c r="C3" s="59">
        <v>0</v>
      </c>
    </row>
    <row r="4" spans="2:8">
      <c r="B4" s="4">
        <v>1</v>
      </c>
      <c r="C4" s="4">
        <f>D4*50</f>
        <v>50</v>
      </c>
      <c r="D4">
        <v>1</v>
      </c>
    </row>
    <row r="5" spans="2:8">
      <c r="B5" s="57">
        <v>2</v>
      </c>
      <c r="C5" s="57">
        <f t="shared" ref="C5:C22" si="0">D5*50</f>
        <v>100</v>
      </c>
      <c r="D5">
        <v>2</v>
      </c>
    </row>
    <row r="6" spans="2:8">
      <c r="B6" s="57">
        <v>3</v>
      </c>
      <c r="C6" s="57">
        <f t="shared" si="0"/>
        <v>150</v>
      </c>
      <c r="D6">
        <v>3</v>
      </c>
    </row>
    <row r="7" spans="2:8">
      <c r="B7" s="57">
        <v>4</v>
      </c>
      <c r="C7" s="57">
        <f t="shared" si="0"/>
        <v>250</v>
      </c>
      <c r="D7">
        <v>5</v>
      </c>
    </row>
    <row r="8" spans="2:8">
      <c r="B8" s="57">
        <v>5</v>
      </c>
      <c r="C8" s="57">
        <f t="shared" si="0"/>
        <v>250</v>
      </c>
      <c r="D8">
        <v>5</v>
      </c>
      <c r="H8" s="69"/>
    </row>
    <row r="9" spans="2:8">
      <c r="B9" s="57">
        <v>6</v>
      </c>
      <c r="C9" s="57">
        <f t="shared" si="0"/>
        <v>350</v>
      </c>
      <c r="D9">
        <v>7</v>
      </c>
    </row>
    <row r="10" spans="2:8">
      <c r="B10" s="57">
        <v>7</v>
      </c>
      <c r="C10" s="57">
        <f t="shared" si="0"/>
        <v>350</v>
      </c>
      <c r="D10">
        <v>7</v>
      </c>
    </row>
    <row r="11" spans="2:8">
      <c r="B11" s="57">
        <v>8</v>
      </c>
      <c r="C11" s="57">
        <f t="shared" si="0"/>
        <v>500</v>
      </c>
      <c r="D11">
        <v>10</v>
      </c>
    </row>
    <row r="12" spans="2:8">
      <c r="B12" s="57">
        <v>9</v>
      </c>
      <c r="C12" s="57">
        <f t="shared" si="0"/>
        <v>750</v>
      </c>
      <c r="D12">
        <v>15</v>
      </c>
    </row>
    <row r="13" spans="2:8">
      <c r="B13" s="57">
        <v>10</v>
      </c>
      <c r="C13" s="57">
        <f t="shared" si="0"/>
        <v>1000</v>
      </c>
      <c r="D13">
        <v>20</v>
      </c>
    </row>
    <row r="14" spans="2:8">
      <c r="B14" s="57">
        <v>11</v>
      </c>
      <c r="C14" s="57">
        <f t="shared" si="0"/>
        <v>1250</v>
      </c>
      <c r="D14">
        <v>25</v>
      </c>
    </row>
    <row r="15" spans="2:8">
      <c r="B15" s="57">
        <v>12</v>
      </c>
      <c r="C15" s="57">
        <f t="shared" si="0"/>
        <v>1500</v>
      </c>
      <c r="D15">
        <v>30</v>
      </c>
    </row>
    <row r="16" spans="2:8">
      <c r="B16" s="57">
        <v>13</v>
      </c>
      <c r="C16" s="6">
        <f t="shared" si="0"/>
        <v>2000</v>
      </c>
      <c r="D16">
        <v>40</v>
      </c>
    </row>
    <row r="17" spans="2:4">
      <c r="B17" s="57">
        <v>14</v>
      </c>
      <c r="C17" s="6">
        <f t="shared" si="0"/>
        <v>2500</v>
      </c>
      <c r="D17">
        <v>50</v>
      </c>
    </row>
    <row r="18" spans="2:4">
      <c r="B18" s="57">
        <v>15</v>
      </c>
      <c r="C18" s="6">
        <f t="shared" si="0"/>
        <v>3750</v>
      </c>
      <c r="D18">
        <v>75</v>
      </c>
    </row>
    <row r="19" spans="2:4">
      <c r="B19" s="57">
        <v>16</v>
      </c>
      <c r="C19" s="6">
        <f t="shared" si="0"/>
        <v>5000</v>
      </c>
      <c r="D19">
        <v>100</v>
      </c>
    </row>
    <row r="20" spans="2:4">
      <c r="B20" s="57">
        <v>17</v>
      </c>
      <c r="C20" s="6">
        <f t="shared" si="0"/>
        <v>10000</v>
      </c>
      <c r="D20">
        <v>200</v>
      </c>
    </row>
    <row r="21" spans="2:4">
      <c r="B21" s="57">
        <v>18</v>
      </c>
      <c r="C21" s="6">
        <f t="shared" si="0"/>
        <v>15000</v>
      </c>
      <c r="D21">
        <v>300</v>
      </c>
    </row>
    <row r="22" spans="2:4">
      <c r="B22" s="58">
        <v>19</v>
      </c>
      <c r="C22" s="7">
        <f t="shared" si="0"/>
        <v>38850</v>
      </c>
      <c r="D22">
        <v>777</v>
      </c>
    </row>
    <row r="29" spans="2:4">
      <c r="B29" s="3"/>
    </row>
    <row r="30" spans="2:4">
      <c r="B30" s="3"/>
    </row>
    <row r="31" spans="2:4">
      <c r="B31" s="3"/>
    </row>
    <row r="32" spans="2:4">
      <c r="B32" s="3"/>
    </row>
    <row r="33" spans="2:2">
      <c r="B33" s="3"/>
    </row>
    <row r="34" spans="2:2">
      <c r="B34" s="3"/>
    </row>
    <row r="35" spans="2:2">
      <c r="B35" s="3"/>
    </row>
    <row r="36" spans="2:2">
      <c r="B36" s="3"/>
    </row>
    <row r="37" spans="2:2">
      <c r="B37" s="3"/>
    </row>
    <row r="38" spans="2:2">
      <c r="B38" s="3"/>
    </row>
    <row r="39" spans="2:2">
      <c r="B39" s="3"/>
    </row>
    <row r="40" spans="2:2">
      <c r="B40" s="3"/>
    </row>
    <row r="41" spans="2:2">
      <c r="B41" s="3"/>
    </row>
    <row r="42" spans="2:2">
      <c r="B42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61EC5-2B9E-43E8-8EB0-199BB56067ED}">
  <dimension ref="B2:D8"/>
  <sheetViews>
    <sheetView workbookViewId="0">
      <selection activeCell="B2" sqref="B2:C7"/>
    </sheetView>
  </sheetViews>
  <sheetFormatPr defaultRowHeight="15"/>
  <cols>
    <col min="2" max="3" width="12.85546875" bestFit="1" customWidth="1"/>
    <col min="4" max="4" width="27.85546875" bestFit="1" customWidth="1"/>
  </cols>
  <sheetData>
    <row r="2" spans="2:4">
      <c r="B2" s="40" t="s">
        <v>6</v>
      </c>
      <c r="C2" s="40" t="s">
        <v>82</v>
      </c>
      <c r="D2" s="40" t="s">
        <v>83</v>
      </c>
    </row>
    <row r="3" spans="2:4">
      <c r="B3" s="40" t="s">
        <v>7</v>
      </c>
      <c r="C3" s="70">
        <v>1000</v>
      </c>
      <c r="D3" s="57">
        <v>1000</v>
      </c>
    </row>
    <row r="4" spans="2:4">
      <c r="B4" s="40" t="s">
        <v>8</v>
      </c>
      <c r="C4" s="70">
        <v>1000</v>
      </c>
      <c r="D4" s="57">
        <v>1000</v>
      </c>
    </row>
    <row r="5" spans="2:4">
      <c r="B5" s="40" t="s">
        <v>9</v>
      </c>
      <c r="C5" s="70">
        <v>1000</v>
      </c>
      <c r="D5" s="57">
        <v>1000</v>
      </c>
    </row>
    <row r="6" spans="2:4">
      <c r="B6" s="40" t="s">
        <v>10</v>
      </c>
      <c r="C6" s="70">
        <v>1000</v>
      </c>
      <c r="D6" s="57">
        <v>1000</v>
      </c>
    </row>
    <row r="7" spans="2:4">
      <c r="B7" s="40" t="s">
        <v>61</v>
      </c>
      <c r="C7" s="71">
        <v>1000</v>
      </c>
      <c r="D7" s="58">
        <v>1000</v>
      </c>
    </row>
    <row r="8" spans="2:4">
      <c r="B8" t="s">
        <v>41</v>
      </c>
      <c r="C8" s="2">
        <f>SUM(C3:C7)</f>
        <v>5000</v>
      </c>
      <c r="D8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8A59-6924-4A94-B703-F6656DA1F0E8}">
  <dimension ref="B1:C4"/>
  <sheetViews>
    <sheetView workbookViewId="0">
      <selection activeCell="K38" sqref="K38"/>
    </sheetView>
  </sheetViews>
  <sheetFormatPr defaultRowHeight="15"/>
  <cols>
    <col min="2" max="2" width="11.7109375" bestFit="1" customWidth="1"/>
  </cols>
  <sheetData>
    <row r="1" spans="2:3">
      <c r="C1" t="s">
        <v>78</v>
      </c>
    </row>
    <row r="2" spans="2:3">
      <c r="B2" t="s">
        <v>76</v>
      </c>
      <c r="C2">
        <v>50</v>
      </c>
    </row>
    <row r="3" spans="2:3">
      <c r="B3" t="s">
        <v>77</v>
      </c>
      <c r="C3">
        <v>50</v>
      </c>
    </row>
    <row r="4" spans="2:3">
      <c r="B4" t="s">
        <v>41</v>
      </c>
      <c r="C4">
        <f>SUM(C2:C3)</f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Z198"/>
  <sheetViews>
    <sheetView zoomScale="85" zoomScaleNormal="85" workbookViewId="0">
      <selection activeCell="J39" sqref="J39"/>
    </sheetView>
  </sheetViews>
  <sheetFormatPr defaultColWidth="9.140625" defaultRowHeight="15"/>
  <cols>
    <col min="1" max="1" width="9.140625" style="13" customWidth="1"/>
    <col min="2" max="8" width="14.85546875" style="13" bestFit="1" customWidth="1"/>
    <col min="9" max="10" width="9.140625" style="13"/>
    <col min="11" max="11" width="14.85546875" style="13" bestFit="1" customWidth="1"/>
    <col min="12" max="16" width="9.140625" style="13"/>
    <col min="17" max="17" width="11" style="13" customWidth="1"/>
    <col min="18" max="23" width="9.140625" style="13"/>
    <col min="24" max="24" width="10" style="13" bestFit="1" customWidth="1"/>
    <col min="25" max="25" width="9.140625" style="13" customWidth="1"/>
    <col min="26" max="16384" width="9.140625" style="13"/>
  </cols>
  <sheetData>
    <row r="2" spans="2:8" ht="15.75" thickBot="1">
      <c r="B2" s="12"/>
      <c r="C2" s="61" t="s">
        <v>40</v>
      </c>
      <c r="D2" s="62"/>
      <c r="E2" s="62"/>
      <c r="F2" s="62"/>
      <c r="G2" s="62"/>
      <c r="H2" s="63"/>
    </row>
    <row r="3" spans="2:8">
      <c r="B3" s="12"/>
      <c r="C3" s="14" t="s">
        <v>35</v>
      </c>
      <c r="D3" s="15" t="s">
        <v>36</v>
      </c>
      <c r="E3" s="15" t="s">
        <v>37</v>
      </c>
      <c r="F3" s="15" t="s">
        <v>38</v>
      </c>
      <c r="G3" s="28" t="s">
        <v>39</v>
      </c>
      <c r="H3" s="30" t="s">
        <v>44</v>
      </c>
    </row>
    <row r="4" spans="2:8">
      <c r="B4" s="12">
        <v>0</v>
      </c>
      <c r="C4" s="16" t="s">
        <v>9</v>
      </c>
      <c r="D4" s="16" t="s">
        <v>12</v>
      </c>
      <c r="E4" s="16" t="s">
        <v>11</v>
      </c>
      <c r="F4" s="16" t="s">
        <v>11</v>
      </c>
      <c r="G4" s="16" t="s">
        <v>9</v>
      </c>
      <c r="H4" s="31" t="s">
        <v>7</v>
      </c>
    </row>
    <row r="5" spans="2:8">
      <c r="B5" s="12">
        <v>1</v>
      </c>
      <c r="C5" s="16" t="s">
        <v>61</v>
      </c>
      <c r="D5" s="16" t="s">
        <v>13</v>
      </c>
      <c r="E5" s="16" t="s">
        <v>13</v>
      </c>
      <c r="F5" s="16" t="s">
        <v>13</v>
      </c>
      <c r="G5" s="16" t="s">
        <v>61</v>
      </c>
      <c r="H5" s="31" t="s">
        <v>7</v>
      </c>
    </row>
    <row r="6" spans="2:8">
      <c r="B6" s="12">
        <v>2</v>
      </c>
      <c r="C6" s="16" t="s">
        <v>9</v>
      </c>
      <c r="D6" s="16" t="s">
        <v>13</v>
      </c>
      <c r="E6" s="16" t="s">
        <v>16</v>
      </c>
      <c r="F6" s="16" t="s">
        <v>13</v>
      </c>
      <c r="G6" s="16" t="s">
        <v>9</v>
      </c>
      <c r="H6" s="31" t="s">
        <v>8</v>
      </c>
    </row>
    <row r="7" spans="2:8">
      <c r="B7" s="12">
        <v>3</v>
      </c>
      <c r="C7" s="16" t="s">
        <v>13</v>
      </c>
      <c r="D7" s="16" t="s">
        <v>5</v>
      </c>
      <c r="E7" s="16" t="s">
        <v>8</v>
      </c>
      <c r="F7" s="16" t="s">
        <v>8</v>
      </c>
      <c r="G7" s="16" t="s">
        <v>9</v>
      </c>
      <c r="H7" s="31" t="s">
        <v>8</v>
      </c>
    </row>
    <row r="8" spans="2:8">
      <c r="B8" s="12">
        <v>4</v>
      </c>
      <c r="C8" s="16" t="s">
        <v>12</v>
      </c>
      <c r="D8" s="16" t="s">
        <v>8</v>
      </c>
      <c r="E8" s="16" t="s">
        <v>8</v>
      </c>
      <c r="F8" s="16" t="s">
        <v>8</v>
      </c>
      <c r="G8" s="16" t="s">
        <v>11</v>
      </c>
      <c r="H8" s="31" t="s">
        <v>9</v>
      </c>
    </row>
    <row r="9" spans="2:8">
      <c r="B9" s="12">
        <v>5</v>
      </c>
      <c r="C9" s="16" t="s">
        <v>13</v>
      </c>
      <c r="D9" s="16" t="s">
        <v>8</v>
      </c>
      <c r="E9" s="16" t="s">
        <v>15</v>
      </c>
      <c r="F9" s="16" t="s">
        <v>8</v>
      </c>
      <c r="G9" s="16" t="s">
        <v>13</v>
      </c>
      <c r="H9" s="31" t="s">
        <v>9</v>
      </c>
    </row>
    <row r="10" spans="2:8">
      <c r="B10" s="12">
        <v>6</v>
      </c>
      <c r="C10" s="16" t="s">
        <v>16</v>
      </c>
      <c r="D10" s="16" t="s">
        <v>8</v>
      </c>
      <c r="E10" s="16" t="s">
        <v>61</v>
      </c>
      <c r="F10" s="16" t="s">
        <v>8</v>
      </c>
      <c r="G10" s="16" t="s">
        <v>16</v>
      </c>
      <c r="H10" s="31" t="s">
        <v>10</v>
      </c>
    </row>
    <row r="11" spans="2:8">
      <c r="B11" s="12">
        <v>7</v>
      </c>
      <c r="C11" s="16" t="s">
        <v>11</v>
      </c>
      <c r="D11" s="16" t="s">
        <v>12</v>
      </c>
      <c r="E11" s="16" t="s">
        <v>12</v>
      </c>
      <c r="F11" s="16" t="s">
        <v>12</v>
      </c>
      <c r="G11" s="16" t="s">
        <v>12</v>
      </c>
      <c r="H11" s="31" t="s">
        <v>10</v>
      </c>
    </row>
    <row r="12" spans="2:8">
      <c r="B12" s="12">
        <v>8</v>
      </c>
      <c r="C12" s="16" t="s">
        <v>9</v>
      </c>
      <c r="D12" s="16" t="s">
        <v>12</v>
      </c>
      <c r="E12" s="16" t="s">
        <v>7</v>
      </c>
      <c r="F12" s="16" t="s">
        <v>8</v>
      </c>
      <c r="G12" s="16" t="s">
        <v>8</v>
      </c>
      <c r="H12" s="31" t="s">
        <v>10</v>
      </c>
    </row>
    <row r="13" spans="2:8">
      <c r="B13" s="12">
        <v>9</v>
      </c>
      <c r="C13" s="16" t="s">
        <v>9</v>
      </c>
      <c r="D13" s="16" t="s">
        <v>7</v>
      </c>
      <c r="E13" s="16" t="s">
        <v>7</v>
      </c>
      <c r="F13" s="16" t="s">
        <v>7</v>
      </c>
      <c r="G13" s="16" t="s">
        <v>8</v>
      </c>
      <c r="H13" s="31" t="s">
        <v>61</v>
      </c>
    </row>
    <row r="14" spans="2:8">
      <c r="B14" s="12">
        <v>10</v>
      </c>
      <c r="C14" s="16" t="s">
        <v>16</v>
      </c>
      <c r="D14" s="16" t="s">
        <v>7</v>
      </c>
      <c r="E14" s="16" t="s">
        <v>7</v>
      </c>
      <c r="F14" s="16" t="s">
        <v>7</v>
      </c>
      <c r="G14" s="16" t="s">
        <v>8</v>
      </c>
      <c r="H14" s="31" t="s">
        <v>61</v>
      </c>
    </row>
    <row r="15" spans="2:8">
      <c r="B15" s="12">
        <v>11</v>
      </c>
      <c r="C15" s="16" t="s">
        <v>11</v>
      </c>
      <c r="D15" s="16" t="s">
        <v>7</v>
      </c>
      <c r="E15" s="16" t="s">
        <v>7</v>
      </c>
      <c r="F15" s="16" t="s">
        <v>7</v>
      </c>
      <c r="G15" s="16" t="s">
        <v>7</v>
      </c>
      <c r="H15" s="31" t="s">
        <v>61</v>
      </c>
    </row>
    <row r="16" spans="2:8">
      <c r="B16" s="12">
        <v>12</v>
      </c>
      <c r="C16" s="16" t="s">
        <v>12</v>
      </c>
      <c r="D16" s="16" t="s">
        <v>11</v>
      </c>
      <c r="E16" s="16" t="s">
        <v>7</v>
      </c>
      <c r="F16" s="16" t="s">
        <v>10</v>
      </c>
      <c r="G16" s="16" t="s">
        <v>7</v>
      </c>
      <c r="H16" s="31" t="s">
        <v>11</v>
      </c>
    </row>
    <row r="17" spans="2:9">
      <c r="B17" s="12">
        <v>13</v>
      </c>
      <c r="C17" s="16" t="s">
        <v>7</v>
      </c>
      <c r="D17" s="16" t="s">
        <v>12</v>
      </c>
      <c r="E17" s="16" t="s">
        <v>61</v>
      </c>
      <c r="F17" s="16" t="s">
        <v>14</v>
      </c>
      <c r="G17" s="16" t="s">
        <v>7</v>
      </c>
      <c r="H17" s="31" t="s">
        <v>12</v>
      </c>
    </row>
    <row r="18" spans="2:9">
      <c r="B18" s="12">
        <v>14</v>
      </c>
      <c r="C18" s="16" t="s">
        <v>7</v>
      </c>
      <c r="D18" s="16" t="s">
        <v>14</v>
      </c>
      <c r="E18" s="16" t="s">
        <v>15</v>
      </c>
      <c r="F18" s="16" t="s">
        <v>15</v>
      </c>
      <c r="G18" s="16" t="s">
        <v>7</v>
      </c>
      <c r="H18" s="32" t="s">
        <v>13</v>
      </c>
    </row>
    <row r="19" spans="2:9">
      <c r="B19" s="12">
        <v>15</v>
      </c>
      <c r="C19" s="16" t="s">
        <v>7</v>
      </c>
      <c r="D19" s="16" t="s">
        <v>10</v>
      </c>
      <c r="E19" s="16" t="s">
        <v>15</v>
      </c>
      <c r="F19" s="16" t="s">
        <v>10</v>
      </c>
      <c r="G19" s="16" t="s">
        <v>7</v>
      </c>
      <c r="H19" s="32" t="s">
        <v>14</v>
      </c>
      <c r="I19" s="21">
        <f>I62</f>
        <v>0.60268384021061638</v>
      </c>
    </row>
    <row r="20" spans="2:9">
      <c r="B20" s="12">
        <v>16</v>
      </c>
      <c r="C20" s="16" t="s">
        <v>9</v>
      </c>
      <c r="D20" s="16" t="s">
        <v>10</v>
      </c>
      <c r="E20" s="16" t="s">
        <v>14</v>
      </c>
      <c r="F20" s="16" t="s">
        <v>10</v>
      </c>
      <c r="G20" s="16" t="s">
        <v>10</v>
      </c>
      <c r="H20" s="32" t="s">
        <v>15</v>
      </c>
    </row>
    <row r="21" spans="2:9">
      <c r="B21" s="12">
        <v>17</v>
      </c>
      <c r="C21" s="16" t="s">
        <v>61</v>
      </c>
      <c r="D21" s="16" t="s">
        <v>10</v>
      </c>
      <c r="E21" s="16" t="s">
        <v>14</v>
      </c>
      <c r="F21" s="16" t="s">
        <v>10</v>
      </c>
      <c r="G21" s="16" t="s">
        <v>61</v>
      </c>
      <c r="H21" s="32"/>
    </row>
    <row r="22" spans="2:9">
      <c r="B22" s="12">
        <v>18</v>
      </c>
      <c r="C22" s="16" t="s">
        <v>10</v>
      </c>
      <c r="D22" s="16" t="s">
        <v>11</v>
      </c>
      <c r="E22" s="16" t="s">
        <v>10</v>
      </c>
      <c r="F22" s="16" t="s">
        <v>14</v>
      </c>
      <c r="G22" s="16" t="s">
        <v>12</v>
      </c>
      <c r="H22" s="32"/>
    </row>
    <row r="23" spans="2:9">
      <c r="B23" s="12">
        <v>19</v>
      </c>
      <c r="C23" s="16" t="s">
        <v>10</v>
      </c>
      <c r="D23" s="16" t="s">
        <v>13</v>
      </c>
      <c r="E23" s="16" t="s">
        <v>10</v>
      </c>
      <c r="F23" s="16" t="s">
        <v>14</v>
      </c>
      <c r="G23" s="16" t="s">
        <v>10</v>
      </c>
      <c r="H23" s="32"/>
    </row>
    <row r="24" spans="2:9">
      <c r="B24" s="12">
        <v>20</v>
      </c>
      <c r="C24" s="16" t="s">
        <v>10</v>
      </c>
      <c r="D24" s="16" t="s">
        <v>10</v>
      </c>
      <c r="E24" s="16" t="s">
        <v>9</v>
      </c>
      <c r="F24" s="16" t="s">
        <v>12</v>
      </c>
      <c r="G24" s="16" t="s">
        <v>10</v>
      </c>
      <c r="H24" s="32"/>
    </row>
    <row r="25" spans="2:9">
      <c r="B25" s="12">
        <v>21</v>
      </c>
      <c r="C25" s="16" t="s">
        <v>9</v>
      </c>
      <c r="D25" s="16" t="s">
        <v>9</v>
      </c>
      <c r="E25" s="16" t="s">
        <v>9</v>
      </c>
      <c r="F25" s="16" t="s">
        <v>8</v>
      </c>
      <c r="G25" s="16" t="s">
        <v>10</v>
      </c>
      <c r="H25" s="32"/>
    </row>
    <row r="26" spans="2:9">
      <c r="B26" s="12">
        <v>22</v>
      </c>
      <c r="C26" s="16" t="s">
        <v>13</v>
      </c>
      <c r="D26" s="16" t="s">
        <v>9</v>
      </c>
      <c r="E26" s="16" t="s">
        <v>9</v>
      </c>
      <c r="F26" s="16" t="s">
        <v>12</v>
      </c>
      <c r="G26" s="16" t="s">
        <v>9</v>
      </c>
      <c r="H26" s="32"/>
    </row>
    <row r="27" spans="2:9">
      <c r="B27" s="12">
        <v>23</v>
      </c>
      <c r="C27" s="16" t="s">
        <v>15</v>
      </c>
      <c r="D27" s="16" t="s">
        <v>13</v>
      </c>
      <c r="E27" s="16" t="s">
        <v>9</v>
      </c>
      <c r="F27" s="16" t="s">
        <v>10</v>
      </c>
      <c r="G27" s="16" t="s">
        <v>8</v>
      </c>
      <c r="H27" s="32"/>
    </row>
    <row r="28" spans="2:9">
      <c r="B28" s="12">
        <v>24</v>
      </c>
      <c r="C28" s="16" t="s">
        <v>61</v>
      </c>
      <c r="D28" s="16" t="s">
        <v>12</v>
      </c>
      <c r="E28" s="16" t="s">
        <v>14</v>
      </c>
      <c r="F28" s="16" t="s">
        <v>10</v>
      </c>
      <c r="G28" s="16" t="s">
        <v>10</v>
      </c>
      <c r="H28" s="32"/>
    </row>
    <row r="29" spans="2:9">
      <c r="B29" s="12">
        <v>25</v>
      </c>
      <c r="C29" s="16" t="s">
        <v>14</v>
      </c>
      <c r="D29" s="16" t="s">
        <v>14</v>
      </c>
      <c r="E29" s="16" t="s">
        <v>16</v>
      </c>
      <c r="F29" s="16" t="s">
        <v>14</v>
      </c>
      <c r="G29" s="16" t="s">
        <v>14</v>
      </c>
      <c r="H29" s="32"/>
    </row>
    <row r="30" spans="2:9">
      <c r="B30" s="12">
        <v>26</v>
      </c>
      <c r="C30" s="16" t="s">
        <v>15</v>
      </c>
      <c r="D30" s="16" t="s">
        <v>10</v>
      </c>
      <c r="E30" s="16" t="s">
        <v>61</v>
      </c>
      <c r="F30" s="16" t="s">
        <v>12</v>
      </c>
      <c r="G30" s="16" t="s">
        <v>15</v>
      </c>
      <c r="H30" s="32"/>
    </row>
    <row r="31" spans="2:9">
      <c r="B31" s="12">
        <v>27</v>
      </c>
      <c r="C31" s="16" t="s">
        <v>9</v>
      </c>
      <c r="D31" s="16" t="s">
        <v>14</v>
      </c>
      <c r="E31" s="16" t="s">
        <v>61</v>
      </c>
      <c r="F31" s="16" t="s">
        <v>13</v>
      </c>
      <c r="G31" s="16" t="s">
        <v>10</v>
      </c>
      <c r="H31" s="32"/>
    </row>
    <row r="32" spans="2:9">
      <c r="B32" s="12">
        <v>28</v>
      </c>
      <c r="C32" s="16" t="s">
        <v>13</v>
      </c>
      <c r="D32" s="16" t="s">
        <v>14</v>
      </c>
      <c r="E32" s="16" t="s">
        <v>13</v>
      </c>
      <c r="F32" s="16" t="s">
        <v>13</v>
      </c>
      <c r="G32" s="16" t="s">
        <v>14</v>
      </c>
      <c r="H32" s="32"/>
    </row>
    <row r="33" spans="2:8">
      <c r="B33" s="12">
        <v>29</v>
      </c>
      <c r="C33" s="16" t="s">
        <v>16</v>
      </c>
      <c r="D33" s="16" t="s">
        <v>9</v>
      </c>
      <c r="E33" s="16" t="s">
        <v>13</v>
      </c>
      <c r="F33" s="16" t="s">
        <v>9</v>
      </c>
      <c r="G33" s="16" t="s">
        <v>11</v>
      </c>
      <c r="H33" s="32"/>
    </row>
    <row r="34" spans="2:8">
      <c r="B34" s="12">
        <v>30</v>
      </c>
      <c r="C34" s="16" t="s">
        <v>9</v>
      </c>
      <c r="D34" s="16" t="s">
        <v>14</v>
      </c>
      <c r="E34" s="16" t="s">
        <v>13</v>
      </c>
      <c r="F34" s="16" t="s">
        <v>13</v>
      </c>
      <c r="G34" s="16" t="s">
        <v>9</v>
      </c>
      <c r="H34" s="32"/>
    </row>
    <row r="35" spans="2:8">
      <c r="B35" s="12">
        <v>31</v>
      </c>
      <c r="C35" s="16" t="s">
        <v>9</v>
      </c>
      <c r="D35" s="16" t="s">
        <v>10</v>
      </c>
      <c r="E35" s="16" t="s">
        <v>16</v>
      </c>
      <c r="F35" s="16" t="s">
        <v>13</v>
      </c>
      <c r="G35" s="16" t="s">
        <v>9</v>
      </c>
      <c r="H35" s="32"/>
    </row>
    <row r="36" spans="2:8">
      <c r="B36" s="12">
        <v>32</v>
      </c>
      <c r="C36" s="16" t="s">
        <v>13</v>
      </c>
      <c r="D36" s="16" t="s">
        <v>10</v>
      </c>
      <c r="E36" s="16" t="s">
        <v>13</v>
      </c>
      <c r="F36" s="16" t="s">
        <v>10</v>
      </c>
      <c r="G36" s="16" t="s">
        <v>13</v>
      </c>
      <c r="H36" s="32"/>
    </row>
    <row r="37" spans="2:8">
      <c r="B37" s="12">
        <v>33</v>
      </c>
      <c r="C37" s="16" t="s">
        <v>9</v>
      </c>
      <c r="D37" s="16" t="s">
        <v>12</v>
      </c>
      <c r="E37" s="16" t="s">
        <v>11</v>
      </c>
      <c r="F37" s="16" t="s">
        <v>11</v>
      </c>
      <c r="G37" s="16" t="s">
        <v>9</v>
      </c>
      <c r="H37" s="32"/>
    </row>
    <row r="38" spans="2:8">
      <c r="B38" s="12">
        <v>34</v>
      </c>
      <c r="C38" s="16" t="s">
        <v>13</v>
      </c>
      <c r="D38" s="16" t="s">
        <v>11</v>
      </c>
      <c r="E38" s="16" t="s">
        <v>12</v>
      </c>
      <c r="F38" s="16" t="s">
        <v>12</v>
      </c>
      <c r="G38" s="16" t="s">
        <v>13</v>
      </c>
      <c r="H38" s="32"/>
    </row>
    <row r="39" spans="2:8">
      <c r="B39" s="12">
        <v>35</v>
      </c>
      <c r="C39" s="16" t="s">
        <v>11</v>
      </c>
      <c r="D39" s="16" t="s">
        <v>8</v>
      </c>
      <c r="E39" s="16" t="s">
        <v>9</v>
      </c>
      <c r="F39" s="16" t="s">
        <v>8</v>
      </c>
      <c r="G39" s="16" t="s">
        <v>16</v>
      </c>
      <c r="H39" s="32"/>
    </row>
    <row r="40" spans="2:8">
      <c r="B40" s="12">
        <v>36</v>
      </c>
      <c r="C40" s="16" t="s">
        <v>16</v>
      </c>
      <c r="D40" s="16" t="s">
        <v>8</v>
      </c>
      <c r="E40" s="16" t="s">
        <v>9</v>
      </c>
      <c r="F40" s="16" t="s">
        <v>8</v>
      </c>
      <c r="G40" s="16" t="s">
        <v>10</v>
      </c>
      <c r="H40" s="32"/>
    </row>
    <row r="41" spans="2:8">
      <c r="B41" s="12">
        <v>37</v>
      </c>
      <c r="C41" s="16" t="s">
        <v>15</v>
      </c>
      <c r="D41" s="16" t="s">
        <v>8</v>
      </c>
      <c r="E41" s="16" t="s">
        <v>7</v>
      </c>
      <c r="F41" s="16" t="s">
        <v>8</v>
      </c>
      <c r="G41" s="16" t="s">
        <v>11</v>
      </c>
      <c r="H41" s="32"/>
    </row>
    <row r="42" spans="2:8">
      <c r="B42" s="12">
        <v>38</v>
      </c>
      <c r="C42" s="16" t="s">
        <v>11</v>
      </c>
      <c r="D42" s="16" t="s">
        <v>8</v>
      </c>
      <c r="E42" s="16" t="s">
        <v>61</v>
      </c>
      <c r="F42" s="16" t="s">
        <v>12</v>
      </c>
      <c r="G42" s="16" t="s">
        <v>12</v>
      </c>
      <c r="H42" s="32"/>
    </row>
    <row r="43" spans="2:8">
      <c r="B43" s="12">
        <v>39</v>
      </c>
      <c r="C43" s="16" t="s">
        <v>9</v>
      </c>
      <c r="D43" s="16" t="s">
        <v>8</v>
      </c>
      <c r="E43" s="16" t="s">
        <v>7</v>
      </c>
      <c r="F43" s="16" t="s">
        <v>8</v>
      </c>
      <c r="G43" s="16" t="s">
        <v>9</v>
      </c>
      <c r="H43" s="32"/>
    </row>
    <row r="44" spans="2:8">
      <c r="B44" s="12">
        <v>40</v>
      </c>
      <c r="C44" s="16" t="s">
        <v>9</v>
      </c>
      <c r="D44" s="16" t="s">
        <v>11</v>
      </c>
      <c r="E44" s="16" t="s">
        <v>12</v>
      </c>
      <c r="F44" s="16" t="s">
        <v>12</v>
      </c>
      <c r="G44" s="16" t="s">
        <v>9</v>
      </c>
      <c r="H44" s="32"/>
    </row>
    <row r="45" spans="2:8">
      <c r="B45" s="12">
        <v>41</v>
      </c>
      <c r="C45" s="16" t="s">
        <v>13</v>
      </c>
      <c r="D45" s="16" t="s">
        <v>10</v>
      </c>
      <c r="E45" s="16" t="s">
        <v>14</v>
      </c>
      <c r="F45" s="16" t="s">
        <v>10</v>
      </c>
      <c r="G45" s="16" t="s">
        <v>8</v>
      </c>
      <c r="H45" s="32"/>
    </row>
    <row r="46" spans="2:8">
      <c r="B46" s="12">
        <v>42</v>
      </c>
      <c r="C46" s="16" t="s">
        <v>8</v>
      </c>
      <c r="D46" s="16" t="s">
        <v>15</v>
      </c>
      <c r="E46" s="16" t="s">
        <v>16</v>
      </c>
      <c r="F46" s="16" t="s">
        <v>15</v>
      </c>
      <c r="G46" s="16" t="s">
        <v>12</v>
      </c>
      <c r="H46" s="32"/>
    </row>
    <row r="47" spans="2:8">
      <c r="B47" s="12">
        <v>43</v>
      </c>
      <c r="C47" s="16" t="s">
        <v>8</v>
      </c>
      <c r="D47" s="16" t="s">
        <v>13</v>
      </c>
      <c r="E47" s="16" t="s">
        <v>15</v>
      </c>
      <c r="F47" s="16" t="s">
        <v>9</v>
      </c>
      <c r="G47" s="16" t="s">
        <v>8</v>
      </c>
      <c r="H47" s="32"/>
    </row>
    <row r="48" spans="2:8">
      <c r="B48" s="12">
        <v>44</v>
      </c>
      <c r="C48" s="16" t="s">
        <v>8</v>
      </c>
      <c r="D48" s="16" t="s">
        <v>10</v>
      </c>
      <c r="E48" s="16" t="s">
        <v>10</v>
      </c>
      <c r="F48" s="16" t="s">
        <v>10</v>
      </c>
      <c r="G48" s="16" t="s">
        <v>8</v>
      </c>
      <c r="H48" s="32"/>
    </row>
    <row r="49" spans="2:9">
      <c r="B49" s="12">
        <v>45</v>
      </c>
      <c r="C49" s="16" t="s">
        <v>14</v>
      </c>
      <c r="D49" s="16" t="s">
        <v>15</v>
      </c>
      <c r="E49" s="16" t="s">
        <v>61</v>
      </c>
      <c r="F49" s="16" t="s">
        <v>61</v>
      </c>
      <c r="G49" s="16" t="s">
        <v>14</v>
      </c>
      <c r="H49" s="32"/>
    </row>
    <row r="50" spans="2:9">
      <c r="B50" s="12">
        <v>46</v>
      </c>
      <c r="C50" s="16" t="s">
        <v>16</v>
      </c>
      <c r="D50" s="16" t="s">
        <v>61</v>
      </c>
      <c r="E50" s="16" t="s">
        <v>61</v>
      </c>
      <c r="F50" s="16" t="s">
        <v>61</v>
      </c>
      <c r="G50" s="16" t="s">
        <v>16</v>
      </c>
      <c r="H50" s="32"/>
    </row>
    <row r="51" spans="2:9">
      <c r="B51" s="12">
        <v>47</v>
      </c>
      <c r="C51" s="16" t="s">
        <v>9</v>
      </c>
      <c r="D51" s="16" t="s">
        <v>12</v>
      </c>
      <c r="E51" s="16" t="s">
        <v>61</v>
      </c>
      <c r="F51" s="16" t="s">
        <v>61</v>
      </c>
      <c r="G51" s="16" t="s">
        <v>9</v>
      </c>
      <c r="H51" s="32"/>
    </row>
    <row r="52" spans="2:9">
      <c r="B52" s="12">
        <v>48</v>
      </c>
      <c r="C52" s="16" t="s">
        <v>61</v>
      </c>
      <c r="D52" s="16" t="s">
        <v>10</v>
      </c>
      <c r="E52" s="16" t="s">
        <v>15</v>
      </c>
      <c r="F52" s="16" t="s">
        <v>13</v>
      </c>
      <c r="G52" s="16" t="s">
        <v>10</v>
      </c>
      <c r="H52" s="32"/>
    </row>
    <row r="53" spans="2:9">
      <c r="B53" s="12">
        <v>49</v>
      </c>
      <c r="C53" s="16" t="s">
        <v>61</v>
      </c>
      <c r="D53" s="16" t="s">
        <v>15</v>
      </c>
      <c r="E53" s="16" t="s">
        <v>13</v>
      </c>
      <c r="F53" s="16" t="s">
        <v>9</v>
      </c>
      <c r="G53" s="16" t="s">
        <v>61</v>
      </c>
      <c r="H53" s="32"/>
    </row>
    <row r="54" spans="2:9">
      <c r="B54" s="12">
        <v>50</v>
      </c>
      <c r="C54" s="16" t="s">
        <v>61</v>
      </c>
      <c r="D54" s="16" t="s">
        <v>15</v>
      </c>
      <c r="E54" s="16" t="s">
        <v>16</v>
      </c>
      <c r="F54" s="16" t="s">
        <v>11</v>
      </c>
      <c r="G54" s="16" t="s">
        <v>61</v>
      </c>
      <c r="H54" s="32"/>
    </row>
    <row r="55" spans="2:9">
      <c r="B55" s="12">
        <v>51</v>
      </c>
      <c r="C55" s="16" t="s">
        <v>15</v>
      </c>
      <c r="D55" s="16" t="s">
        <v>12</v>
      </c>
      <c r="E55" s="16" t="s">
        <v>14</v>
      </c>
      <c r="F55" s="16" t="s">
        <v>11</v>
      </c>
      <c r="G55" s="16" t="s">
        <v>61</v>
      </c>
      <c r="H55" s="32"/>
    </row>
    <row r="56" spans="2:9">
      <c r="B56" s="12">
        <v>52</v>
      </c>
      <c r="C56" s="16" t="s">
        <v>15</v>
      </c>
      <c r="D56" s="48" t="s">
        <v>14</v>
      </c>
      <c r="E56" s="16" t="s">
        <v>15</v>
      </c>
      <c r="F56" s="48" t="s">
        <v>14</v>
      </c>
      <c r="G56" s="16" t="s">
        <v>15</v>
      </c>
      <c r="H56" s="32"/>
    </row>
    <row r="57" spans="2:9">
      <c r="B57" s="12">
        <v>53</v>
      </c>
      <c r="C57" s="16" t="s">
        <v>13</v>
      </c>
      <c r="D57" s="16" t="s">
        <v>8</v>
      </c>
      <c r="E57" s="16" t="s">
        <v>15</v>
      </c>
      <c r="F57" s="16" t="s">
        <v>8</v>
      </c>
      <c r="G57" s="16" t="s">
        <v>13</v>
      </c>
      <c r="H57" s="32"/>
    </row>
    <row r="58" spans="2:9">
      <c r="B58" s="12">
        <v>54</v>
      </c>
      <c r="C58" s="16" t="s">
        <v>16</v>
      </c>
      <c r="D58" s="16" t="s">
        <v>11</v>
      </c>
      <c r="E58" s="16" t="s">
        <v>61</v>
      </c>
      <c r="F58" s="16" t="s">
        <v>8</v>
      </c>
      <c r="G58" s="16" t="s">
        <v>16</v>
      </c>
      <c r="H58" s="32"/>
    </row>
    <row r="59" spans="2:9">
      <c r="B59" s="12">
        <v>55</v>
      </c>
      <c r="C59" s="16" t="s">
        <v>61</v>
      </c>
      <c r="D59" s="16" t="s">
        <v>14</v>
      </c>
      <c r="E59" s="16" t="s">
        <v>61</v>
      </c>
      <c r="F59" s="16" t="s">
        <v>8</v>
      </c>
      <c r="G59" s="16" t="s">
        <v>14</v>
      </c>
      <c r="H59" s="32"/>
    </row>
    <row r="60" spans="2:9">
      <c r="B60" s="12">
        <v>56</v>
      </c>
      <c r="C60" s="16" t="s">
        <v>61</v>
      </c>
      <c r="D60" s="16" t="s">
        <v>15</v>
      </c>
      <c r="E60" s="16" t="s">
        <v>61</v>
      </c>
      <c r="F60" s="16" t="s">
        <v>15</v>
      </c>
      <c r="G60" s="16" t="s">
        <v>10</v>
      </c>
      <c r="H60" s="32"/>
    </row>
    <row r="61" spans="2:9">
      <c r="B61" s="12">
        <v>57</v>
      </c>
      <c r="C61" s="16" t="s">
        <v>15</v>
      </c>
      <c r="D61" s="16" t="s">
        <v>61</v>
      </c>
      <c r="E61" s="16" t="s">
        <v>61</v>
      </c>
      <c r="F61" s="16" t="s">
        <v>12</v>
      </c>
      <c r="G61" s="16" t="s">
        <v>10</v>
      </c>
      <c r="H61" s="32"/>
    </row>
    <row r="62" spans="2:9">
      <c r="B62" s="12">
        <v>58</v>
      </c>
      <c r="C62" s="16" t="s">
        <v>61</v>
      </c>
      <c r="D62" s="16" t="s">
        <v>61</v>
      </c>
      <c r="E62" s="16" t="s">
        <v>61</v>
      </c>
      <c r="F62" s="16" t="s">
        <v>12</v>
      </c>
      <c r="G62" s="16" t="s">
        <v>61</v>
      </c>
      <c r="H62" s="32"/>
      <c r="I62" s="21">
        <f>I127</f>
        <v>0.60268384021061638</v>
      </c>
    </row>
    <row r="63" spans="2:9">
      <c r="B63" s="12">
        <v>59</v>
      </c>
      <c r="C63" s="16" t="s">
        <v>61</v>
      </c>
      <c r="D63" s="16" t="s">
        <v>14</v>
      </c>
      <c r="E63" s="16" t="s">
        <v>7</v>
      </c>
      <c r="F63" s="16" t="s">
        <v>8</v>
      </c>
      <c r="G63" s="16" t="s">
        <v>61</v>
      </c>
      <c r="H63" s="32"/>
    </row>
    <row r="64" spans="2:9">
      <c r="B64" s="12">
        <v>60</v>
      </c>
      <c r="C64" s="16" t="s">
        <v>61</v>
      </c>
      <c r="D64" s="16" t="s">
        <v>10</v>
      </c>
      <c r="E64" s="16" t="s">
        <v>5</v>
      </c>
      <c r="F64" s="16" t="s">
        <v>5</v>
      </c>
      <c r="G64" s="16" t="s">
        <v>15</v>
      </c>
      <c r="H64" s="32"/>
    </row>
    <row r="65" spans="2:8">
      <c r="B65" s="12">
        <v>61</v>
      </c>
      <c r="C65" s="16" t="s">
        <v>14</v>
      </c>
      <c r="D65" s="16" t="s">
        <v>10</v>
      </c>
      <c r="E65" s="16" t="s">
        <v>13</v>
      </c>
      <c r="F65" s="16" t="s">
        <v>10</v>
      </c>
      <c r="G65" s="16" t="s">
        <v>61</v>
      </c>
      <c r="H65" s="32"/>
    </row>
    <row r="66" spans="2:8">
      <c r="B66" s="12">
        <v>62</v>
      </c>
      <c r="C66" s="16" t="s">
        <v>15</v>
      </c>
      <c r="D66" s="16" t="s">
        <v>15</v>
      </c>
      <c r="E66" s="16" t="s">
        <v>15</v>
      </c>
      <c r="F66" s="16" t="s">
        <v>15</v>
      </c>
      <c r="G66" s="16" t="s">
        <v>15</v>
      </c>
      <c r="H66" s="32"/>
    </row>
    <row r="67" spans="2:8">
      <c r="B67" s="12">
        <v>63</v>
      </c>
      <c r="C67" s="16" t="s">
        <v>14</v>
      </c>
      <c r="D67" s="16" t="s">
        <v>12</v>
      </c>
      <c r="E67" s="16" t="s">
        <v>11</v>
      </c>
      <c r="F67" s="16" t="s">
        <v>11</v>
      </c>
      <c r="G67" s="16" t="s">
        <v>12</v>
      </c>
      <c r="H67" s="32"/>
    </row>
    <row r="68" spans="2:8">
      <c r="B68" s="12">
        <v>64</v>
      </c>
      <c r="C68" s="16" t="s">
        <v>5</v>
      </c>
      <c r="D68" s="16" t="s">
        <v>14</v>
      </c>
      <c r="E68" s="16" t="s">
        <v>11</v>
      </c>
      <c r="F68" s="16" t="s">
        <v>11</v>
      </c>
      <c r="G68" s="16" t="s">
        <v>5</v>
      </c>
      <c r="H68" s="32"/>
    </row>
    <row r="69" spans="2:8">
      <c r="B69" s="12">
        <v>65</v>
      </c>
      <c r="C69" s="16" t="s">
        <v>7</v>
      </c>
      <c r="D69" s="16" t="s">
        <v>10</v>
      </c>
      <c r="E69" s="16" t="s">
        <v>11</v>
      </c>
      <c r="F69" s="16" t="s">
        <v>10</v>
      </c>
      <c r="G69" s="16" t="s">
        <v>10</v>
      </c>
      <c r="H69" s="32"/>
    </row>
    <row r="70" spans="2:8">
      <c r="B70" s="12">
        <v>66</v>
      </c>
      <c r="C70" s="16" t="s">
        <v>7</v>
      </c>
      <c r="D70" s="16" t="s">
        <v>8</v>
      </c>
      <c r="E70" s="16" t="s">
        <v>11</v>
      </c>
      <c r="F70" s="16" t="s">
        <v>11</v>
      </c>
      <c r="G70" s="16" t="s">
        <v>7</v>
      </c>
      <c r="H70" s="32"/>
    </row>
    <row r="71" spans="2:8">
      <c r="B71" s="12">
        <v>67</v>
      </c>
      <c r="C71" s="16" t="s">
        <v>12</v>
      </c>
      <c r="D71" s="16" t="s">
        <v>11</v>
      </c>
      <c r="E71" s="16" t="s">
        <v>8</v>
      </c>
      <c r="F71" s="16" t="s">
        <v>12</v>
      </c>
      <c r="G71" s="16" t="s">
        <v>11</v>
      </c>
      <c r="H71" s="32"/>
    </row>
    <row r="72" spans="2:8">
      <c r="B72" s="12">
        <v>68</v>
      </c>
      <c r="C72" s="16" t="s">
        <v>12</v>
      </c>
      <c r="D72" s="16" t="s">
        <v>5</v>
      </c>
      <c r="E72" s="16" t="s">
        <v>5</v>
      </c>
      <c r="F72" s="16" t="s">
        <v>5</v>
      </c>
      <c r="G72" s="16" t="s">
        <v>11</v>
      </c>
      <c r="H72" s="32"/>
    </row>
    <row r="73" spans="2:8">
      <c r="B73" s="12">
        <v>69</v>
      </c>
      <c r="C73" s="16" t="s">
        <v>9</v>
      </c>
      <c r="D73" s="16" t="s">
        <v>12</v>
      </c>
      <c r="E73" s="16" t="s">
        <v>12</v>
      </c>
      <c r="F73" s="16" t="s">
        <v>12</v>
      </c>
      <c r="G73" s="16" t="s">
        <v>10</v>
      </c>
      <c r="H73" s="32"/>
    </row>
    <row r="74" spans="2:8">
      <c r="B74" s="12">
        <v>70</v>
      </c>
      <c r="C74" s="16" t="s">
        <v>12</v>
      </c>
      <c r="D74" s="16" t="s">
        <v>8</v>
      </c>
      <c r="E74" s="16" t="s">
        <v>12</v>
      </c>
      <c r="F74" s="16" t="s">
        <v>8</v>
      </c>
      <c r="G74" s="16" t="s">
        <v>11</v>
      </c>
      <c r="H74" s="32"/>
    </row>
    <row r="75" spans="2:8">
      <c r="B75" s="12">
        <v>71</v>
      </c>
      <c r="C75" s="16" t="s">
        <v>13</v>
      </c>
      <c r="D75" s="16" t="s">
        <v>8</v>
      </c>
      <c r="E75" s="16" t="s">
        <v>13</v>
      </c>
      <c r="F75" s="16" t="s">
        <v>8</v>
      </c>
      <c r="G75" s="16" t="s">
        <v>12</v>
      </c>
      <c r="H75" s="32"/>
    </row>
    <row r="76" spans="2:8">
      <c r="B76" s="12">
        <v>72</v>
      </c>
      <c r="C76" s="16" t="s">
        <v>5</v>
      </c>
      <c r="D76" s="16" t="s">
        <v>12</v>
      </c>
      <c r="E76" s="16" t="s">
        <v>5</v>
      </c>
      <c r="F76" s="16" t="s">
        <v>13</v>
      </c>
      <c r="G76" s="16" t="s">
        <v>5</v>
      </c>
      <c r="H76" s="32"/>
    </row>
    <row r="77" spans="2:8">
      <c r="B77" s="12">
        <v>73</v>
      </c>
      <c r="C77" s="54" t="s">
        <v>7</v>
      </c>
      <c r="D77" s="16" t="s">
        <v>5</v>
      </c>
      <c r="E77" s="16" t="s">
        <v>9</v>
      </c>
      <c r="F77" s="16" t="s">
        <v>5</v>
      </c>
      <c r="G77" s="16" t="s">
        <v>12</v>
      </c>
      <c r="H77" s="32"/>
    </row>
    <row r="78" spans="2:8">
      <c r="B78" s="12">
        <v>74</v>
      </c>
      <c r="C78" s="47" t="s">
        <v>61</v>
      </c>
      <c r="D78" s="16" t="s">
        <v>8</v>
      </c>
      <c r="E78" s="16" t="s">
        <v>12</v>
      </c>
      <c r="F78" s="16" t="s">
        <v>8</v>
      </c>
      <c r="G78" s="16" t="s">
        <v>8</v>
      </c>
      <c r="H78" s="32"/>
    </row>
    <row r="79" spans="2:8">
      <c r="B79" s="12">
        <v>75</v>
      </c>
      <c r="C79" s="16" t="s">
        <v>61</v>
      </c>
      <c r="D79" s="16" t="s">
        <v>11</v>
      </c>
      <c r="E79" s="16" t="s">
        <v>11</v>
      </c>
      <c r="F79" s="16" t="s">
        <v>12</v>
      </c>
      <c r="G79" s="16" t="s">
        <v>8</v>
      </c>
      <c r="H79" s="32"/>
    </row>
    <row r="80" spans="2:8">
      <c r="B80" s="12">
        <v>76</v>
      </c>
      <c r="C80" s="16" t="s">
        <v>5</v>
      </c>
      <c r="D80" s="16" t="s">
        <v>11</v>
      </c>
      <c r="E80" s="16" t="s">
        <v>43</v>
      </c>
      <c r="F80" s="16" t="s">
        <v>13</v>
      </c>
      <c r="G80" s="16" t="s">
        <v>5</v>
      </c>
      <c r="H80" s="32"/>
    </row>
    <row r="81" spans="2:8">
      <c r="B81" s="12">
        <v>77</v>
      </c>
      <c r="C81" s="16" t="s">
        <v>61</v>
      </c>
      <c r="D81" s="16" t="s">
        <v>8</v>
      </c>
      <c r="E81" s="16" t="s">
        <v>43</v>
      </c>
      <c r="F81" s="16" t="s">
        <v>12</v>
      </c>
      <c r="G81" s="16" t="s">
        <v>9</v>
      </c>
      <c r="H81" s="32"/>
    </row>
    <row r="82" spans="2:8">
      <c r="B82" s="12">
        <v>78</v>
      </c>
      <c r="C82" s="16" t="s">
        <v>7</v>
      </c>
      <c r="D82" s="16" t="s">
        <v>12</v>
      </c>
      <c r="E82" s="16" t="s">
        <v>43</v>
      </c>
      <c r="F82" s="16" t="s">
        <v>8</v>
      </c>
      <c r="G82" s="16" t="s">
        <v>12</v>
      </c>
      <c r="H82" s="32"/>
    </row>
    <row r="83" spans="2:8">
      <c r="B83" s="12">
        <v>79</v>
      </c>
      <c r="C83" s="16" t="s">
        <v>14</v>
      </c>
      <c r="D83" s="16" t="s">
        <v>12</v>
      </c>
      <c r="E83" s="16" t="s">
        <v>43</v>
      </c>
      <c r="F83" s="16" t="s">
        <v>8</v>
      </c>
      <c r="G83" s="16" t="s">
        <v>16</v>
      </c>
      <c r="H83" s="32"/>
    </row>
    <row r="84" spans="2:8">
      <c r="B84" s="12">
        <v>80</v>
      </c>
      <c r="C84" s="16" t="s">
        <v>43</v>
      </c>
      <c r="D84" s="16" t="s">
        <v>13</v>
      </c>
      <c r="E84" s="16" t="s">
        <v>43</v>
      </c>
      <c r="F84" s="16" t="s">
        <v>10</v>
      </c>
      <c r="G84" s="16" t="s">
        <v>43</v>
      </c>
      <c r="H84" s="32"/>
    </row>
    <row r="85" spans="2:8">
      <c r="B85" s="12">
        <v>81</v>
      </c>
      <c r="C85" s="16" t="s">
        <v>43</v>
      </c>
      <c r="D85" s="16" t="s">
        <v>14</v>
      </c>
      <c r="E85" s="16" t="s">
        <v>43</v>
      </c>
      <c r="F85" s="16" t="s">
        <v>10</v>
      </c>
      <c r="G85" s="16" t="s">
        <v>43</v>
      </c>
      <c r="H85" s="32"/>
    </row>
    <row r="86" spans="2:8">
      <c r="B86" s="12">
        <v>82</v>
      </c>
      <c r="C86" s="16" t="s">
        <v>43</v>
      </c>
      <c r="D86" s="16" t="s">
        <v>14</v>
      </c>
      <c r="E86" s="16" t="s">
        <v>43</v>
      </c>
      <c r="F86" s="16" t="s">
        <v>10</v>
      </c>
      <c r="G86" s="16" t="s">
        <v>43</v>
      </c>
      <c r="H86" s="32"/>
    </row>
    <row r="87" spans="2:8">
      <c r="B87" s="12">
        <v>83</v>
      </c>
      <c r="C87" s="16" t="s">
        <v>43</v>
      </c>
      <c r="D87" s="16" t="s">
        <v>8</v>
      </c>
      <c r="E87" s="16" t="s">
        <v>43</v>
      </c>
      <c r="F87" s="16" t="s">
        <v>14</v>
      </c>
      <c r="G87" s="16" t="s">
        <v>43</v>
      </c>
      <c r="H87" s="32"/>
    </row>
    <row r="88" spans="2:8">
      <c r="B88" s="12">
        <v>84</v>
      </c>
      <c r="C88" s="16" t="s">
        <v>43</v>
      </c>
      <c r="D88" s="16" t="s">
        <v>12</v>
      </c>
      <c r="E88" s="16" t="s">
        <v>7</v>
      </c>
      <c r="F88" s="16" t="s">
        <v>14</v>
      </c>
      <c r="G88" s="16" t="s">
        <v>43</v>
      </c>
      <c r="H88" s="32"/>
    </row>
    <row r="89" spans="2:8">
      <c r="B89" s="12">
        <v>85</v>
      </c>
      <c r="C89" s="16" t="s">
        <v>43</v>
      </c>
      <c r="D89" s="16" t="s">
        <v>12</v>
      </c>
      <c r="E89" s="16" t="s">
        <v>7</v>
      </c>
      <c r="F89" s="16" t="s">
        <v>61</v>
      </c>
      <c r="G89" s="16" t="s">
        <v>43</v>
      </c>
      <c r="H89" s="32"/>
    </row>
    <row r="90" spans="2:8">
      <c r="B90" s="12">
        <v>86</v>
      </c>
      <c r="C90" s="16" t="s">
        <v>43</v>
      </c>
      <c r="D90" s="16" t="s">
        <v>14</v>
      </c>
      <c r="E90" s="16" t="s">
        <v>16</v>
      </c>
      <c r="F90" s="16" t="s">
        <v>61</v>
      </c>
      <c r="G90" s="16" t="s">
        <v>43</v>
      </c>
      <c r="H90" s="32"/>
    </row>
    <row r="91" spans="2:8">
      <c r="B91" s="12">
        <v>87</v>
      </c>
      <c r="C91" s="16" t="s">
        <v>43</v>
      </c>
      <c r="D91" s="16" t="s">
        <v>8</v>
      </c>
      <c r="E91" s="16" t="s">
        <v>15</v>
      </c>
      <c r="F91" s="16" t="s">
        <v>61</v>
      </c>
      <c r="G91" s="16" t="s">
        <v>43</v>
      </c>
      <c r="H91" s="32"/>
    </row>
    <row r="92" spans="2:8">
      <c r="B92" s="12">
        <v>88</v>
      </c>
      <c r="C92" s="16" t="s">
        <v>61</v>
      </c>
      <c r="D92" s="16" t="s">
        <v>13</v>
      </c>
      <c r="E92" s="16" t="s">
        <v>9</v>
      </c>
      <c r="F92" s="16" t="s">
        <v>15</v>
      </c>
      <c r="G92" s="16" t="s">
        <v>43</v>
      </c>
      <c r="H92" s="32"/>
    </row>
    <row r="93" spans="2:8">
      <c r="B93" s="12">
        <v>89</v>
      </c>
      <c r="C93" s="16" t="s">
        <v>61</v>
      </c>
      <c r="D93" s="16" t="s">
        <v>13</v>
      </c>
      <c r="E93" s="16" t="s">
        <v>15</v>
      </c>
      <c r="F93" s="16" t="s">
        <v>14</v>
      </c>
      <c r="G93" s="16" t="s">
        <v>61</v>
      </c>
      <c r="H93" s="32"/>
    </row>
    <row r="94" spans="2:8">
      <c r="B94" s="12">
        <v>90</v>
      </c>
      <c r="C94" s="16" t="s">
        <v>16</v>
      </c>
      <c r="D94" s="16" t="s">
        <v>10</v>
      </c>
      <c r="E94" s="16" t="s">
        <v>14</v>
      </c>
      <c r="F94" s="16" t="s">
        <v>10</v>
      </c>
      <c r="G94" s="16" t="s">
        <v>16</v>
      </c>
      <c r="H94" s="32"/>
    </row>
    <row r="95" spans="2:8">
      <c r="B95" s="12">
        <v>91</v>
      </c>
      <c r="C95" s="16" t="s">
        <v>15</v>
      </c>
      <c r="D95" s="16" t="s">
        <v>10</v>
      </c>
      <c r="E95" s="16" t="s">
        <v>9</v>
      </c>
      <c r="F95" s="16" t="s">
        <v>10</v>
      </c>
      <c r="G95" s="16" t="s">
        <v>14</v>
      </c>
      <c r="H95" s="32"/>
    </row>
    <row r="96" spans="2:8">
      <c r="B96" s="12">
        <v>92</v>
      </c>
      <c r="C96" s="16" t="s">
        <v>15</v>
      </c>
      <c r="D96" s="16" t="s">
        <v>10</v>
      </c>
      <c r="E96" s="16" t="s">
        <v>9</v>
      </c>
      <c r="F96" s="16" t="s">
        <v>10</v>
      </c>
      <c r="G96" s="16" t="s">
        <v>7</v>
      </c>
      <c r="H96" s="32"/>
    </row>
    <row r="97" spans="2:9">
      <c r="B97" s="12">
        <v>93</v>
      </c>
      <c r="C97" s="16" t="s">
        <v>7</v>
      </c>
      <c r="D97" s="16" t="s">
        <v>10</v>
      </c>
      <c r="E97" s="16" t="s">
        <v>12</v>
      </c>
      <c r="F97" s="16" t="s">
        <v>10</v>
      </c>
      <c r="G97" s="16" t="s">
        <v>14</v>
      </c>
      <c r="H97" s="32"/>
    </row>
    <row r="98" spans="2:9">
      <c r="B98" s="12">
        <v>94</v>
      </c>
      <c r="C98" s="16" t="s">
        <v>7</v>
      </c>
      <c r="D98" s="16" t="s">
        <v>14</v>
      </c>
      <c r="E98" s="16" t="s">
        <v>9</v>
      </c>
      <c r="F98" s="16" t="s">
        <v>14</v>
      </c>
      <c r="G98" s="16" t="s">
        <v>14</v>
      </c>
      <c r="H98" s="32"/>
    </row>
    <row r="99" spans="2:9">
      <c r="B99" s="12">
        <v>95</v>
      </c>
      <c r="C99" s="16" t="s">
        <v>7</v>
      </c>
      <c r="D99" s="16" t="s">
        <v>10</v>
      </c>
      <c r="E99" s="16" t="s">
        <v>9</v>
      </c>
      <c r="F99" s="16" t="s">
        <v>11</v>
      </c>
      <c r="G99" s="16" t="s">
        <v>10</v>
      </c>
      <c r="H99" s="32"/>
    </row>
    <row r="100" spans="2:9">
      <c r="B100" s="12">
        <v>96</v>
      </c>
      <c r="C100" s="16" t="s">
        <v>7</v>
      </c>
      <c r="D100" s="16" t="s">
        <v>12</v>
      </c>
      <c r="E100" s="16" t="s">
        <v>15</v>
      </c>
      <c r="F100" s="16" t="s">
        <v>8</v>
      </c>
      <c r="G100" s="16" t="s">
        <v>14</v>
      </c>
      <c r="H100" s="32"/>
      <c r="I100" s="21">
        <f>I127</f>
        <v>0.60268384021061638</v>
      </c>
    </row>
    <row r="101" spans="2:9">
      <c r="B101" s="12">
        <v>97</v>
      </c>
      <c r="C101" s="16" t="s">
        <v>11</v>
      </c>
      <c r="D101" s="16" t="s">
        <v>12</v>
      </c>
      <c r="E101" s="16" t="s">
        <v>61</v>
      </c>
      <c r="F101" s="16" t="s">
        <v>10</v>
      </c>
      <c r="G101" s="16" t="s">
        <v>10</v>
      </c>
      <c r="H101" s="32"/>
    </row>
    <row r="102" spans="2:9">
      <c r="B102" s="12">
        <v>98</v>
      </c>
      <c r="C102" s="16" t="s">
        <v>9</v>
      </c>
      <c r="D102" s="16" t="s">
        <v>15</v>
      </c>
      <c r="E102" s="16" t="s">
        <v>61</v>
      </c>
      <c r="F102" s="16" t="s">
        <v>8</v>
      </c>
      <c r="G102" s="16" t="s">
        <v>8</v>
      </c>
      <c r="H102" s="32"/>
    </row>
    <row r="103" spans="2:9">
      <c r="B103" s="12">
        <v>99</v>
      </c>
      <c r="C103" s="16" t="s">
        <v>9</v>
      </c>
      <c r="D103" s="16" t="s">
        <v>10</v>
      </c>
      <c r="E103" s="16" t="s">
        <v>15</v>
      </c>
      <c r="F103" s="16" t="s">
        <v>15</v>
      </c>
      <c r="G103" s="16" t="s">
        <v>8</v>
      </c>
      <c r="H103" s="32"/>
    </row>
    <row r="104" spans="2:9">
      <c r="B104" s="12">
        <v>100</v>
      </c>
      <c r="C104" s="16" t="s">
        <v>13</v>
      </c>
      <c r="D104" s="16" t="s">
        <v>12</v>
      </c>
      <c r="E104" s="16" t="s">
        <v>61</v>
      </c>
      <c r="F104" s="16" t="s">
        <v>15</v>
      </c>
      <c r="G104" s="16" t="s">
        <v>15</v>
      </c>
      <c r="H104" s="32"/>
    </row>
    <row r="105" spans="2:9">
      <c r="B105" s="12">
        <v>101</v>
      </c>
      <c r="C105" s="16" t="s">
        <v>15</v>
      </c>
      <c r="D105" s="16" t="s">
        <v>8</v>
      </c>
      <c r="E105" s="16" t="s">
        <v>9</v>
      </c>
      <c r="F105" s="16" t="s">
        <v>14</v>
      </c>
      <c r="G105" s="16" t="s">
        <v>61</v>
      </c>
      <c r="H105" s="32"/>
    </row>
    <row r="106" spans="2:9">
      <c r="B106" s="12">
        <v>102</v>
      </c>
      <c r="C106" s="16" t="s">
        <v>61</v>
      </c>
      <c r="D106" s="16" t="s">
        <v>12</v>
      </c>
      <c r="E106" s="47" t="s">
        <v>9</v>
      </c>
      <c r="F106" s="16" t="s">
        <v>10</v>
      </c>
      <c r="G106" s="16" t="s">
        <v>61</v>
      </c>
      <c r="H106" s="32"/>
    </row>
    <row r="107" spans="2:9">
      <c r="B107" s="12">
        <v>103</v>
      </c>
      <c r="C107" s="16" t="s">
        <v>15</v>
      </c>
      <c r="D107" s="16" t="s">
        <v>8</v>
      </c>
      <c r="E107" s="16" t="s">
        <v>9</v>
      </c>
      <c r="F107" s="16" t="s">
        <v>14</v>
      </c>
      <c r="G107" s="16" t="s">
        <v>61</v>
      </c>
      <c r="H107" s="32"/>
    </row>
    <row r="108" spans="2:9">
      <c r="B108" s="12">
        <v>104</v>
      </c>
      <c r="C108" s="16" t="s">
        <v>11</v>
      </c>
      <c r="D108" s="16" t="s">
        <v>12</v>
      </c>
      <c r="E108" s="16" t="s">
        <v>11</v>
      </c>
      <c r="F108" s="16" t="s">
        <v>10</v>
      </c>
      <c r="G108" s="16" t="s">
        <v>61</v>
      </c>
      <c r="H108" s="32"/>
    </row>
    <row r="109" spans="2:9">
      <c r="B109" s="12">
        <v>105</v>
      </c>
      <c r="C109" s="16" t="s">
        <v>11</v>
      </c>
      <c r="D109" s="16" t="s">
        <v>14</v>
      </c>
      <c r="E109" s="16" t="s">
        <v>11</v>
      </c>
      <c r="F109" s="16" t="s">
        <v>14</v>
      </c>
      <c r="G109" s="16" t="s">
        <v>15</v>
      </c>
      <c r="H109" s="32"/>
    </row>
    <row r="110" spans="2:9">
      <c r="B110" s="12">
        <v>106</v>
      </c>
      <c r="C110" s="16" t="s">
        <v>9</v>
      </c>
      <c r="D110" s="16" t="s">
        <v>8</v>
      </c>
      <c r="E110" s="16" t="s">
        <v>61</v>
      </c>
      <c r="F110" s="16" t="s">
        <v>10</v>
      </c>
      <c r="G110" s="16" t="s">
        <v>61</v>
      </c>
      <c r="H110" s="32"/>
    </row>
    <row r="111" spans="2:9">
      <c r="B111" s="12">
        <v>107</v>
      </c>
      <c r="C111" s="16" t="s">
        <v>13</v>
      </c>
      <c r="D111" s="16" t="s">
        <v>8</v>
      </c>
      <c r="E111" s="16" t="s">
        <v>61</v>
      </c>
      <c r="F111" s="16" t="s">
        <v>10</v>
      </c>
      <c r="G111" s="16" t="s">
        <v>15</v>
      </c>
      <c r="H111" s="32"/>
    </row>
    <row r="112" spans="2:9">
      <c r="B112" s="12">
        <v>108</v>
      </c>
      <c r="C112" s="16" t="s">
        <v>13</v>
      </c>
      <c r="D112" s="16" t="s">
        <v>8</v>
      </c>
      <c r="E112" s="16" t="s">
        <v>61</v>
      </c>
      <c r="F112" s="16" t="s">
        <v>10</v>
      </c>
      <c r="G112" s="16" t="s">
        <v>10</v>
      </c>
      <c r="H112" s="32"/>
    </row>
    <row r="113" spans="2:9">
      <c r="B113" s="12">
        <v>109</v>
      </c>
      <c r="C113" s="16" t="s">
        <v>14</v>
      </c>
      <c r="D113" s="16" t="s">
        <v>14</v>
      </c>
      <c r="E113" s="16" t="s">
        <v>61</v>
      </c>
      <c r="F113" s="16" t="s">
        <v>8</v>
      </c>
      <c r="G113" s="16" t="s">
        <v>14</v>
      </c>
      <c r="H113" s="32"/>
    </row>
    <row r="114" spans="2:9">
      <c r="B114" s="12">
        <v>110</v>
      </c>
      <c r="C114" s="16" t="s">
        <v>61</v>
      </c>
      <c r="D114" s="16" t="s">
        <v>14</v>
      </c>
      <c r="E114" s="16" t="s">
        <v>15</v>
      </c>
      <c r="F114" s="16" t="s">
        <v>8</v>
      </c>
      <c r="G114" s="16" t="s">
        <v>61</v>
      </c>
      <c r="H114" s="32"/>
    </row>
    <row r="115" spans="2:9">
      <c r="B115" s="12">
        <v>111</v>
      </c>
      <c r="C115" s="16" t="s">
        <v>61</v>
      </c>
      <c r="D115" s="16" t="s">
        <v>10</v>
      </c>
      <c r="E115" s="16" t="s">
        <v>61</v>
      </c>
      <c r="F115" s="16" t="s">
        <v>8</v>
      </c>
      <c r="G115" s="16" t="s">
        <v>61</v>
      </c>
      <c r="H115" s="32"/>
    </row>
    <row r="116" spans="2:9">
      <c r="B116" s="12">
        <v>112</v>
      </c>
      <c r="C116" s="16" t="s">
        <v>61</v>
      </c>
      <c r="D116" s="16" t="s">
        <v>43</v>
      </c>
      <c r="E116" s="16" t="s">
        <v>7</v>
      </c>
      <c r="F116" s="16" t="s">
        <v>13</v>
      </c>
      <c r="G116" s="16" t="s">
        <v>61</v>
      </c>
      <c r="H116" s="32"/>
    </row>
    <row r="117" spans="2:9">
      <c r="B117" s="12">
        <v>113</v>
      </c>
      <c r="C117" s="16" t="s">
        <v>9</v>
      </c>
      <c r="D117" s="16" t="s">
        <v>43</v>
      </c>
      <c r="E117" s="16" t="s">
        <v>7</v>
      </c>
      <c r="F117" s="16" t="s">
        <v>43</v>
      </c>
      <c r="G117" s="16" t="s">
        <v>61</v>
      </c>
      <c r="H117" s="32"/>
    </row>
    <row r="118" spans="2:9">
      <c r="B118" s="12">
        <v>114</v>
      </c>
      <c r="C118" s="16" t="s">
        <v>13</v>
      </c>
      <c r="D118" s="16" t="s">
        <v>43</v>
      </c>
      <c r="E118" s="16" t="s">
        <v>7</v>
      </c>
      <c r="F118" s="16" t="s">
        <v>43</v>
      </c>
      <c r="G118" s="16" t="s">
        <v>61</v>
      </c>
      <c r="H118" s="32"/>
    </row>
    <row r="119" spans="2:9">
      <c r="B119" s="12">
        <v>115</v>
      </c>
      <c r="C119" s="16" t="s">
        <v>9</v>
      </c>
      <c r="D119" s="16" t="s">
        <v>43</v>
      </c>
      <c r="E119" s="16" t="s">
        <v>14</v>
      </c>
      <c r="F119" s="16" t="s">
        <v>43</v>
      </c>
      <c r="G119" s="16" t="s">
        <v>8</v>
      </c>
      <c r="H119" s="32"/>
    </row>
    <row r="120" spans="2:9">
      <c r="B120" s="12">
        <v>116</v>
      </c>
      <c r="C120" s="16" t="s">
        <v>12</v>
      </c>
      <c r="D120" s="16" t="s">
        <v>43</v>
      </c>
      <c r="E120" s="16" t="s">
        <v>12</v>
      </c>
      <c r="F120" s="16" t="s">
        <v>43</v>
      </c>
      <c r="G120" s="16" t="s">
        <v>7</v>
      </c>
      <c r="H120" s="32"/>
    </row>
    <row r="121" spans="2:9">
      <c r="B121" s="12">
        <v>117</v>
      </c>
      <c r="C121" s="16" t="s">
        <v>61</v>
      </c>
      <c r="D121" s="16" t="s">
        <v>43</v>
      </c>
      <c r="E121" s="16" t="s">
        <v>13</v>
      </c>
      <c r="F121" s="16" t="s">
        <v>43</v>
      </c>
      <c r="G121" s="16" t="s">
        <v>61</v>
      </c>
      <c r="H121" s="32"/>
    </row>
    <row r="122" spans="2:9">
      <c r="B122" s="12">
        <v>118</v>
      </c>
      <c r="C122" s="16" t="s">
        <v>9</v>
      </c>
      <c r="D122" s="16" t="s">
        <v>43</v>
      </c>
      <c r="E122" s="16" t="s">
        <v>9</v>
      </c>
      <c r="F122" s="16" t="s">
        <v>43</v>
      </c>
      <c r="G122" s="16" t="s">
        <v>9</v>
      </c>
      <c r="H122" s="32"/>
    </row>
    <row r="123" spans="2:9">
      <c r="B123" s="12">
        <v>119</v>
      </c>
      <c r="C123" s="16" t="s">
        <v>61</v>
      </c>
      <c r="D123" s="16" t="s">
        <v>10</v>
      </c>
      <c r="E123" s="16" t="s">
        <v>13</v>
      </c>
      <c r="F123" s="16" t="s">
        <v>43</v>
      </c>
      <c r="G123" s="16" t="s">
        <v>61</v>
      </c>
      <c r="H123" s="32"/>
    </row>
    <row r="124" spans="2:9">
      <c r="B124" s="12">
        <v>120</v>
      </c>
      <c r="C124" s="16" t="s">
        <v>15</v>
      </c>
      <c r="D124" s="16" t="s">
        <v>14</v>
      </c>
      <c r="E124" s="16" t="s">
        <v>7</v>
      </c>
      <c r="F124" s="16" t="s">
        <v>14</v>
      </c>
      <c r="G124" s="16" t="s">
        <v>9</v>
      </c>
      <c r="H124" s="32"/>
    </row>
    <row r="125" spans="2:9">
      <c r="B125" s="12">
        <v>121</v>
      </c>
      <c r="C125" s="16" t="s">
        <v>11</v>
      </c>
      <c r="D125" s="16" t="s">
        <v>14</v>
      </c>
      <c r="E125" s="16" t="s">
        <v>7</v>
      </c>
      <c r="F125" s="16" t="s">
        <v>14</v>
      </c>
      <c r="G125" s="16" t="s">
        <v>9</v>
      </c>
      <c r="H125" s="32"/>
    </row>
    <row r="126" spans="2:9">
      <c r="B126" s="12">
        <v>122</v>
      </c>
      <c r="C126" s="16" t="s">
        <v>11</v>
      </c>
      <c r="D126" s="16" t="s">
        <v>13</v>
      </c>
      <c r="E126" s="16" t="s">
        <v>7</v>
      </c>
      <c r="F126" s="16" t="s">
        <v>14</v>
      </c>
      <c r="G126" s="16" t="s">
        <v>10</v>
      </c>
      <c r="H126" s="32"/>
    </row>
    <row r="127" spans="2:9">
      <c r="B127" s="12">
        <v>123</v>
      </c>
      <c r="C127" s="16" t="s">
        <v>11</v>
      </c>
      <c r="D127" s="16" t="s">
        <v>10</v>
      </c>
      <c r="E127" s="16" t="s">
        <v>7</v>
      </c>
      <c r="F127" s="16" t="s">
        <v>14</v>
      </c>
      <c r="G127" s="16" t="s">
        <v>12</v>
      </c>
      <c r="H127" s="32"/>
      <c r="I127" s="21">
        <f>J147</f>
        <v>0.60268384021061638</v>
      </c>
    </row>
    <row r="128" spans="2:9">
      <c r="B128" s="12">
        <v>124</v>
      </c>
      <c r="C128" s="16" t="s">
        <v>7</v>
      </c>
      <c r="D128" s="16" t="s">
        <v>10</v>
      </c>
      <c r="E128" s="16" t="s">
        <v>11</v>
      </c>
      <c r="F128" s="16" t="s">
        <v>10</v>
      </c>
      <c r="G128" s="16" t="s">
        <v>11</v>
      </c>
      <c r="H128" s="32"/>
    </row>
    <row r="129" spans="2:8">
      <c r="B129" s="12">
        <v>125</v>
      </c>
      <c r="C129" s="16" t="s">
        <v>7</v>
      </c>
      <c r="D129" s="16" t="s">
        <v>10</v>
      </c>
      <c r="E129" s="16" t="s">
        <v>11</v>
      </c>
      <c r="F129" s="16" t="s">
        <v>10</v>
      </c>
      <c r="G129" s="16" t="s">
        <v>7</v>
      </c>
      <c r="H129" s="32"/>
    </row>
    <row r="130" spans="2:8">
      <c r="B130" s="12">
        <v>126</v>
      </c>
      <c r="C130" s="16" t="s">
        <v>7</v>
      </c>
      <c r="D130" s="16" t="s">
        <v>10</v>
      </c>
      <c r="E130" s="16" t="s">
        <v>13</v>
      </c>
      <c r="F130" s="16" t="s">
        <v>10</v>
      </c>
      <c r="G130" s="16" t="s">
        <v>7</v>
      </c>
      <c r="H130" s="32"/>
    </row>
    <row r="131" spans="2:8">
      <c r="B131" s="12">
        <v>127</v>
      </c>
      <c r="C131" s="16" t="s">
        <v>61</v>
      </c>
      <c r="D131" s="16" t="s">
        <v>8</v>
      </c>
      <c r="E131" s="16" t="s">
        <v>9</v>
      </c>
      <c r="F131" s="16" t="s">
        <v>14</v>
      </c>
      <c r="G131" s="16" t="s">
        <v>7</v>
      </c>
      <c r="H131" s="32"/>
    </row>
    <row r="132" spans="2:8">
      <c r="B132" s="12">
        <v>128</v>
      </c>
      <c r="C132" s="16" t="s">
        <v>15</v>
      </c>
      <c r="D132" s="16" t="s">
        <v>12</v>
      </c>
      <c r="E132" s="16" t="s">
        <v>15</v>
      </c>
      <c r="F132" s="16" t="s">
        <v>12</v>
      </c>
      <c r="G132" s="16" t="s">
        <v>8</v>
      </c>
      <c r="H132" s="32"/>
    </row>
    <row r="133" spans="2:8">
      <c r="B133" s="12">
        <v>129</v>
      </c>
      <c r="C133" s="16" t="s">
        <v>15</v>
      </c>
      <c r="D133" s="49" t="s">
        <v>12</v>
      </c>
      <c r="E133" s="16" t="s">
        <v>16</v>
      </c>
      <c r="F133" s="16" t="s">
        <v>12</v>
      </c>
      <c r="G133" s="16" t="s">
        <v>15</v>
      </c>
      <c r="H133" s="32"/>
    </row>
    <row r="134" spans="2:8">
      <c r="B134" s="12">
        <v>130</v>
      </c>
      <c r="C134" s="16" t="s">
        <v>14</v>
      </c>
      <c r="D134" s="49" t="s">
        <v>8</v>
      </c>
      <c r="E134" s="16" t="s">
        <v>9</v>
      </c>
      <c r="F134" s="16" t="s">
        <v>8</v>
      </c>
      <c r="G134" s="16" t="s">
        <v>10</v>
      </c>
      <c r="H134" s="32"/>
    </row>
    <row r="135" spans="2:8">
      <c r="B135" s="12">
        <v>131</v>
      </c>
      <c r="C135" s="16" t="s">
        <v>9</v>
      </c>
      <c r="D135" s="49" t="s">
        <v>12</v>
      </c>
      <c r="E135" s="47" t="s">
        <v>15</v>
      </c>
      <c r="F135" s="16" t="s">
        <v>8</v>
      </c>
      <c r="G135" s="16" t="s">
        <v>9</v>
      </c>
      <c r="H135" s="32"/>
    </row>
    <row r="136" spans="2:8">
      <c r="B136" s="12">
        <v>132</v>
      </c>
      <c r="C136" s="16" t="s">
        <v>15</v>
      </c>
      <c r="D136" s="49" t="s">
        <v>12</v>
      </c>
      <c r="E136" s="49" t="s">
        <v>13</v>
      </c>
      <c r="F136" s="49" t="s">
        <v>12</v>
      </c>
      <c r="G136" s="16" t="s">
        <v>61</v>
      </c>
      <c r="H136" s="32"/>
    </row>
    <row r="137" spans="2:8">
      <c r="B137" s="12">
        <v>133</v>
      </c>
      <c r="C137" s="16" t="s">
        <v>16</v>
      </c>
      <c r="D137" s="49" t="s">
        <v>8</v>
      </c>
      <c r="E137" s="49" t="s">
        <v>14</v>
      </c>
      <c r="F137" s="49"/>
      <c r="G137" s="16" t="s">
        <v>7</v>
      </c>
      <c r="H137" s="32"/>
    </row>
    <row r="138" spans="2:8">
      <c r="B138" s="12">
        <v>134</v>
      </c>
      <c r="C138" s="16" t="s">
        <v>7</v>
      </c>
      <c r="D138" s="49" t="s">
        <v>8</v>
      </c>
      <c r="E138" s="49" t="s">
        <v>7</v>
      </c>
      <c r="F138" s="49"/>
      <c r="G138" s="16" t="s">
        <v>9</v>
      </c>
      <c r="H138" s="32"/>
    </row>
    <row r="139" spans="2:8">
      <c r="B139" s="12">
        <v>135</v>
      </c>
      <c r="C139" s="47" t="s">
        <v>11</v>
      </c>
      <c r="D139" s="49"/>
      <c r="E139" s="49" t="s">
        <v>11</v>
      </c>
      <c r="F139" s="49"/>
      <c r="G139" s="47" t="s">
        <v>15</v>
      </c>
      <c r="H139" s="46"/>
    </row>
    <row r="140" spans="2:8">
      <c r="B140" s="12">
        <v>136</v>
      </c>
      <c r="C140" s="16" t="s">
        <v>11</v>
      </c>
      <c r="D140" s="49"/>
      <c r="E140" s="49" t="s">
        <v>13</v>
      </c>
      <c r="F140" s="49"/>
      <c r="G140" s="29"/>
      <c r="H140" s="46"/>
    </row>
    <row r="141" spans="2:8">
      <c r="B141" s="12">
        <v>137</v>
      </c>
      <c r="C141" s="16" t="s">
        <v>13</v>
      </c>
      <c r="D141" s="49"/>
      <c r="E141" s="49" t="s">
        <v>14</v>
      </c>
      <c r="F141" s="17"/>
      <c r="G141" s="29"/>
      <c r="H141" s="46"/>
    </row>
    <row r="142" spans="2:8" ht="15.75" thickBot="1">
      <c r="B142" s="12">
        <v>138</v>
      </c>
      <c r="C142" s="16" t="s">
        <v>13</v>
      </c>
      <c r="D142" s="17"/>
      <c r="E142" s="17"/>
      <c r="F142" s="17"/>
      <c r="G142" s="29"/>
      <c r="H142" s="33"/>
    </row>
    <row r="143" spans="2:8">
      <c r="C143" s="50"/>
      <c r="D143" s="50"/>
      <c r="E143" s="50"/>
      <c r="F143" s="50"/>
      <c r="G143" s="50"/>
      <c r="H143" s="50"/>
    </row>
    <row r="145" spans="2:13">
      <c r="B145" s="68" t="s">
        <v>42</v>
      </c>
      <c r="C145" s="68"/>
      <c r="D145" s="68"/>
      <c r="E145" s="68"/>
      <c r="F145" s="68"/>
      <c r="G145" s="68"/>
      <c r="H145" s="68"/>
    </row>
    <row r="146" spans="2:13">
      <c r="B146" s="19" t="s">
        <v>6</v>
      </c>
      <c r="C146" s="19" t="s">
        <v>35</v>
      </c>
      <c r="D146" s="19" t="s">
        <v>36</v>
      </c>
      <c r="E146" s="19" t="s">
        <v>37</v>
      </c>
      <c r="F146" s="19" t="s">
        <v>38</v>
      </c>
      <c r="G146" s="19" t="s">
        <v>39</v>
      </c>
      <c r="H146" s="27" t="s">
        <v>44</v>
      </c>
    </row>
    <row r="147" spans="2:13">
      <c r="B147" s="18" t="s">
        <v>5</v>
      </c>
      <c r="C147" s="18">
        <f>COUNTIF(C$4:C$142,$B147)</f>
        <v>3</v>
      </c>
      <c r="D147" s="18">
        <f t="shared" ref="D147:H158" si="0">COUNTIF(D$4:D$142,$B147)</f>
        <v>3</v>
      </c>
      <c r="E147" s="18">
        <f t="shared" si="0"/>
        <v>3</v>
      </c>
      <c r="F147" s="18">
        <f t="shared" si="0"/>
        <v>3</v>
      </c>
      <c r="G147" s="18">
        <f t="shared" si="0"/>
        <v>3</v>
      </c>
      <c r="H147" s="18">
        <f t="shared" si="0"/>
        <v>0</v>
      </c>
      <c r="I147" s="13" t="s">
        <v>60</v>
      </c>
      <c r="J147" s="13">
        <f>Q181</f>
        <v>0.60268384021061638</v>
      </c>
    </row>
    <row r="148" spans="2:13">
      <c r="B148" s="18" t="s">
        <v>7</v>
      </c>
      <c r="C148" s="53">
        <f t="shared" ref="C148:G160" si="1">COUNTIF(C$4:C$142,$B148)</f>
        <v>15</v>
      </c>
      <c r="D148" s="51">
        <f t="shared" si="1"/>
        <v>3</v>
      </c>
      <c r="E148" s="53">
        <f t="shared" si="1"/>
        <v>18</v>
      </c>
      <c r="F148" s="51">
        <f t="shared" si="1"/>
        <v>3</v>
      </c>
      <c r="G148" s="18">
        <f t="shared" si="0"/>
        <v>12</v>
      </c>
      <c r="H148" s="18">
        <f t="shared" si="0"/>
        <v>2</v>
      </c>
      <c r="I148" s="27"/>
      <c r="L148" s="13" t="s">
        <v>59</v>
      </c>
      <c r="M148" s="13">
        <f>1/(C180*E180*G180*64)</f>
        <v>121.31473214285712</v>
      </c>
    </row>
    <row r="149" spans="2:13">
      <c r="B149" s="18" t="s">
        <v>8</v>
      </c>
      <c r="C149" s="51">
        <f t="shared" si="1"/>
        <v>3</v>
      </c>
      <c r="D149" s="53">
        <f t="shared" si="1"/>
        <v>25</v>
      </c>
      <c r="E149" s="51">
        <f t="shared" si="1"/>
        <v>3</v>
      </c>
      <c r="F149" s="53">
        <f t="shared" si="1"/>
        <v>26</v>
      </c>
      <c r="G149" s="18">
        <f t="shared" si="0"/>
        <v>13</v>
      </c>
      <c r="H149" s="18">
        <f t="shared" si="0"/>
        <v>2</v>
      </c>
      <c r="I149" s="27"/>
    </row>
    <row r="150" spans="2:13">
      <c r="B150" s="18" t="s">
        <v>9</v>
      </c>
      <c r="C150" s="53">
        <f t="shared" si="1"/>
        <v>21</v>
      </c>
      <c r="D150" s="51">
        <f t="shared" si="1"/>
        <v>3</v>
      </c>
      <c r="E150" s="53">
        <f t="shared" si="1"/>
        <v>18</v>
      </c>
      <c r="F150" s="51">
        <f t="shared" si="1"/>
        <v>3</v>
      </c>
      <c r="G150" s="18">
        <f t="shared" si="0"/>
        <v>16</v>
      </c>
      <c r="H150" s="18">
        <f t="shared" si="0"/>
        <v>2</v>
      </c>
      <c r="I150" s="27"/>
    </row>
    <row r="151" spans="2:13">
      <c r="B151" s="18" t="s">
        <v>10</v>
      </c>
      <c r="C151" s="51">
        <f t="shared" si="1"/>
        <v>3</v>
      </c>
      <c r="D151" s="53">
        <f t="shared" si="1"/>
        <v>25</v>
      </c>
      <c r="E151" s="51">
        <f t="shared" si="1"/>
        <v>3</v>
      </c>
      <c r="F151" s="53">
        <f t="shared" si="1"/>
        <v>27</v>
      </c>
      <c r="G151" s="18">
        <f t="shared" si="0"/>
        <v>17</v>
      </c>
      <c r="H151" s="18">
        <f t="shared" si="0"/>
        <v>3</v>
      </c>
      <c r="I151" s="27"/>
    </row>
    <row r="152" spans="2:13">
      <c r="B152" s="18" t="s">
        <v>61</v>
      </c>
      <c r="C152" s="53">
        <f t="shared" si="1"/>
        <v>23</v>
      </c>
      <c r="D152" s="51">
        <f t="shared" si="1"/>
        <v>3</v>
      </c>
      <c r="E152" s="53">
        <f t="shared" si="1"/>
        <v>21</v>
      </c>
      <c r="F152" s="51">
        <f t="shared" si="1"/>
        <v>6</v>
      </c>
      <c r="G152" s="18">
        <f t="shared" si="0"/>
        <v>22</v>
      </c>
      <c r="H152" s="18">
        <f>COUNTIF(H$4:H$142,$B152)</f>
        <v>3</v>
      </c>
      <c r="I152" s="27"/>
    </row>
    <row r="153" spans="2:13">
      <c r="B153" s="18" t="s">
        <v>11</v>
      </c>
      <c r="C153" s="53">
        <f t="shared" si="1"/>
        <v>12</v>
      </c>
      <c r="D153" s="51">
        <f t="shared" si="1"/>
        <v>8</v>
      </c>
      <c r="E153" s="53">
        <f t="shared" si="1"/>
        <v>12</v>
      </c>
      <c r="F153" s="51">
        <f t="shared" si="1"/>
        <v>8</v>
      </c>
      <c r="G153" s="18">
        <f t="shared" si="0"/>
        <v>7</v>
      </c>
      <c r="H153" s="18">
        <f t="shared" si="0"/>
        <v>1</v>
      </c>
      <c r="I153" s="27"/>
    </row>
    <row r="154" spans="2:13">
      <c r="B154" s="18" t="s">
        <v>12</v>
      </c>
      <c r="C154" s="51">
        <f t="shared" si="1"/>
        <v>6</v>
      </c>
      <c r="D154" s="53">
        <f t="shared" si="1"/>
        <v>24</v>
      </c>
      <c r="E154" s="51">
        <f t="shared" si="1"/>
        <v>8</v>
      </c>
      <c r="F154" s="53">
        <f t="shared" si="1"/>
        <v>16</v>
      </c>
      <c r="G154" s="18">
        <f t="shared" si="0"/>
        <v>9</v>
      </c>
      <c r="H154" s="18">
        <f t="shared" si="0"/>
        <v>1</v>
      </c>
      <c r="I154" s="27"/>
    </row>
    <row r="155" spans="2:13">
      <c r="B155" s="18" t="s">
        <v>13</v>
      </c>
      <c r="C155" s="53">
        <f t="shared" si="1"/>
        <v>15</v>
      </c>
      <c r="D155" s="51">
        <f t="shared" si="1"/>
        <v>9</v>
      </c>
      <c r="E155" s="53">
        <f t="shared" si="1"/>
        <v>13</v>
      </c>
      <c r="F155" s="51">
        <f t="shared" si="1"/>
        <v>10</v>
      </c>
      <c r="G155" s="18">
        <f t="shared" si="0"/>
        <v>4</v>
      </c>
      <c r="H155" s="18">
        <f t="shared" si="0"/>
        <v>1</v>
      </c>
      <c r="I155" s="27"/>
    </row>
    <row r="156" spans="2:13">
      <c r="B156" s="18" t="s">
        <v>14</v>
      </c>
      <c r="C156" s="51">
        <f t="shared" si="1"/>
        <v>7</v>
      </c>
      <c r="D156" s="53">
        <f t="shared" si="1"/>
        <v>18</v>
      </c>
      <c r="E156" s="51">
        <f t="shared" si="1"/>
        <v>9</v>
      </c>
      <c r="F156" s="53">
        <f t="shared" si="1"/>
        <v>17</v>
      </c>
      <c r="G156" s="18">
        <f t="shared" si="0"/>
        <v>9</v>
      </c>
      <c r="H156" s="18">
        <f t="shared" si="0"/>
        <v>1</v>
      </c>
      <c r="I156" s="27"/>
    </row>
    <row r="157" spans="2:13">
      <c r="B157" s="18" t="s">
        <v>15</v>
      </c>
      <c r="C157" s="53">
        <f t="shared" si="1"/>
        <v>15</v>
      </c>
      <c r="D157" s="51">
        <f t="shared" si="1"/>
        <v>7</v>
      </c>
      <c r="E157" s="53">
        <f t="shared" si="1"/>
        <v>15</v>
      </c>
      <c r="F157" s="51">
        <f t="shared" si="1"/>
        <v>7</v>
      </c>
      <c r="G157" s="18">
        <f t="shared" si="0"/>
        <v>9</v>
      </c>
      <c r="H157" s="18">
        <f t="shared" si="0"/>
        <v>1</v>
      </c>
      <c r="I157" s="27"/>
    </row>
    <row r="158" spans="2:13">
      <c r="B158" s="18" t="s">
        <v>48</v>
      </c>
      <c r="C158" s="53">
        <f t="shared" si="1"/>
        <v>0</v>
      </c>
      <c r="D158" s="53">
        <f t="shared" si="1"/>
        <v>0</v>
      </c>
      <c r="E158" s="53">
        <f t="shared" si="1"/>
        <v>0</v>
      </c>
      <c r="F158" s="18">
        <f t="shared" si="1"/>
        <v>0</v>
      </c>
      <c r="G158" s="18">
        <f t="shared" si="0"/>
        <v>0</v>
      </c>
      <c r="H158" s="18">
        <f t="shared" si="0"/>
        <v>0</v>
      </c>
    </row>
    <row r="159" spans="2:13">
      <c r="B159" s="22" t="s">
        <v>43</v>
      </c>
      <c r="C159" s="18">
        <f t="shared" si="1"/>
        <v>8</v>
      </c>
      <c r="D159" s="18">
        <f t="shared" si="1"/>
        <v>7</v>
      </c>
      <c r="E159" s="18">
        <f t="shared" si="1"/>
        <v>8</v>
      </c>
      <c r="F159" s="18">
        <f t="shared" si="1"/>
        <v>7</v>
      </c>
      <c r="G159" s="18">
        <f t="shared" si="1"/>
        <v>9</v>
      </c>
      <c r="H159" s="18">
        <v>0</v>
      </c>
    </row>
    <row r="160" spans="2:13" ht="15.75" thickBot="1">
      <c r="B160" s="23" t="s">
        <v>16</v>
      </c>
      <c r="C160" s="18">
        <f t="shared" si="1"/>
        <v>8</v>
      </c>
      <c r="D160" s="18">
        <f t="shared" si="1"/>
        <v>0</v>
      </c>
      <c r="E160" s="18">
        <f t="shared" si="1"/>
        <v>7</v>
      </c>
      <c r="F160" s="18">
        <f t="shared" si="1"/>
        <v>0</v>
      </c>
      <c r="G160" s="18">
        <f t="shared" si="1"/>
        <v>6</v>
      </c>
      <c r="H160" s="23">
        <v>0</v>
      </c>
    </row>
    <row r="161" spans="2:26" ht="15.75" thickBot="1">
      <c r="B161" s="24" t="s">
        <v>41</v>
      </c>
      <c r="C161" s="25">
        <f>SUM(C147:C160)</f>
        <v>139</v>
      </c>
      <c r="D161" s="25">
        <f t="shared" ref="D161:G161" si="2">SUM(D147:D160)</f>
        <v>135</v>
      </c>
      <c r="E161" s="25">
        <f t="shared" si="2"/>
        <v>138</v>
      </c>
      <c r="F161" s="25">
        <f t="shared" si="2"/>
        <v>133</v>
      </c>
      <c r="G161" s="25">
        <f t="shared" si="2"/>
        <v>136</v>
      </c>
      <c r="H161" s="25">
        <f>SUM(H147:H160)</f>
        <v>17</v>
      </c>
    </row>
    <row r="165" spans="2:26">
      <c r="B165" s="64" t="s">
        <v>45</v>
      </c>
      <c r="C165" s="64"/>
      <c r="D165" s="64"/>
      <c r="E165" s="64"/>
      <c r="F165" s="64"/>
      <c r="G165" s="64"/>
      <c r="H165" s="64"/>
      <c r="K165" s="64" t="s">
        <v>47</v>
      </c>
      <c r="L165" s="64"/>
      <c r="M165" s="64"/>
      <c r="N165" s="64"/>
      <c r="O165" s="64"/>
      <c r="P165" s="64"/>
      <c r="Q165" s="64"/>
      <c r="T165" s="64" t="s">
        <v>50</v>
      </c>
      <c r="U165" s="64"/>
      <c r="V165" s="64"/>
      <c r="W165" s="64"/>
      <c r="X165" s="64"/>
      <c r="Y165" s="64"/>
      <c r="Z165" s="64"/>
    </row>
    <row r="166" spans="2:26">
      <c r="B166" s="18" t="s">
        <v>6</v>
      </c>
      <c r="C166" s="18" t="s">
        <v>35</v>
      </c>
      <c r="D166" s="18" t="s">
        <v>36</v>
      </c>
      <c r="E166" s="18" t="s">
        <v>37</v>
      </c>
      <c r="F166" s="18" t="s">
        <v>38</v>
      </c>
      <c r="G166" s="18" t="s">
        <v>39</v>
      </c>
      <c r="H166" s="18" t="s">
        <v>44</v>
      </c>
      <c r="K166" s="18" t="s">
        <v>6</v>
      </c>
      <c r="L166" s="18">
        <v>1</v>
      </c>
      <c r="M166" s="18">
        <v>2</v>
      </c>
      <c r="N166" s="18">
        <v>3</v>
      </c>
      <c r="O166" s="18">
        <v>4</v>
      </c>
      <c r="P166" s="18">
        <v>5</v>
      </c>
      <c r="Q166" s="18" t="s">
        <v>44</v>
      </c>
      <c r="T166" s="18" t="s">
        <v>6</v>
      </c>
      <c r="U166" s="18">
        <v>1</v>
      </c>
      <c r="V166" s="18">
        <v>2</v>
      </c>
      <c r="W166" s="18">
        <v>3</v>
      </c>
      <c r="X166" s="18">
        <v>4</v>
      </c>
      <c r="Y166" s="18">
        <v>5</v>
      </c>
      <c r="Z166" s="18" t="s">
        <v>44</v>
      </c>
    </row>
    <row r="167" spans="2:26">
      <c r="B167" s="18" t="s">
        <v>5</v>
      </c>
      <c r="C167" s="18">
        <f>C147/C$161</f>
        <v>2.1582733812949641E-2</v>
      </c>
      <c r="D167" s="18">
        <f t="shared" ref="D167:G167" si="3">D147/D$161</f>
        <v>2.2222222222222223E-2</v>
      </c>
      <c r="E167" s="18">
        <f t="shared" si="3"/>
        <v>2.1739130434782608E-2</v>
      </c>
      <c r="F167" s="18">
        <f t="shared" si="3"/>
        <v>2.2556390977443608E-2</v>
      </c>
      <c r="G167" s="18">
        <f t="shared" si="3"/>
        <v>2.2058823529411766E-2</v>
      </c>
      <c r="H167" s="18">
        <f t="shared" ref="H167" si="4">H147/H$161</f>
        <v>0</v>
      </c>
      <c r="K167" s="18" t="s">
        <v>5</v>
      </c>
      <c r="L167" s="18">
        <v>0</v>
      </c>
      <c r="M167" s="18">
        <f>(C167*D167*(E180+E178))*D186</f>
        <v>4.8656726792479068E-5</v>
      </c>
      <c r="N167" s="18">
        <f>C167*D167*E167*(F173+F174+F175+F176+F177)*E186</f>
        <v>4.546869206171513E-4</v>
      </c>
      <c r="O167" s="18">
        <f>C167*D167*E167*F167*(G178+G180+SUM(G173:G177)+G179*SUM(H173:H177))*F186</f>
        <v>5.6466272588574012E-5</v>
      </c>
      <c r="P167" s="18">
        <f>C167*D167*E167*F167*G167*G186</f>
        <v>2.5939289335410509E-5</v>
      </c>
      <c r="Q167" s="18"/>
      <c r="T167" s="18" t="s">
        <v>5</v>
      </c>
      <c r="U167" s="18"/>
      <c r="V167" s="18"/>
      <c r="W167" s="18"/>
      <c r="X167" s="18"/>
      <c r="Y167" s="18"/>
      <c r="Z167" s="18"/>
    </row>
    <row r="168" spans="2:26">
      <c r="B168" s="18" t="s">
        <v>7</v>
      </c>
      <c r="C168" s="18">
        <f t="shared" ref="C168:C180" si="5">C148/C$161</f>
        <v>0.1079136690647482</v>
      </c>
      <c r="D168" s="18">
        <f t="shared" ref="D168:G168" si="6">D148/D$161</f>
        <v>2.2222222222222223E-2</v>
      </c>
      <c r="E168" s="18">
        <f t="shared" si="6"/>
        <v>0.13043478260869565</v>
      </c>
      <c r="F168" s="18">
        <f t="shared" si="6"/>
        <v>2.2556390977443608E-2</v>
      </c>
      <c r="G168" s="18">
        <f t="shared" si="6"/>
        <v>8.8235294117647065E-2</v>
      </c>
      <c r="H168" s="18">
        <f t="shared" ref="H168" si="7">H148/H$161</f>
        <v>0.11764705882352941</v>
      </c>
      <c r="I168" s="27"/>
      <c r="K168" s="18" t="s">
        <v>7</v>
      </c>
      <c r="L168" s="18">
        <v>0</v>
      </c>
      <c r="M168" s="18">
        <v>0</v>
      </c>
      <c r="N168" s="18">
        <f>((1-$H168)*($C168+C$167)*($D168+D$167)*($E168+E$167)*(1-F$167-$F168)+H168*($C168+C$167+C$179)*($D168+D$167+D$179)*($E168+E$167+E$179)*(1-F$167-$F168-F$179))*$E187-(1-F$167-F168-$H168*F$179)*$E187*PRODUCT(C$167:E$167)</f>
        <v>5.6490904552796949E-2</v>
      </c>
      <c r="O168" s="18">
        <f>((1-$H168)*($C168+C$167)*($D168+D$167)*($E168+E$167)*(F$167+$F168)*(1-G$167-G168)+H168*($C168+C$167+C$179)*($D168+D$167+D$179)*($E168+E$167+E$179)*(F$167+$F168+F$179)*(1-G$167-G168-G$179))*F187-(1-G$167-G168-$H168*G$179)*$F187*PRODUCT(C$167:F$167)</f>
        <v>3.3327864514848121E-2</v>
      </c>
      <c r="P168" s="18">
        <f>((1-$H168)*($C168+C$167)*($D168+D$167)*($E168+E$167)*(F$167+$F168)*(G$167+G168)+H168*($C168+C$167+C$179)*($D168+D$167+D$179)*($E168+E$167+E$179)*(F$167+$F168+F$179)*(+G$167+G168+G$179))*G187-PRODUCT(C$167:G$167)*G187</f>
        <v>2.8802962389240891E-2</v>
      </c>
      <c r="Q168" s="18"/>
      <c r="T168" s="18" t="s">
        <v>7</v>
      </c>
      <c r="U168" s="18"/>
      <c r="V168" s="18" t="s">
        <v>51</v>
      </c>
      <c r="W168" s="18"/>
      <c r="X168" s="18"/>
      <c r="Y168" s="18"/>
      <c r="Z168" s="18"/>
    </row>
    <row r="169" spans="2:26">
      <c r="B169" s="18" t="s">
        <v>8</v>
      </c>
      <c r="C169" s="18">
        <f t="shared" si="5"/>
        <v>2.1582733812949641E-2</v>
      </c>
      <c r="D169" s="18">
        <f t="shared" ref="D169:G169" si="8">D149/D$161</f>
        <v>0.18518518518518517</v>
      </c>
      <c r="E169" s="18">
        <f t="shared" si="8"/>
        <v>2.1739130434782608E-2</v>
      </c>
      <c r="F169" s="18">
        <f t="shared" si="8"/>
        <v>0.19548872180451127</v>
      </c>
      <c r="G169" s="18">
        <f t="shared" si="8"/>
        <v>9.5588235294117641E-2</v>
      </c>
      <c r="H169" s="18">
        <f t="shared" ref="H169" si="9">H149/H$161</f>
        <v>0.11764705882352941</v>
      </c>
      <c r="K169" s="18" t="s">
        <v>8</v>
      </c>
      <c r="L169" s="18">
        <v>0</v>
      </c>
      <c r="M169" s="18">
        <v>0</v>
      </c>
      <c r="N169" s="18">
        <f t="shared" ref="N169:N177" si="10">((1-$H169)*($C169+C$167)*($D169+D$167)*($E169+E$167)*(1-F$167-$F169)+H169*($C169+C$167+C$179)*($D169+D$167+D$179)*($E169+E$167+E$179)*(1-F$167-$F169-F$179))*$E188-(1-F$167-F169-$H169*F$179)*$E188*PRODUCT(C$167:E$167)</f>
        <v>2.4389012230102935E-2</v>
      </c>
      <c r="O169" s="18">
        <f t="shared" ref="O169:O177" si="11">((1-$H169)*($C169+C$167)*($D169+D$167)*($E169+E$167)*(F$167+$F169)*(1-G$167-G169)+H169*($C169+C$167+C$179)*($D169+D$167+D$179)*($E169+E$167+E$179)*(F$167+$F169+F$179)*(1-G$167-G169-G$179))*F188-(1-G$167-G169-$H169*G$179)*$F188*PRODUCT(C$167:F$167)</f>
        <v>4.0417420659078648E-2</v>
      </c>
      <c r="P169" s="18">
        <f t="shared" ref="P169:P177" si="12">((1-$H169)*($C169+C$167)*($D169+D$167)*($E169+E$167)*(F$167+$F169)*(G$167+G169)+H169*($C169+C$167+C$179)*($D169+D$167+D$179)*($E169+E$167+E$179)*(F$167+$F169+F$179)*(+G$167+G169+G$179))*G188-PRODUCT(C$167:G$167)*G188</f>
        <v>3.6468623305305529E-2</v>
      </c>
      <c r="Q169" s="18"/>
      <c r="T169" s="18" t="s">
        <v>8</v>
      </c>
      <c r="U169" s="18"/>
      <c r="V169" s="18"/>
      <c r="W169" s="18"/>
      <c r="X169" s="18"/>
      <c r="Y169" s="18"/>
      <c r="Z169" s="18"/>
    </row>
    <row r="170" spans="2:26">
      <c r="B170" s="18" t="s">
        <v>9</v>
      </c>
      <c r="C170" s="18">
        <f t="shared" si="5"/>
        <v>0.15107913669064749</v>
      </c>
      <c r="D170" s="18">
        <f t="shared" ref="D170:G170" si="13">D150/D$161</f>
        <v>2.2222222222222223E-2</v>
      </c>
      <c r="E170" s="18">
        <f t="shared" si="13"/>
        <v>0.13043478260869565</v>
      </c>
      <c r="F170" s="18">
        <f t="shared" si="13"/>
        <v>2.2556390977443608E-2</v>
      </c>
      <c r="G170" s="18">
        <f t="shared" si="13"/>
        <v>0.11764705882352941</v>
      </c>
      <c r="H170" s="18">
        <f t="shared" ref="H170" si="14">H150/H$161</f>
        <v>0.11764705882352941</v>
      </c>
      <c r="K170" s="18" t="s">
        <v>9</v>
      </c>
      <c r="L170" s="18">
        <v>0</v>
      </c>
      <c r="M170" s="18">
        <v>0</v>
      </c>
      <c r="N170" s="18">
        <f t="shared" si="10"/>
        <v>4.4055365864414796E-2</v>
      </c>
      <c r="O170" s="18">
        <f t="shared" si="11"/>
        <v>1.646621339952373E-2</v>
      </c>
      <c r="P170" s="18">
        <f t="shared" si="12"/>
        <v>1.7518283346579434E-2</v>
      </c>
      <c r="Q170" s="18"/>
      <c r="T170" s="18" t="s">
        <v>9</v>
      </c>
      <c r="U170" s="18"/>
      <c r="V170" s="18"/>
      <c r="W170" s="18"/>
      <c r="X170" s="18"/>
      <c r="Y170" s="18"/>
      <c r="Z170" s="18"/>
    </row>
    <row r="171" spans="2:26">
      <c r="B171" s="18" t="s">
        <v>10</v>
      </c>
      <c r="C171" s="18">
        <f t="shared" si="5"/>
        <v>2.1582733812949641E-2</v>
      </c>
      <c r="D171" s="18">
        <f t="shared" ref="D171:G171" si="15">D151/D$161</f>
        <v>0.18518518518518517</v>
      </c>
      <c r="E171" s="18">
        <f t="shared" si="15"/>
        <v>2.1739130434782608E-2</v>
      </c>
      <c r="F171" s="18">
        <f t="shared" si="15"/>
        <v>0.20300751879699247</v>
      </c>
      <c r="G171" s="18">
        <f t="shared" si="15"/>
        <v>0.125</v>
      </c>
      <c r="H171" s="18">
        <f t="shared" ref="H171" si="16">H151/H$161</f>
        <v>0.17647058823529413</v>
      </c>
      <c r="K171" s="18" t="s">
        <v>10</v>
      </c>
      <c r="L171" s="18">
        <v>0</v>
      </c>
      <c r="M171" s="18">
        <v>0</v>
      </c>
      <c r="N171" s="18">
        <f t="shared" si="10"/>
        <v>1.7331318876594979E-2</v>
      </c>
      <c r="O171" s="18">
        <f t="shared" si="11"/>
        <v>3.2759340721663352E-2</v>
      </c>
      <c r="P171" s="18">
        <f t="shared" si="12"/>
        <v>2.8770014594025135E-2</v>
      </c>
      <c r="Q171" s="18"/>
      <c r="T171" s="18" t="s">
        <v>10</v>
      </c>
      <c r="U171" s="18"/>
      <c r="V171" s="18"/>
      <c r="W171" s="18"/>
      <c r="X171" s="18"/>
      <c r="Y171" s="18"/>
      <c r="Z171" s="18"/>
    </row>
    <row r="172" spans="2:26">
      <c r="B172" s="18" t="s">
        <v>61</v>
      </c>
      <c r="C172" s="18">
        <f t="shared" si="5"/>
        <v>0.16546762589928057</v>
      </c>
      <c r="D172" s="18">
        <f t="shared" ref="D172:G172" si="17">D152/D$161</f>
        <v>2.2222222222222223E-2</v>
      </c>
      <c r="E172" s="18">
        <f t="shared" si="17"/>
        <v>0.15217391304347827</v>
      </c>
      <c r="F172" s="18">
        <f>F152/F$161</f>
        <v>4.5112781954887216E-2</v>
      </c>
      <c r="G172" s="18">
        <f t="shared" si="17"/>
        <v>0.16176470588235295</v>
      </c>
      <c r="H172" s="18">
        <f t="shared" ref="H172" si="18">H152/H$161</f>
        <v>0.17647058823529413</v>
      </c>
      <c r="K172" s="18" t="s">
        <v>61</v>
      </c>
      <c r="L172" s="18">
        <v>0</v>
      </c>
      <c r="M172" s="18">
        <v>0</v>
      </c>
      <c r="N172" s="18">
        <f t="shared" si="10"/>
        <v>4.8709412371262542E-2</v>
      </c>
      <c r="O172" s="18">
        <f t="shared" si="11"/>
        <v>2.2880440177302726E-2</v>
      </c>
      <c r="P172" s="18">
        <f t="shared" si="12"/>
        <v>2.1897053273915473E-2</v>
      </c>
      <c r="Q172" s="18"/>
      <c r="T172" s="18" t="s">
        <v>61</v>
      </c>
      <c r="U172" s="18"/>
      <c r="V172" s="18"/>
      <c r="W172" s="18"/>
      <c r="X172" s="18"/>
      <c r="Y172" s="18"/>
      <c r="Z172" s="18"/>
    </row>
    <row r="173" spans="2:26">
      <c r="B173" s="18" t="s">
        <v>11</v>
      </c>
      <c r="C173" s="18">
        <f t="shared" si="5"/>
        <v>8.6330935251798566E-2</v>
      </c>
      <c r="D173" s="18">
        <f t="shared" ref="D173:G173" si="19">D153/D$161</f>
        <v>5.9259259259259262E-2</v>
      </c>
      <c r="E173" s="18">
        <f t="shared" si="19"/>
        <v>8.6956521739130432E-2</v>
      </c>
      <c r="F173" s="18">
        <f t="shared" si="19"/>
        <v>6.0150375939849621E-2</v>
      </c>
      <c r="G173" s="18">
        <f t="shared" si="19"/>
        <v>5.1470588235294115E-2</v>
      </c>
      <c r="H173" s="18">
        <f t="shared" ref="H173" si="20">H153/H$161</f>
        <v>5.8823529411764705E-2</v>
      </c>
      <c r="K173" s="18" t="s">
        <v>11</v>
      </c>
      <c r="L173" s="18">
        <v>0</v>
      </c>
      <c r="M173" s="18">
        <v>0</v>
      </c>
      <c r="N173" s="18">
        <f t="shared" si="10"/>
        <v>1.0026307742529704E-2</v>
      </c>
      <c r="O173" s="18">
        <f t="shared" si="11"/>
        <v>7.0420516731964627E-3</v>
      </c>
      <c r="P173" s="18">
        <f t="shared" si="12"/>
        <v>1.4332338954576029E-3</v>
      </c>
      <c r="Q173" s="18"/>
      <c r="T173" s="18" t="s">
        <v>11</v>
      </c>
      <c r="U173" s="18"/>
      <c r="V173" s="18"/>
      <c r="W173" s="18"/>
      <c r="X173" s="18"/>
      <c r="Y173" s="18"/>
      <c r="Z173" s="18"/>
    </row>
    <row r="174" spans="2:26">
      <c r="B174" s="18" t="s">
        <v>12</v>
      </c>
      <c r="C174" s="18">
        <f t="shared" si="5"/>
        <v>4.3165467625899283E-2</v>
      </c>
      <c r="D174" s="18">
        <f t="shared" ref="D174:G174" si="21">D154/D$161</f>
        <v>0.17777777777777778</v>
      </c>
      <c r="E174" s="18">
        <f t="shared" si="21"/>
        <v>5.7971014492753624E-2</v>
      </c>
      <c r="F174" s="18">
        <f t="shared" si="21"/>
        <v>0.12030075187969924</v>
      </c>
      <c r="G174" s="18">
        <f t="shared" si="21"/>
        <v>6.6176470588235295E-2</v>
      </c>
      <c r="H174" s="18">
        <f t="shared" ref="H174" si="22">H154/H$161</f>
        <v>5.8823529411764705E-2</v>
      </c>
      <c r="K174" s="18" t="s">
        <v>12</v>
      </c>
      <c r="L174" s="18">
        <v>0</v>
      </c>
      <c r="M174" s="18">
        <v>0</v>
      </c>
      <c r="N174" s="18">
        <f t="shared" si="10"/>
        <v>1.024503978576311E-2</v>
      </c>
      <c r="O174" s="18">
        <f t="shared" si="11"/>
        <v>1.2567234268741647E-2</v>
      </c>
      <c r="P174" s="18">
        <f t="shared" si="12"/>
        <v>2.9656208656813452E-3</v>
      </c>
      <c r="Q174" s="18"/>
      <c r="T174" s="18" t="s">
        <v>12</v>
      </c>
      <c r="U174" s="18"/>
      <c r="V174" s="18"/>
      <c r="W174" s="18"/>
      <c r="X174" s="18"/>
      <c r="Y174" s="18"/>
      <c r="Z174" s="18"/>
    </row>
    <row r="175" spans="2:26">
      <c r="B175" s="18" t="s">
        <v>13</v>
      </c>
      <c r="C175" s="18">
        <f t="shared" si="5"/>
        <v>0.1079136690647482</v>
      </c>
      <c r="D175" s="18">
        <f t="shared" ref="D175:G175" si="23">D155/D$161</f>
        <v>6.6666666666666666E-2</v>
      </c>
      <c r="E175" s="18">
        <f t="shared" si="23"/>
        <v>9.420289855072464E-2</v>
      </c>
      <c r="F175" s="18">
        <f t="shared" si="23"/>
        <v>7.5187969924812026E-2</v>
      </c>
      <c r="G175" s="18">
        <f t="shared" si="23"/>
        <v>2.9411764705882353E-2</v>
      </c>
      <c r="H175" s="18">
        <f t="shared" ref="H175" si="24">H155/H$161</f>
        <v>5.8823529411764705E-2</v>
      </c>
      <c r="K175" s="18" t="s">
        <v>13</v>
      </c>
      <c r="L175" s="18">
        <v>0</v>
      </c>
      <c r="M175" s="18">
        <v>0</v>
      </c>
      <c r="N175" s="18">
        <f t="shared" si="10"/>
        <v>1.3527468764625118E-2</v>
      </c>
      <c r="O175" s="18">
        <f t="shared" si="11"/>
        <v>7.5983649430846865E-3</v>
      </c>
      <c r="P175" s="18">
        <f t="shared" si="12"/>
        <v>1.384829806417479E-3</v>
      </c>
      <c r="Q175" s="18"/>
      <c r="T175" s="18" t="s">
        <v>13</v>
      </c>
      <c r="U175" s="18"/>
      <c r="V175" s="18"/>
      <c r="W175" s="18"/>
      <c r="X175" s="18"/>
      <c r="Y175" s="18"/>
      <c r="Z175" s="18"/>
    </row>
    <row r="176" spans="2:26">
      <c r="B176" s="18" t="s">
        <v>14</v>
      </c>
      <c r="C176" s="18">
        <f t="shared" si="5"/>
        <v>5.0359712230215826E-2</v>
      </c>
      <c r="D176" s="18">
        <f>D156/D$161</f>
        <v>0.13333333333333333</v>
      </c>
      <c r="E176" s="18">
        <f t="shared" ref="E176:G176" si="25">E156/E$161</f>
        <v>6.5217391304347824E-2</v>
      </c>
      <c r="F176" s="18">
        <f t="shared" si="25"/>
        <v>0.12781954887218044</v>
      </c>
      <c r="G176" s="18">
        <f t="shared" si="25"/>
        <v>6.6176470588235295E-2</v>
      </c>
      <c r="H176" s="18">
        <f t="shared" ref="H176" si="26">H156/H$161</f>
        <v>5.8823529411764705E-2</v>
      </c>
      <c r="K176" s="18" t="s">
        <v>14</v>
      </c>
      <c r="L176" s="18">
        <v>0</v>
      </c>
      <c r="M176" s="18">
        <v>0</v>
      </c>
      <c r="N176" s="18">
        <f t="shared" si="10"/>
        <v>9.5182665858928733E-3</v>
      </c>
      <c r="O176" s="18">
        <f t="shared" si="11"/>
        <v>8.2333841766913541E-3</v>
      </c>
      <c r="P176" s="18">
        <f t="shared" si="12"/>
        <v>2.4156047962520426E-3</v>
      </c>
      <c r="Q176" s="18"/>
      <c r="T176" s="18" t="s">
        <v>14</v>
      </c>
      <c r="U176" s="18"/>
      <c r="V176" s="18"/>
      <c r="W176" s="18"/>
      <c r="X176" s="18"/>
      <c r="Y176" s="18"/>
      <c r="Z176" s="18"/>
    </row>
    <row r="177" spans="2:26">
      <c r="B177" s="18" t="s">
        <v>15</v>
      </c>
      <c r="C177" s="18">
        <f t="shared" si="5"/>
        <v>0.1079136690647482</v>
      </c>
      <c r="D177" s="18">
        <f>D157/D$161</f>
        <v>5.185185185185185E-2</v>
      </c>
      <c r="E177" s="18">
        <f t="shared" ref="E177:G177" si="27">E157/E$161</f>
        <v>0.10869565217391304</v>
      </c>
      <c r="F177" s="18">
        <f t="shared" si="27"/>
        <v>5.2631578947368418E-2</v>
      </c>
      <c r="G177" s="18">
        <f t="shared" si="27"/>
        <v>6.6176470588235295E-2</v>
      </c>
      <c r="H177" s="18">
        <f t="shared" ref="H177" si="28">H157/H$161</f>
        <v>5.8823529411764705E-2</v>
      </c>
      <c r="K177" s="18" t="s">
        <v>15</v>
      </c>
      <c r="L177" s="18">
        <v>0</v>
      </c>
      <c r="M177" s="18">
        <v>0</v>
      </c>
      <c r="N177" s="18">
        <f t="shared" si="10"/>
        <v>1.3071051704083899E-2</v>
      </c>
      <c r="O177" s="18">
        <f t="shared" si="11"/>
        <v>5.4364154715753265E-3</v>
      </c>
      <c r="P177" s="18">
        <f t="shared" si="12"/>
        <v>1.6199203924574133E-3</v>
      </c>
      <c r="Q177" s="18"/>
      <c r="T177" s="18" t="s">
        <v>15</v>
      </c>
      <c r="U177" s="18"/>
      <c r="V177" s="18"/>
      <c r="W177" s="18"/>
      <c r="X177" s="18"/>
      <c r="Y177" s="18"/>
      <c r="Z177" s="18"/>
    </row>
    <row r="178" spans="2:26">
      <c r="B178" s="18" t="s">
        <v>48</v>
      </c>
      <c r="C178" s="18">
        <f t="shared" si="5"/>
        <v>0</v>
      </c>
      <c r="D178" s="18">
        <f>D158/D$161</f>
        <v>0</v>
      </c>
      <c r="E178" s="18">
        <f t="shared" ref="D178:G180" si="29">E158/E$161</f>
        <v>0</v>
      </c>
      <c r="F178" s="18">
        <f t="shared" si="29"/>
        <v>0</v>
      </c>
      <c r="G178" s="18">
        <f t="shared" si="29"/>
        <v>0</v>
      </c>
      <c r="H178" s="18">
        <f t="shared" ref="H178" si="30">H158/H$161</f>
        <v>0</v>
      </c>
      <c r="K178" s="18" t="s">
        <v>48</v>
      </c>
      <c r="L178" s="18">
        <v>0</v>
      </c>
      <c r="M178" s="18">
        <v>0</v>
      </c>
      <c r="N178" s="18"/>
      <c r="O178" s="18"/>
      <c r="P178" s="18"/>
      <c r="Q178" s="18"/>
      <c r="T178" s="18" t="s">
        <v>48</v>
      </c>
      <c r="U178" s="18"/>
      <c r="V178" s="18"/>
      <c r="W178" s="18"/>
      <c r="X178" s="18"/>
      <c r="Y178" s="18"/>
      <c r="Z178" s="18"/>
    </row>
    <row r="179" spans="2:26">
      <c r="B179" s="18" t="s">
        <v>43</v>
      </c>
      <c r="C179" s="18">
        <f t="shared" si="5"/>
        <v>5.7553956834532377E-2</v>
      </c>
      <c r="D179" s="18">
        <f t="shared" si="29"/>
        <v>5.185185185185185E-2</v>
      </c>
      <c r="E179" s="18">
        <f t="shared" si="29"/>
        <v>5.7971014492753624E-2</v>
      </c>
      <c r="F179" s="18">
        <f t="shared" si="29"/>
        <v>5.2631578947368418E-2</v>
      </c>
      <c r="G179" s="18">
        <f t="shared" si="29"/>
        <v>6.6176470588235295E-2</v>
      </c>
      <c r="H179" s="18">
        <f t="shared" ref="H179" si="31">H159/H$161</f>
        <v>0</v>
      </c>
      <c r="K179" s="18" t="s">
        <v>43</v>
      </c>
      <c r="L179" s="18">
        <v>0</v>
      </c>
      <c r="M179" s="18">
        <v>0</v>
      </c>
      <c r="N179" s="18"/>
      <c r="O179" s="18"/>
      <c r="P179" s="18"/>
      <c r="Q179" s="18"/>
      <c r="T179" s="18" t="s">
        <v>43</v>
      </c>
      <c r="U179" s="18"/>
      <c r="V179" s="18"/>
      <c r="W179" s="18"/>
      <c r="X179" s="18"/>
      <c r="Y179" s="18"/>
      <c r="Z179" s="18"/>
    </row>
    <row r="180" spans="2:26" ht="15.75" thickBot="1">
      <c r="B180" s="23" t="s">
        <v>16</v>
      </c>
      <c r="C180" s="18">
        <f t="shared" si="5"/>
        <v>5.7553956834532377E-2</v>
      </c>
      <c r="D180" s="18">
        <f t="shared" si="29"/>
        <v>0</v>
      </c>
      <c r="E180" s="18">
        <f t="shared" si="29"/>
        <v>5.0724637681159424E-2</v>
      </c>
      <c r="F180" s="18">
        <f t="shared" si="29"/>
        <v>0</v>
      </c>
      <c r="G180" s="18">
        <f t="shared" si="29"/>
        <v>4.4117647058823532E-2</v>
      </c>
      <c r="H180" s="23">
        <f t="shared" ref="H180" si="32">H159/H$161</f>
        <v>0</v>
      </c>
      <c r="K180" s="23" t="s">
        <v>16</v>
      </c>
      <c r="L180" s="23">
        <v>0</v>
      </c>
      <c r="M180" s="23">
        <v>0</v>
      </c>
      <c r="N180" s="23">
        <f>64*C180*E180*G180*E198</f>
        <v>2.4729065852177597E-2</v>
      </c>
      <c r="O180" s="23"/>
      <c r="P180" s="23"/>
      <c r="Q180" s="23"/>
      <c r="T180" s="23" t="s">
        <v>16</v>
      </c>
      <c r="U180" s="23"/>
      <c r="V180" s="23"/>
      <c r="W180" s="23"/>
      <c r="X180" s="23"/>
      <c r="Y180" s="23"/>
      <c r="Z180" s="23"/>
    </row>
    <row r="181" spans="2:26" ht="15.75" thickBot="1">
      <c r="B181" s="24" t="s">
        <v>41</v>
      </c>
      <c r="C181" s="25">
        <f t="shared" ref="C181:H181" si="33">SUM(C167:C180)</f>
        <v>0.99999999999999989</v>
      </c>
      <c r="D181" s="25">
        <f t="shared" si="33"/>
        <v>0.99999999999999989</v>
      </c>
      <c r="E181" s="25">
        <f t="shared" si="33"/>
        <v>1</v>
      </c>
      <c r="F181" s="25">
        <f t="shared" si="33"/>
        <v>0.99999999999999978</v>
      </c>
      <c r="G181" s="26">
        <f t="shared" si="33"/>
        <v>0.99999999999999989</v>
      </c>
      <c r="H181" s="26">
        <f t="shared" si="33"/>
        <v>1</v>
      </c>
      <c r="K181" s="24" t="s">
        <v>41</v>
      </c>
      <c r="L181" s="25"/>
      <c r="M181" s="25"/>
      <c r="N181" s="25"/>
      <c r="O181" s="25"/>
      <c r="P181" s="26"/>
      <c r="Q181" s="26">
        <f>SUM(L167:P180)</f>
        <v>0.60268384021061638</v>
      </c>
      <c r="T181" s="24" t="s">
        <v>41</v>
      </c>
      <c r="U181" s="25"/>
      <c r="V181" s="25"/>
      <c r="W181" s="25"/>
      <c r="X181" s="25"/>
      <c r="Y181" s="26"/>
      <c r="Z181" s="26"/>
    </row>
    <row r="183" spans="2:26" ht="15.75" thickBot="1">
      <c r="X183" s="41"/>
    </row>
    <row r="184" spans="2:26">
      <c r="B184" s="65" t="s">
        <v>46</v>
      </c>
      <c r="C184" s="66"/>
      <c r="D184" s="66"/>
      <c r="E184" s="66"/>
      <c r="F184" s="66"/>
      <c r="G184" s="67"/>
      <c r="K184" s="20" t="s">
        <v>5</v>
      </c>
      <c r="L184" s="13" t="s">
        <v>5</v>
      </c>
      <c r="M184" s="13" t="s">
        <v>7</v>
      </c>
      <c r="N184" s="13" t="s">
        <v>52</v>
      </c>
      <c r="O184" s="13" t="s">
        <v>52</v>
      </c>
      <c r="P184" s="13" t="s">
        <v>52</v>
      </c>
      <c r="R184" s="13">
        <f>((1-H$168)*IF(K184="Wild",C$167,C$168)*IF(L184="Wild",D$167,D$168)*IF(M184="Wild",E$167,E$168)*(1-F$167-F$168)+H$168*IF(K184="Wild",C$167,C$168+C$179)*IF(L184="Wild",D$167,D$168+D$179)*IF(M184="Wild",E$167,E$168+E$179)*(1-F$167-F$168-F$179))*E$187</f>
        <v>3.1150204348568537E-3</v>
      </c>
      <c r="X184" s="41"/>
    </row>
    <row r="185" spans="2:26">
      <c r="B185" s="37" t="s">
        <v>6</v>
      </c>
      <c r="C185" s="38">
        <v>1</v>
      </c>
      <c r="D185" s="38">
        <v>2</v>
      </c>
      <c r="E185" s="38">
        <v>3</v>
      </c>
      <c r="F185" s="38">
        <v>4</v>
      </c>
      <c r="G185" s="39">
        <v>5</v>
      </c>
      <c r="K185" s="20" t="s">
        <v>5</v>
      </c>
      <c r="L185" s="13" t="s">
        <v>7</v>
      </c>
      <c r="M185" s="13" t="s">
        <v>5</v>
      </c>
      <c r="N185" s="13" t="s">
        <v>52</v>
      </c>
      <c r="O185" s="13" t="s">
        <v>52</v>
      </c>
      <c r="P185" s="13" t="s">
        <v>52</v>
      </c>
      <c r="R185" s="13">
        <f t="shared" ref="R185:R191" si="34">((1-H$168)*IF(K185="Wild",C$167,C$168)*IF(L185="Wild",D$167,D$168)*IF(M185="Wild",E$167,E$168)*(1-F$167-F$168)+H$168*IF(K185="Wild",C$167,C$168+C$179)*IF(L185="Wild",D$167,D$168+D$179)*IF(M185="Wild",E$167,E$168+E$179)*(1-F$167-F$168-F$179))*E$187</f>
        <v>6.2369580135364822E-4</v>
      </c>
    </row>
    <row r="186" spans="2:26">
      <c r="B186" s="34" t="s">
        <v>5</v>
      </c>
      <c r="C186" s="35">
        <f>Paytable!C4</f>
        <v>0</v>
      </c>
      <c r="D186" s="35">
        <f>Paytable!D4</f>
        <v>2</v>
      </c>
      <c r="E186" s="35">
        <f>Paytable!E4</f>
        <v>100</v>
      </c>
      <c r="F186" s="35">
        <f>Paytable!F4</f>
        <v>700</v>
      </c>
      <c r="G186" s="35">
        <f>Paytable!G4</f>
        <v>5000</v>
      </c>
      <c r="K186" s="20" t="s">
        <v>7</v>
      </c>
      <c r="L186" s="13" t="s">
        <v>5</v>
      </c>
      <c r="M186" s="13" t="s">
        <v>5</v>
      </c>
      <c r="N186" s="13" t="s">
        <v>52</v>
      </c>
      <c r="O186" s="13" t="s">
        <v>52</v>
      </c>
      <c r="P186" s="13" t="s">
        <v>52</v>
      </c>
      <c r="R186" s="13">
        <f t="shared" si="34"/>
        <v>2.620444651528359E-3</v>
      </c>
    </row>
    <row r="187" spans="2:26">
      <c r="B187" s="34" t="s">
        <v>7</v>
      </c>
      <c r="C187" s="35">
        <f>Paytable!C5</f>
        <v>0</v>
      </c>
      <c r="D187" s="35">
        <f>Paytable!D5</f>
        <v>0</v>
      </c>
      <c r="E187" s="35">
        <f>Paytable!E5</f>
        <v>50</v>
      </c>
      <c r="F187" s="35">
        <f>Paytable!F5</f>
        <v>500</v>
      </c>
      <c r="G187" s="35">
        <f>Paytable!G5</f>
        <v>2500</v>
      </c>
      <c r="K187" s="20" t="s">
        <v>7</v>
      </c>
      <c r="L187" s="13" t="s">
        <v>7</v>
      </c>
      <c r="M187" s="13" t="s">
        <v>5</v>
      </c>
      <c r="N187" s="13" t="s">
        <v>52</v>
      </c>
      <c r="O187" s="13" t="s">
        <v>52</v>
      </c>
      <c r="P187" s="13" t="s">
        <v>52</v>
      </c>
      <c r="R187" s="13">
        <f t="shared" si="34"/>
        <v>3.6103647897212108E-3</v>
      </c>
    </row>
    <row r="188" spans="2:26">
      <c r="B188" s="34" t="s">
        <v>8</v>
      </c>
      <c r="C188" s="35">
        <f>Paytable!C6</f>
        <v>0</v>
      </c>
      <c r="D188" s="35">
        <f>Paytable!D6</f>
        <v>0</v>
      </c>
      <c r="E188" s="35">
        <f>Paytable!E6</f>
        <v>50</v>
      </c>
      <c r="F188" s="35">
        <f>Paytable!F6</f>
        <v>300</v>
      </c>
      <c r="G188" s="35">
        <f>Paytable!G6</f>
        <v>1500</v>
      </c>
      <c r="K188" s="20" t="s">
        <v>7</v>
      </c>
      <c r="L188" s="13" t="s">
        <v>5</v>
      </c>
      <c r="M188" s="13" t="s">
        <v>7</v>
      </c>
      <c r="N188" s="13" t="s">
        <v>52</v>
      </c>
      <c r="O188" s="13" t="s">
        <v>52</v>
      </c>
      <c r="P188" s="13" t="s">
        <v>52</v>
      </c>
      <c r="R188" s="13">
        <f t="shared" si="34"/>
        <v>1.6854005209961987E-2</v>
      </c>
    </row>
    <row r="189" spans="2:26">
      <c r="B189" s="34" t="s">
        <v>9</v>
      </c>
      <c r="C189" s="35">
        <f>Paytable!C7</f>
        <v>0</v>
      </c>
      <c r="D189" s="35">
        <f>Paytable!D7</f>
        <v>0</v>
      </c>
      <c r="E189" s="35">
        <f>Paytable!E7</f>
        <v>30</v>
      </c>
      <c r="F189" s="35">
        <f>Paytable!F7</f>
        <v>200</v>
      </c>
      <c r="G189" s="35">
        <f>Paytable!G7</f>
        <v>1000</v>
      </c>
      <c r="K189" s="20" t="s">
        <v>5</v>
      </c>
      <c r="L189" s="13" t="s">
        <v>7</v>
      </c>
      <c r="M189" s="13" t="s">
        <v>7</v>
      </c>
      <c r="N189" s="13" t="s">
        <v>52</v>
      </c>
      <c r="O189" s="13" t="s">
        <v>52</v>
      </c>
      <c r="P189" s="13" t="s">
        <v>52</v>
      </c>
      <c r="R189" s="13">
        <f t="shared" si="34"/>
        <v>4.2340605910748596E-3</v>
      </c>
    </row>
    <row r="190" spans="2:26">
      <c r="B190" s="34" t="s">
        <v>10</v>
      </c>
      <c r="C190" s="35">
        <f>Paytable!C8</f>
        <v>0</v>
      </c>
      <c r="D190" s="35">
        <f>Paytable!D8</f>
        <v>0</v>
      </c>
      <c r="E190" s="35">
        <f>Paytable!E8</f>
        <v>30</v>
      </c>
      <c r="F190" s="35">
        <f>Paytable!F8</f>
        <v>200</v>
      </c>
      <c r="G190" s="35">
        <f>Paytable!G8</f>
        <v>750</v>
      </c>
      <c r="K190" s="20" t="s">
        <v>7</v>
      </c>
      <c r="L190" s="13" t="s">
        <v>7</v>
      </c>
      <c r="M190" s="13" t="s">
        <v>7</v>
      </c>
      <c r="N190" s="13" t="s">
        <v>52</v>
      </c>
      <c r="O190" s="13" t="s">
        <v>52</v>
      </c>
      <c r="P190" s="13" t="s">
        <v>52</v>
      </c>
      <c r="R190" s="13">
        <f t="shared" si="34"/>
        <v>2.5433313074300034E-2</v>
      </c>
      <c r="S190" s="13">
        <f>SUM(R184:R190)</f>
        <v>5.6490904552796956E-2</v>
      </c>
    </row>
    <row r="191" spans="2:26">
      <c r="B191" s="34" t="s">
        <v>61</v>
      </c>
      <c r="C191" s="35">
        <f>Paytable!C9</f>
        <v>0</v>
      </c>
      <c r="D191" s="35">
        <f>Paytable!D9</f>
        <v>0</v>
      </c>
      <c r="E191" s="35">
        <f>Paytable!E9</f>
        <v>25</v>
      </c>
      <c r="F191" s="35">
        <f>Paytable!F9</f>
        <v>150</v>
      </c>
      <c r="G191" s="35">
        <f>Paytable!G9</f>
        <v>500</v>
      </c>
      <c r="K191" s="20" t="s">
        <v>5</v>
      </c>
      <c r="L191" s="13" t="s">
        <v>5</v>
      </c>
      <c r="M191" s="13" t="s">
        <v>5</v>
      </c>
      <c r="R191" s="13">
        <f t="shared" si="34"/>
        <v>4.9457578332849379E-4</v>
      </c>
    </row>
    <row r="192" spans="2:26">
      <c r="B192" s="34" t="s">
        <v>11</v>
      </c>
      <c r="C192" s="35">
        <f>Paytable!C10</f>
        <v>0</v>
      </c>
      <c r="D192" s="35">
        <f>Paytable!D10</f>
        <v>0</v>
      </c>
      <c r="E192" s="35">
        <f>Paytable!E10</f>
        <v>10</v>
      </c>
      <c r="F192" s="35">
        <f>Paytable!F10</f>
        <v>75</v>
      </c>
      <c r="G192" s="35">
        <f>Paytable!G10</f>
        <v>150</v>
      </c>
      <c r="R192" s="13">
        <f>(1-F167-F168-F179*0.1)*50*C167*D167*E167</f>
        <v>4.9505998339608804E-4</v>
      </c>
    </row>
    <row r="193" spans="2:7">
      <c r="B193" s="34" t="s">
        <v>12</v>
      </c>
      <c r="C193" s="35">
        <f>Paytable!C11</f>
        <v>0</v>
      </c>
      <c r="D193" s="35">
        <f>Paytable!D11</f>
        <v>0</v>
      </c>
      <c r="E193" s="35">
        <f>Paytable!E11</f>
        <v>10</v>
      </c>
      <c r="F193" s="35">
        <f>Paytable!F11</f>
        <v>75</v>
      </c>
      <c r="G193" s="35">
        <f>Paytable!G11</f>
        <v>150</v>
      </c>
    </row>
    <row r="194" spans="2:7">
      <c r="B194" s="34" t="s">
        <v>13</v>
      </c>
      <c r="C194" s="35">
        <f>Paytable!C12</f>
        <v>0</v>
      </c>
      <c r="D194" s="35">
        <f>Paytable!D12</f>
        <v>0</v>
      </c>
      <c r="E194" s="35">
        <f>Paytable!E12</f>
        <v>10</v>
      </c>
      <c r="F194" s="35">
        <f>Paytable!F12</f>
        <v>50</v>
      </c>
      <c r="G194" s="35">
        <f>Paytable!G12</f>
        <v>125</v>
      </c>
    </row>
    <row r="195" spans="2:7">
      <c r="B195" s="34" t="s">
        <v>14</v>
      </c>
      <c r="C195" s="35">
        <f>Paytable!C13</f>
        <v>0</v>
      </c>
      <c r="D195" s="35">
        <f>Paytable!D13</f>
        <v>0</v>
      </c>
      <c r="E195" s="35">
        <f>Paytable!E13</f>
        <v>10</v>
      </c>
      <c r="F195" s="35">
        <f>Paytable!F13</f>
        <v>50</v>
      </c>
      <c r="G195" s="35">
        <f>Paytable!G13</f>
        <v>125</v>
      </c>
    </row>
    <row r="196" spans="2:7">
      <c r="B196" s="34" t="s">
        <v>15</v>
      </c>
      <c r="C196" s="35">
        <f>Paytable!C14</f>
        <v>0</v>
      </c>
      <c r="D196" s="35">
        <f>Paytable!D14</f>
        <v>0</v>
      </c>
      <c r="E196" s="35">
        <f>Paytable!E14</f>
        <v>10</v>
      </c>
      <c r="F196" s="35">
        <f>Paytable!F14</f>
        <v>50</v>
      </c>
      <c r="G196" s="35">
        <f>Paytable!G14</f>
        <v>125</v>
      </c>
    </row>
    <row r="197" spans="2:7">
      <c r="B197" s="34" t="s">
        <v>48</v>
      </c>
      <c r="C197" s="35">
        <v>0</v>
      </c>
      <c r="D197" s="35">
        <v>0</v>
      </c>
      <c r="E197" s="35">
        <v>0</v>
      </c>
      <c r="F197" s="43">
        <v>0</v>
      </c>
      <c r="G197" s="36">
        <v>0</v>
      </c>
    </row>
    <row r="198" spans="2:7">
      <c r="B198" s="9" t="s">
        <v>16</v>
      </c>
      <c r="C198" s="10"/>
      <c r="D198" s="10"/>
      <c r="E198" s="10">
        <v>3</v>
      </c>
      <c r="F198" s="10"/>
      <c r="G198" s="11"/>
    </row>
  </sheetData>
  <mergeCells count="6">
    <mergeCell ref="C2:H2"/>
    <mergeCell ref="T165:Z165"/>
    <mergeCell ref="B184:G184"/>
    <mergeCell ref="K165:Q165"/>
    <mergeCell ref="B145:H145"/>
    <mergeCell ref="B165:H165"/>
  </mergeCells>
  <conditionalFormatting sqref="A1:Z1048576">
    <cfRule type="containsText" dxfId="44" priority="1" operator="containsText" text="Inner">
      <formula>NOT(ISERROR(SEARCH("Inner",A1)))</formula>
    </cfRule>
    <cfRule type="containsText" dxfId="43" priority="11" operator="containsText" text="King">
      <formula>NOT(ISERROR(SEARCH("King",A1)))</formula>
    </cfRule>
    <cfRule type="containsText" dxfId="42" priority="12" operator="containsText" text="Ace">
      <formula>NOT(ISERROR(SEARCH("Ace",A1)))</formula>
    </cfRule>
    <cfRule type="containsText" dxfId="41" priority="13" operator="containsText" text="Elephant">
      <formula>NOT(ISERROR(SEARCH("Elephant",A1)))</formula>
    </cfRule>
    <cfRule type="containsText" dxfId="40" priority="14" operator="containsText" text="Lion">
      <formula>NOT(ISERROR(SEARCH("Lion",A1)))</formula>
    </cfRule>
  </conditionalFormatting>
  <conditionalFormatting sqref="A1:XFD1048576">
    <cfRule type="containsText" dxfId="39" priority="10" operator="containsText" text="Rhino">
      <formula>NOT(ISERROR(SEARCH("Rhino",A1)))</formula>
    </cfRule>
  </conditionalFormatting>
  <conditionalFormatting sqref="A1:U1048576">
    <cfRule type="containsText" dxfId="38" priority="2" operator="containsText" text="Scatter">
      <formula>NOT(ISERROR(SEARCH("Scatter",A1)))</formula>
    </cfRule>
    <cfRule type="containsText" dxfId="37" priority="3" operator="containsText" text="Collector">
      <formula>NOT(ISERROR(SEARCH("Collector",A1)))</formula>
    </cfRule>
    <cfRule type="containsText" dxfId="36" priority="4" operator="containsText" text="Ten">
      <formula>NOT(ISERROR(SEARCH("Ten",A1)))</formula>
    </cfRule>
    <cfRule type="containsText" dxfId="35" priority="5" operator="containsText" text="WaterBuffalo">
      <formula>NOT(ISERROR(SEARCH("WaterBuffalo",A1)))</formula>
    </cfRule>
    <cfRule type="containsText" dxfId="34" priority="6" operator="containsText" text="Jack">
      <formula>NOT(ISERROR(SEARCH("Jack",A1)))</formula>
    </cfRule>
    <cfRule type="containsText" dxfId="33" priority="7" operator="containsText" text="Queen">
      <formula>NOT(ISERROR(SEARCH("Queen",A1)))</formula>
    </cfRule>
    <cfRule type="containsText" dxfId="32" priority="8" operator="containsText" text="Leopard">
      <formula>NOT(ISERROR(SEARCH("Leopard",A1)))</formula>
    </cfRule>
    <cfRule type="containsText" dxfId="31" priority="9" operator="containsText" text="Wild">
      <formula>NOT(ISERROR(SEARCH("Wild",A1)))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BE3F8-63D1-461E-8926-24CFB5CCFAD1}">
  <dimension ref="B2:Z198"/>
  <sheetViews>
    <sheetView topLeftCell="A133" zoomScale="85" zoomScaleNormal="85" workbookViewId="0">
      <selection activeCell="E10" sqref="E10"/>
    </sheetView>
  </sheetViews>
  <sheetFormatPr defaultColWidth="9.140625" defaultRowHeight="15"/>
  <cols>
    <col min="1" max="1" width="9.140625" style="13"/>
    <col min="2" max="8" width="14.85546875" style="13" bestFit="1" customWidth="1"/>
    <col min="9" max="10" width="9.140625" style="13"/>
    <col min="11" max="11" width="14.85546875" style="13" bestFit="1" customWidth="1"/>
    <col min="12" max="16" width="9.140625" style="13"/>
    <col min="17" max="17" width="11" style="13" customWidth="1"/>
    <col min="18" max="23" width="9.140625" style="13"/>
    <col min="24" max="24" width="10" style="13" bestFit="1" customWidth="1"/>
    <col min="25" max="16384" width="9.140625" style="13"/>
  </cols>
  <sheetData>
    <row r="2" spans="2:8" ht="15.75" thickBot="1">
      <c r="B2" s="12"/>
      <c r="C2" s="61" t="s">
        <v>40</v>
      </c>
      <c r="D2" s="62"/>
      <c r="E2" s="62"/>
      <c r="F2" s="62"/>
      <c r="G2" s="62"/>
      <c r="H2" s="63"/>
    </row>
    <row r="3" spans="2:8">
      <c r="B3" s="12"/>
      <c r="C3" s="14" t="s">
        <v>35</v>
      </c>
      <c r="D3" s="15" t="s">
        <v>36</v>
      </c>
      <c r="E3" s="15" t="s">
        <v>37</v>
      </c>
      <c r="F3" s="15" t="s">
        <v>38</v>
      </c>
      <c r="G3" s="28" t="s">
        <v>39</v>
      </c>
      <c r="H3" s="30" t="s">
        <v>44</v>
      </c>
    </row>
    <row r="4" spans="2:8">
      <c r="B4" s="12">
        <v>0</v>
      </c>
      <c r="C4" s="16" t="s">
        <v>12</v>
      </c>
      <c r="D4" s="16" t="s">
        <v>9</v>
      </c>
      <c r="E4" s="16" t="s">
        <v>11</v>
      </c>
      <c r="F4" s="16" t="s">
        <v>11</v>
      </c>
      <c r="G4" s="16" t="s">
        <v>9</v>
      </c>
      <c r="H4" s="31" t="s">
        <v>7</v>
      </c>
    </row>
    <row r="5" spans="2:8">
      <c r="B5" s="12">
        <v>1</v>
      </c>
      <c r="C5" s="16" t="s">
        <v>13</v>
      </c>
      <c r="D5" s="16" t="s">
        <v>61</v>
      </c>
      <c r="E5" s="16" t="s">
        <v>13</v>
      </c>
      <c r="F5" s="16" t="s">
        <v>13</v>
      </c>
      <c r="G5" s="16" t="s">
        <v>61</v>
      </c>
      <c r="H5" s="31" t="s">
        <v>7</v>
      </c>
    </row>
    <row r="6" spans="2:8">
      <c r="B6" s="12">
        <v>2</v>
      </c>
      <c r="C6" s="16" t="s">
        <v>10</v>
      </c>
      <c r="D6" s="16" t="s">
        <v>9</v>
      </c>
      <c r="E6" s="16" t="s">
        <v>16</v>
      </c>
      <c r="F6" s="16" t="s">
        <v>15</v>
      </c>
      <c r="G6" s="16" t="s">
        <v>9</v>
      </c>
      <c r="H6" s="31" t="s">
        <v>8</v>
      </c>
    </row>
    <row r="7" spans="2:8">
      <c r="B7" s="12">
        <v>3</v>
      </c>
      <c r="C7" s="16" t="s">
        <v>5</v>
      </c>
      <c r="D7" s="16" t="s">
        <v>13</v>
      </c>
      <c r="E7" s="16" t="s">
        <v>15</v>
      </c>
      <c r="F7" s="16" t="s">
        <v>8</v>
      </c>
      <c r="G7" s="16" t="s">
        <v>9</v>
      </c>
      <c r="H7" s="31" t="s">
        <v>8</v>
      </c>
    </row>
    <row r="8" spans="2:8">
      <c r="B8" s="12">
        <v>4</v>
      </c>
      <c r="C8" s="16" t="s">
        <v>8</v>
      </c>
      <c r="D8" s="16" t="s">
        <v>12</v>
      </c>
      <c r="E8" s="16" t="s">
        <v>15</v>
      </c>
      <c r="F8" s="16" t="s">
        <v>8</v>
      </c>
      <c r="G8" s="16" t="s">
        <v>11</v>
      </c>
      <c r="H8" s="31" t="s">
        <v>9</v>
      </c>
    </row>
    <row r="9" spans="2:8">
      <c r="B9" s="12">
        <v>5</v>
      </c>
      <c r="C9" s="16" t="s">
        <v>8</v>
      </c>
      <c r="D9" s="16" t="s">
        <v>11</v>
      </c>
      <c r="E9" s="16" t="s">
        <v>8</v>
      </c>
      <c r="F9" s="16" t="s">
        <v>15</v>
      </c>
      <c r="G9" s="16" t="s">
        <v>13</v>
      </c>
      <c r="H9" s="31" t="s">
        <v>9</v>
      </c>
    </row>
    <row r="10" spans="2:8">
      <c r="B10" s="12">
        <v>6</v>
      </c>
      <c r="C10" s="16" t="s">
        <v>8</v>
      </c>
      <c r="D10" s="16" t="s">
        <v>13</v>
      </c>
      <c r="E10" s="16" t="s">
        <v>8</v>
      </c>
      <c r="F10" s="16" t="s">
        <v>61</v>
      </c>
      <c r="G10" s="16" t="s">
        <v>16</v>
      </c>
      <c r="H10" s="31" t="s">
        <v>10</v>
      </c>
    </row>
    <row r="11" spans="2:8">
      <c r="B11" s="12">
        <v>7</v>
      </c>
      <c r="C11" s="16" t="s">
        <v>12</v>
      </c>
      <c r="D11" s="16" t="s">
        <v>13</v>
      </c>
      <c r="E11" s="16" t="s">
        <v>12</v>
      </c>
      <c r="F11" s="16" t="s">
        <v>12</v>
      </c>
      <c r="G11" s="16" t="s">
        <v>12</v>
      </c>
      <c r="H11" s="31" t="s">
        <v>10</v>
      </c>
    </row>
    <row r="12" spans="2:8">
      <c r="B12" s="12">
        <v>8</v>
      </c>
      <c r="C12" s="16" t="s">
        <v>12</v>
      </c>
      <c r="D12" s="16" t="s">
        <v>9</v>
      </c>
      <c r="E12" s="16" t="s">
        <v>15</v>
      </c>
      <c r="F12" s="16" t="s">
        <v>7</v>
      </c>
      <c r="G12" s="16" t="s">
        <v>8</v>
      </c>
      <c r="H12" s="31" t="s">
        <v>10</v>
      </c>
    </row>
    <row r="13" spans="2:8">
      <c r="B13" s="12">
        <v>9</v>
      </c>
      <c r="C13" s="16" t="s">
        <v>7</v>
      </c>
      <c r="D13" s="16" t="s">
        <v>9</v>
      </c>
      <c r="E13" s="16" t="s">
        <v>7</v>
      </c>
      <c r="F13" s="16" t="s">
        <v>7</v>
      </c>
      <c r="G13" s="16" t="s">
        <v>8</v>
      </c>
      <c r="H13" s="31" t="s">
        <v>61</v>
      </c>
    </row>
    <row r="14" spans="2:8">
      <c r="B14" s="12">
        <v>10</v>
      </c>
      <c r="C14" s="16" t="s">
        <v>7</v>
      </c>
      <c r="D14" s="16" t="s">
        <v>11</v>
      </c>
      <c r="E14" s="16" t="s">
        <v>7</v>
      </c>
      <c r="F14" s="16" t="s">
        <v>7</v>
      </c>
      <c r="G14" s="16" t="s">
        <v>8</v>
      </c>
      <c r="H14" s="31" t="s">
        <v>61</v>
      </c>
    </row>
    <row r="15" spans="2:8">
      <c r="B15" s="12">
        <v>11</v>
      </c>
      <c r="C15" s="16" t="s">
        <v>7</v>
      </c>
      <c r="D15" s="16" t="s">
        <v>11</v>
      </c>
      <c r="E15" s="16" t="s">
        <v>7</v>
      </c>
      <c r="F15" s="16" t="s">
        <v>7</v>
      </c>
      <c r="G15" s="16" t="s">
        <v>7</v>
      </c>
      <c r="H15" s="31" t="s">
        <v>61</v>
      </c>
    </row>
    <row r="16" spans="2:8">
      <c r="B16" s="12">
        <v>12</v>
      </c>
      <c r="C16" s="16" t="s">
        <v>11</v>
      </c>
      <c r="D16" s="16" t="s">
        <v>12</v>
      </c>
      <c r="E16" s="16" t="s">
        <v>10</v>
      </c>
      <c r="F16" s="16" t="s">
        <v>7</v>
      </c>
      <c r="G16" s="16" t="s">
        <v>7</v>
      </c>
      <c r="H16" s="31" t="s">
        <v>11</v>
      </c>
    </row>
    <row r="17" spans="2:9">
      <c r="B17" s="12">
        <v>13</v>
      </c>
      <c r="C17" s="16" t="s">
        <v>12</v>
      </c>
      <c r="D17" s="16" t="s">
        <v>7</v>
      </c>
      <c r="E17" s="16" t="s">
        <v>14</v>
      </c>
      <c r="F17" s="16" t="s">
        <v>61</v>
      </c>
      <c r="G17" s="16" t="s">
        <v>7</v>
      </c>
      <c r="H17" s="31" t="s">
        <v>12</v>
      </c>
    </row>
    <row r="18" spans="2:9">
      <c r="B18" s="12">
        <v>14</v>
      </c>
      <c r="C18" s="16" t="s">
        <v>10</v>
      </c>
      <c r="D18" s="16" t="s">
        <v>7</v>
      </c>
      <c r="E18" s="16" t="s">
        <v>15</v>
      </c>
      <c r="F18" s="16" t="s">
        <v>15</v>
      </c>
      <c r="G18" s="16" t="s">
        <v>7</v>
      </c>
      <c r="H18" s="32" t="s">
        <v>13</v>
      </c>
    </row>
    <row r="19" spans="2:9">
      <c r="B19" s="12">
        <v>15</v>
      </c>
      <c r="C19" s="16" t="s">
        <v>10</v>
      </c>
      <c r="D19" s="16" t="s">
        <v>7</v>
      </c>
      <c r="E19" s="16" t="s">
        <v>10</v>
      </c>
      <c r="F19" s="16" t="s">
        <v>15</v>
      </c>
      <c r="G19" s="16" t="s">
        <v>7</v>
      </c>
      <c r="H19" s="32" t="s">
        <v>14</v>
      </c>
      <c r="I19" s="21">
        <f>I62</f>
        <v>0.54572066807162323</v>
      </c>
    </row>
    <row r="20" spans="2:9">
      <c r="B20" s="12">
        <v>16</v>
      </c>
      <c r="C20" s="16" t="s">
        <v>10</v>
      </c>
      <c r="D20" s="16" t="s">
        <v>9</v>
      </c>
      <c r="E20" s="16" t="s">
        <v>10</v>
      </c>
      <c r="F20" s="16" t="s">
        <v>14</v>
      </c>
      <c r="G20" s="16" t="s">
        <v>10</v>
      </c>
      <c r="H20" s="32" t="s">
        <v>15</v>
      </c>
    </row>
    <row r="21" spans="2:9">
      <c r="B21" s="12">
        <v>17</v>
      </c>
      <c r="C21" s="16" t="s">
        <v>10</v>
      </c>
      <c r="D21" s="16" t="s">
        <v>61</v>
      </c>
      <c r="E21" s="16" t="s">
        <v>10</v>
      </c>
      <c r="F21" s="16" t="s">
        <v>14</v>
      </c>
      <c r="G21" s="16" t="s">
        <v>61</v>
      </c>
      <c r="H21" s="32"/>
    </row>
    <row r="22" spans="2:9">
      <c r="B22" s="12">
        <v>18</v>
      </c>
      <c r="C22" s="16" t="s">
        <v>11</v>
      </c>
      <c r="D22" s="16" t="s">
        <v>10</v>
      </c>
      <c r="E22" s="16" t="s">
        <v>14</v>
      </c>
      <c r="F22" s="16" t="s">
        <v>10</v>
      </c>
      <c r="G22" s="16" t="s">
        <v>12</v>
      </c>
      <c r="H22" s="32"/>
    </row>
    <row r="23" spans="2:9">
      <c r="B23" s="12">
        <v>19</v>
      </c>
      <c r="C23" s="16" t="s">
        <v>13</v>
      </c>
      <c r="D23" s="16" t="s">
        <v>10</v>
      </c>
      <c r="E23" s="16" t="s">
        <v>14</v>
      </c>
      <c r="F23" s="16" t="s">
        <v>10</v>
      </c>
      <c r="G23" s="16" t="s">
        <v>10</v>
      </c>
      <c r="H23" s="32"/>
    </row>
    <row r="24" spans="2:9">
      <c r="B24" s="12">
        <v>20</v>
      </c>
      <c r="C24" s="16" t="s">
        <v>14</v>
      </c>
      <c r="D24" s="16" t="s">
        <v>10</v>
      </c>
      <c r="E24" s="16" t="s">
        <v>12</v>
      </c>
      <c r="F24" s="16" t="s">
        <v>9</v>
      </c>
      <c r="G24" s="16" t="s">
        <v>10</v>
      </c>
      <c r="H24" s="32"/>
    </row>
    <row r="25" spans="2:9">
      <c r="B25" s="12">
        <v>21</v>
      </c>
      <c r="C25" s="16" t="s">
        <v>9</v>
      </c>
      <c r="D25" s="16" t="s">
        <v>9</v>
      </c>
      <c r="E25" s="16" t="s">
        <v>15</v>
      </c>
      <c r="F25" s="16" t="s">
        <v>9</v>
      </c>
      <c r="G25" s="16" t="s">
        <v>10</v>
      </c>
      <c r="H25" s="32"/>
    </row>
    <row r="26" spans="2:9">
      <c r="B26" s="12">
        <v>22</v>
      </c>
      <c r="C26" s="16" t="s">
        <v>9</v>
      </c>
      <c r="D26" s="16" t="s">
        <v>13</v>
      </c>
      <c r="E26" s="16" t="s">
        <v>12</v>
      </c>
      <c r="F26" s="16" t="s">
        <v>9</v>
      </c>
      <c r="G26" s="16" t="s">
        <v>9</v>
      </c>
      <c r="H26" s="32"/>
    </row>
    <row r="27" spans="2:9">
      <c r="B27" s="12">
        <v>23</v>
      </c>
      <c r="C27" s="16" t="s">
        <v>13</v>
      </c>
      <c r="D27" s="16" t="s">
        <v>15</v>
      </c>
      <c r="E27" s="16" t="s">
        <v>10</v>
      </c>
      <c r="F27" s="16" t="s">
        <v>9</v>
      </c>
      <c r="G27" s="16" t="s">
        <v>8</v>
      </c>
      <c r="H27" s="32"/>
    </row>
    <row r="28" spans="2:9">
      <c r="B28" s="12">
        <v>24</v>
      </c>
      <c r="C28" s="16" t="s">
        <v>12</v>
      </c>
      <c r="D28" s="16" t="s">
        <v>61</v>
      </c>
      <c r="E28" s="16" t="s">
        <v>10</v>
      </c>
      <c r="F28" s="16" t="s">
        <v>14</v>
      </c>
      <c r="G28" s="16" t="s">
        <v>10</v>
      </c>
      <c r="H28" s="32"/>
    </row>
    <row r="29" spans="2:9">
      <c r="B29" s="12">
        <v>25</v>
      </c>
      <c r="C29" s="16" t="s">
        <v>16</v>
      </c>
      <c r="D29" s="16" t="s">
        <v>14</v>
      </c>
      <c r="E29" s="16" t="s">
        <v>14</v>
      </c>
      <c r="F29" s="16" t="s">
        <v>12</v>
      </c>
      <c r="G29" s="16" t="s">
        <v>14</v>
      </c>
      <c r="H29" s="32"/>
    </row>
    <row r="30" spans="2:9">
      <c r="B30" s="12">
        <v>26</v>
      </c>
      <c r="C30" s="16" t="s">
        <v>14</v>
      </c>
      <c r="D30" s="16" t="s">
        <v>15</v>
      </c>
      <c r="E30" s="16" t="s">
        <v>16</v>
      </c>
      <c r="F30" s="16" t="s">
        <v>61</v>
      </c>
      <c r="G30" s="16" t="s">
        <v>15</v>
      </c>
      <c r="H30" s="32"/>
    </row>
    <row r="31" spans="2:9">
      <c r="B31" s="12">
        <v>27</v>
      </c>
      <c r="C31" s="16" t="s">
        <v>14</v>
      </c>
      <c r="D31" s="16" t="s">
        <v>9</v>
      </c>
      <c r="E31" s="16" t="s">
        <v>13</v>
      </c>
      <c r="F31" s="16" t="s">
        <v>61</v>
      </c>
      <c r="G31" s="16" t="s">
        <v>10</v>
      </c>
      <c r="H31" s="32"/>
    </row>
    <row r="32" spans="2:9">
      <c r="B32" s="12">
        <v>28</v>
      </c>
      <c r="C32" s="16" t="s">
        <v>14</v>
      </c>
      <c r="D32" s="16" t="s">
        <v>13</v>
      </c>
      <c r="E32" s="16" t="s">
        <v>13</v>
      </c>
      <c r="F32" s="16" t="s">
        <v>13</v>
      </c>
      <c r="G32" s="16" t="s">
        <v>14</v>
      </c>
      <c r="H32" s="32"/>
    </row>
    <row r="33" spans="2:8">
      <c r="B33" s="12">
        <v>29</v>
      </c>
      <c r="C33" s="16" t="s">
        <v>9</v>
      </c>
      <c r="D33" s="16" t="s">
        <v>13</v>
      </c>
      <c r="E33" s="16" t="s">
        <v>9</v>
      </c>
      <c r="F33" s="16" t="s">
        <v>13</v>
      </c>
      <c r="G33" s="16" t="s">
        <v>11</v>
      </c>
      <c r="H33" s="32"/>
    </row>
    <row r="34" spans="2:8">
      <c r="B34" s="12">
        <v>30</v>
      </c>
      <c r="C34" s="16" t="s">
        <v>14</v>
      </c>
      <c r="D34" s="16" t="s">
        <v>9</v>
      </c>
      <c r="E34" s="16" t="s">
        <v>16</v>
      </c>
      <c r="F34" s="16" t="s">
        <v>9</v>
      </c>
      <c r="G34" s="16" t="s">
        <v>9</v>
      </c>
      <c r="H34" s="32"/>
    </row>
    <row r="35" spans="2:8">
      <c r="B35" s="12">
        <v>31</v>
      </c>
      <c r="C35" s="16" t="s">
        <v>13</v>
      </c>
      <c r="D35" s="16" t="s">
        <v>9</v>
      </c>
      <c r="E35" s="16" t="s">
        <v>13</v>
      </c>
      <c r="F35" s="16" t="s">
        <v>9</v>
      </c>
      <c r="G35" s="16" t="s">
        <v>9</v>
      </c>
      <c r="H35" s="32"/>
    </row>
    <row r="36" spans="2:8">
      <c r="B36" s="12">
        <v>32</v>
      </c>
      <c r="C36" s="16" t="s">
        <v>10</v>
      </c>
      <c r="D36" s="16" t="s">
        <v>13</v>
      </c>
      <c r="E36" s="16" t="s">
        <v>10</v>
      </c>
      <c r="F36" s="16" t="s">
        <v>13</v>
      </c>
      <c r="G36" s="16" t="s">
        <v>13</v>
      </c>
      <c r="H36" s="32"/>
    </row>
    <row r="37" spans="2:8">
      <c r="B37" s="12">
        <v>33</v>
      </c>
      <c r="C37" s="16" t="s">
        <v>12</v>
      </c>
      <c r="D37" s="16" t="s">
        <v>9</v>
      </c>
      <c r="E37" s="16" t="s">
        <v>11</v>
      </c>
      <c r="F37" s="16" t="s">
        <v>11</v>
      </c>
      <c r="G37" s="16" t="s">
        <v>9</v>
      </c>
      <c r="H37" s="32"/>
    </row>
    <row r="38" spans="2:8">
      <c r="B38" s="12">
        <v>34</v>
      </c>
      <c r="C38" s="16" t="s">
        <v>11</v>
      </c>
      <c r="D38" s="16" t="s">
        <v>13</v>
      </c>
      <c r="E38" s="16" t="s">
        <v>12</v>
      </c>
      <c r="F38" s="16" t="s">
        <v>12</v>
      </c>
      <c r="G38" s="16" t="s">
        <v>13</v>
      </c>
      <c r="H38" s="32"/>
    </row>
    <row r="39" spans="2:8">
      <c r="B39" s="12">
        <v>35</v>
      </c>
      <c r="C39" s="16" t="s">
        <v>8</v>
      </c>
      <c r="D39" s="16" t="s">
        <v>11</v>
      </c>
      <c r="E39" s="16" t="s">
        <v>8</v>
      </c>
      <c r="F39" s="16" t="s">
        <v>9</v>
      </c>
      <c r="G39" s="16" t="s">
        <v>16</v>
      </c>
      <c r="H39" s="32"/>
    </row>
    <row r="40" spans="2:8">
      <c r="B40" s="12">
        <v>36</v>
      </c>
      <c r="C40" s="16" t="s">
        <v>8</v>
      </c>
      <c r="D40" s="16" t="s">
        <v>11</v>
      </c>
      <c r="E40" s="16" t="s">
        <v>8</v>
      </c>
      <c r="F40" s="16" t="s">
        <v>9</v>
      </c>
      <c r="G40" s="16" t="s">
        <v>10</v>
      </c>
      <c r="H40" s="32"/>
    </row>
    <row r="41" spans="2:8">
      <c r="B41" s="12">
        <v>37</v>
      </c>
      <c r="C41" s="16" t="s">
        <v>8</v>
      </c>
      <c r="D41" s="16" t="s">
        <v>15</v>
      </c>
      <c r="E41" s="16" t="s">
        <v>8</v>
      </c>
      <c r="F41" s="16" t="s">
        <v>7</v>
      </c>
      <c r="G41" s="16" t="s">
        <v>11</v>
      </c>
      <c r="H41" s="32"/>
    </row>
    <row r="42" spans="2:8">
      <c r="B42" s="12">
        <v>38</v>
      </c>
      <c r="C42" s="16" t="s">
        <v>8</v>
      </c>
      <c r="D42" s="16" t="s">
        <v>11</v>
      </c>
      <c r="E42" s="16" t="s">
        <v>8</v>
      </c>
      <c r="F42" s="16" t="s">
        <v>61</v>
      </c>
      <c r="G42" s="16" t="s">
        <v>12</v>
      </c>
      <c r="H42" s="32"/>
    </row>
    <row r="43" spans="2:8">
      <c r="B43" s="12">
        <v>39</v>
      </c>
      <c r="C43" s="16" t="s">
        <v>12</v>
      </c>
      <c r="D43" s="16" t="s">
        <v>9</v>
      </c>
      <c r="E43" s="16" t="s">
        <v>12</v>
      </c>
      <c r="F43" s="16" t="s">
        <v>7</v>
      </c>
      <c r="G43" s="16" t="s">
        <v>9</v>
      </c>
      <c r="H43" s="32"/>
    </row>
    <row r="44" spans="2:8">
      <c r="B44" s="12">
        <v>40</v>
      </c>
      <c r="C44" s="16" t="s">
        <v>11</v>
      </c>
      <c r="D44" s="16" t="s">
        <v>9</v>
      </c>
      <c r="E44" s="16" t="s">
        <v>12</v>
      </c>
      <c r="F44" s="16" t="s">
        <v>12</v>
      </c>
      <c r="G44" s="16" t="s">
        <v>9</v>
      </c>
      <c r="H44" s="32"/>
    </row>
    <row r="45" spans="2:8">
      <c r="B45" s="12">
        <v>41</v>
      </c>
      <c r="C45" s="16" t="s">
        <v>10</v>
      </c>
      <c r="D45" s="16" t="s">
        <v>13</v>
      </c>
      <c r="E45" s="16" t="s">
        <v>13</v>
      </c>
      <c r="F45" s="16" t="s">
        <v>14</v>
      </c>
      <c r="G45" s="16" t="s">
        <v>8</v>
      </c>
      <c r="H45" s="32"/>
    </row>
    <row r="46" spans="2:8">
      <c r="B46" s="12">
        <v>42</v>
      </c>
      <c r="C46" s="16" t="s">
        <v>15</v>
      </c>
      <c r="D46" s="16" t="s">
        <v>8</v>
      </c>
      <c r="E46" s="16" t="s">
        <v>16</v>
      </c>
      <c r="F46" s="16" t="s">
        <v>12</v>
      </c>
      <c r="G46" s="16" t="s">
        <v>12</v>
      </c>
      <c r="H46" s="32"/>
    </row>
    <row r="47" spans="2:8">
      <c r="B47" s="12">
        <v>43</v>
      </c>
      <c r="C47" s="16" t="s">
        <v>13</v>
      </c>
      <c r="D47" s="16" t="s">
        <v>8</v>
      </c>
      <c r="E47" s="16" t="s">
        <v>9</v>
      </c>
      <c r="F47" s="16" t="s">
        <v>15</v>
      </c>
      <c r="G47" s="16" t="s">
        <v>8</v>
      </c>
      <c r="H47" s="32"/>
    </row>
    <row r="48" spans="2:8">
      <c r="B48" s="12">
        <v>44</v>
      </c>
      <c r="C48" s="16" t="s">
        <v>14</v>
      </c>
      <c r="D48" s="16" t="s">
        <v>8</v>
      </c>
      <c r="E48" s="16" t="s">
        <v>13</v>
      </c>
      <c r="F48" s="16" t="s">
        <v>10</v>
      </c>
      <c r="G48" s="16" t="s">
        <v>8</v>
      </c>
      <c r="H48" s="32"/>
    </row>
    <row r="49" spans="2:9">
      <c r="B49" s="12">
        <v>45</v>
      </c>
      <c r="C49" s="16" t="s">
        <v>15</v>
      </c>
      <c r="D49" s="16" t="s">
        <v>14</v>
      </c>
      <c r="E49" s="16" t="s">
        <v>61</v>
      </c>
      <c r="F49" s="16" t="s">
        <v>61</v>
      </c>
      <c r="G49" s="16" t="s">
        <v>14</v>
      </c>
      <c r="H49" s="32"/>
    </row>
    <row r="50" spans="2:9">
      <c r="B50" s="12">
        <v>46</v>
      </c>
      <c r="C50" s="16" t="s">
        <v>16</v>
      </c>
      <c r="D50" s="16" t="s">
        <v>13</v>
      </c>
      <c r="E50" s="16" t="s">
        <v>61</v>
      </c>
      <c r="F50" s="16" t="s">
        <v>61</v>
      </c>
      <c r="G50" s="16" t="s">
        <v>16</v>
      </c>
      <c r="H50" s="32"/>
    </row>
    <row r="51" spans="2:9">
      <c r="B51" s="12">
        <v>47</v>
      </c>
      <c r="C51" s="16" t="s">
        <v>12</v>
      </c>
      <c r="D51" s="16" t="s">
        <v>9</v>
      </c>
      <c r="E51" s="16" t="s">
        <v>61</v>
      </c>
      <c r="F51" s="16" t="s">
        <v>61</v>
      </c>
      <c r="G51" s="16" t="s">
        <v>9</v>
      </c>
      <c r="H51" s="32"/>
    </row>
    <row r="52" spans="2:9">
      <c r="B52" s="12">
        <v>48</v>
      </c>
      <c r="C52" s="16" t="s">
        <v>11</v>
      </c>
      <c r="D52" s="16" t="s">
        <v>61</v>
      </c>
      <c r="E52" s="16" t="s">
        <v>13</v>
      </c>
      <c r="F52" s="16" t="s">
        <v>15</v>
      </c>
      <c r="G52" s="16" t="s">
        <v>10</v>
      </c>
      <c r="H52" s="32"/>
    </row>
    <row r="53" spans="2:9">
      <c r="B53" s="12">
        <v>49</v>
      </c>
      <c r="C53" s="16" t="s">
        <v>15</v>
      </c>
      <c r="D53" s="16" t="s">
        <v>61</v>
      </c>
      <c r="E53" s="16" t="s">
        <v>9</v>
      </c>
      <c r="F53" s="16" t="s">
        <v>13</v>
      </c>
      <c r="G53" s="16" t="s">
        <v>61</v>
      </c>
      <c r="H53" s="32"/>
    </row>
    <row r="54" spans="2:9">
      <c r="B54" s="12">
        <v>50</v>
      </c>
      <c r="C54" s="16" t="s">
        <v>15</v>
      </c>
      <c r="D54" s="16" t="s">
        <v>61</v>
      </c>
      <c r="E54" s="16" t="s">
        <v>11</v>
      </c>
      <c r="F54" s="16" t="s">
        <v>15</v>
      </c>
      <c r="G54" s="16" t="s">
        <v>61</v>
      </c>
      <c r="H54" s="32"/>
    </row>
    <row r="55" spans="2:9">
      <c r="B55" s="12">
        <v>51</v>
      </c>
      <c r="C55" s="16" t="s">
        <v>12</v>
      </c>
      <c r="D55" s="16" t="s">
        <v>15</v>
      </c>
      <c r="E55" s="16" t="s">
        <v>16</v>
      </c>
      <c r="F55" s="16" t="s">
        <v>14</v>
      </c>
      <c r="G55" s="16" t="s">
        <v>61</v>
      </c>
      <c r="H55" s="32"/>
    </row>
    <row r="56" spans="2:9">
      <c r="B56" s="12">
        <v>52</v>
      </c>
      <c r="C56" s="48" t="s">
        <v>14</v>
      </c>
      <c r="D56" s="16" t="s">
        <v>15</v>
      </c>
      <c r="E56" s="48" t="s">
        <v>14</v>
      </c>
      <c r="F56" s="16" t="s">
        <v>15</v>
      </c>
      <c r="G56" s="16" t="s">
        <v>15</v>
      </c>
      <c r="H56" s="32"/>
    </row>
    <row r="57" spans="2:9">
      <c r="B57" s="12">
        <v>53</v>
      </c>
      <c r="C57" s="16" t="s">
        <v>8</v>
      </c>
      <c r="D57" s="16" t="s">
        <v>13</v>
      </c>
      <c r="E57" s="16" t="s">
        <v>8</v>
      </c>
      <c r="F57" s="16" t="s">
        <v>15</v>
      </c>
      <c r="G57" s="16" t="s">
        <v>13</v>
      </c>
      <c r="H57" s="32"/>
    </row>
    <row r="58" spans="2:9">
      <c r="B58" s="12">
        <v>54</v>
      </c>
      <c r="C58" s="16" t="s">
        <v>11</v>
      </c>
      <c r="D58" s="16" t="s">
        <v>61</v>
      </c>
      <c r="E58" s="16" t="s">
        <v>8</v>
      </c>
      <c r="F58" s="16" t="s">
        <v>61</v>
      </c>
      <c r="G58" s="16" t="s">
        <v>16</v>
      </c>
      <c r="H58" s="32"/>
    </row>
    <row r="59" spans="2:9">
      <c r="B59" s="12">
        <v>55</v>
      </c>
      <c r="C59" s="16" t="s">
        <v>14</v>
      </c>
      <c r="D59" s="16" t="s">
        <v>61</v>
      </c>
      <c r="E59" s="16" t="s">
        <v>8</v>
      </c>
      <c r="F59" s="16" t="s">
        <v>61</v>
      </c>
      <c r="G59" s="16" t="s">
        <v>14</v>
      </c>
      <c r="H59" s="32"/>
    </row>
    <row r="60" spans="2:9">
      <c r="B60" s="12">
        <v>56</v>
      </c>
      <c r="C60" s="16" t="s">
        <v>15</v>
      </c>
      <c r="D60" s="16" t="s">
        <v>61</v>
      </c>
      <c r="E60" s="16" t="s">
        <v>15</v>
      </c>
      <c r="F60" s="16" t="s">
        <v>61</v>
      </c>
      <c r="G60" s="16" t="s">
        <v>10</v>
      </c>
      <c r="H60" s="32"/>
    </row>
    <row r="61" spans="2:9">
      <c r="B61" s="12">
        <v>57</v>
      </c>
      <c r="C61" s="16" t="s">
        <v>61</v>
      </c>
      <c r="D61" s="16" t="s">
        <v>15</v>
      </c>
      <c r="E61" s="16" t="s">
        <v>12</v>
      </c>
      <c r="F61" s="16" t="s">
        <v>61</v>
      </c>
      <c r="G61" s="16" t="s">
        <v>10</v>
      </c>
      <c r="H61" s="32"/>
    </row>
    <row r="62" spans="2:9">
      <c r="B62" s="12">
        <v>58</v>
      </c>
      <c r="C62" s="16" t="s">
        <v>61</v>
      </c>
      <c r="D62" s="16" t="s">
        <v>61</v>
      </c>
      <c r="E62" s="16" t="s">
        <v>12</v>
      </c>
      <c r="F62" s="16" t="s">
        <v>61</v>
      </c>
      <c r="G62" s="16" t="s">
        <v>61</v>
      </c>
      <c r="H62" s="32"/>
      <c r="I62" s="21">
        <f>I127</f>
        <v>0.54572066807162323</v>
      </c>
    </row>
    <row r="63" spans="2:9">
      <c r="B63" s="12">
        <v>59</v>
      </c>
      <c r="C63" s="16" t="s">
        <v>14</v>
      </c>
      <c r="D63" s="16" t="s">
        <v>61</v>
      </c>
      <c r="E63" s="16" t="s">
        <v>8</v>
      </c>
      <c r="F63" s="16" t="s">
        <v>7</v>
      </c>
      <c r="G63" s="16" t="s">
        <v>61</v>
      </c>
      <c r="H63" s="32"/>
    </row>
    <row r="64" spans="2:9">
      <c r="B64" s="12">
        <v>60</v>
      </c>
      <c r="C64" s="16" t="s">
        <v>10</v>
      </c>
      <c r="D64" s="16" t="s">
        <v>61</v>
      </c>
      <c r="E64" s="16" t="s">
        <v>5</v>
      </c>
      <c r="F64" s="16" t="s">
        <v>5</v>
      </c>
      <c r="G64" s="16" t="s">
        <v>15</v>
      </c>
      <c r="H64" s="32"/>
    </row>
    <row r="65" spans="2:8">
      <c r="B65" s="12">
        <v>61</v>
      </c>
      <c r="C65" s="16" t="s">
        <v>10</v>
      </c>
      <c r="D65" s="16" t="s">
        <v>14</v>
      </c>
      <c r="E65" s="16" t="s">
        <v>10</v>
      </c>
      <c r="F65" s="16" t="s">
        <v>13</v>
      </c>
      <c r="G65" s="16" t="s">
        <v>61</v>
      </c>
      <c r="H65" s="32"/>
    </row>
    <row r="66" spans="2:8">
      <c r="B66" s="12">
        <v>62</v>
      </c>
      <c r="C66" s="16" t="s">
        <v>15</v>
      </c>
      <c r="D66" s="16" t="s">
        <v>15</v>
      </c>
      <c r="E66" s="16" t="s">
        <v>15</v>
      </c>
      <c r="F66" s="16" t="s">
        <v>15</v>
      </c>
      <c r="G66" s="16" t="s">
        <v>15</v>
      </c>
      <c r="H66" s="32"/>
    </row>
    <row r="67" spans="2:8">
      <c r="B67" s="12">
        <v>63</v>
      </c>
      <c r="C67" s="16" t="s">
        <v>16</v>
      </c>
      <c r="D67" s="16" t="s">
        <v>14</v>
      </c>
      <c r="E67" s="16" t="s">
        <v>11</v>
      </c>
      <c r="F67" s="16" t="s">
        <v>11</v>
      </c>
      <c r="G67" s="16" t="s">
        <v>12</v>
      </c>
      <c r="H67" s="32"/>
    </row>
    <row r="68" spans="2:8">
      <c r="B68" s="12">
        <v>64</v>
      </c>
      <c r="C68" s="16" t="s">
        <v>14</v>
      </c>
      <c r="D68" s="16" t="s">
        <v>5</v>
      </c>
      <c r="E68" s="16" t="s">
        <v>11</v>
      </c>
      <c r="F68" s="16" t="s">
        <v>11</v>
      </c>
      <c r="G68" s="16" t="s">
        <v>5</v>
      </c>
      <c r="H68" s="32"/>
    </row>
    <row r="69" spans="2:8">
      <c r="B69" s="12">
        <v>65</v>
      </c>
      <c r="C69" s="16" t="s">
        <v>11</v>
      </c>
      <c r="D69" s="16" t="s">
        <v>7</v>
      </c>
      <c r="E69" s="16" t="s">
        <v>10</v>
      </c>
      <c r="F69" s="16" t="s">
        <v>11</v>
      </c>
      <c r="G69" s="16" t="s">
        <v>10</v>
      </c>
      <c r="H69" s="32"/>
    </row>
    <row r="70" spans="2:8">
      <c r="B70" s="12">
        <v>66</v>
      </c>
      <c r="C70" s="16" t="s">
        <v>8</v>
      </c>
      <c r="D70" s="16" t="s">
        <v>7</v>
      </c>
      <c r="E70" s="16" t="s">
        <v>11</v>
      </c>
      <c r="F70" s="16" t="s">
        <v>11</v>
      </c>
      <c r="G70" s="16" t="s">
        <v>7</v>
      </c>
      <c r="H70" s="32"/>
    </row>
    <row r="71" spans="2:8">
      <c r="B71" s="12">
        <v>67</v>
      </c>
      <c r="C71" s="16" t="s">
        <v>10</v>
      </c>
      <c r="D71" s="16" t="s">
        <v>12</v>
      </c>
      <c r="E71" s="16" t="s">
        <v>12</v>
      </c>
      <c r="F71" s="16" t="s">
        <v>8</v>
      </c>
      <c r="G71" s="16" t="s">
        <v>11</v>
      </c>
      <c r="H71" s="32"/>
    </row>
    <row r="72" spans="2:8">
      <c r="B72" s="12">
        <v>68</v>
      </c>
      <c r="C72" s="16" t="s">
        <v>5</v>
      </c>
      <c r="D72" s="16" t="s">
        <v>12</v>
      </c>
      <c r="E72" s="16" t="s">
        <v>5</v>
      </c>
      <c r="F72" s="16" t="s">
        <v>5</v>
      </c>
      <c r="G72" s="16" t="s">
        <v>11</v>
      </c>
      <c r="H72" s="32"/>
    </row>
    <row r="73" spans="2:8">
      <c r="B73" s="12">
        <v>69</v>
      </c>
      <c r="C73" s="16" t="s">
        <v>12</v>
      </c>
      <c r="D73" s="16" t="s">
        <v>9</v>
      </c>
      <c r="E73" s="16" t="s">
        <v>12</v>
      </c>
      <c r="F73" s="16" t="s">
        <v>12</v>
      </c>
      <c r="G73" s="16" t="s">
        <v>10</v>
      </c>
      <c r="H73" s="32"/>
    </row>
    <row r="74" spans="2:8">
      <c r="B74" s="12">
        <v>70</v>
      </c>
      <c r="C74" s="16" t="s">
        <v>8</v>
      </c>
      <c r="D74" s="16" t="s">
        <v>12</v>
      </c>
      <c r="E74" s="16" t="s">
        <v>8</v>
      </c>
      <c r="F74" s="16" t="s">
        <v>12</v>
      </c>
      <c r="G74" s="16" t="s">
        <v>11</v>
      </c>
      <c r="H74" s="32"/>
    </row>
    <row r="75" spans="2:8">
      <c r="B75" s="12">
        <v>71</v>
      </c>
      <c r="C75" s="16" t="s">
        <v>8</v>
      </c>
      <c r="D75" s="16" t="s">
        <v>13</v>
      </c>
      <c r="E75" s="16" t="s">
        <v>8</v>
      </c>
      <c r="F75" s="16" t="s">
        <v>13</v>
      </c>
      <c r="G75" s="16" t="s">
        <v>12</v>
      </c>
      <c r="H75" s="32"/>
    </row>
    <row r="76" spans="2:8">
      <c r="B76" s="12">
        <v>72</v>
      </c>
      <c r="C76" s="16" t="s">
        <v>12</v>
      </c>
      <c r="D76" s="16" t="s">
        <v>5</v>
      </c>
      <c r="E76" s="16" t="s">
        <v>13</v>
      </c>
      <c r="F76" s="16" t="s">
        <v>5</v>
      </c>
      <c r="G76" s="16" t="s">
        <v>5</v>
      </c>
      <c r="H76" s="32"/>
    </row>
    <row r="77" spans="2:8">
      <c r="B77" s="12">
        <v>73</v>
      </c>
      <c r="C77" s="16" t="s">
        <v>5</v>
      </c>
      <c r="D77" s="54" t="s">
        <v>7</v>
      </c>
      <c r="E77" s="16" t="s">
        <v>5</v>
      </c>
      <c r="F77" s="16" t="s">
        <v>9</v>
      </c>
      <c r="G77" s="16" t="s">
        <v>12</v>
      </c>
      <c r="H77" s="32"/>
    </row>
    <row r="78" spans="2:8">
      <c r="B78" s="12">
        <v>74</v>
      </c>
      <c r="C78" s="16" t="s">
        <v>8</v>
      </c>
      <c r="D78" s="47" t="s">
        <v>61</v>
      </c>
      <c r="E78" s="16" t="s">
        <v>8</v>
      </c>
      <c r="F78" s="16" t="s">
        <v>12</v>
      </c>
      <c r="G78" s="16" t="s">
        <v>8</v>
      </c>
      <c r="H78" s="32"/>
    </row>
    <row r="79" spans="2:8">
      <c r="B79" s="12">
        <v>75</v>
      </c>
      <c r="C79" s="16" t="s">
        <v>11</v>
      </c>
      <c r="D79" s="16" t="s">
        <v>61</v>
      </c>
      <c r="E79" s="16" t="s">
        <v>12</v>
      </c>
      <c r="F79" s="16" t="s">
        <v>11</v>
      </c>
      <c r="G79" s="16" t="s">
        <v>8</v>
      </c>
      <c r="H79" s="32"/>
    </row>
    <row r="80" spans="2:8">
      <c r="B80" s="12">
        <v>76</v>
      </c>
      <c r="C80" s="16" t="s">
        <v>11</v>
      </c>
      <c r="D80" s="16" t="s">
        <v>5</v>
      </c>
      <c r="E80" s="16" t="s">
        <v>16</v>
      </c>
      <c r="F80" s="16" t="s">
        <v>43</v>
      </c>
      <c r="G80" s="16" t="s">
        <v>5</v>
      </c>
      <c r="H80" s="32"/>
    </row>
    <row r="81" spans="2:8">
      <c r="B81" s="12">
        <v>77</v>
      </c>
      <c r="C81" s="16" t="s">
        <v>8</v>
      </c>
      <c r="D81" s="16" t="s">
        <v>61</v>
      </c>
      <c r="E81" s="16" t="s">
        <v>12</v>
      </c>
      <c r="F81" s="16" t="s">
        <v>43</v>
      </c>
      <c r="G81" s="16" t="s">
        <v>9</v>
      </c>
      <c r="H81" s="32"/>
    </row>
    <row r="82" spans="2:8">
      <c r="B82" s="12">
        <v>78</v>
      </c>
      <c r="C82" s="16" t="s">
        <v>12</v>
      </c>
      <c r="D82" s="16" t="s">
        <v>7</v>
      </c>
      <c r="E82" s="16" t="s">
        <v>11</v>
      </c>
      <c r="F82" s="16" t="s">
        <v>43</v>
      </c>
      <c r="G82" s="16" t="s">
        <v>12</v>
      </c>
      <c r="H82" s="32"/>
    </row>
    <row r="83" spans="2:8">
      <c r="B83" s="12">
        <v>79</v>
      </c>
      <c r="C83" s="16" t="s">
        <v>12</v>
      </c>
      <c r="D83" s="16" t="s">
        <v>14</v>
      </c>
      <c r="E83" s="16" t="s">
        <v>14</v>
      </c>
      <c r="F83" s="16" t="s">
        <v>43</v>
      </c>
      <c r="G83" s="16" t="s">
        <v>16</v>
      </c>
      <c r="H83" s="32"/>
    </row>
    <row r="84" spans="2:8">
      <c r="B84" s="12">
        <v>80</v>
      </c>
      <c r="C84" s="16" t="s">
        <v>16</v>
      </c>
      <c r="D84" s="16" t="s">
        <v>43</v>
      </c>
      <c r="E84" s="16" t="s">
        <v>10</v>
      </c>
      <c r="F84" s="16" t="s">
        <v>43</v>
      </c>
      <c r="G84" s="16" t="s">
        <v>43</v>
      </c>
      <c r="H84" s="32"/>
    </row>
    <row r="85" spans="2:8">
      <c r="B85" s="12">
        <v>81</v>
      </c>
      <c r="C85" s="16" t="s">
        <v>14</v>
      </c>
      <c r="D85" s="16" t="s">
        <v>43</v>
      </c>
      <c r="E85" s="16" t="s">
        <v>10</v>
      </c>
      <c r="F85" s="16" t="s">
        <v>43</v>
      </c>
      <c r="G85" s="16" t="s">
        <v>43</v>
      </c>
      <c r="H85" s="32"/>
    </row>
    <row r="86" spans="2:8">
      <c r="B86" s="12">
        <v>82</v>
      </c>
      <c r="C86" s="16" t="s">
        <v>14</v>
      </c>
      <c r="D86" s="16" t="s">
        <v>43</v>
      </c>
      <c r="E86" s="16" t="s">
        <v>10</v>
      </c>
      <c r="F86" s="16" t="s">
        <v>43</v>
      </c>
      <c r="G86" s="16" t="s">
        <v>43</v>
      </c>
      <c r="H86" s="32"/>
    </row>
    <row r="87" spans="2:8">
      <c r="B87" s="12">
        <v>83</v>
      </c>
      <c r="C87" s="16" t="s">
        <v>8</v>
      </c>
      <c r="D87" s="16" t="s">
        <v>43</v>
      </c>
      <c r="E87" s="16" t="s">
        <v>14</v>
      </c>
      <c r="F87" s="16" t="s">
        <v>43</v>
      </c>
      <c r="G87" s="16" t="s">
        <v>43</v>
      </c>
      <c r="H87" s="32"/>
    </row>
    <row r="88" spans="2:8">
      <c r="B88" s="12">
        <v>84</v>
      </c>
      <c r="C88" s="16" t="s">
        <v>12</v>
      </c>
      <c r="D88" s="16" t="s">
        <v>43</v>
      </c>
      <c r="E88" s="16" t="s">
        <v>14</v>
      </c>
      <c r="F88" s="16" t="s">
        <v>7</v>
      </c>
      <c r="G88" s="16" t="s">
        <v>43</v>
      </c>
      <c r="H88" s="32"/>
    </row>
    <row r="89" spans="2:8">
      <c r="B89" s="12">
        <v>85</v>
      </c>
      <c r="C89" s="16" t="s">
        <v>12</v>
      </c>
      <c r="D89" s="16" t="s">
        <v>43</v>
      </c>
      <c r="E89" s="16" t="s">
        <v>61</v>
      </c>
      <c r="F89" s="16" t="s">
        <v>7</v>
      </c>
      <c r="G89" s="16" t="s">
        <v>43</v>
      </c>
      <c r="H89" s="32"/>
    </row>
    <row r="90" spans="2:8">
      <c r="B90" s="12">
        <v>86</v>
      </c>
      <c r="C90" s="16" t="s">
        <v>14</v>
      </c>
      <c r="D90" s="16" t="s">
        <v>43</v>
      </c>
      <c r="E90" s="16" t="s">
        <v>61</v>
      </c>
      <c r="F90" s="16" t="s">
        <v>7</v>
      </c>
      <c r="G90" s="16" t="s">
        <v>43</v>
      </c>
      <c r="H90" s="32"/>
    </row>
    <row r="91" spans="2:8">
      <c r="B91" s="12">
        <v>87</v>
      </c>
      <c r="C91" s="16" t="s">
        <v>8</v>
      </c>
      <c r="D91" s="16" t="s">
        <v>43</v>
      </c>
      <c r="E91" s="16" t="s">
        <v>61</v>
      </c>
      <c r="F91" s="16" t="s">
        <v>15</v>
      </c>
      <c r="G91" s="16" t="s">
        <v>43</v>
      </c>
      <c r="H91" s="32"/>
    </row>
    <row r="92" spans="2:8">
      <c r="B92" s="12">
        <v>88</v>
      </c>
      <c r="C92" s="16" t="s">
        <v>13</v>
      </c>
      <c r="D92" s="16" t="s">
        <v>61</v>
      </c>
      <c r="E92" s="16" t="s">
        <v>15</v>
      </c>
      <c r="F92" s="16" t="s">
        <v>9</v>
      </c>
      <c r="G92" s="16" t="s">
        <v>43</v>
      </c>
      <c r="H92" s="32"/>
    </row>
    <row r="93" spans="2:8">
      <c r="B93" s="12">
        <v>89</v>
      </c>
      <c r="C93" s="16" t="s">
        <v>13</v>
      </c>
      <c r="D93" s="16" t="s">
        <v>61</v>
      </c>
      <c r="E93" s="16" t="s">
        <v>14</v>
      </c>
      <c r="F93" s="16" t="s">
        <v>15</v>
      </c>
      <c r="G93" s="16" t="s">
        <v>61</v>
      </c>
      <c r="H93" s="32"/>
    </row>
    <row r="94" spans="2:8">
      <c r="B94" s="12">
        <v>90</v>
      </c>
      <c r="C94" s="16" t="s">
        <v>16</v>
      </c>
      <c r="D94" s="16" t="s">
        <v>11</v>
      </c>
      <c r="E94" s="16" t="s">
        <v>10</v>
      </c>
      <c r="F94" s="16" t="s">
        <v>14</v>
      </c>
      <c r="G94" s="16" t="s">
        <v>16</v>
      </c>
      <c r="H94" s="32"/>
    </row>
    <row r="95" spans="2:8">
      <c r="B95" s="12">
        <v>91</v>
      </c>
      <c r="C95" s="16" t="s">
        <v>14</v>
      </c>
      <c r="D95" s="16" t="s">
        <v>15</v>
      </c>
      <c r="E95" s="16" t="s">
        <v>10</v>
      </c>
      <c r="F95" s="16" t="s">
        <v>9</v>
      </c>
      <c r="G95" s="16" t="s">
        <v>14</v>
      </c>
      <c r="H95" s="32"/>
    </row>
    <row r="96" spans="2:8">
      <c r="B96" s="12">
        <v>92</v>
      </c>
      <c r="C96" s="16" t="s">
        <v>10</v>
      </c>
      <c r="D96" s="16" t="s">
        <v>15</v>
      </c>
      <c r="E96" s="16" t="s">
        <v>10</v>
      </c>
      <c r="F96" s="16" t="s">
        <v>9</v>
      </c>
      <c r="G96" s="16" t="s">
        <v>7</v>
      </c>
      <c r="H96" s="32"/>
    </row>
    <row r="97" spans="2:9">
      <c r="B97" s="12">
        <v>93</v>
      </c>
      <c r="C97" s="16" t="s">
        <v>10</v>
      </c>
      <c r="D97" s="16" t="s">
        <v>7</v>
      </c>
      <c r="E97" s="16" t="s">
        <v>10</v>
      </c>
      <c r="F97" s="16" t="s">
        <v>12</v>
      </c>
      <c r="G97" s="16" t="s">
        <v>14</v>
      </c>
      <c r="H97" s="32"/>
    </row>
    <row r="98" spans="2:9">
      <c r="B98" s="12">
        <v>94</v>
      </c>
      <c r="C98" s="16" t="s">
        <v>14</v>
      </c>
      <c r="D98" s="16" t="s">
        <v>7</v>
      </c>
      <c r="E98" s="16" t="s">
        <v>14</v>
      </c>
      <c r="F98" s="16" t="s">
        <v>9</v>
      </c>
      <c r="G98" s="16" t="s">
        <v>14</v>
      </c>
      <c r="H98" s="32"/>
    </row>
    <row r="99" spans="2:9">
      <c r="B99" s="12">
        <v>95</v>
      </c>
      <c r="C99" s="16" t="s">
        <v>14</v>
      </c>
      <c r="D99" s="16" t="s">
        <v>7</v>
      </c>
      <c r="E99" s="16" t="s">
        <v>11</v>
      </c>
      <c r="F99" s="16" t="s">
        <v>9</v>
      </c>
      <c r="G99" s="16" t="s">
        <v>10</v>
      </c>
      <c r="H99" s="32"/>
    </row>
    <row r="100" spans="2:9">
      <c r="B100" s="12">
        <v>96</v>
      </c>
      <c r="C100" s="16" t="s">
        <v>12</v>
      </c>
      <c r="D100" s="16" t="s">
        <v>7</v>
      </c>
      <c r="E100" s="16" t="s">
        <v>13</v>
      </c>
      <c r="F100" s="16" t="s">
        <v>15</v>
      </c>
      <c r="G100" s="16" t="s">
        <v>14</v>
      </c>
      <c r="H100" s="32"/>
      <c r="I100" s="21">
        <f>I127</f>
        <v>0.54572066807162323</v>
      </c>
    </row>
    <row r="101" spans="2:9">
      <c r="B101" s="12">
        <v>97</v>
      </c>
      <c r="C101" s="16" t="s">
        <v>12</v>
      </c>
      <c r="D101" s="16" t="s">
        <v>11</v>
      </c>
      <c r="E101" s="16" t="s">
        <v>12</v>
      </c>
      <c r="F101" s="16" t="s">
        <v>61</v>
      </c>
      <c r="G101" s="16" t="s">
        <v>10</v>
      </c>
      <c r="H101" s="32"/>
    </row>
    <row r="102" spans="2:9">
      <c r="B102" s="12">
        <v>98</v>
      </c>
      <c r="C102" s="16" t="s">
        <v>15</v>
      </c>
      <c r="D102" s="16" t="s">
        <v>9</v>
      </c>
      <c r="E102" s="16" t="s">
        <v>8</v>
      </c>
      <c r="F102" s="16" t="s">
        <v>61</v>
      </c>
      <c r="G102" s="16" t="s">
        <v>8</v>
      </c>
      <c r="H102" s="32"/>
    </row>
    <row r="103" spans="2:9">
      <c r="B103" s="12">
        <v>99</v>
      </c>
      <c r="C103" s="16" t="s">
        <v>10</v>
      </c>
      <c r="D103" s="16" t="s">
        <v>9</v>
      </c>
      <c r="E103" s="16" t="s">
        <v>15</v>
      </c>
      <c r="F103" s="16" t="s">
        <v>15</v>
      </c>
      <c r="G103" s="16" t="s">
        <v>8</v>
      </c>
      <c r="H103" s="32"/>
    </row>
    <row r="104" spans="2:9">
      <c r="B104" s="12">
        <v>100</v>
      </c>
      <c r="C104" s="16" t="s">
        <v>12</v>
      </c>
      <c r="D104" s="16" t="s">
        <v>13</v>
      </c>
      <c r="E104" s="16" t="s">
        <v>15</v>
      </c>
      <c r="F104" s="16" t="s">
        <v>61</v>
      </c>
      <c r="G104" s="16" t="s">
        <v>15</v>
      </c>
      <c r="H104" s="32"/>
    </row>
    <row r="105" spans="2:9">
      <c r="B105" s="12">
        <v>101</v>
      </c>
      <c r="C105" s="16" t="s">
        <v>8</v>
      </c>
      <c r="D105" s="16" t="s">
        <v>15</v>
      </c>
      <c r="E105" s="16" t="s">
        <v>14</v>
      </c>
      <c r="F105" s="16" t="s">
        <v>9</v>
      </c>
      <c r="G105" s="16" t="s">
        <v>61</v>
      </c>
      <c r="H105" s="32"/>
    </row>
    <row r="106" spans="2:9">
      <c r="B106" s="12">
        <v>102</v>
      </c>
      <c r="C106" s="16" t="s">
        <v>12</v>
      </c>
      <c r="D106" s="16" t="s">
        <v>61</v>
      </c>
      <c r="E106" s="16" t="s">
        <v>10</v>
      </c>
      <c r="F106" s="47" t="s">
        <v>9</v>
      </c>
      <c r="G106" s="16" t="s">
        <v>61</v>
      </c>
      <c r="H106" s="32"/>
    </row>
    <row r="107" spans="2:9">
      <c r="B107" s="12">
        <v>103</v>
      </c>
      <c r="C107" s="16" t="s">
        <v>13</v>
      </c>
      <c r="D107" s="16" t="s">
        <v>15</v>
      </c>
      <c r="E107" s="16" t="s">
        <v>14</v>
      </c>
      <c r="F107" s="16" t="s">
        <v>9</v>
      </c>
      <c r="G107" s="16" t="s">
        <v>61</v>
      </c>
      <c r="H107" s="32"/>
    </row>
    <row r="108" spans="2:9">
      <c r="B108" s="12">
        <v>104</v>
      </c>
      <c r="C108" s="16" t="s">
        <v>12</v>
      </c>
      <c r="D108" s="16" t="s">
        <v>11</v>
      </c>
      <c r="E108" s="16" t="s">
        <v>10</v>
      </c>
      <c r="F108" s="16" t="s">
        <v>11</v>
      </c>
      <c r="G108" s="16" t="s">
        <v>61</v>
      </c>
      <c r="H108" s="32"/>
    </row>
    <row r="109" spans="2:9">
      <c r="B109" s="12">
        <v>105</v>
      </c>
      <c r="C109" s="16" t="s">
        <v>14</v>
      </c>
      <c r="D109" s="16" t="s">
        <v>11</v>
      </c>
      <c r="E109" s="16" t="s">
        <v>14</v>
      </c>
      <c r="F109" s="16" t="s">
        <v>11</v>
      </c>
      <c r="G109" s="16" t="s">
        <v>15</v>
      </c>
      <c r="H109" s="32"/>
    </row>
    <row r="110" spans="2:9">
      <c r="B110" s="12">
        <v>106</v>
      </c>
      <c r="C110" s="16" t="s">
        <v>8</v>
      </c>
      <c r="D110" s="16" t="s">
        <v>9</v>
      </c>
      <c r="E110" s="16" t="s">
        <v>10</v>
      </c>
      <c r="F110" s="16" t="s">
        <v>61</v>
      </c>
      <c r="G110" s="16" t="s">
        <v>61</v>
      </c>
      <c r="H110" s="32"/>
    </row>
    <row r="111" spans="2:9">
      <c r="B111" s="12">
        <v>107</v>
      </c>
      <c r="C111" s="16" t="s">
        <v>8</v>
      </c>
      <c r="D111" s="16" t="s">
        <v>13</v>
      </c>
      <c r="E111" s="16" t="s">
        <v>10</v>
      </c>
      <c r="F111" s="16" t="s">
        <v>61</v>
      </c>
      <c r="G111" s="16" t="s">
        <v>15</v>
      </c>
      <c r="H111" s="32"/>
    </row>
    <row r="112" spans="2:9">
      <c r="B112" s="12">
        <v>108</v>
      </c>
      <c r="C112" s="16" t="s">
        <v>8</v>
      </c>
      <c r="D112" s="16" t="s">
        <v>13</v>
      </c>
      <c r="E112" s="16" t="s">
        <v>10</v>
      </c>
      <c r="F112" s="16" t="s">
        <v>61</v>
      </c>
      <c r="G112" s="16" t="s">
        <v>10</v>
      </c>
      <c r="H112" s="32"/>
    </row>
    <row r="113" spans="2:9">
      <c r="B113" s="12">
        <v>109</v>
      </c>
      <c r="C113" s="16" t="s">
        <v>14</v>
      </c>
      <c r="D113" s="16" t="s">
        <v>14</v>
      </c>
      <c r="E113" s="16" t="s">
        <v>8</v>
      </c>
      <c r="F113" s="16" t="s">
        <v>61</v>
      </c>
      <c r="G113" s="16" t="s">
        <v>14</v>
      </c>
      <c r="H113" s="32"/>
    </row>
    <row r="114" spans="2:9">
      <c r="B114" s="12">
        <v>110</v>
      </c>
      <c r="C114" s="16" t="s">
        <v>14</v>
      </c>
      <c r="D114" s="16" t="s">
        <v>61</v>
      </c>
      <c r="E114" s="16" t="s">
        <v>8</v>
      </c>
      <c r="F114" s="16" t="s">
        <v>15</v>
      </c>
      <c r="G114" s="16" t="s">
        <v>61</v>
      </c>
      <c r="H114" s="32"/>
    </row>
    <row r="115" spans="2:9">
      <c r="B115" s="12">
        <v>111</v>
      </c>
      <c r="C115" s="16" t="s">
        <v>14</v>
      </c>
      <c r="D115" s="16" t="s">
        <v>61</v>
      </c>
      <c r="E115" s="16" t="s">
        <v>8</v>
      </c>
      <c r="F115" s="16" t="s">
        <v>61</v>
      </c>
      <c r="G115" s="16" t="s">
        <v>61</v>
      </c>
      <c r="H115" s="32"/>
    </row>
    <row r="116" spans="2:9">
      <c r="B116" s="12">
        <v>112</v>
      </c>
      <c r="C116" s="16" t="s">
        <v>43</v>
      </c>
      <c r="D116" s="16" t="s">
        <v>61</v>
      </c>
      <c r="E116" s="16" t="s">
        <v>13</v>
      </c>
      <c r="F116" s="16" t="s">
        <v>7</v>
      </c>
      <c r="G116" s="16" t="s">
        <v>61</v>
      </c>
      <c r="H116" s="32"/>
    </row>
    <row r="117" spans="2:9">
      <c r="B117" s="12">
        <v>113</v>
      </c>
      <c r="C117" s="16" t="s">
        <v>43</v>
      </c>
      <c r="D117" s="16" t="s">
        <v>9</v>
      </c>
      <c r="E117" s="16" t="s">
        <v>43</v>
      </c>
      <c r="F117" s="16" t="s">
        <v>7</v>
      </c>
      <c r="G117" s="16" t="s">
        <v>61</v>
      </c>
      <c r="H117" s="32"/>
    </row>
    <row r="118" spans="2:9">
      <c r="B118" s="12">
        <v>114</v>
      </c>
      <c r="C118" s="16" t="s">
        <v>43</v>
      </c>
      <c r="D118" s="16" t="s">
        <v>13</v>
      </c>
      <c r="E118" s="16" t="s">
        <v>43</v>
      </c>
      <c r="F118" s="16" t="s">
        <v>7</v>
      </c>
      <c r="G118" s="16" t="s">
        <v>61</v>
      </c>
      <c r="H118" s="32"/>
    </row>
    <row r="119" spans="2:9">
      <c r="B119" s="12">
        <v>115</v>
      </c>
      <c r="C119" s="16" t="s">
        <v>43</v>
      </c>
      <c r="D119" s="16" t="s">
        <v>9</v>
      </c>
      <c r="E119" s="16" t="s">
        <v>43</v>
      </c>
      <c r="F119" s="16" t="s">
        <v>14</v>
      </c>
      <c r="G119" s="16" t="s">
        <v>8</v>
      </c>
      <c r="H119" s="32"/>
    </row>
    <row r="120" spans="2:9">
      <c r="B120" s="12">
        <v>116</v>
      </c>
      <c r="C120" s="16" t="s">
        <v>43</v>
      </c>
      <c r="D120" s="16" t="s">
        <v>12</v>
      </c>
      <c r="E120" s="16" t="s">
        <v>43</v>
      </c>
      <c r="F120" s="16" t="s">
        <v>12</v>
      </c>
      <c r="G120" s="16" t="s">
        <v>7</v>
      </c>
      <c r="H120" s="32"/>
    </row>
    <row r="121" spans="2:9">
      <c r="B121" s="12">
        <v>117</v>
      </c>
      <c r="C121" s="16" t="s">
        <v>43</v>
      </c>
      <c r="D121" s="16" t="s">
        <v>61</v>
      </c>
      <c r="E121" s="16" t="s">
        <v>43</v>
      </c>
      <c r="F121" s="16" t="s">
        <v>13</v>
      </c>
      <c r="G121" s="16" t="s">
        <v>61</v>
      </c>
      <c r="H121" s="32"/>
    </row>
    <row r="122" spans="2:9">
      <c r="B122" s="12">
        <v>118</v>
      </c>
      <c r="C122" s="16" t="s">
        <v>43</v>
      </c>
      <c r="D122" s="16" t="s">
        <v>9</v>
      </c>
      <c r="E122" s="16" t="s">
        <v>43</v>
      </c>
      <c r="F122" s="16" t="s">
        <v>9</v>
      </c>
      <c r="G122" s="16" t="s">
        <v>9</v>
      </c>
      <c r="H122" s="32"/>
    </row>
    <row r="123" spans="2:9">
      <c r="B123" s="12">
        <v>119</v>
      </c>
      <c r="C123" s="16" t="s">
        <v>10</v>
      </c>
      <c r="D123" s="16" t="s">
        <v>61</v>
      </c>
      <c r="E123" s="16" t="s">
        <v>43</v>
      </c>
      <c r="F123" s="16" t="s">
        <v>13</v>
      </c>
      <c r="G123" s="16" t="s">
        <v>61</v>
      </c>
      <c r="H123" s="32"/>
    </row>
    <row r="124" spans="2:9">
      <c r="B124" s="12">
        <v>120</v>
      </c>
      <c r="C124" s="16" t="s">
        <v>14</v>
      </c>
      <c r="D124" s="16" t="s">
        <v>15</v>
      </c>
      <c r="E124" s="16" t="s">
        <v>14</v>
      </c>
      <c r="F124" s="16" t="s">
        <v>7</v>
      </c>
      <c r="G124" s="16" t="s">
        <v>9</v>
      </c>
      <c r="H124" s="32"/>
    </row>
    <row r="125" spans="2:9">
      <c r="B125" s="12">
        <v>121</v>
      </c>
      <c r="C125" s="16" t="s">
        <v>14</v>
      </c>
      <c r="D125" s="16" t="s">
        <v>11</v>
      </c>
      <c r="E125" s="16" t="s">
        <v>14</v>
      </c>
      <c r="F125" s="16" t="s">
        <v>7</v>
      </c>
      <c r="G125" s="16" t="s">
        <v>9</v>
      </c>
      <c r="H125" s="32"/>
    </row>
    <row r="126" spans="2:9">
      <c r="B126" s="12">
        <v>122</v>
      </c>
      <c r="C126" s="16" t="s">
        <v>13</v>
      </c>
      <c r="D126" s="16" t="s">
        <v>11</v>
      </c>
      <c r="E126" s="16" t="s">
        <v>14</v>
      </c>
      <c r="F126" s="16" t="s">
        <v>7</v>
      </c>
      <c r="G126" s="16" t="s">
        <v>10</v>
      </c>
      <c r="H126" s="32"/>
    </row>
    <row r="127" spans="2:9">
      <c r="B127" s="12">
        <v>123</v>
      </c>
      <c r="C127" s="16" t="s">
        <v>11</v>
      </c>
      <c r="D127" s="16" t="s">
        <v>11</v>
      </c>
      <c r="E127" s="16" t="s">
        <v>14</v>
      </c>
      <c r="F127" s="16" t="s">
        <v>7</v>
      </c>
      <c r="G127" s="16" t="s">
        <v>12</v>
      </c>
      <c r="H127" s="32"/>
      <c r="I127" s="21">
        <f>J147</f>
        <v>0.54572066807162323</v>
      </c>
    </row>
    <row r="128" spans="2:9">
      <c r="B128" s="12">
        <v>124</v>
      </c>
      <c r="C128" s="16" t="s">
        <v>14</v>
      </c>
      <c r="D128" s="16" t="s">
        <v>7</v>
      </c>
      <c r="E128" s="16" t="s">
        <v>10</v>
      </c>
      <c r="F128" s="16" t="s">
        <v>11</v>
      </c>
      <c r="G128" s="16" t="s">
        <v>11</v>
      </c>
      <c r="H128" s="32"/>
    </row>
    <row r="129" spans="2:8">
      <c r="B129" s="12">
        <v>125</v>
      </c>
      <c r="C129" s="16" t="s">
        <v>10</v>
      </c>
      <c r="D129" s="16" t="s">
        <v>7</v>
      </c>
      <c r="E129" s="16" t="s">
        <v>10</v>
      </c>
      <c r="F129" s="16" t="s">
        <v>11</v>
      </c>
      <c r="G129" s="16" t="s">
        <v>7</v>
      </c>
      <c r="H129" s="32"/>
    </row>
    <row r="130" spans="2:8">
      <c r="B130" s="12">
        <v>126</v>
      </c>
      <c r="C130" s="16" t="s">
        <v>10</v>
      </c>
      <c r="D130" s="16" t="s">
        <v>7</v>
      </c>
      <c r="E130" s="16" t="s">
        <v>10</v>
      </c>
      <c r="F130" s="16" t="s">
        <v>13</v>
      </c>
      <c r="G130" s="16" t="s">
        <v>7</v>
      </c>
      <c r="H130" s="32"/>
    </row>
    <row r="131" spans="2:8">
      <c r="B131" s="12">
        <v>127</v>
      </c>
      <c r="C131" s="16" t="s">
        <v>13</v>
      </c>
      <c r="D131" s="16" t="s">
        <v>61</v>
      </c>
      <c r="E131" s="16" t="s">
        <v>14</v>
      </c>
      <c r="F131" s="16" t="s">
        <v>9</v>
      </c>
      <c r="G131" s="16" t="s">
        <v>7</v>
      </c>
      <c r="H131" s="32"/>
    </row>
    <row r="132" spans="2:8">
      <c r="B132" s="12">
        <v>128</v>
      </c>
      <c r="C132" s="16" t="s">
        <v>12</v>
      </c>
      <c r="D132" s="16" t="s">
        <v>15</v>
      </c>
      <c r="E132" s="16" t="s">
        <v>12</v>
      </c>
      <c r="F132" s="16" t="s">
        <v>15</v>
      </c>
      <c r="G132" s="16" t="s">
        <v>8</v>
      </c>
      <c r="H132" s="32"/>
    </row>
    <row r="133" spans="2:8">
      <c r="B133" s="12">
        <v>129</v>
      </c>
      <c r="C133" s="49" t="s">
        <v>16</v>
      </c>
      <c r="D133" s="16" t="s">
        <v>15</v>
      </c>
      <c r="E133" s="16" t="s">
        <v>16</v>
      </c>
      <c r="F133" s="16" t="s">
        <v>13</v>
      </c>
      <c r="G133" s="16" t="s">
        <v>15</v>
      </c>
      <c r="H133" s="32"/>
    </row>
    <row r="134" spans="2:8">
      <c r="B134" s="12">
        <v>130</v>
      </c>
      <c r="C134" s="49" t="s">
        <v>13</v>
      </c>
      <c r="D134" s="16" t="s">
        <v>14</v>
      </c>
      <c r="E134" s="16" t="s">
        <v>13</v>
      </c>
      <c r="F134" s="16" t="s">
        <v>9</v>
      </c>
      <c r="G134" s="16" t="s">
        <v>10</v>
      </c>
      <c r="H134" s="32"/>
    </row>
    <row r="135" spans="2:8">
      <c r="B135" s="12">
        <v>131</v>
      </c>
      <c r="C135" s="49" t="s">
        <v>12</v>
      </c>
      <c r="D135" s="16" t="s">
        <v>9</v>
      </c>
      <c r="E135" s="16" t="s">
        <v>8</v>
      </c>
      <c r="F135" s="47" t="s">
        <v>15</v>
      </c>
      <c r="G135" s="16" t="s">
        <v>9</v>
      </c>
      <c r="H135" s="32"/>
    </row>
    <row r="136" spans="2:8">
      <c r="B136" s="12">
        <v>132</v>
      </c>
      <c r="C136" s="49" t="s">
        <v>12</v>
      </c>
      <c r="D136" s="16" t="s">
        <v>15</v>
      </c>
      <c r="E136" s="49" t="s">
        <v>12</v>
      </c>
      <c r="F136" s="49" t="s">
        <v>13</v>
      </c>
      <c r="G136" s="16" t="s">
        <v>61</v>
      </c>
      <c r="H136" s="32"/>
    </row>
    <row r="137" spans="2:8">
      <c r="B137" s="12">
        <v>133</v>
      </c>
      <c r="C137" s="49" t="s">
        <v>16</v>
      </c>
      <c r="D137" s="16" t="s">
        <v>11</v>
      </c>
      <c r="E137" s="49"/>
      <c r="F137" s="49" t="s">
        <v>14</v>
      </c>
      <c r="G137" s="16" t="s">
        <v>7</v>
      </c>
      <c r="H137" s="32"/>
    </row>
    <row r="138" spans="2:8">
      <c r="B138" s="12">
        <v>134</v>
      </c>
      <c r="C138" s="49" t="s">
        <v>12</v>
      </c>
      <c r="D138" s="16" t="s">
        <v>7</v>
      </c>
      <c r="E138" s="49"/>
      <c r="F138" s="49" t="s">
        <v>7</v>
      </c>
      <c r="G138" s="16" t="s">
        <v>9</v>
      </c>
      <c r="H138" s="32"/>
    </row>
    <row r="139" spans="2:8">
      <c r="B139" s="12">
        <v>135</v>
      </c>
      <c r="C139" s="49"/>
      <c r="D139" s="47" t="s">
        <v>11</v>
      </c>
      <c r="E139" s="49"/>
      <c r="F139" s="49" t="s">
        <v>11</v>
      </c>
      <c r="G139" s="47" t="s">
        <v>15</v>
      </c>
      <c r="H139" s="46"/>
    </row>
    <row r="140" spans="2:8">
      <c r="B140" s="12">
        <v>136</v>
      </c>
      <c r="C140" s="49"/>
      <c r="D140" s="16" t="s">
        <v>11</v>
      </c>
      <c r="E140" s="49"/>
      <c r="F140" s="49" t="s">
        <v>13</v>
      </c>
      <c r="G140" s="29"/>
      <c r="H140" s="46"/>
    </row>
    <row r="141" spans="2:8">
      <c r="B141" s="12">
        <v>137</v>
      </c>
      <c r="C141" s="49"/>
      <c r="D141" s="16" t="s">
        <v>13</v>
      </c>
      <c r="E141" s="17"/>
      <c r="F141" s="49" t="s">
        <v>14</v>
      </c>
      <c r="G141" s="29"/>
      <c r="H141" s="46"/>
    </row>
    <row r="142" spans="2:8" ht="15.75" thickBot="1">
      <c r="B142" s="12">
        <v>138</v>
      </c>
      <c r="C142" s="17"/>
      <c r="D142" s="16" t="s">
        <v>13</v>
      </c>
      <c r="E142" s="17"/>
      <c r="F142" s="17"/>
      <c r="G142" s="29"/>
      <c r="H142" s="33"/>
    </row>
    <row r="143" spans="2:8">
      <c r="C143" s="50"/>
      <c r="D143" s="50"/>
      <c r="E143" s="50"/>
      <c r="F143" s="50"/>
      <c r="G143" s="50"/>
      <c r="H143" s="50"/>
    </row>
    <row r="145" spans="2:13">
      <c r="B145" s="68" t="s">
        <v>42</v>
      </c>
      <c r="C145" s="68"/>
      <c r="D145" s="68"/>
      <c r="E145" s="68"/>
      <c r="F145" s="68"/>
      <c r="G145" s="68"/>
      <c r="H145" s="68"/>
    </row>
    <row r="146" spans="2:13">
      <c r="B146" s="19" t="s">
        <v>6</v>
      </c>
      <c r="C146" s="19" t="s">
        <v>35</v>
      </c>
      <c r="D146" s="19" t="s">
        <v>36</v>
      </c>
      <c r="E146" s="19" t="s">
        <v>37</v>
      </c>
      <c r="F146" s="19" t="s">
        <v>38</v>
      </c>
      <c r="G146" s="19" t="s">
        <v>39</v>
      </c>
      <c r="H146" s="27" t="s">
        <v>44</v>
      </c>
    </row>
    <row r="147" spans="2:13">
      <c r="B147" s="18" t="s">
        <v>5</v>
      </c>
      <c r="C147" s="18">
        <f t="shared" ref="C147:G160" si="0">COUNTIF(C$4:C$142,$B147)</f>
        <v>3</v>
      </c>
      <c r="D147" s="18">
        <f t="shared" si="0"/>
        <v>3</v>
      </c>
      <c r="E147" s="18">
        <f t="shared" si="0"/>
        <v>3</v>
      </c>
      <c r="F147" s="18">
        <f t="shared" si="0"/>
        <v>3</v>
      </c>
      <c r="G147" s="18">
        <f t="shared" si="0"/>
        <v>3</v>
      </c>
      <c r="H147" s="18">
        <v>0</v>
      </c>
      <c r="I147" s="13" t="s">
        <v>60</v>
      </c>
      <c r="J147" s="13">
        <f>Q181</f>
        <v>0.54572066807162323</v>
      </c>
    </row>
    <row r="148" spans="2:13">
      <c r="B148" s="18" t="s">
        <v>7</v>
      </c>
      <c r="C148" s="18">
        <f t="shared" si="0"/>
        <v>3</v>
      </c>
      <c r="D148" s="18">
        <f t="shared" si="0"/>
        <v>15</v>
      </c>
      <c r="E148" s="18">
        <f t="shared" si="0"/>
        <v>3</v>
      </c>
      <c r="F148" s="18">
        <f t="shared" si="0"/>
        <v>19</v>
      </c>
      <c r="G148" s="18">
        <f t="shared" si="0"/>
        <v>12</v>
      </c>
      <c r="H148" s="18">
        <v>4</v>
      </c>
      <c r="I148" s="27"/>
      <c r="L148" s="13" t="s">
        <v>59</v>
      </c>
      <c r="M148" s="13">
        <f>1/(C180*E180*G180*64)</f>
        <v>129.77678571428572</v>
      </c>
    </row>
    <row r="149" spans="2:13">
      <c r="B149" s="18" t="s">
        <v>8</v>
      </c>
      <c r="C149" s="18">
        <f t="shared" si="0"/>
        <v>19</v>
      </c>
      <c r="D149" s="18">
        <f t="shared" si="0"/>
        <v>3</v>
      </c>
      <c r="E149" s="18">
        <f t="shared" si="0"/>
        <v>18</v>
      </c>
      <c r="F149" s="18">
        <f t="shared" si="0"/>
        <v>3</v>
      </c>
      <c r="G149" s="18">
        <f t="shared" si="0"/>
        <v>13</v>
      </c>
      <c r="H149" s="18">
        <v>5</v>
      </c>
      <c r="I149" s="27"/>
    </row>
    <row r="150" spans="2:13">
      <c r="B150" s="18" t="s">
        <v>9</v>
      </c>
      <c r="C150" s="18">
        <f t="shared" si="0"/>
        <v>3</v>
      </c>
      <c r="D150" s="18">
        <f t="shared" si="0"/>
        <v>21</v>
      </c>
      <c r="E150" s="18">
        <f t="shared" si="0"/>
        <v>3</v>
      </c>
      <c r="F150" s="18">
        <f t="shared" si="0"/>
        <v>20</v>
      </c>
      <c r="G150" s="18">
        <f t="shared" si="0"/>
        <v>16</v>
      </c>
      <c r="H150" s="18">
        <v>6</v>
      </c>
      <c r="I150" s="27"/>
    </row>
    <row r="151" spans="2:13">
      <c r="B151" s="18" t="s">
        <v>10</v>
      </c>
      <c r="C151" s="18">
        <f t="shared" si="0"/>
        <v>16</v>
      </c>
      <c r="D151" s="18">
        <f t="shared" si="0"/>
        <v>3</v>
      </c>
      <c r="E151" s="18">
        <f t="shared" si="0"/>
        <v>24</v>
      </c>
      <c r="F151" s="18">
        <f t="shared" si="0"/>
        <v>3</v>
      </c>
      <c r="G151" s="18">
        <f t="shared" si="0"/>
        <v>17</v>
      </c>
      <c r="H151" s="18">
        <v>7</v>
      </c>
      <c r="I151" s="27"/>
    </row>
    <row r="152" spans="2:13">
      <c r="B152" s="18" t="s">
        <v>61</v>
      </c>
      <c r="C152" s="18">
        <f t="shared" si="0"/>
        <v>2</v>
      </c>
      <c r="D152" s="18">
        <f t="shared" si="0"/>
        <v>24</v>
      </c>
      <c r="E152" s="18">
        <f t="shared" si="0"/>
        <v>6</v>
      </c>
      <c r="F152" s="18">
        <f t="shared" si="0"/>
        <v>21</v>
      </c>
      <c r="G152" s="18">
        <f t="shared" si="0"/>
        <v>22</v>
      </c>
      <c r="H152" s="18">
        <v>7</v>
      </c>
      <c r="I152" s="27"/>
    </row>
    <row r="153" spans="2:13">
      <c r="B153" s="18" t="s">
        <v>11</v>
      </c>
      <c r="C153" s="18">
        <f t="shared" si="0"/>
        <v>10</v>
      </c>
      <c r="D153" s="18">
        <f t="shared" si="0"/>
        <v>16</v>
      </c>
      <c r="E153" s="18">
        <f t="shared" si="0"/>
        <v>8</v>
      </c>
      <c r="F153" s="18">
        <f t="shared" si="0"/>
        <v>12</v>
      </c>
      <c r="G153" s="18">
        <f t="shared" si="0"/>
        <v>7</v>
      </c>
      <c r="H153" s="18">
        <v>5</v>
      </c>
      <c r="I153" s="27"/>
    </row>
    <row r="154" spans="2:13">
      <c r="B154" s="18" t="s">
        <v>12</v>
      </c>
      <c r="C154" s="18">
        <f t="shared" si="0"/>
        <v>24</v>
      </c>
      <c r="D154" s="18">
        <f t="shared" si="0"/>
        <v>6</v>
      </c>
      <c r="E154" s="18">
        <f t="shared" si="0"/>
        <v>15</v>
      </c>
      <c r="F154" s="18">
        <f t="shared" si="0"/>
        <v>10</v>
      </c>
      <c r="G154" s="18">
        <f t="shared" si="0"/>
        <v>9</v>
      </c>
      <c r="H154" s="18">
        <v>5</v>
      </c>
      <c r="I154" s="27"/>
    </row>
    <row r="155" spans="2:13">
      <c r="B155" s="18" t="s">
        <v>13</v>
      </c>
      <c r="C155" s="18">
        <f t="shared" si="0"/>
        <v>11</v>
      </c>
      <c r="D155" s="18">
        <f t="shared" si="0"/>
        <v>18</v>
      </c>
      <c r="E155" s="18">
        <f t="shared" si="0"/>
        <v>11</v>
      </c>
      <c r="F155" s="18">
        <f t="shared" si="0"/>
        <v>13</v>
      </c>
      <c r="G155" s="18">
        <f t="shared" si="0"/>
        <v>4</v>
      </c>
      <c r="H155" s="18">
        <v>3</v>
      </c>
      <c r="I155" s="27"/>
    </row>
    <row r="156" spans="2:13">
      <c r="B156" s="18" t="s">
        <v>14</v>
      </c>
      <c r="C156" s="18">
        <f t="shared" si="0"/>
        <v>23</v>
      </c>
      <c r="D156" s="18">
        <f t="shared" si="0"/>
        <v>7</v>
      </c>
      <c r="E156" s="18">
        <f t="shared" si="0"/>
        <v>18</v>
      </c>
      <c r="F156" s="18">
        <f t="shared" si="0"/>
        <v>9</v>
      </c>
      <c r="G156" s="18">
        <f t="shared" si="0"/>
        <v>9</v>
      </c>
      <c r="H156" s="18">
        <v>3</v>
      </c>
      <c r="I156" s="27"/>
    </row>
    <row r="157" spans="2:13">
      <c r="B157" s="18" t="s">
        <v>15</v>
      </c>
      <c r="C157" s="18">
        <f t="shared" si="0"/>
        <v>7</v>
      </c>
      <c r="D157" s="18">
        <f t="shared" si="0"/>
        <v>15</v>
      </c>
      <c r="E157" s="18">
        <f t="shared" si="0"/>
        <v>10</v>
      </c>
      <c r="F157" s="18">
        <f t="shared" si="0"/>
        <v>17</v>
      </c>
      <c r="G157" s="18">
        <f t="shared" si="0"/>
        <v>9</v>
      </c>
      <c r="H157" s="18">
        <v>3</v>
      </c>
      <c r="I157" s="27"/>
    </row>
    <row r="158" spans="2:13">
      <c r="B158" s="18" t="s">
        <v>48</v>
      </c>
      <c r="C158" s="18">
        <f t="shared" si="0"/>
        <v>0</v>
      </c>
      <c r="D158" s="18">
        <f t="shared" si="0"/>
        <v>0</v>
      </c>
      <c r="E158" s="18">
        <f t="shared" si="0"/>
        <v>0</v>
      </c>
      <c r="F158" s="18">
        <f t="shared" si="0"/>
        <v>0</v>
      </c>
      <c r="G158" s="18">
        <f t="shared" si="0"/>
        <v>0</v>
      </c>
      <c r="H158" s="18">
        <v>0</v>
      </c>
    </row>
    <row r="159" spans="2:13">
      <c r="B159" s="22" t="s">
        <v>43</v>
      </c>
      <c r="C159" s="18">
        <f t="shared" si="0"/>
        <v>7</v>
      </c>
      <c r="D159" s="18">
        <f t="shared" si="0"/>
        <v>8</v>
      </c>
      <c r="E159" s="18">
        <f t="shared" si="0"/>
        <v>7</v>
      </c>
      <c r="F159" s="18">
        <f t="shared" si="0"/>
        <v>8</v>
      </c>
      <c r="G159" s="18">
        <f t="shared" si="0"/>
        <v>9</v>
      </c>
      <c r="H159" s="18">
        <v>0</v>
      </c>
    </row>
    <row r="160" spans="2:13" ht="15.75" thickBot="1">
      <c r="B160" s="23" t="s">
        <v>16</v>
      </c>
      <c r="C160" s="18">
        <f t="shared" si="0"/>
        <v>7</v>
      </c>
      <c r="D160" s="18">
        <f t="shared" si="0"/>
        <v>0</v>
      </c>
      <c r="E160" s="18">
        <f t="shared" si="0"/>
        <v>7</v>
      </c>
      <c r="F160" s="18">
        <f t="shared" si="0"/>
        <v>0</v>
      </c>
      <c r="G160" s="18">
        <f t="shared" si="0"/>
        <v>6</v>
      </c>
      <c r="H160" s="23">
        <v>0</v>
      </c>
    </row>
    <row r="161" spans="2:26" ht="15.75" thickBot="1">
      <c r="B161" s="24" t="s">
        <v>41</v>
      </c>
      <c r="C161" s="25">
        <f>SUM(C147:C160)</f>
        <v>135</v>
      </c>
      <c r="D161" s="25">
        <f t="shared" ref="D161:G161" si="1">SUM(D147:D160)</f>
        <v>139</v>
      </c>
      <c r="E161" s="25">
        <f t="shared" si="1"/>
        <v>133</v>
      </c>
      <c r="F161" s="25">
        <f t="shared" si="1"/>
        <v>138</v>
      </c>
      <c r="G161" s="25">
        <f t="shared" si="1"/>
        <v>136</v>
      </c>
      <c r="H161" s="25">
        <f>SUM(H147:H160)</f>
        <v>48</v>
      </c>
    </row>
    <row r="165" spans="2:26">
      <c r="B165" s="64" t="s">
        <v>45</v>
      </c>
      <c r="C165" s="64"/>
      <c r="D165" s="64"/>
      <c r="E165" s="64"/>
      <c r="F165" s="64"/>
      <c r="G165" s="64"/>
      <c r="H165" s="64"/>
      <c r="K165" s="64" t="s">
        <v>47</v>
      </c>
      <c r="L165" s="64"/>
      <c r="M165" s="64"/>
      <c r="N165" s="64"/>
      <c r="O165" s="64"/>
      <c r="P165" s="64"/>
      <c r="Q165" s="64"/>
      <c r="T165" s="64" t="s">
        <v>50</v>
      </c>
      <c r="U165" s="64"/>
      <c r="V165" s="64"/>
      <c r="W165" s="64"/>
      <c r="X165" s="64"/>
      <c r="Y165" s="64"/>
      <c r="Z165" s="64"/>
    </row>
    <row r="166" spans="2:26">
      <c r="B166" s="18" t="s">
        <v>6</v>
      </c>
      <c r="C166" s="18" t="s">
        <v>35</v>
      </c>
      <c r="D166" s="18" t="s">
        <v>36</v>
      </c>
      <c r="E166" s="18" t="s">
        <v>37</v>
      </c>
      <c r="F166" s="18" t="s">
        <v>38</v>
      </c>
      <c r="G166" s="18" t="s">
        <v>39</v>
      </c>
      <c r="H166" s="18" t="s">
        <v>44</v>
      </c>
      <c r="K166" s="18" t="s">
        <v>6</v>
      </c>
      <c r="L166" s="18">
        <v>1</v>
      </c>
      <c r="M166" s="18">
        <v>2</v>
      </c>
      <c r="N166" s="18">
        <v>3</v>
      </c>
      <c r="O166" s="18">
        <v>4</v>
      </c>
      <c r="P166" s="18">
        <v>5</v>
      </c>
      <c r="Q166" s="18" t="s">
        <v>44</v>
      </c>
      <c r="T166" s="18" t="s">
        <v>6</v>
      </c>
      <c r="U166" s="18">
        <v>1</v>
      </c>
      <c r="V166" s="18">
        <v>2</v>
      </c>
      <c r="W166" s="18">
        <v>3</v>
      </c>
      <c r="X166" s="18">
        <v>4</v>
      </c>
      <c r="Y166" s="18">
        <v>5</v>
      </c>
      <c r="Z166" s="18" t="s">
        <v>44</v>
      </c>
    </row>
    <row r="167" spans="2:26">
      <c r="B167" s="18" t="s">
        <v>5</v>
      </c>
      <c r="C167" s="18">
        <f>C147/C$161</f>
        <v>2.2222222222222223E-2</v>
      </c>
      <c r="D167" s="18">
        <f t="shared" ref="D167:H180" si="2">D147/D$161</f>
        <v>2.1582733812949641E-2</v>
      </c>
      <c r="E167" s="18">
        <f t="shared" si="2"/>
        <v>2.2556390977443608E-2</v>
      </c>
      <c r="F167" s="18">
        <f t="shared" si="2"/>
        <v>2.1739130434782608E-2</v>
      </c>
      <c r="G167" s="18">
        <f t="shared" si="2"/>
        <v>2.2058823529411766E-2</v>
      </c>
      <c r="H167" s="18">
        <f t="shared" si="2"/>
        <v>0</v>
      </c>
      <c r="K167" s="18" t="s">
        <v>5</v>
      </c>
      <c r="L167" s="18">
        <v>0</v>
      </c>
      <c r="M167" s="18">
        <f>(C167*D167*(E180+E178))*D186</f>
        <v>5.0485927047835418E-5</v>
      </c>
      <c r="N167" s="18">
        <f>C167*D167*E167*(F173+F174+F175+F176+F177)*E186</f>
        <v>4.7820520961459016E-4</v>
      </c>
      <c r="O167" s="18">
        <f>C167*D167*E167*F167*(G178+G180+SUM(G173:G177)+G179*SUM(H173:H177))*F186</f>
        <v>5.7574414287388237E-5</v>
      </c>
      <c r="P167" s="18">
        <f>C167*D167*E167*F167*G167*G186</f>
        <v>2.5939289335410506E-5</v>
      </c>
      <c r="Q167" s="18"/>
      <c r="T167" s="18" t="s">
        <v>5</v>
      </c>
      <c r="U167" s="18"/>
      <c r="V167" s="18"/>
      <c r="W167" s="18"/>
      <c r="X167" s="18"/>
      <c r="Y167" s="18"/>
      <c r="Z167" s="18"/>
    </row>
    <row r="168" spans="2:26">
      <c r="B168" s="18" t="s">
        <v>7</v>
      </c>
      <c r="C168" s="18">
        <f t="shared" ref="C168:C180" si="3">C148/C$161</f>
        <v>2.2222222222222223E-2</v>
      </c>
      <c r="D168" s="18">
        <f t="shared" si="2"/>
        <v>0.1079136690647482</v>
      </c>
      <c r="E168" s="18">
        <f t="shared" si="2"/>
        <v>2.2556390977443608E-2</v>
      </c>
      <c r="F168" s="18">
        <f t="shared" si="2"/>
        <v>0.13768115942028986</v>
      </c>
      <c r="G168" s="18">
        <f t="shared" si="2"/>
        <v>8.8235294117647065E-2</v>
      </c>
      <c r="H168" s="18">
        <f t="shared" si="2"/>
        <v>8.3333333333333329E-2</v>
      </c>
      <c r="I168" s="27"/>
      <c r="K168" s="18" t="s">
        <v>7</v>
      </c>
      <c r="L168" s="18">
        <v>0</v>
      </c>
      <c r="M168" s="18">
        <v>0</v>
      </c>
      <c r="N168" s="18">
        <f>((1-$H168)*($C168+C$167)*($D168+D$167)*($E168+E$167)*(1-F$167-$F168)+H168*($C168+C$167+C$179)*($D168+D$167+D$179)*($E168+E$167+E$179)*(1-F$167-$F168-F$179))*$E187-(1-F$167-F168-$H168*F$179)*$E187*PRODUCT(C$167:E$167)</f>
        <v>1.5292114134779133E-2</v>
      </c>
      <c r="O168" s="18">
        <f>((1-$H168)*($C168+C$167)*($D168+D$167)*($E168+E$167)*(F$167+$F168)*(1-G$167-G168)+H168*($C168+C$167+C$179)*($D168+D$167+D$179)*($E168+E$167+E$179)*(F$167+$F168+F$179)*(1-G$167-G168-G$179))*F187-(1-G$167-G168-$H168*G$179)*$F187*PRODUCT(C$167:F$167)</f>
        <v>2.9908190077961107E-2</v>
      </c>
      <c r="P168" s="18">
        <f>((1-$H168)*($C168+C$167)*($D168+D$167)*($E168+E$167)*(F$167+$F168)*(G$167+G168)+H168*($C168+C$167+C$179)*($D168+D$167+D$179)*($E168+E$167+E$179)*(F$167+$F168+F$179)*(+G$167+G168+G$179))*G187-PRODUCT(C$167:G$167)*G187</f>
        <v>2.4520474256391537E-2</v>
      </c>
      <c r="Q168" s="18"/>
      <c r="T168" s="18" t="s">
        <v>7</v>
      </c>
      <c r="U168" s="18"/>
      <c r="V168" s="18" t="s">
        <v>51</v>
      </c>
      <c r="W168" s="18"/>
      <c r="X168" s="18"/>
      <c r="Y168" s="18"/>
      <c r="Z168" s="18"/>
    </row>
    <row r="169" spans="2:26">
      <c r="B169" s="18" t="s">
        <v>8</v>
      </c>
      <c r="C169" s="18">
        <f t="shared" si="3"/>
        <v>0.14074074074074075</v>
      </c>
      <c r="D169" s="18">
        <f t="shared" si="2"/>
        <v>2.1582733812949641E-2</v>
      </c>
      <c r="E169" s="18">
        <f t="shared" si="2"/>
        <v>0.13533834586466165</v>
      </c>
      <c r="F169" s="18">
        <f t="shared" si="2"/>
        <v>2.1739130434782608E-2</v>
      </c>
      <c r="G169" s="18">
        <f t="shared" si="2"/>
        <v>9.5588235294117641E-2</v>
      </c>
      <c r="H169" s="18">
        <f t="shared" si="2"/>
        <v>0.10416666666666667</v>
      </c>
      <c r="K169" s="18" t="s">
        <v>8</v>
      </c>
      <c r="L169" s="18">
        <v>0</v>
      </c>
      <c r="M169" s="18">
        <v>0</v>
      </c>
      <c r="N169" s="18">
        <f t="shared" ref="N169:N177" si="4">((1-$H169)*($C169+C$167)*($D169+D$167)*($E169+E$167)*(1-F$167-$F169)+H169*($C169+C$167+C$179)*($D169+D$167+D$179)*($E169+E$167+E$179)*(1-F$167-$F169-F$179))*$E188-(1-F$167-F169-$H169*F$179)*$E188*PRODUCT(C$167:E$167)</f>
        <v>6.8389466504841498E-2</v>
      </c>
      <c r="O169" s="18">
        <f t="shared" ref="O169:O177" si="5">((1-$H169)*($C169+C$167)*($D169+D$167)*($E169+E$167)*(F$167+$F169)*(1-G$167-G169)+H169*($C169+C$167+C$179)*($D169+D$167+D$179)*($E169+E$167+E$179)*(F$167+$F169+F$179)*(1-G$167-G169-G$179))*F188-(1-G$167-G169-$H169*G$179)*$F188*PRODUCT(C$167:F$167)</f>
        <v>2.3175576144536622E-2</v>
      </c>
      <c r="P169" s="18">
        <f t="shared" ref="P169:P177" si="6">((1-$H169)*($C169+C$167)*($D169+D$167)*($E169+E$167)*(F$167+$F169)*(G$167+G169)+H169*($C169+C$167+C$179)*($D169+D$167+D$179)*($E169+E$167+E$179)*(F$167+$F169+F$179)*(+G$167+G169+G$179))*G188-PRODUCT(C$167:G$167)*G188</f>
        <v>2.0898975854004968E-2</v>
      </c>
      <c r="Q169" s="18"/>
      <c r="T169" s="18" t="s">
        <v>8</v>
      </c>
      <c r="U169" s="18"/>
      <c r="V169" s="18"/>
      <c r="W169" s="18"/>
      <c r="X169" s="18"/>
      <c r="Y169" s="18"/>
      <c r="Z169" s="18"/>
    </row>
    <row r="170" spans="2:26">
      <c r="B170" s="18" t="s">
        <v>9</v>
      </c>
      <c r="C170" s="18">
        <f t="shared" si="3"/>
        <v>2.2222222222222223E-2</v>
      </c>
      <c r="D170" s="18">
        <f t="shared" si="2"/>
        <v>0.15107913669064749</v>
      </c>
      <c r="E170" s="18">
        <f t="shared" si="2"/>
        <v>2.2556390977443608E-2</v>
      </c>
      <c r="F170" s="18">
        <f t="shared" si="2"/>
        <v>0.14492753623188406</v>
      </c>
      <c r="G170" s="18">
        <f t="shared" si="2"/>
        <v>0.11764705882352941</v>
      </c>
      <c r="H170" s="18">
        <f t="shared" si="2"/>
        <v>0.125</v>
      </c>
      <c r="K170" s="18" t="s">
        <v>9</v>
      </c>
      <c r="L170" s="18">
        <v>0</v>
      </c>
      <c r="M170" s="18">
        <v>0</v>
      </c>
      <c r="N170" s="18">
        <f t="shared" si="4"/>
        <v>1.3605243080244316E-2</v>
      </c>
      <c r="O170" s="18">
        <f t="shared" si="5"/>
        <v>1.8310184073958836E-2</v>
      </c>
      <c r="P170" s="18">
        <f t="shared" si="6"/>
        <v>1.9575025986641879E-2</v>
      </c>
      <c r="Q170" s="18"/>
      <c r="T170" s="18" t="s">
        <v>9</v>
      </c>
      <c r="U170" s="18"/>
      <c r="V170" s="18"/>
      <c r="W170" s="18"/>
      <c r="X170" s="18"/>
      <c r="Y170" s="18"/>
      <c r="Z170" s="18"/>
    </row>
    <row r="171" spans="2:26">
      <c r="B171" s="18" t="s">
        <v>10</v>
      </c>
      <c r="C171" s="18">
        <f t="shared" si="3"/>
        <v>0.11851851851851852</v>
      </c>
      <c r="D171" s="18">
        <f t="shared" si="2"/>
        <v>2.1582733812949641E-2</v>
      </c>
      <c r="E171" s="18">
        <f t="shared" si="2"/>
        <v>0.18045112781954886</v>
      </c>
      <c r="F171" s="18">
        <f t="shared" si="2"/>
        <v>2.1739130434782608E-2</v>
      </c>
      <c r="G171" s="18">
        <f t="shared" si="2"/>
        <v>0.125</v>
      </c>
      <c r="H171" s="18">
        <f t="shared" si="2"/>
        <v>0.14583333333333334</v>
      </c>
      <c r="K171" s="18" t="s">
        <v>10</v>
      </c>
      <c r="L171" s="18">
        <v>0</v>
      </c>
      <c r="M171" s="18">
        <v>0</v>
      </c>
      <c r="N171" s="18">
        <f t="shared" si="4"/>
        <v>4.9415525514280384E-2</v>
      </c>
      <c r="O171" s="18">
        <f t="shared" si="5"/>
        <v>1.931771099404082E-2</v>
      </c>
      <c r="P171" s="18">
        <f t="shared" si="6"/>
        <v>1.6780708037031293E-2</v>
      </c>
      <c r="Q171" s="18"/>
      <c r="T171" s="18" t="s">
        <v>10</v>
      </c>
      <c r="U171" s="18"/>
      <c r="V171" s="18"/>
      <c r="W171" s="18"/>
      <c r="X171" s="18"/>
      <c r="Y171" s="18"/>
      <c r="Z171" s="18"/>
    </row>
    <row r="172" spans="2:26">
      <c r="B172" s="18" t="s">
        <v>61</v>
      </c>
      <c r="C172" s="18">
        <f t="shared" si="3"/>
        <v>1.4814814814814815E-2</v>
      </c>
      <c r="D172" s="18">
        <f t="shared" si="2"/>
        <v>0.17266187050359713</v>
      </c>
      <c r="E172" s="18">
        <f t="shared" si="2"/>
        <v>4.5112781954887216E-2</v>
      </c>
      <c r="F172" s="18">
        <f>F152/F$161</f>
        <v>0.15217391304347827</v>
      </c>
      <c r="G172" s="18">
        <f t="shared" si="2"/>
        <v>0.16176470588235295</v>
      </c>
      <c r="H172" s="18">
        <f t="shared" si="2"/>
        <v>0.14583333333333334</v>
      </c>
      <c r="K172" s="18" t="s">
        <v>61</v>
      </c>
      <c r="L172" s="18">
        <v>0</v>
      </c>
      <c r="M172" s="18">
        <v>0</v>
      </c>
      <c r="N172" s="18">
        <f t="shared" si="4"/>
        <v>1.590708291308909E-2</v>
      </c>
      <c r="O172" s="18">
        <f t="shared" si="5"/>
        <v>1.9068797204414803E-2</v>
      </c>
      <c r="P172" s="18">
        <f t="shared" si="6"/>
        <v>1.8026039441038279E-2</v>
      </c>
      <c r="Q172" s="18"/>
      <c r="T172" s="18" t="s">
        <v>61</v>
      </c>
      <c r="U172" s="18"/>
      <c r="V172" s="18"/>
      <c r="W172" s="18"/>
      <c r="X172" s="18"/>
      <c r="Y172" s="18"/>
      <c r="Z172" s="18"/>
    </row>
    <row r="173" spans="2:26">
      <c r="B173" s="18" t="s">
        <v>11</v>
      </c>
      <c r="C173" s="18">
        <f t="shared" si="3"/>
        <v>7.407407407407407E-2</v>
      </c>
      <c r="D173" s="18">
        <f t="shared" si="2"/>
        <v>0.11510791366906475</v>
      </c>
      <c r="E173" s="18">
        <f t="shared" si="2"/>
        <v>6.0150375939849621E-2</v>
      </c>
      <c r="F173" s="18">
        <f t="shared" si="2"/>
        <v>8.6956521739130432E-2</v>
      </c>
      <c r="G173" s="18">
        <f t="shared" si="2"/>
        <v>5.1470588235294115E-2</v>
      </c>
      <c r="H173" s="18">
        <f t="shared" si="2"/>
        <v>0.10416666666666667</v>
      </c>
      <c r="K173" s="18" t="s">
        <v>11</v>
      </c>
      <c r="L173" s="18">
        <v>0</v>
      </c>
      <c r="M173" s="18">
        <v>0</v>
      </c>
      <c r="N173" s="18">
        <f t="shared" si="4"/>
        <v>1.1977441765304839E-2</v>
      </c>
      <c r="O173" s="18">
        <f t="shared" si="5"/>
        <v>1.1712274544631739E-2</v>
      </c>
      <c r="P173" s="18">
        <f t="shared" si="6"/>
        <v>2.5853349427579961E-3</v>
      </c>
      <c r="Q173" s="18"/>
      <c r="T173" s="18" t="s">
        <v>11</v>
      </c>
      <c r="U173" s="18"/>
      <c r="V173" s="18"/>
      <c r="W173" s="18"/>
      <c r="X173" s="18"/>
      <c r="Y173" s="18"/>
      <c r="Z173" s="18"/>
    </row>
    <row r="174" spans="2:26">
      <c r="B174" s="18" t="s">
        <v>12</v>
      </c>
      <c r="C174" s="18">
        <f t="shared" si="3"/>
        <v>0.17777777777777778</v>
      </c>
      <c r="D174" s="18">
        <f t="shared" si="2"/>
        <v>4.3165467625899283E-2</v>
      </c>
      <c r="E174" s="18">
        <f t="shared" si="2"/>
        <v>0.11278195488721804</v>
      </c>
      <c r="F174" s="18">
        <f t="shared" si="2"/>
        <v>7.2463768115942032E-2</v>
      </c>
      <c r="G174" s="18">
        <f t="shared" si="2"/>
        <v>6.6176470588235295E-2</v>
      </c>
      <c r="H174" s="18">
        <f t="shared" si="2"/>
        <v>0.10416666666666667</v>
      </c>
      <c r="K174" s="18" t="s">
        <v>12</v>
      </c>
      <c r="L174" s="18">
        <v>0</v>
      </c>
      <c r="M174" s="18">
        <v>0</v>
      </c>
      <c r="N174" s="18">
        <f t="shared" si="4"/>
        <v>1.9237198233131921E-2</v>
      </c>
      <c r="O174" s="18">
        <f t="shared" si="5"/>
        <v>1.5918286277624316E-2</v>
      </c>
      <c r="P174" s="18">
        <f t="shared" si="6"/>
        <v>4.082461056518708E-3</v>
      </c>
      <c r="Q174" s="18"/>
      <c r="T174" s="18" t="s">
        <v>12</v>
      </c>
      <c r="U174" s="18"/>
      <c r="V174" s="18"/>
      <c r="W174" s="18"/>
      <c r="X174" s="18"/>
      <c r="Y174" s="18"/>
      <c r="Z174" s="18"/>
    </row>
    <row r="175" spans="2:26">
      <c r="B175" s="18" t="s">
        <v>13</v>
      </c>
      <c r="C175" s="18">
        <f t="shared" si="3"/>
        <v>8.1481481481481488E-2</v>
      </c>
      <c r="D175" s="18">
        <f t="shared" si="2"/>
        <v>0.12949640287769784</v>
      </c>
      <c r="E175" s="18">
        <f t="shared" si="2"/>
        <v>8.2706766917293228E-2</v>
      </c>
      <c r="F175" s="18">
        <f t="shared" si="2"/>
        <v>9.420289855072464E-2</v>
      </c>
      <c r="G175" s="18">
        <f t="shared" si="2"/>
        <v>2.9411764705882353E-2</v>
      </c>
      <c r="H175" s="18">
        <f t="shared" si="2"/>
        <v>6.25E-2</v>
      </c>
      <c r="K175" s="18" t="s">
        <v>13</v>
      </c>
      <c r="L175" s="18">
        <v>0</v>
      </c>
      <c r="M175" s="18">
        <v>0</v>
      </c>
      <c r="N175" s="18">
        <f t="shared" si="4"/>
        <v>1.6219159357051791E-2</v>
      </c>
      <c r="O175" s="18">
        <f t="shared" si="5"/>
        <v>1.0947956271638267E-2</v>
      </c>
      <c r="P175" s="18">
        <f t="shared" si="6"/>
        <v>1.9717942931196265E-3</v>
      </c>
      <c r="Q175" s="18"/>
      <c r="T175" s="18" t="s">
        <v>13</v>
      </c>
      <c r="U175" s="18"/>
      <c r="V175" s="18"/>
      <c r="W175" s="18"/>
      <c r="X175" s="18"/>
      <c r="Y175" s="18"/>
      <c r="Z175" s="18"/>
    </row>
    <row r="176" spans="2:26">
      <c r="B176" s="18" t="s">
        <v>14</v>
      </c>
      <c r="C176" s="18">
        <f t="shared" si="3"/>
        <v>0.17037037037037037</v>
      </c>
      <c r="D176" s="18">
        <f>D156/D$161</f>
        <v>5.0359712230215826E-2</v>
      </c>
      <c r="E176" s="18">
        <f t="shared" si="2"/>
        <v>0.13533834586466165</v>
      </c>
      <c r="F176" s="18">
        <f t="shared" si="2"/>
        <v>6.5217391304347824E-2</v>
      </c>
      <c r="G176" s="18">
        <f t="shared" si="2"/>
        <v>6.6176470588235295E-2</v>
      </c>
      <c r="H176" s="18">
        <f t="shared" si="2"/>
        <v>6.25E-2</v>
      </c>
      <c r="K176" s="18" t="s">
        <v>14</v>
      </c>
      <c r="L176" s="18">
        <v>0</v>
      </c>
      <c r="M176" s="18">
        <v>0</v>
      </c>
      <c r="N176" s="18">
        <f t="shared" si="4"/>
        <v>2.2189505669083565E-2</v>
      </c>
      <c r="O176" s="18">
        <f t="shared" si="5"/>
        <v>1.0671991054542094E-2</v>
      </c>
      <c r="P176" s="18">
        <f t="shared" si="6"/>
        <v>3.1315207050174334E-3</v>
      </c>
      <c r="Q176" s="18"/>
      <c r="T176" s="18" t="s">
        <v>14</v>
      </c>
      <c r="U176" s="18"/>
      <c r="V176" s="18"/>
      <c r="W176" s="18"/>
      <c r="X176" s="18"/>
      <c r="Y176" s="18"/>
      <c r="Z176" s="18"/>
    </row>
    <row r="177" spans="2:26">
      <c r="B177" s="18" t="s">
        <v>15</v>
      </c>
      <c r="C177" s="18">
        <f t="shared" si="3"/>
        <v>5.185185185185185E-2</v>
      </c>
      <c r="D177" s="18">
        <f>D157/D$161</f>
        <v>0.1079136690647482</v>
      </c>
      <c r="E177" s="18">
        <f t="shared" si="2"/>
        <v>7.5187969924812026E-2</v>
      </c>
      <c r="F177" s="18">
        <f t="shared" si="2"/>
        <v>0.12318840579710146</v>
      </c>
      <c r="G177" s="18">
        <f t="shared" si="2"/>
        <v>6.6176470588235295E-2</v>
      </c>
      <c r="H177" s="18">
        <f t="shared" si="2"/>
        <v>6.25E-2</v>
      </c>
      <c r="K177" s="18" t="s">
        <v>15</v>
      </c>
      <c r="L177" s="18">
        <v>0</v>
      </c>
      <c r="M177" s="18">
        <v>0</v>
      </c>
      <c r="N177" s="18">
        <f t="shared" si="4"/>
        <v>9.1885374414499843E-3</v>
      </c>
      <c r="O177" s="18">
        <f t="shared" si="5"/>
        <v>7.695911274001991E-3</v>
      </c>
      <c r="P177" s="18">
        <f t="shared" si="6"/>
        <v>2.271361061129623E-3</v>
      </c>
      <c r="Q177" s="18"/>
      <c r="T177" s="18" t="s">
        <v>15</v>
      </c>
      <c r="U177" s="18"/>
      <c r="V177" s="18"/>
      <c r="W177" s="18"/>
      <c r="X177" s="18"/>
      <c r="Y177" s="18"/>
      <c r="Z177" s="18"/>
    </row>
    <row r="178" spans="2:26">
      <c r="B178" s="18" t="s">
        <v>48</v>
      </c>
      <c r="C178" s="18">
        <f t="shared" si="3"/>
        <v>0</v>
      </c>
      <c r="D178" s="18">
        <f>D158/D$161</f>
        <v>0</v>
      </c>
      <c r="E178" s="18">
        <f t="shared" si="2"/>
        <v>0</v>
      </c>
      <c r="F178" s="18">
        <f t="shared" si="2"/>
        <v>0</v>
      </c>
      <c r="G178" s="18">
        <f t="shared" si="2"/>
        <v>0</v>
      </c>
      <c r="H178" s="18">
        <f t="shared" si="2"/>
        <v>0</v>
      </c>
      <c r="K178" s="18" t="s">
        <v>48</v>
      </c>
      <c r="L178" s="18">
        <v>0</v>
      </c>
      <c r="M178" s="18">
        <v>0</v>
      </c>
      <c r="N178" s="18"/>
      <c r="O178" s="18"/>
      <c r="P178" s="18"/>
      <c r="Q178" s="18"/>
      <c r="T178" s="18" t="s">
        <v>48</v>
      </c>
      <c r="U178" s="18"/>
      <c r="V178" s="18"/>
      <c r="W178" s="18"/>
      <c r="X178" s="18"/>
      <c r="Y178" s="18"/>
      <c r="Z178" s="18"/>
    </row>
    <row r="179" spans="2:26">
      <c r="B179" s="18" t="s">
        <v>43</v>
      </c>
      <c r="C179" s="18">
        <f t="shared" si="3"/>
        <v>5.185185185185185E-2</v>
      </c>
      <c r="D179" s="18">
        <f t="shared" si="2"/>
        <v>5.7553956834532377E-2</v>
      </c>
      <c r="E179" s="18">
        <f t="shared" si="2"/>
        <v>5.2631578947368418E-2</v>
      </c>
      <c r="F179" s="18">
        <f t="shared" si="2"/>
        <v>5.7971014492753624E-2</v>
      </c>
      <c r="G179" s="18">
        <f t="shared" si="2"/>
        <v>6.6176470588235295E-2</v>
      </c>
      <c r="H179" s="18">
        <f t="shared" si="2"/>
        <v>0</v>
      </c>
      <c r="K179" s="18" t="s">
        <v>43</v>
      </c>
      <c r="L179" s="18">
        <v>0</v>
      </c>
      <c r="M179" s="18">
        <v>0</v>
      </c>
      <c r="N179" s="18"/>
      <c r="O179" s="18"/>
      <c r="P179" s="18"/>
      <c r="Q179" s="18"/>
      <c r="T179" s="18" t="s">
        <v>43</v>
      </c>
      <c r="U179" s="18"/>
      <c r="V179" s="18"/>
      <c r="W179" s="18"/>
      <c r="X179" s="18"/>
      <c r="Y179" s="18"/>
      <c r="Z179" s="18"/>
    </row>
    <row r="180" spans="2:26" ht="15.75" thickBot="1">
      <c r="B180" s="23" t="s">
        <v>16</v>
      </c>
      <c r="C180" s="18">
        <f t="shared" si="3"/>
        <v>5.185185185185185E-2</v>
      </c>
      <c r="D180" s="18">
        <f t="shared" si="2"/>
        <v>0</v>
      </c>
      <c r="E180" s="18">
        <f t="shared" si="2"/>
        <v>5.2631578947368418E-2</v>
      </c>
      <c r="F180" s="18">
        <f t="shared" si="2"/>
        <v>0</v>
      </c>
      <c r="G180" s="18">
        <f t="shared" si="2"/>
        <v>4.4117647058823532E-2</v>
      </c>
      <c r="H180" s="23">
        <f t="shared" ref="H180" si="7">H159/H$161</f>
        <v>0</v>
      </c>
      <c r="K180" s="23" t="s">
        <v>16</v>
      </c>
      <c r="L180" s="23">
        <v>0</v>
      </c>
      <c r="M180" s="23">
        <v>0</v>
      </c>
      <c r="N180" s="23">
        <f>64*C180*E180*G180*E198</f>
        <v>2.3116615067079464E-2</v>
      </c>
      <c r="O180" s="23"/>
      <c r="P180" s="23"/>
      <c r="Q180" s="23"/>
      <c r="T180" s="23" t="s">
        <v>16</v>
      </c>
      <c r="U180" s="23"/>
      <c r="V180" s="23"/>
      <c r="W180" s="23"/>
      <c r="X180" s="23"/>
      <c r="Y180" s="23"/>
      <c r="Z180" s="23"/>
    </row>
    <row r="181" spans="2:26" ht="15.75" thickBot="1">
      <c r="B181" s="24" t="s">
        <v>41</v>
      </c>
      <c r="C181" s="25">
        <f t="shared" ref="C181:H181" si="8">SUM(C167:C180)</f>
        <v>1</v>
      </c>
      <c r="D181" s="25">
        <f t="shared" si="8"/>
        <v>0.99999999999999989</v>
      </c>
      <c r="E181" s="25">
        <f t="shared" si="8"/>
        <v>0.99999999999999978</v>
      </c>
      <c r="F181" s="25">
        <f t="shared" si="8"/>
        <v>0.99999999999999989</v>
      </c>
      <c r="G181" s="26">
        <f t="shared" si="8"/>
        <v>0.99999999999999989</v>
      </c>
      <c r="H181" s="26">
        <f t="shared" si="8"/>
        <v>1</v>
      </c>
      <c r="K181" s="24" t="s">
        <v>41</v>
      </c>
      <c r="L181" s="25"/>
      <c r="M181" s="25"/>
      <c r="N181" s="25"/>
      <c r="O181" s="25"/>
      <c r="P181" s="26"/>
      <c r="Q181" s="26">
        <f>SUM(L167:P180)</f>
        <v>0.54572066807162323</v>
      </c>
      <c r="T181" s="24" t="s">
        <v>41</v>
      </c>
      <c r="U181" s="25"/>
      <c r="V181" s="25"/>
      <c r="W181" s="25"/>
      <c r="X181" s="25"/>
      <c r="Y181" s="26"/>
      <c r="Z181" s="26"/>
    </row>
    <row r="183" spans="2:26" ht="15.75" thickBot="1">
      <c r="X183" s="41"/>
    </row>
    <row r="184" spans="2:26">
      <c r="B184" s="65" t="s">
        <v>46</v>
      </c>
      <c r="C184" s="66"/>
      <c r="D184" s="66"/>
      <c r="E184" s="66"/>
      <c r="F184" s="66"/>
      <c r="G184" s="67"/>
      <c r="K184" s="20" t="s">
        <v>5</v>
      </c>
      <c r="L184" s="13" t="s">
        <v>5</v>
      </c>
      <c r="M184" s="13" t="s">
        <v>7</v>
      </c>
      <c r="N184" s="13" t="s">
        <v>52</v>
      </c>
      <c r="O184" s="13" t="s">
        <v>52</v>
      </c>
      <c r="P184" s="13" t="s">
        <v>52</v>
      </c>
      <c r="R184" s="13">
        <f>((1-H$168)*IF(K184="Wild",C$167,C$168)*IF(L184="Wild",D$167,D$168)*IF(M184="Wild",E$167,E$168)*(1-F$167-F$168)+H$168*IF(K184="Wild",C$167,C$168+C$179)*IF(L184="Wild",D$167,D$168+D$179)*IF(M184="Wild",E$167,E$168+E$179)*(1-F$167-F$168-F$179))*E$187</f>
        <v>5.3438778888624961E-4</v>
      </c>
      <c r="X184" s="41"/>
    </row>
    <row r="185" spans="2:26">
      <c r="B185" s="37" t="s">
        <v>6</v>
      </c>
      <c r="C185" s="38">
        <v>1</v>
      </c>
      <c r="D185" s="38">
        <v>2</v>
      </c>
      <c r="E185" s="38">
        <v>3</v>
      </c>
      <c r="F185" s="38">
        <v>4</v>
      </c>
      <c r="G185" s="39">
        <v>5</v>
      </c>
      <c r="K185" s="20" t="s">
        <v>5</v>
      </c>
      <c r="L185" s="13" t="s">
        <v>7</v>
      </c>
      <c r="M185" s="13" t="s">
        <v>5</v>
      </c>
      <c r="N185" s="13" t="s">
        <v>52</v>
      </c>
      <c r="O185" s="13" t="s">
        <v>52</v>
      </c>
      <c r="P185" s="13" t="s">
        <v>52</v>
      </c>
      <c r="R185" s="13">
        <f t="shared" ref="R185:R191" si="9">((1-H$168)*IF(K185="Wild",C$167,C$168)*IF(L185="Wild",D$167,D$168)*IF(M185="Wild",E$167,E$168)*(1-F$167-F$168)+H$168*IF(K185="Wild",C$167,C$168+C$179)*IF(L185="Wild",D$167,D$168+D$179)*IF(M185="Wild",E$167,E$168+E$179)*(1-F$167-F$168-F$179))*E$187</f>
        <v>2.3544420429658236E-3</v>
      </c>
    </row>
    <row r="186" spans="2:26">
      <c r="B186" s="34" t="s">
        <v>5</v>
      </c>
      <c r="C186" s="35">
        <f>Paytable!C4</f>
        <v>0</v>
      </c>
      <c r="D186" s="35">
        <f>Paytable!D4</f>
        <v>2</v>
      </c>
      <c r="E186" s="35">
        <f>Paytable!E4</f>
        <v>100</v>
      </c>
      <c r="F186" s="35">
        <f>Paytable!F4</f>
        <v>700</v>
      </c>
      <c r="G186" s="35">
        <f>Paytable!G4</f>
        <v>5000</v>
      </c>
      <c r="K186" s="20" t="s">
        <v>7</v>
      </c>
      <c r="L186" s="13" t="s">
        <v>5</v>
      </c>
      <c r="M186" s="13" t="s">
        <v>5</v>
      </c>
      <c r="N186" s="13" t="s">
        <v>52</v>
      </c>
      <c r="O186" s="13" t="s">
        <v>52</v>
      </c>
      <c r="P186" s="13" t="s">
        <v>52</v>
      </c>
      <c r="R186" s="13">
        <f t="shared" si="9"/>
        <v>5.3438778888624961E-4</v>
      </c>
    </row>
    <row r="187" spans="2:26">
      <c r="B187" s="34" t="s">
        <v>7</v>
      </c>
      <c r="C187" s="35">
        <f>Paytable!C5</f>
        <v>0</v>
      </c>
      <c r="D187" s="35">
        <f>Paytable!D5</f>
        <v>0</v>
      </c>
      <c r="E187" s="35">
        <f>Paytable!E5</f>
        <v>50</v>
      </c>
      <c r="F187" s="35">
        <f>Paytable!F5</f>
        <v>500</v>
      </c>
      <c r="G187" s="35">
        <f>Paytable!G5</f>
        <v>2500</v>
      </c>
      <c r="K187" s="20" t="s">
        <v>7</v>
      </c>
      <c r="L187" s="13" t="s">
        <v>7</v>
      </c>
      <c r="M187" s="13" t="s">
        <v>5</v>
      </c>
      <c r="N187" s="13" t="s">
        <v>52</v>
      </c>
      <c r="O187" s="13" t="s">
        <v>52</v>
      </c>
      <c r="P187" s="13" t="s">
        <v>52</v>
      </c>
      <c r="R187" s="13">
        <f t="shared" si="9"/>
        <v>2.9855161310637654E-3</v>
      </c>
    </row>
    <row r="188" spans="2:26">
      <c r="B188" s="34" t="s">
        <v>8</v>
      </c>
      <c r="C188" s="35">
        <f>Paytable!C6</f>
        <v>0</v>
      </c>
      <c r="D188" s="35">
        <f>Paytable!D6</f>
        <v>0</v>
      </c>
      <c r="E188" s="35">
        <f>Paytable!E6</f>
        <v>50</v>
      </c>
      <c r="F188" s="35">
        <f>Paytable!F6</f>
        <v>300</v>
      </c>
      <c r="G188" s="35">
        <f>Paytable!G6</f>
        <v>1500</v>
      </c>
      <c r="K188" s="20" t="s">
        <v>7</v>
      </c>
      <c r="L188" s="13" t="s">
        <v>5</v>
      </c>
      <c r="M188" s="13" t="s">
        <v>7</v>
      </c>
      <c r="N188" s="13" t="s">
        <v>52</v>
      </c>
      <c r="O188" s="13" t="s">
        <v>52</v>
      </c>
      <c r="P188" s="13" t="s">
        <v>52</v>
      </c>
      <c r="R188" s="13">
        <f t="shared" si="9"/>
        <v>8.0876782718970297E-4</v>
      </c>
    </row>
    <row r="189" spans="2:26">
      <c r="B189" s="34" t="s">
        <v>9</v>
      </c>
      <c r="C189" s="35">
        <f>Paytable!C7</f>
        <v>0</v>
      </c>
      <c r="D189" s="35">
        <f>Paytable!D7</f>
        <v>0</v>
      </c>
      <c r="E189" s="35">
        <f>Paytable!E7</f>
        <v>30</v>
      </c>
      <c r="F189" s="35">
        <f>Paytable!F7</f>
        <v>200</v>
      </c>
      <c r="G189" s="35">
        <f>Paytable!G7</f>
        <v>1000</v>
      </c>
      <c r="K189" s="20" t="s">
        <v>5</v>
      </c>
      <c r="L189" s="13" t="s">
        <v>7</v>
      </c>
      <c r="M189" s="13" t="s">
        <v>7</v>
      </c>
      <c r="N189" s="13" t="s">
        <v>52</v>
      </c>
      <c r="O189" s="13" t="s">
        <v>52</v>
      </c>
      <c r="P189" s="13" t="s">
        <v>52</v>
      </c>
      <c r="R189" s="13">
        <f t="shared" si="9"/>
        <v>2.9855161310637659E-3</v>
      </c>
    </row>
    <row r="190" spans="2:26">
      <c r="B190" s="34" t="s">
        <v>10</v>
      </c>
      <c r="C190" s="35">
        <f>Paytable!C8</f>
        <v>0</v>
      </c>
      <c r="D190" s="35">
        <f>Paytable!D8</f>
        <v>0</v>
      </c>
      <c r="E190" s="35">
        <f>Paytable!E8</f>
        <v>30</v>
      </c>
      <c r="F190" s="35">
        <f>Paytable!F8</f>
        <v>200</v>
      </c>
      <c r="G190" s="35">
        <f>Paytable!G8</f>
        <v>750</v>
      </c>
      <c r="K190" s="20" t="s">
        <v>7</v>
      </c>
      <c r="L190" s="13" t="s">
        <v>7</v>
      </c>
      <c r="M190" s="13" t="s">
        <v>7</v>
      </c>
      <c r="N190" s="13" t="s">
        <v>52</v>
      </c>
      <c r="O190" s="13" t="s">
        <v>52</v>
      </c>
      <c r="P190" s="13" t="s">
        <v>52</v>
      </c>
      <c r="R190" s="13">
        <f t="shared" si="9"/>
        <v>5.0890964247235744E-3</v>
      </c>
      <c r="S190" s="13">
        <f>SUM(R184:R190)</f>
        <v>1.5292114134779131E-2</v>
      </c>
    </row>
    <row r="191" spans="2:26">
      <c r="B191" s="34" t="s">
        <v>61</v>
      </c>
      <c r="C191" s="35">
        <f>Paytable!C9</f>
        <v>0</v>
      </c>
      <c r="D191" s="35">
        <f>Paytable!D9</f>
        <v>0</v>
      </c>
      <c r="E191" s="35">
        <f>Paytable!E9</f>
        <v>25</v>
      </c>
      <c r="F191" s="35">
        <f>Paytable!F9</f>
        <v>150</v>
      </c>
      <c r="G191" s="35">
        <f>Paytable!G9</f>
        <v>500</v>
      </c>
      <c r="K191" s="20" t="s">
        <v>5</v>
      </c>
      <c r="L191" s="13" t="s">
        <v>5</v>
      </c>
      <c r="M191" s="13" t="s">
        <v>5</v>
      </c>
      <c r="R191" s="13">
        <f t="shared" si="9"/>
        <v>4.5207377739521363E-4</v>
      </c>
    </row>
    <row r="192" spans="2:26">
      <c r="B192" s="34" t="s">
        <v>11</v>
      </c>
      <c r="C192" s="35">
        <f>Paytable!C10</f>
        <v>0</v>
      </c>
      <c r="D192" s="35">
        <f>Paytable!D10</f>
        <v>0</v>
      </c>
      <c r="E192" s="35">
        <f>Paytable!E10</f>
        <v>10</v>
      </c>
      <c r="F192" s="35">
        <f>Paytable!F10</f>
        <v>75</v>
      </c>
      <c r="G192" s="35">
        <f>Paytable!G10</f>
        <v>150</v>
      </c>
      <c r="R192" s="13">
        <f>(1-F167-F168-F179*0.1)*50*C167*D167*E167</f>
        <v>4.5155114875082607E-4</v>
      </c>
    </row>
    <row r="193" spans="2:7">
      <c r="B193" s="34" t="s">
        <v>12</v>
      </c>
      <c r="C193" s="35">
        <f>Paytable!C11</f>
        <v>0</v>
      </c>
      <c r="D193" s="35">
        <f>Paytable!D11</f>
        <v>0</v>
      </c>
      <c r="E193" s="35">
        <f>Paytable!E11</f>
        <v>10</v>
      </c>
      <c r="F193" s="35">
        <f>Paytable!F11</f>
        <v>75</v>
      </c>
      <c r="G193" s="35">
        <f>Paytable!G11</f>
        <v>150</v>
      </c>
    </row>
    <row r="194" spans="2:7">
      <c r="B194" s="34" t="s">
        <v>13</v>
      </c>
      <c r="C194" s="35">
        <f>Paytable!C12</f>
        <v>0</v>
      </c>
      <c r="D194" s="35">
        <f>Paytable!D12</f>
        <v>0</v>
      </c>
      <c r="E194" s="35">
        <f>Paytable!E12</f>
        <v>10</v>
      </c>
      <c r="F194" s="35">
        <f>Paytable!F12</f>
        <v>50</v>
      </c>
      <c r="G194" s="35">
        <f>Paytable!G12</f>
        <v>125</v>
      </c>
    </row>
    <row r="195" spans="2:7">
      <c r="B195" s="34" t="s">
        <v>14</v>
      </c>
      <c r="C195" s="35">
        <f>Paytable!C13</f>
        <v>0</v>
      </c>
      <c r="D195" s="35">
        <f>Paytable!D13</f>
        <v>0</v>
      </c>
      <c r="E195" s="35">
        <f>Paytable!E13</f>
        <v>10</v>
      </c>
      <c r="F195" s="35">
        <f>Paytable!F13</f>
        <v>50</v>
      </c>
      <c r="G195" s="35">
        <f>Paytable!G13</f>
        <v>125</v>
      </c>
    </row>
    <row r="196" spans="2:7">
      <c r="B196" s="34" t="s">
        <v>15</v>
      </c>
      <c r="C196" s="35">
        <f>Paytable!C14</f>
        <v>0</v>
      </c>
      <c r="D196" s="35">
        <f>Paytable!D14</f>
        <v>0</v>
      </c>
      <c r="E196" s="35">
        <f>Paytable!E14</f>
        <v>10</v>
      </c>
      <c r="F196" s="35">
        <f>Paytable!F14</f>
        <v>50</v>
      </c>
      <c r="G196" s="35">
        <f>Paytable!G14</f>
        <v>125</v>
      </c>
    </row>
    <row r="197" spans="2:7">
      <c r="B197" s="34" t="s">
        <v>48</v>
      </c>
      <c r="C197" s="35">
        <v>0</v>
      </c>
      <c r="D197" s="35">
        <v>0</v>
      </c>
      <c r="E197" s="35">
        <v>0</v>
      </c>
      <c r="F197" s="43">
        <v>0</v>
      </c>
      <c r="G197" s="36">
        <v>0</v>
      </c>
    </row>
    <row r="198" spans="2:7">
      <c r="B198" s="9" t="s">
        <v>16</v>
      </c>
      <c r="C198" s="10"/>
      <c r="D198" s="10"/>
      <c r="E198" s="10">
        <v>3</v>
      </c>
      <c r="F198" s="10"/>
      <c r="G198" s="11"/>
    </row>
  </sheetData>
  <mergeCells count="6">
    <mergeCell ref="B184:G184"/>
    <mergeCell ref="C2:H2"/>
    <mergeCell ref="B145:H145"/>
    <mergeCell ref="B165:H165"/>
    <mergeCell ref="K165:Q165"/>
    <mergeCell ref="T165:Z165"/>
  </mergeCells>
  <conditionalFormatting sqref="A1:Z2 L3:Z142 A3:J142 A143:Z1048576">
    <cfRule type="containsText" dxfId="30" priority="1" operator="containsText" text="Inner">
      <formula>NOT(ISERROR(SEARCH("Inner",A1)))</formula>
    </cfRule>
    <cfRule type="containsText" dxfId="29" priority="11" operator="containsText" text="King">
      <formula>NOT(ISERROR(SEARCH("King",A1)))</formula>
    </cfRule>
    <cfRule type="containsText" dxfId="28" priority="12" operator="containsText" text="Ace">
      <formula>NOT(ISERROR(SEARCH("Ace",A1)))</formula>
    </cfRule>
    <cfRule type="containsText" dxfId="27" priority="13" operator="containsText" text="Elephant">
      <formula>NOT(ISERROR(SEARCH("Elephant",A1)))</formula>
    </cfRule>
    <cfRule type="containsText" dxfId="26" priority="14" operator="containsText" text="Lion">
      <formula>NOT(ISERROR(SEARCH("Lion",A1)))</formula>
    </cfRule>
  </conditionalFormatting>
  <conditionalFormatting sqref="A1:XFD2 L3:XFD142 A3:J142 A143:XFD1048576">
    <cfRule type="containsText" dxfId="25" priority="10" operator="containsText" text="Rhino">
      <formula>NOT(ISERROR(SEARCH("Rhino",A1)))</formula>
    </cfRule>
  </conditionalFormatting>
  <conditionalFormatting sqref="A1:U2 L3:U142 A3:J142 A143:U1048576">
    <cfRule type="containsText" dxfId="24" priority="2" operator="containsText" text="Scatter">
      <formula>NOT(ISERROR(SEARCH("Scatter",A1)))</formula>
    </cfRule>
    <cfRule type="containsText" dxfId="23" priority="3" operator="containsText" text="Collector">
      <formula>NOT(ISERROR(SEARCH("Collector",A1)))</formula>
    </cfRule>
    <cfRule type="containsText" dxfId="22" priority="4" operator="containsText" text="Ten">
      <formula>NOT(ISERROR(SEARCH("Ten",A1)))</formula>
    </cfRule>
    <cfRule type="containsText" dxfId="21" priority="5" operator="containsText" text="WaterBuffalo">
      <formula>NOT(ISERROR(SEARCH("WaterBuffalo",A1)))</formula>
    </cfRule>
    <cfRule type="containsText" dxfId="20" priority="6" operator="containsText" text="Jack">
      <formula>NOT(ISERROR(SEARCH("Jack",A1)))</formula>
    </cfRule>
    <cfRule type="containsText" dxfId="19" priority="7" operator="containsText" text="Queen">
      <formula>NOT(ISERROR(SEARCH("Queen",A1)))</formula>
    </cfRule>
    <cfRule type="containsText" dxfId="18" priority="8" operator="containsText" text="Leopard">
      <formula>NOT(ISERROR(SEARCH("Leopard",A1)))</formula>
    </cfRule>
    <cfRule type="containsText" dxfId="17" priority="9" operator="containsText" text="Wild">
      <formula>NOT(ISERROR(SEARCH("Wild",A1)))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C7C96-84EA-4EC5-9C52-FA453D2DB974}">
  <dimension ref="B2:E3"/>
  <sheetViews>
    <sheetView workbookViewId="0">
      <selection activeCell="C3" sqref="C3"/>
    </sheetView>
  </sheetViews>
  <sheetFormatPr defaultRowHeight="15"/>
  <cols>
    <col min="2" max="2" width="23.140625" customWidth="1"/>
    <col min="3" max="4" width="12.5703125" bestFit="1" customWidth="1"/>
  </cols>
  <sheetData>
    <row r="2" spans="2:5">
      <c r="B2" t="s">
        <v>74</v>
      </c>
      <c r="C2" t="s">
        <v>72</v>
      </c>
      <c r="D2" t="s">
        <v>73</v>
      </c>
      <c r="E2" t="s">
        <v>41</v>
      </c>
    </row>
    <row r="3" spans="2:5">
      <c r="B3" t="s">
        <v>75</v>
      </c>
      <c r="C3" s="52">
        <f>ROUND('Outer Collector Reels'!C162*1000,0)</f>
        <v>97</v>
      </c>
      <c r="D3" s="52">
        <f>E3-C3</f>
        <v>903</v>
      </c>
      <c r="E3" s="52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Summary</vt:lpstr>
      <vt:lpstr>Paylines</vt:lpstr>
      <vt:lpstr>Paytable</vt:lpstr>
      <vt:lpstr>Collect Feature Paytable</vt:lpstr>
      <vt:lpstr>Formula of Animal Wheel Weights</vt:lpstr>
      <vt:lpstr>Base Game Reel Weights</vt:lpstr>
      <vt:lpstr>Base Game Reels 1</vt:lpstr>
      <vt:lpstr>Base Game Reels 2</vt:lpstr>
      <vt:lpstr>Outer Reels Weights</vt:lpstr>
      <vt:lpstr>Outer Collector Reels</vt:lpstr>
      <vt:lpstr>FreeSpinsTriggerReels</vt:lpstr>
      <vt:lpstr>Lion Feature Reels</vt:lpstr>
      <vt:lpstr>Lion Feature Info</vt:lpstr>
      <vt:lpstr>ElephantFeature Reels</vt:lpstr>
      <vt:lpstr>LeopardFeature Weights</vt:lpstr>
      <vt:lpstr>RhinoFeature Reels</vt:lpstr>
      <vt:lpstr>BuffaloFeature Reels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Windows</dc:creator>
  <cp:lastModifiedBy>Konstantin Dyatlov</cp:lastModifiedBy>
  <dcterms:created xsi:type="dcterms:W3CDTF">2023-08-11T00:54:14Z</dcterms:created>
  <dcterms:modified xsi:type="dcterms:W3CDTF">2023-09-08T17:18:46Z</dcterms:modified>
</cp:coreProperties>
</file>