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2021\ACIM\AN1162_dsPIC33CK256MP508_EXT_INT_OPAMP_MCHV3_PU\docs\"/>
    </mc:Choice>
  </mc:AlternateContent>
  <xr:revisionPtr revIDLastSave="0" documentId="13_ncr:1_{CF164C77-1141-4A57-BE34-6F2B64708B0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o_Load " sheetId="4" r:id="rId1"/>
    <sheet name="Locked_Ro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I12" i="4" s="1"/>
  <c r="E12" i="4"/>
  <c r="C12" i="4"/>
  <c r="H11" i="4"/>
  <c r="I11" i="4" s="1"/>
  <c r="E11" i="4"/>
  <c r="C11" i="4"/>
  <c r="C4" i="4"/>
  <c r="E9" i="2"/>
  <c r="F9" i="2" s="1"/>
  <c r="E10" i="2"/>
  <c r="F10" i="2" s="1"/>
  <c r="E11" i="2"/>
  <c r="F11" i="2" s="1"/>
  <c r="C5" i="4"/>
  <c r="C6" i="4"/>
  <c r="C7" i="4"/>
  <c r="C8" i="4"/>
  <c r="C9" i="4"/>
  <c r="C10" i="4"/>
  <c r="E4" i="4"/>
  <c r="H10" i="4"/>
  <c r="I10" i="4" s="1"/>
  <c r="E10" i="4"/>
  <c r="H9" i="4"/>
  <c r="I9" i="4" s="1"/>
  <c r="E9" i="4"/>
  <c r="H8" i="4"/>
  <c r="I8" i="4" s="1"/>
  <c r="E8" i="4"/>
  <c r="H7" i="4"/>
  <c r="I7" i="4" s="1"/>
  <c r="E7" i="4"/>
  <c r="H6" i="4"/>
  <c r="I6" i="4" s="1"/>
  <c r="E6" i="4"/>
  <c r="H5" i="4"/>
  <c r="I5" i="4" s="1"/>
  <c r="E5" i="4"/>
  <c r="H4" i="4"/>
  <c r="I4" i="4" s="1"/>
  <c r="J12" i="4" l="1"/>
  <c r="L12" i="4" s="1"/>
  <c r="K12" i="4"/>
  <c r="M12" i="4" s="1"/>
  <c r="N12" i="4" s="1"/>
  <c r="O12" i="4" s="1"/>
  <c r="J11" i="4"/>
  <c r="L11" i="4" s="1"/>
  <c r="K11" i="4"/>
  <c r="M11" i="4" s="1"/>
  <c r="N11" i="4" s="1"/>
  <c r="O11" i="4" s="1"/>
  <c r="J4" i="4"/>
  <c r="L4" i="4" s="1"/>
  <c r="K4" i="4"/>
  <c r="M4" i="4" s="1"/>
  <c r="J6" i="4"/>
  <c r="L6" i="4" s="1"/>
  <c r="K6" i="4"/>
  <c r="M6" i="4" s="1"/>
  <c r="J8" i="4"/>
  <c r="L8" i="4" s="1"/>
  <c r="K8" i="4"/>
  <c r="M8" i="4" s="1"/>
  <c r="J10" i="4"/>
  <c r="L10" i="4" s="1"/>
  <c r="K10" i="4"/>
  <c r="M10" i="4" s="1"/>
  <c r="J5" i="4"/>
  <c r="K5" i="4"/>
  <c r="M5" i="4" s="1"/>
  <c r="J7" i="4"/>
  <c r="L7" i="4" s="1"/>
  <c r="K7" i="4"/>
  <c r="M7" i="4" s="1"/>
  <c r="J9" i="4"/>
  <c r="K9" i="4"/>
  <c r="M9" i="4" s="1"/>
  <c r="L5" i="4"/>
  <c r="L9" i="4"/>
  <c r="N10" i="4" l="1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</calcChain>
</file>

<file path=xl/sharedStrings.xml><?xml version="1.0" encoding="utf-8"?>
<sst xmlns="http://schemas.openxmlformats.org/spreadsheetml/2006/main" count="23" uniqueCount="23">
  <si>
    <t>Frequency (Hz)</t>
  </si>
  <si>
    <t>Speed (RPM)</t>
  </si>
  <si>
    <t>Synch Speed (RPM)</t>
  </si>
  <si>
    <t>Slip (%)</t>
  </si>
  <si>
    <t>V, I angle (deg)</t>
  </si>
  <si>
    <t>V, I phase (msec)</t>
  </si>
  <si>
    <t>V, I angle(rad)</t>
  </si>
  <si>
    <t>Cos(angle)</t>
  </si>
  <si>
    <t>Sin(angle)</t>
  </si>
  <si>
    <t>Core loss Current</t>
  </si>
  <si>
    <t>Magnetizing current</t>
  </si>
  <si>
    <t>Magnetizing reactance</t>
  </si>
  <si>
    <t>Magtizing Inductance</t>
  </si>
  <si>
    <t xml:space="preserve">Stator Resistance Measurement </t>
  </si>
  <si>
    <t>Stator Resistance (l-l) (Ohms)</t>
  </si>
  <si>
    <t>Stator Resistance (Phase) (Ohms)</t>
  </si>
  <si>
    <t>DC Voltage (ph-ph) (V)</t>
  </si>
  <si>
    <t xml:space="preserve">DC Current (A) </t>
  </si>
  <si>
    <t>No of Poles</t>
  </si>
  <si>
    <t>Current AC RMS (A)</t>
  </si>
  <si>
    <t>Voltage AC RMS (phase ) (V)</t>
  </si>
  <si>
    <t>IndustInt MOTOR</t>
  </si>
  <si>
    <t>IndusInt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</si>
</sst>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02E-FDF9-4722-BCFA-E629F48B4062}">
  <dimension ref="A1:R12"/>
  <sheetViews>
    <sheetView workbookViewId="0">
      <selection activeCell="B19" sqref="B19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2.140625" bestFit="1" customWidth="1"/>
    <col min="4" max="4" width="12.42578125" bestFit="1" customWidth="1"/>
    <col min="5" max="5" width="12" bestFit="1" customWidth="1"/>
    <col min="6" max="6" width="15" bestFit="1" customWidth="1"/>
    <col min="7" max="7" width="16.140625" bestFit="1" customWidth="1"/>
    <col min="8" max="8" width="9.140625" bestFit="1" customWidth="1"/>
    <col min="9" max="9" width="12" bestFit="1" customWidth="1"/>
    <col min="10" max="10" width="10.140625" customWidth="1"/>
    <col min="11" max="13" width="11" customWidth="1"/>
    <col min="14" max="14" width="10.7109375" customWidth="1"/>
  </cols>
  <sheetData>
    <row r="1" spans="1:18" x14ac:dyDescent="0.25">
      <c r="A1" s="4" t="s">
        <v>21</v>
      </c>
    </row>
    <row r="3" spans="1:18" ht="60" x14ac:dyDescent="0.25">
      <c r="A3" s="1" t="s">
        <v>20</v>
      </c>
      <c r="B3" s="1" t="s">
        <v>0</v>
      </c>
      <c r="C3" s="1" t="s">
        <v>2</v>
      </c>
      <c r="D3" s="1" t="s">
        <v>1</v>
      </c>
      <c r="E3" s="1" t="s">
        <v>3</v>
      </c>
      <c r="F3" s="1" t="s">
        <v>19</v>
      </c>
      <c r="G3" s="1" t="s">
        <v>5</v>
      </c>
      <c r="H3" s="1" t="s">
        <v>4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6"/>
      <c r="Q3" s="14" t="s">
        <v>18</v>
      </c>
      <c r="R3">
        <v>2</v>
      </c>
    </row>
    <row r="4" spans="1:18" x14ac:dyDescent="0.25">
      <c r="A4" s="2">
        <v>30</v>
      </c>
      <c r="B4" s="10">
        <v>50</v>
      </c>
      <c r="C4" s="2">
        <f>120*B4/2</f>
        <v>3000</v>
      </c>
      <c r="D4" s="3">
        <v>2968</v>
      </c>
      <c r="E4" s="2">
        <f t="shared" ref="E4:E12" si="0">((C4-D4)/C4)*100</f>
        <v>1.0666666666666667</v>
      </c>
      <c r="F4" s="2">
        <v>0.60499999999999998</v>
      </c>
      <c r="G4" s="3">
        <v>4.7</v>
      </c>
      <c r="H4" s="2">
        <f t="shared" ref="H4:H12" si="1">(G4/20)*360</f>
        <v>84.600000000000009</v>
      </c>
      <c r="I4" s="2">
        <f t="shared" ref="I4:I12" si="2">H4*(PI()/180)</f>
        <v>1.4765485471872029</v>
      </c>
      <c r="J4" s="2">
        <f t="shared" ref="J4:J12" si="3">COS(I4)</f>
        <v>9.4108313318514283E-2</v>
      </c>
      <c r="K4" s="2">
        <f t="shared" ref="K4:K12" si="4">SIN(I4)</f>
        <v>0.99556196460308</v>
      </c>
      <c r="L4" s="9">
        <f>F4*J4</f>
        <v>5.6935529557701141E-2</v>
      </c>
      <c r="M4" s="9">
        <f>F4*K4</f>
        <v>0.60231498858486343</v>
      </c>
      <c r="N4" s="9">
        <f>(A4)/M4</f>
        <v>49.807825753240635</v>
      </c>
      <c r="O4" s="9">
        <f t="shared" ref="O4:O12" si="5">N4/(2*PI()*B4)</f>
        <v>0.15854323346576105</v>
      </c>
      <c r="P4" s="8"/>
    </row>
    <row r="5" spans="1:18" x14ac:dyDescent="0.25">
      <c r="A5" s="2">
        <v>40.200000000000003</v>
      </c>
      <c r="B5" s="10">
        <v>50</v>
      </c>
      <c r="C5" s="2">
        <f t="shared" ref="C5:C12" si="6">B5*120/$R$3</f>
        <v>3000</v>
      </c>
      <c r="D5" s="3">
        <v>2968</v>
      </c>
      <c r="E5" s="2">
        <f t="shared" si="0"/>
        <v>1.0666666666666667</v>
      </c>
      <c r="F5" s="2">
        <v>0.81499999999999995</v>
      </c>
      <c r="G5" s="3">
        <v>4.6500000000000004</v>
      </c>
      <c r="H5" s="2">
        <f t="shared" si="1"/>
        <v>83.7</v>
      </c>
      <c r="I5" s="2">
        <f t="shared" si="2"/>
        <v>1.460840583919254</v>
      </c>
      <c r="J5" s="2">
        <f t="shared" si="3"/>
        <v>0.10973431109104514</v>
      </c>
      <c r="K5" s="2">
        <f t="shared" si="4"/>
        <v>0.99396095545517971</v>
      </c>
      <c r="L5" s="9">
        <f t="shared" ref="L5:L12" si="7">F5*J5</f>
        <v>8.9433463539201785E-2</v>
      </c>
      <c r="M5" s="9">
        <f t="shared" ref="M5:M12" si="8">F5*K5</f>
        <v>0.81007817869597143</v>
      </c>
      <c r="N5" s="9">
        <f t="shared" ref="N5:N12" si="9">(A5)/M5</f>
        <v>49.624839993483363</v>
      </c>
      <c r="O5" s="9">
        <f t="shared" si="5"/>
        <v>0.15796077170214512</v>
      </c>
      <c r="P5" s="8"/>
    </row>
    <row r="6" spans="1:18" x14ac:dyDescent="0.25">
      <c r="A6" s="2">
        <v>50.45</v>
      </c>
      <c r="B6" s="10">
        <v>50</v>
      </c>
      <c r="C6" s="2">
        <f t="shared" si="6"/>
        <v>3000</v>
      </c>
      <c r="D6" s="3">
        <v>2968</v>
      </c>
      <c r="E6" s="2">
        <f t="shared" si="0"/>
        <v>1.0666666666666667</v>
      </c>
      <c r="F6" s="2">
        <v>1.024</v>
      </c>
      <c r="G6" s="3">
        <v>4.4000000000000004</v>
      </c>
      <c r="H6" s="2">
        <f t="shared" si="1"/>
        <v>79.200000000000017</v>
      </c>
      <c r="I6" s="2">
        <f t="shared" si="2"/>
        <v>1.3823007675795094</v>
      </c>
      <c r="J6" s="2">
        <f t="shared" si="3"/>
        <v>0.1873813145857243</v>
      </c>
      <c r="K6" s="2">
        <f t="shared" si="4"/>
        <v>0.98228725072868872</v>
      </c>
      <c r="L6" s="9">
        <f t="shared" si="7"/>
        <v>0.19187846613578169</v>
      </c>
      <c r="M6" s="9">
        <f t="shared" si="8"/>
        <v>1.0058621447461773</v>
      </c>
      <c r="N6" s="9">
        <f t="shared" si="9"/>
        <v>50.155978394763757</v>
      </c>
      <c r="O6" s="9">
        <f t="shared" si="5"/>
        <v>0.15965143774273916</v>
      </c>
      <c r="P6" s="8"/>
    </row>
    <row r="7" spans="1:18" x14ac:dyDescent="0.25">
      <c r="A7" s="2">
        <v>62</v>
      </c>
      <c r="B7" s="10">
        <v>50</v>
      </c>
      <c r="C7" s="2">
        <f t="shared" si="6"/>
        <v>3000</v>
      </c>
      <c r="D7" s="3">
        <v>2968</v>
      </c>
      <c r="E7" s="2">
        <f t="shared" si="0"/>
        <v>1.0666666666666667</v>
      </c>
      <c r="F7" s="2">
        <v>1.2529999999999999</v>
      </c>
      <c r="G7" s="3">
        <v>4.8</v>
      </c>
      <c r="H7" s="2">
        <f t="shared" si="1"/>
        <v>86.399999999999991</v>
      </c>
      <c r="I7" s="2">
        <f t="shared" si="2"/>
        <v>1.5079644737231006</v>
      </c>
      <c r="J7" s="2">
        <f t="shared" si="3"/>
        <v>6.2790519529313527E-2</v>
      </c>
      <c r="K7" s="2">
        <f t="shared" si="4"/>
        <v>0.99802672842827156</v>
      </c>
      <c r="L7" s="9">
        <f t="shared" si="7"/>
        <v>7.8676520970229841E-2</v>
      </c>
      <c r="M7" s="9">
        <f t="shared" si="8"/>
        <v>1.2505274907206241</v>
      </c>
      <c r="N7" s="9">
        <f t="shared" si="9"/>
        <v>49.579077997135528</v>
      </c>
      <c r="O7" s="9">
        <f t="shared" si="5"/>
        <v>0.1578151067436549</v>
      </c>
      <c r="P7" s="8"/>
    </row>
    <row r="8" spans="1:18" x14ac:dyDescent="0.25">
      <c r="A8" s="2">
        <v>70.7</v>
      </c>
      <c r="B8" s="10">
        <v>50</v>
      </c>
      <c r="C8" s="2">
        <f t="shared" si="6"/>
        <v>3000</v>
      </c>
      <c r="D8" s="3">
        <v>2968</v>
      </c>
      <c r="E8" s="2">
        <f t="shared" si="0"/>
        <v>1.0666666666666667</v>
      </c>
      <c r="F8" s="2">
        <v>1.482</v>
      </c>
      <c r="G8" s="3">
        <v>4.8</v>
      </c>
      <c r="H8" s="2">
        <f t="shared" si="1"/>
        <v>86.399999999999991</v>
      </c>
      <c r="I8" s="2">
        <f t="shared" si="2"/>
        <v>1.5079644737231006</v>
      </c>
      <c r="J8" s="2">
        <f t="shared" si="3"/>
        <v>6.2790519529313527E-2</v>
      </c>
      <c r="K8" s="2">
        <f t="shared" si="4"/>
        <v>0.99802672842827156</v>
      </c>
      <c r="L8" s="9">
        <f t="shared" si="7"/>
        <v>9.3055549942442639E-2</v>
      </c>
      <c r="M8" s="9">
        <f t="shared" si="8"/>
        <v>1.4790756115306984</v>
      </c>
      <c r="N8" s="9">
        <f t="shared" si="9"/>
        <v>47.800125597928307</v>
      </c>
      <c r="O8" s="9">
        <f t="shared" si="5"/>
        <v>0.15215252538647459</v>
      </c>
      <c r="P8" s="8"/>
    </row>
    <row r="9" spans="1:18" x14ac:dyDescent="0.25">
      <c r="A9" s="2">
        <v>80</v>
      </c>
      <c r="B9" s="10">
        <v>50</v>
      </c>
      <c r="C9" s="2">
        <f t="shared" si="6"/>
        <v>3000</v>
      </c>
      <c r="D9" s="3">
        <v>2968</v>
      </c>
      <c r="E9" s="2">
        <f t="shared" si="0"/>
        <v>1.0666666666666667</v>
      </c>
      <c r="F9" s="2">
        <v>1.8380000000000001</v>
      </c>
      <c r="G9" s="3">
        <v>4.8</v>
      </c>
      <c r="H9" s="2">
        <f t="shared" si="1"/>
        <v>86.399999999999991</v>
      </c>
      <c r="I9" s="2">
        <f t="shared" si="2"/>
        <v>1.5079644737231006</v>
      </c>
      <c r="J9" s="2">
        <f t="shared" si="3"/>
        <v>6.2790519529313527E-2</v>
      </c>
      <c r="K9" s="2">
        <f t="shared" si="4"/>
        <v>0.99802672842827156</v>
      </c>
      <c r="L9" s="9">
        <f t="shared" si="7"/>
        <v>0.11540897489487827</v>
      </c>
      <c r="M9" s="9">
        <f t="shared" si="8"/>
        <v>1.8343731268511632</v>
      </c>
      <c r="N9" s="9">
        <f t="shared" si="9"/>
        <v>43.611628860550255</v>
      </c>
      <c r="O9" s="9">
        <f t="shared" si="5"/>
        <v>0.13882012618891473</v>
      </c>
      <c r="P9" s="8"/>
    </row>
    <row r="10" spans="1:18" x14ac:dyDescent="0.25">
      <c r="A10" s="2">
        <v>90.5</v>
      </c>
      <c r="B10" s="10">
        <v>50</v>
      </c>
      <c r="C10" s="2">
        <f t="shared" si="6"/>
        <v>3000</v>
      </c>
      <c r="D10" s="3">
        <v>2968</v>
      </c>
      <c r="E10" s="2">
        <f t="shared" si="0"/>
        <v>1.0666666666666667</v>
      </c>
      <c r="F10" s="2">
        <v>2.48</v>
      </c>
      <c r="G10" s="3">
        <v>4.5999999999999996</v>
      </c>
      <c r="H10" s="2">
        <f t="shared" si="1"/>
        <v>82.8</v>
      </c>
      <c r="I10" s="2">
        <f t="shared" si="2"/>
        <v>1.4451326206513049</v>
      </c>
      <c r="J10" s="2">
        <f t="shared" si="3"/>
        <v>0.12533323356430426</v>
      </c>
      <c r="K10" s="2">
        <f t="shared" si="4"/>
        <v>0.99211470131447788</v>
      </c>
      <c r="L10" s="9">
        <f t="shared" si="7"/>
        <v>0.31082641923947457</v>
      </c>
      <c r="M10" s="9">
        <f t="shared" si="8"/>
        <v>2.4604444592599051</v>
      </c>
      <c r="N10" s="9">
        <f t="shared" si="9"/>
        <v>36.781972321871535</v>
      </c>
      <c r="O10" s="9">
        <f t="shared" si="5"/>
        <v>0.11708065423390267</v>
      </c>
      <c r="P10" s="8"/>
    </row>
    <row r="11" spans="1:18" x14ac:dyDescent="0.25">
      <c r="A11" s="2">
        <v>100.2</v>
      </c>
      <c r="B11" s="10">
        <v>50</v>
      </c>
      <c r="C11" s="2">
        <f t="shared" si="6"/>
        <v>3000</v>
      </c>
      <c r="D11" s="3">
        <v>2968</v>
      </c>
      <c r="E11" s="2">
        <f t="shared" si="0"/>
        <v>1.0666666666666667</v>
      </c>
      <c r="F11" s="2">
        <v>3.46</v>
      </c>
      <c r="G11" s="3">
        <v>4.4000000000000004</v>
      </c>
      <c r="H11" s="2">
        <f t="shared" si="1"/>
        <v>79.200000000000017</v>
      </c>
      <c r="I11" s="2">
        <f t="shared" si="2"/>
        <v>1.3823007675795094</v>
      </c>
      <c r="J11" s="2">
        <f t="shared" si="3"/>
        <v>0.1873813145857243</v>
      </c>
      <c r="K11" s="2">
        <f t="shared" si="4"/>
        <v>0.98228725072868872</v>
      </c>
      <c r="L11" s="9">
        <f t="shared" si="7"/>
        <v>0.64833934846660601</v>
      </c>
      <c r="M11" s="9">
        <f t="shared" si="8"/>
        <v>3.398713887521263</v>
      </c>
      <c r="N11" s="9">
        <f t="shared" si="9"/>
        <v>29.481740245301285</v>
      </c>
      <c r="O11" s="9">
        <f t="shared" si="5"/>
        <v>9.3843293819819332E-2</v>
      </c>
      <c r="P11" s="8"/>
    </row>
    <row r="12" spans="1:18" x14ac:dyDescent="0.25">
      <c r="A12" s="2">
        <v>110</v>
      </c>
      <c r="B12" s="10">
        <v>50</v>
      </c>
      <c r="C12" s="2">
        <f t="shared" si="6"/>
        <v>3000</v>
      </c>
      <c r="D12" s="3">
        <v>2968</v>
      </c>
      <c r="E12" s="2">
        <f t="shared" si="0"/>
        <v>1.0666666666666667</v>
      </c>
      <c r="F12" s="2">
        <v>4.84</v>
      </c>
      <c r="G12" s="3">
        <v>4.2</v>
      </c>
      <c r="H12" s="2">
        <f t="shared" si="1"/>
        <v>75.600000000000009</v>
      </c>
      <c r="I12" s="2">
        <f t="shared" si="2"/>
        <v>1.3194689145077132</v>
      </c>
      <c r="J12" s="2">
        <f t="shared" si="3"/>
        <v>0.24868988716485474</v>
      </c>
      <c r="K12" s="2">
        <f t="shared" si="4"/>
        <v>0.96858316112863108</v>
      </c>
      <c r="L12" s="9">
        <f t="shared" si="7"/>
        <v>1.2036590538778968</v>
      </c>
      <c r="M12" s="9">
        <f t="shared" si="8"/>
        <v>4.6879424998625741</v>
      </c>
      <c r="N12" s="9">
        <f t="shared" si="9"/>
        <v>23.464451623121363</v>
      </c>
      <c r="O12" s="9">
        <f t="shared" si="5"/>
        <v>7.468966925520823E-2</v>
      </c>
      <c r="P1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D3" sqref="D3"/>
    </sheetView>
  </sheetViews>
  <sheetFormatPr defaultRowHeight="15" x14ac:dyDescent="0.25"/>
  <cols>
    <col min="2" max="2" width="0" hidden="1" customWidth="1"/>
    <col min="3" max="3" width="21.42578125" bestFit="1" customWidth="1"/>
    <col min="4" max="4" width="14.28515625" bestFit="1" customWidth="1"/>
    <col min="5" max="5" width="27.42578125" bestFit="1" customWidth="1"/>
    <col min="6" max="6" width="31" bestFit="1" customWidth="1"/>
    <col min="10" max="10" width="11.28515625" customWidth="1"/>
    <col min="11" max="11" width="11" customWidth="1"/>
    <col min="12" max="12" width="14.85546875" customWidth="1"/>
    <col min="13" max="13" width="16" customWidth="1"/>
  </cols>
  <sheetData>
    <row r="1" spans="1:12" ht="21" x14ac:dyDescent="0.35">
      <c r="A1" s="4" t="s">
        <v>22</v>
      </c>
      <c r="L1" s="5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C7" s="15" t="s">
        <v>13</v>
      </c>
      <c r="D7" s="15"/>
      <c r="E7" s="15"/>
      <c r="F7" s="15"/>
    </row>
    <row r="8" spans="1:12" x14ac:dyDescent="0.25">
      <c r="C8" s="13" t="s">
        <v>16</v>
      </c>
      <c r="D8" s="13" t="s">
        <v>17</v>
      </c>
      <c r="E8" s="13" t="s">
        <v>14</v>
      </c>
      <c r="F8" s="13" t="s">
        <v>15</v>
      </c>
    </row>
    <row r="9" spans="1:12" x14ac:dyDescent="0.25">
      <c r="C9" s="12">
        <v>29.65</v>
      </c>
      <c r="D9" s="12">
        <v>4.08</v>
      </c>
      <c r="E9" s="12">
        <f>C9/D9</f>
        <v>7.2671568627450975</v>
      </c>
      <c r="F9" s="12">
        <f>E9/2</f>
        <v>3.6335784313725488</v>
      </c>
    </row>
    <row r="10" spans="1:12" x14ac:dyDescent="0.25">
      <c r="C10" s="12">
        <v>29.6</v>
      </c>
      <c r="D10" s="12">
        <v>4.1500000000000004</v>
      </c>
      <c r="E10" s="12">
        <f>C10/D10</f>
        <v>7.1325301204819276</v>
      </c>
      <c r="F10" s="12">
        <f>E10/2</f>
        <v>3.5662650602409638</v>
      </c>
    </row>
    <row r="11" spans="1:12" x14ac:dyDescent="0.25">
      <c r="C11" s="12">
        <v>29.65</v>
      </c>
      <c r="D11" s="12">
        <v>4.16</v>
      </c>
      <c r="E11" s="12">
        <f>C11/D11</f>
        <v>7.1274038461538458</v>
      </c>
      <c r="F11" s="12">
        <f>E11/2</f>
        <v>3.5637019230769229</v>
      </c>
    </row>
  </sheetData>
  <mergeCells count="1">
    <mergeCell ref="C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No_Load </vt:lpstr>
      <vt:lpstr>Locked_Rotor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Debraj Deb</dc:creator>
  <cp:lastModifiedBy>Srisairam Gaarlapati - I20026</cp:lastModifiedBy>
  <dcterms:created xsi:type="dcterms:W3CDTF">2012-03-01T08:40:55Z</dcterms:created>
  <dcterms:modified xsi:type="dcterms:W3CDTF">2021-08-04T09:50:26Z</dcterms:modified>
</cp:coreProperties>
</file>