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2021\ACIM\AN1162_dsPIC33CK256MP508_EXT_INT_OPAMP_MCHV3_PU\docs\"/>
    </mc:Choice>
  </mc:AlternateContent>
  <xr:revisionPtr revIDLastSave="0" documentId="13_ncr:1_{3D8957F8-7B56-4892-9F8F-E322EAD3D88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No_Load " sheetId="4" r:id="rId1"/>
    <sheet name="Locked_Rotor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4" l="1"/>
  <c r="N6" i="4"/>
  <c r="N7" i="4"/>
  <c r="N8" i="4"/>
  <c r="N9" i="4"/>
  <c r="N10" i="4"/>
  <c r="N11" i="4"/>
  <c r="N12" i="4"/>
  <c r="N4" i="4"/>
  <c r="C5" i="4"/>
  <c r="C6" i="4"/>
  <c r="C7" i="4"/>
  <c r="C8" i="4"/>
  <c r="C9" i="4"/>
  <c r="C10" i="4"/>
  <c r="C11" i="4"/>
  <c r="C12" i="4"/>
  <c r="C4" i="4"/>
  <c r="E4" i="4" s="1"/>
  <c r="H12" i="4"/>
  <c r="I12" i="4" s="1"/>
  <c r="E12" i="4"/>
  <c r="H11" i="4"/>
  <c r="I11" i="4" s="1"/>
  <c r="E11" i="4"/>
  <c r="H10" i="4"/>
  <c r="I10" i="4" s="1"/>
  <c r="E10" i="4"/>
  <c r="H9" i="4"/>
  <c r="I9" i="4" s="1"/>
  <c r="E9" i="4"/>
  <c r="H8" i="4"/>
  <c r="I8" i="4" s="1"/>
  <c r="E8" i="4"/>
  <c r="H7" i="4"/>
  <c r="I7" i="4" s="1"/>
  <c r="E7" i="4"/>
  <c r="H6" i="4"/>
  <c r="I6" i="4" s="1"/>
  <c r="E6" i="4"/>
  <c r="H5" i="4"/>
  <c r="I5" i="4" s="1"/>
  <c r="E5" i="4"/>
  <c r="H4" i="4"/>
  <c r="I4" i="4" s="1"/>
  <c r="F17" i="2"/>
  <c r="E17" i="2"/>
  <c r="E16" i="2"/>
  <c r="F16" i="2" s="1"/>
  <c r="E15" i="2"/>
  <c r="F15" i="2" s="1"/>
  <c r="J4" i="4" l="1"/>
  <c r="K4" i="4"/>
  <c r="M4" i="4" s="1"/>
  <c r="O4" i="4" s="1"/>
  <c r="J6" i="4"/>
  <c r="L6" i="4" s="1"/>
  <c r="K6" i="4"/>
  <c r="M6" i="4" s="1"/>
  <c r="O6" i="4" s="1"/>
  <c r="J8" i="4"/>
  <c r="K8" i="4"/>
  <c r="J10" i="4"/>
  <c r="L10" i="4" s="1"/>
  <c r="K10" i="4"/>
  <c r="M10" i="4" s="1"/>
  <c r="O10" i="4" s="1"/>
  <c r="J5" i="4"/>
  <c r="K5" i="4"/>
  <c r="J7" i="4"/>
  <c r="L7" i="4" s="1"/>
  <c r="K7" i="4"/>
  <c r="M7" i="4" s="1"/>
  <c r="O7" i="4" s="1"/>
  <c r="J9" i="4"/>
  <c r="K9" i="4"/>
  <c r="M9" i="4" s="1"/>
  <c r="O9" i="4" s="1"/>
  <c r="J11" i="4"/>
  <c r="L11" i="4" s="1"/>
  <c r="K11" i="4"/>
  <c r="M11" i="4" s="1"/>
  <c r="O11" i="4" s="1"/>
  <c r="L5" i="4"/>
  <c r="L8" i="4"/>
  <c r="J12" i="4"/>
  <c r="L12" i="4" s="1"/>
  <c r="K12" i="4"/>
  <c r="M12" i="4" s="1"/>
  <c r="O12" i="4" s="1"/>
  <c r="L4" i="4"/>
  <c r="L9" i="4"/>
  <c r="M5" i="4"/>
  <c r="O5" i="4" s="1"/>
  <c r="M8" i="4"/>
  <c r="O8" i="4" s="1"/>
</calcChain>
</file>

<file path=xl/sharedStrings.xml><?xml version="1.0" encoding="utf-8"?>
<sst xmlns="http://schemas.openxmlformats.org/spreadsheetml/2006/main" count="36" uniqueCount="30">
  <si>
    <t>Scope V</t>
  </si>
  <si>
    <t>Frequency (Hz)</t>
  </si>
  <si>
    <t>Speed (RPM)</t>
  </si>
  <si>
    <t>Synch Speed (RPM)</t>
  </si>
  <si>
    <t>Slip (%)</t>
  </si>
  <si>
    <t>V, I angle (deg)</t>
  </si>
  <si>
    <t>V, I phase (msec)</t>
  </si>
  <si>
    <t>V, I angle(rad)</t>
  </si>
  <si>
    <t>Cos(angle)</t>
  </si>
  <si>
    <t>Sin(angle)</t>
  </si>
  <si>
    <t>LEESON MOTOR</t>
  </si>
  <si>
    <t>Core loss Current</t>
  </si>
  <si>
    <t>Magnetizing current</t>
  </si>
  <si>
    <t>Magnetizing reactance</t>
  </si>
  <si>
    <t>Magtizing Inductance</t>
  </si>
  <si>
    <t>Voltage AC RMS (Ph to Ph)</t>
  </si>
  <si>
    <t>Resistance component of current</t>
  </si>
  <si>
    <t>Inductive component of current</t>
  </si>
  <si>
    <t>Current (A)</t>
  </si>
  <si>
    <t>Total resistance component</t>
  </si>
  <si>
    <t>Total reactance component</t>
  </si>
  <si>
    <t>Leeson Motor</t>
  </si>
  <si>
    <t xml:space="preserve">Stator Resistance Measurement </t>
  </si>
  <si>
    <t>Stator Resistance (l-l) (Ohms)</t>
  </si>
  <si>
    <t>Stator Resistance (Phase) (Ohms)</t>
  </si>
  <si>
    <t>DC Voltage (ph-ph) (V)</t>
  </si>
  <si>
    <t xml:space="preserve">DC Current (A) </t>
  </si>
  <si>
    <t>No of Poles</t>
  </si>
  <si>
    <t>Current AC RMS (A)</t>
  </si>
  <si>
    <t>Voltage AC RMS (phase )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</si>
</sst>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3" fillId="0" borderId="0" xfId="0" applyFont="1"/>
    <xf numFmtId="0" fontId="0" fillId="0" borderId="0" xfId="0" applyBorder="1" applyAlignment="1">
      <alignment vertical="top" wrapText="1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4" fillId="0" borderId="1" xfId="0" applyFont="1" applyBorder="1" applyAlignment="1"/>
    <xf numFmtId="0" fontId="0" fillId="0" borderId="1" xfId="0" applyFill="1" applyBorder="1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vertical="top" wrapText="1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5102E-FDF9-4722-BCFA-E629F48B4062}">
  <dimension ref="A1:R12"/>
  <sheetViews>
    <sheetView tabSelected="1" topLeftCell="B1" workbookViewId="0">
      <selection activeCell="H13" sqref="H13"/>
    </sheetView>
  </sheetViews>
  <sheetFormatPr defaultRowHeight="15" x14ac:dyDescent="0.25"/>
  <cols>
    <col min="1" max="1" width="15.140625" bestFit="1" customWidth="1"/>
    <col min="2" max="2" width="14.42578125" bestFit="1" customWidth="1"/>
    <col min="3" max="3" width="12.140625" bestFit="1" customWidth="1"/>
    <col min="4" max="4" width="12.42578125" bestFit="1" customWidth="1"/>
    <col min="5" max="5" width="12" bestFit="1" customWidth="1"/>
    <col min="6" max="6" width="15" bestFit="1" customWidth="1"/>
    <col min="7" max="7" width="16.140625" bestFit="1" customWidth="1"/>
    <col min="8" max="8" width="9.140625" bestFit="1" customWidth="1"/>
    <col min="9" max="9" width="12" bestFit="1" customWidth="1"/>
    <col min="10" max="10" width="10.140625" customWidth="1"/>
    <col min="11" max="13" width="11" customWidth="1"/>
    <col min="14" max="14" width="10.7109375" customWidth="1"/>
  </cols>
  <sheetData>
    <row r="1" spans="1:18" x14ac:dyDescent="0.25">
      <c r="A1" s="4" t="s">
        <v>10</v>
      </c>
    </row>
    <row r="3" spans="1:18" ht="60" x14ac:dyDescent="0.25">
      <c r="A3" s="1" t="s">
        <v>29</v>
      </c>
      <c r="B3" s="1" t="s">
        <v>1</v>
      </c>
      <c r="C3" s="1" t="s">
        <v>3</v>
      </c>
      <c r="D3" s="1" t="s">
        <v>2</v>
      </c>
      <c r="E3" s="1" t="s">
        <v>4</v>
      </c>
      <c r="F3" s="1" t="s">
        <v>28</v>
      </c>
      <c r="G3" s="1" t="s">
        <v>6</v>
      </c>
      <c r="H3" s="1" t="s">
        <v>5</v>
      </c>
      <c r="I3" s="1" t="s">
        <v>7</v>
      </c>
      <c r="J3" s="1" t="s">
        <v>8</v>
      </c>
      <c r="K3" s="1" t="s">
        <v>9</v>
      </c>
      <c r="L3" s="1" t="s">
        <v>11</v>
      </c>
      <c r="M3" s="1" t="s">
        <v>12</v>
      </c>
      <c r="N3" s="1" t="s">
        <v>13</v>
      </c>
      <c r="O3" s="1" t="s">
        <v>14</v>
      </c>
      <c r="P3" s="6"/>
      <c r="Q3" s="14" t="s">
        <v>27</v>
      </c>
      <c r="R3">
        <v>2</v>
      </c>
    </row>
    <row r="4" spans="1:18" x14ac:dyDescent="0.25">
      <c r="A4" s="2">
        <v>30.2</v>
      </c>
      <c r="B4" s="10">
        <v>50</v>
      </c>
      <c r="C4" s="2">
        <f>B4*120/$R$3</f>
        <v>3000</v>
      </c>
      <c r="D4" s="3">
        <v>2968</v>
      </c>
      <c r="E4" s="2">
        <f t="shared" ref="E4:E12" si="0">((C4-D4)/C4)*100</f>
        <v>1.0666666666666667</v>
      </c>
      <c r="F4" s="2">
        <v>0.4</v>
      </c>
      <c r="G4" s="3">
        <v>2.14</v>
      </c>
      <c r="H4" s="2">
        <f t="shared" ref="H4:H12" si="1">(G4/20)*360</f>
        <v>38.520000000000003</v>
      </c>
      <c r="I4" s="2">
        <f t="shared" ref="I4:I12" si="2">H4*(PI()/180)</f>
        <v>0.67230082786821577</v>
      </c>
      <c r="J4" s="2">
        <f t="shared" ref="J4:J12" si="3">COS(I4)</f>
        <v>0.7823908105765881</v>
      </c>
      <c r="K4" s="2">
        <f t="shared" ref="K4:K12" si="4">SIN(I4)</f>
        <v>0.62278778048811256</v>
      </c>
      <c r="L4" s="9">
        <f>F4*J4</f>
        <v>0.31295632423063524</v>
      </c>
      <c r="M4" s="9">
        <f>F4*K4</f>
        <v>0.24911511219524504</v>
      </c>
      <c r="N4" s="9">
        <f>(A4)/M4</f>
        <v>121.22909659663931</v>
      </c>
      <c r="O4" s="9">
        <f t="shared" ref="O4:O12" si="5">N4/(2*PI()*B4)</f>
        <v>0.38588419939840024</v>
      </c>
      <c r="P4" s="8"/>
    </row>
    <row r="5" spans="1:18" x14ac:dyDescent="0.25">
      <c r="A5" s="2">
        <v>40.5</v>
      </c>
      <c r="B5" s="10">
        <v>50</v>
      </c>
      <c r="C5" s="2">
        <f t="shared" ref="C5:C12" si="6">B5*120/$R$3</f>
        <v>3000</v>
      </c>
      <c r="D5" s="3">
        <v>2968</v>
      </c>
      <c r="E5" s="2">
        <f t="shared" si="0"/>
        <v>1.0666666666666667</v>
      </c>
      <c r="F5" s="2">
        <v>0.36699999999999999</v>
      </c>
      <c r="G5" s="3">
        <v>2.98</v>
      </c>
      <c r="H5" s="2">
        <f t="shared" si="1"/>
        <v>53.64</v>
      </c>
      <c r="I5" s="2">
        <f t="shared" si="2"/>
        <v>0.93619461076975841</v>
      </c>
      <c r="J5" s="2">
        <f t="shared" si="3"/>
        <v>0.59285682016105923</v>
      </c>
      <c r="K5" s="2">
        <f t="shared" si="4"/>
        <v>0.805307885711122</v>
      </c>
      <c r="L5" s="9">
        <f t="shared" ref="L5:L11" si="7">F5*J5</f>
        <v>0.21757845299910875</v>
      </c>
      <c r="M5" s="9">
        <f t="shared" ref="M5:M12" si="8">F5*K5</f>
        <v>0.29554799405598176</v>
      </c>
      <c r="N5" s="9">
        <f t="shared" ref="N5:N12" si="9">(A5)/M5</f>
        <v>137.03358105800109</v>
      </c>
      <c r="O5" s="9">
        <f t="shared" si="5"/>
        <v>0.43619143589929582</v>
      </c>
      <c r="P5" s="8"/>
    </row>
    <row r="6" spans="1:18" x14ac:dyDescent="0.25">
      <c r="A6" s="2">
        <v>49.9</v>
      </c>
      <c r="B6" s="10">
        <v>50</v>
      </c>
      <c r="C6" s="2">
        <f t="shared" si="6"/>
        <v>3000</v>
      </c>
      <c r="D6" s="3">
        <v>2968</v>
      </c>
      <c r="E6" s="2">
        <f t="shared" si="0"/>
        <v>1.0666666666666667</v>
      </c>
      <c r="F6" s="2">
        <v>0.38500000000000001</v>
      </c>
      <c r="G6" s="3">
        <v>3.18</v>
      </c>
      <c r="H6" s="2">
        <f t="shared" si="1"/>
        <v>57.24</v>
      </c>
      <c r="I6" s="2">
        <f t="shared" si="2"/>
        <v>0.99902646384155425</v>
      </c>
      <c r="J6" s="2">
        <f t="shared" si="3"/>
        <v>0.5411212521268759</v>
      </c>
      <c r="K6" s="2">
        <f t="shared" si="4"/>
        <v>0.84094458229816904</v>
      </c>
      <c r="L6" s="9">
        <f t="shared" si="7"/>
        <v>0.20833168206884722</v>
      </c>
      <c r="M6" s="9">
        <f t="shared" si="8"/>
        <v>0.32376366418479507</v>
      </c>
      <c r="N6" s="9">
        <f t="shared" si="9"/>
        <v>154.12476914493561</v>
      </c>
      <c r="O6" s="9">
        <f t="shared" si="5"/>
        <v>0.49059437724627469</v>
      </c>
      <c r="P6" s="8"/>
    </row>
    <row r="7" spans="1:18" x14ac:dyDescent="0.25">
      <c r="A7" s="2">
        <v>60</v>
      </c>
      <c r="B7" s="10">
        <v>50</v>
      </c>
      <c r="C7" s="2">
        <f t="shared" si="6"/>
        <v>3000</v>
      </c>
      <c r="D7" s="3">
        <v>2968</v>
      </c>
      <c r="E7" s="2">
        <f t="shared" si="0"/>
        <v>1.0666666666666667</v>
      </c>
      <c r="F7" s="2">
        <v>0.433</v>
      </c>
      <c r="G7" s="3">
        <v>3.54</v>
      </c>
      <c r="H7" s="2">
        <f t="shared" si="1"/>
        <v>63.72</v>
      </c>
      <c r="I7" s="2">
        <f t="shared" si="2"/>
        <v>1.1121237993707869</v>
      </c>
      <c r="J7" s="2">
        <f t="shared" si="3"/>
        <v>0.4427582310389015</v>
      </c>
      <c r="K7" s="2">
        <f t="shared" si="4"/>
        <v>0.89664103678523588</v>
      </c>
      <c r="L7" s="9">
        <f t="shared" si="7"/>
        <v>0.19171431403984435</v>
      </c>
      <c r="M7" s="9">
        <f t="shared" si="8"/>
        <v>0.38824556892800716</v>
      </c>
      <c r="N7" s="9">
        <f t="shared" si="9"/>
        <v>154.54136454323802</v>
      </c>
      <c r="O7" s="9">
        <f t="shared" si="5"/>
        <v>0.49192044158445797</v>
      </c>
      <c r="P7" s="8"/>
    </row>
    <row r="8" spans="1:18" x14ac:dyDescent="0.25">
      <c r="A8" s="2">
        <v>70</v>
      </c>
      <c r="B8" s="10">
        <v>50</v>
      </c>
      <c r="C8" s="2">
        <f t="shared" si="6"/>
        <v>3000</v>
      </c>
      <c r="D8" s="3">
        <v>2968</v>
      </c>
      <c r="E8" s="2">
        <f t="shared" si="0"/>
        <v>1.0666666666666667</v>
      </c>
      <c r="F8" s="2">
        <v>0.497</v>
      </c>
      <c r="G8" s="3">
        <v>3.85</v>
      </c>
      <c r="H8" s="2">
        <f t="shared" si="1"/>
        <v>69.3</v>
      </c>
      <c r="I8" s="2">
        <f t="shared" si="2"/>
        <v>1.2095131716320704</v>
      </c>
      <c r="J8" s="2">
        <f t="shared" si="3"/>
        <v>0.35347484377925714</v>
      </c>
      <c r="K8" s="2">
        <f t="shared" si="4"/>
        <v>0.93544403082986738</v>
      </c>
      <c r="L8" s="9">
        <f t="shared" si="7"/>
        <v>0.17567699735829079</v>
      </c>
      <c r="M8" s="9">
        <f t="shared" si="8"/>
        <v>0.4649156833224441</v>
      </c>
      <c r="N8" s="9">
        <f t="shared" si="9"/>
        <v>150.5649357744966</v>
      </c>
      <c r="O8" s="9">
        <f t="shared" si="5"/>
        <v>0.47926307569649768</v>
      </c>
      <c r="P8" s="8"/>
    </row>
    <row r="9" spans="1:18" x14ac:dyDescent="0.25">
      <c r="A9" s="2">
        <v>80</v>
      </c>
      <c r="B9" s="10">
        <v>50</v>
      </c>
      <c r="C9" s="2">
        <f t="shared" si="6"/>
        <v>3000</v>
      </c>
      <c r="D9" s="3">
        <v>2968</v>
      </c>
      <c r="E9" s="2">
        <f t="shared" si="0"/>
        <v>1.0666666666666667</v>
      </c>
      <c r="F9" s="2">
        <v>0.54600000000000004</v>
      </c>
      <c r="G9" s="3">
        <v>4</v>
      </c>
      <c r="H9" s="2">
        <f t="shared" si="1"/>
        <v>72</v>
      </c>
      <c r="I9" s="2">
        <f t="shared" si="2"/>
        <v>1.2566370614359172</v>
      </c>
      <c r="J9" s="2">
        <f t="shared" si="3"/>
        <v>0.30901699437494745</v>
      </c>
      <c r="K9" s="2">
        <f t="shared" si="4"/>
        <v>0.95105651629515353</v>
      </c>
      <c r="L9" s="9">
        <f t="shared" si="7"/>
        <v>0.16872327892872133</v>
      </c>
      <c r="M9" s="9">
        <f t="shared" si="8"/>
        <v>0.51927685789715383</v>
      </c>
      <c r="N9" s="9">
        <f t="shared" si="9"/>
        <v>154.06039915579007</v>
      </c>
      <c r="O9" s="9">
        <f t="shared" si="5"/>
        <v>0.49038948120708897</v>
      </c>
      <c r="P9" s="8"/>
    </row>
    <row r="10" spans="1:18" x14ac:dyDescent="0.25">
      <c r="A10" s="2">
        <v>90</v>
      </c>
      <c r="B10" s="10">
        <v>50</v>
      </c>
      <c r="C10" s="2">
        <f t="shared" si="6"/>
        <v>3000</v>
      </c>
      <c r="D10" s="3">
        <v>2968</v>
      </c>
      <c r="E10" s="2">
        <f t="shared" si="0"/>
        <v>1.0666666666666667</v>
      </c>
      <c r="F10" s="2">
        <v>0.628</v>
      </c>
      <c r="G10" s="3">
        <v>4.3</v>
      </c>
      <c r="H10" s="2">
        <f t="shared" si="1"/>
        <v>77.400000000000006</v>
      </c>
      <c r="I10" s="2">
        <f t="shared" si="2"/>
        <v>1.3508848410436112</v>
      </c>
      <c r="J10" s="2">
        <f t="shared" si="3"/>
        <v>0.21814324139654248</v>
      </c>
      <c r="K10" s="2">
        <f t="shared" si="4"/>
        <v>0.97591676193874743</v>
      </c>
      <c r="L10" s="9">
        <f t="shared" si="7"/>
        <v>0.13699395559702868</v>
      </c>
      <c r="M10" s="9">
        <f t="shared" si="8"/>
        <v>0.61287572649753341</v>
      </c>
      <c r="N10" s="9">
        <f t="shared" si="9"/>
        <v>146.84869396660991</v>
      </c>
      <c r="O10" s="9">
        <f t="shared" si="5"/>
        <v>0.46743391062749912</v>
      </c>
      <c r="P10" s="8"/>
    </row>
    <row r="11" spans="1:18" x14ac:dyDescent="0.25">
      <c r="A11" s="2">
        <v>100</v>
      </c>
      <c r="B11" s="10">
        <v>50</v>
      </c>
      <c r="C11" s="2">
        <f t="shared" si="6"/>
        <v>3000</v>
      </c>
      <c r="D11" s="3">
        <v>2968</v>
      </c>
      <c r="E11" s="2">
        <f t="shared" si="0"/>
        <v>1.0666666666666667</v>
      </c>
      <c r="F11" s="2">
        <v>0.755</v>
      </c>
      <c r="G11" s="3">
        <v>4.5</v>
      </c>
      <c r="H11" s="2">
        <f t="shared" si="1"/>
        <v>81</v>
      </c>
      <c r="I11" s="2">
        <f t="shared" si="2"/>
        <v>1.4137166941154069</v>
      </c>
      <c r="J11" s="2">
        <f t="shared" si="3"/>
        <v>0.15643446504023092</v>
      </c>
      <c r="K11" s="2">
        <f t="shared" si="4"/>
        <v>0.98768834059513777</v>
      </c>
      <c r="L11" s="9">
        <f t="shared" si="7"/>
        <v>0.11810802110537436</v>
      </c>
      <c r="M11" s="9">
        <f t="shared" si="8"/>
        <v>0.74570469714932897</v>
      </c>
      <c r="N11" s="9">
        <f t="shared" si="9"/>
        <v>134.1013411639739</v>
      </c>
      <c r="O11" s="9">
        <f t="shared" si="5"/>
        <v>0.42685782642998216</v>
      </c>
      <c r="P11" s="8"/>
    </row>
    <row r="12" spans="1:18" x14ac:dyDescent="0.25">
      <c r="A12" s="2">
        <v>110</v>
      </c>
      <c r="B12" s="10">
        <v>50</v>
      </c>
      <c r="C12" s="2">
        <f t="shared" si="6"/>
        <v>3000</v>
      </c>
      <c r="D12" s="3">
        <v>2968</v>
      </c>
      <c r="E12" s="2">
        <f t="shared" si="0"/>
        <v>1.0666666666666667</v>
      </c>
      <c r="F12" s="2">
        <v>0.90800000000000003</v>
      </c>
      <c r="G12" s="3">
        <v>4.62</v>
      </c>
      <c r="H12" s="2">
        <f t="shared" si="1"/>
        <v>83.160000000000011</v>
      </c>
      <c r="I12" s="2">
        <f t="shared" si="2"/>
        <v>1.4514158059584847</v>
      </c>
      <c r="J12" s="2">
        <f t="shared" si="3"/>
        <v>0.11909716009486948</v>
      </c>
      <c r="K12" s="2">
        <f t="shared" si="4"/>
        <v>0.9928826045698137</v>
      </c>
      <c r="L12" s="9">
        <f>F12*J12</f>
        <v>0.10814022136614149</v>
      </c>
      <c r="M12" s="9">
        <f t="shared" si="8"/>
        <v>0.90153740494939083</v>
      </c>
      <c r="N12" s="9">
        <f t="shared" si="9"/>
        <v>122.01379487540511</v>
      </c>
      <c r="O12" s="9">
        <f t="shared" si="5"/>
        <v>0.38838197159642585</v>
      </c>
      <c r="P1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workbookViewId="0">
      <selection activeCell="D11" sqref="D11"/>
    </sheetView>
  </sheetViews>
  <sheetFormatPr defaultRowHeight="15" x14ac:dyDescent="0.25"/>
  <cols>
    <col min="2" max="2" width="0" hidden="1" customWidth="1"/>
    <col min="3" max="3" width="21.42578125" bestFit="1" customWidth="1"/>
    <col min="4" max="4" width="14.28515625" bestFit="1" customWidth="1"/>
    <col min="5" max="5" width="27.42578125" bestFit="1" customWidth="1"/>
    <col min="6" max="6" width="31" bestFit="1" customWidth="1"/>
    <col min="10" max="10" width="11.28515625" customWidth="1"/>
    <col min="11" max="11" width="11" customWidth="1"/>
    <col min="12" max="12" width="14.85546875" customWidth="1"/>
    <col min="13" max="13" width="16" customWidth="1"/>
  </cols>
  <sheetData>
    <row r="1" spans="1:13" ht="21" x14ac:dyDescent="0.35">
      <c r="A1" s="4" t="s">
        <v>21</v>
      </c>
      <c r="L1" s="5"/>
    </row>
    <row r="3" spans="1:13" ht="45" x14ac:dyDescent="0.25">
      <c r="A3" s="1" t="s">
        <v>18</v>
      </c>
      <c r="B3" s="1" t="s">
        <v>0</v>
      </c>
      <c r="C3" s="1" t="s">
        <v>15</v>
      </c>
      <c r="D3" s="1" t="s">
        <v>1</v>
      </c>
      <c r="E3" s="1" t="s">
        <v>6</v>
      </c>
      <c r="F3" s="1" t="s">
        <v>5</v>
      </c>
      <c r="G3" s="1" t="s">
        <v>7</v>
      </c>
      <c r="H3" s="1" t="s">
        <v>8</v>
      </c>
      <c r="I3" s="1" t="s">
        <v>9</v>
      </c>
      <c r="J3" s="1" t="s">
        <v>16</v>
      </c>
      <c r="K3" s="1" t="s">
        <v>17</v>
      </c>
      <c r="L3" s="1" t="s">
        <v>19</v>
      </c>
      <c r="M3" s="1" t="s">
        <v>20</v>
      </c>
    </row>
    <row r="4" spans="1:13" x14ac:dyDescent="0.25">
      <c r="A4" s="2"/>
      <c r="B4" s="3"/>
      <c r="C4" s="2"/>
      <c r="D4" s="3"/>
      <c r="E4" s="3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/>
      <c r="B5" s="3"/>
      <c r="C5" s="2"/>
      <c r="D5" s="3"/>
      <c r="E5" s="3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3"/>
      <c r="C6" s="2"/>
      <c r="D6" s="3"/>
      <c r="E6" s="3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3"/>
      <c r="C7" s="2"/>
      <c r="D7" s="3"/>
      <c r="E7" s="3"/>
      <c r="F7" s="2"/>
      <c r="G7" s="2"/>
      <c r="H7" s="2"/>
      <c r="I7" s="2"/>
      <c r="J7" s="2"/>
      <c r="K7" s="2"/>
      <c r="L7" s="2"/>
      <c r="M7" s="2"/>
    </row>
    <row r="12" spans="1:13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3" x14ac:dyDescent="0.25">
      <c r="C13" s="15" t="s">
        <v>22</v>
      </c>
      <c r="D13" s="15"/>
      <c r="E13" s="15"/>
      <c r="F13" s="15"/>
    </row>
    <row r="14" spans="1:13" x14ac:dyDescent="0.25">
      <c r="C14" s="13" t="s">
        <v>25</v>
      </c>
      <c r="D14" s="13" t="s">
        <v>26</v>
      </c>
      <c r="E14" s="13" t="s">
        <v>23</v>
      </c>
      <c r="F14" s="13" t="s">
        <v>24</v>
      </c>
    </row>
    <row r="15" spans="1:13" x14ac:dyDescent="0.25">
      <c r="C15" s="12">
        <v>16</v>
      </c>
      <c r="D15" s="12">
        <v>1</v>
      </c>
      <c r="E15" s="12">
        <f>C15/D15</f>
        <v>16</v>
      </c>
      <c r="F15" s="12">
        <f>E15/2</f>
        <v>8</v>
      </c>
    </row>
    <row r="16" spans="1:13" x14ac:dyDescent="0.25">
      <c r="C16" s="12">
        <v>16</v>
      </c>
      <c r="D16" s="12">
        <v>1</v>
      </c>
      <c r="E16" s="12">
        <f>C16/D16</f>
        <v>16</v>
      </c>
      <c r="F16" s="12">
        <f>E16/2</f>
        <v>8</v>
      </c>
    </row>
    <row r="17" spans="3:6" x14ac:dyDescent="0.25">
      <c r="C17" s="12">
        <v>16</v>
      </c>
      <c r="D17" s="12">
        <v>1</v>
      </c>
      <c r="E17" s="12">
        <f>C17/D17</f>
        <v>16</v>
      </c>
      <c r="F17" s="12">
        <f>E17/2</f>
        <v>8</v>
      </c>
    </row>
  </sheetData>
  <mergeCells count="1">
    <mergeCell ref="C13:F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No_Load </vt:lpstr>
      <vt:lpstr>Locked_Rotor</vt:lpstr>
    </vt:vector>
  </TitlesOfParts>
  <Company>Microchip Technology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Debraj Deb</dc:creator>
  <cp:lastModifiedBy>Srisairam Gaarlapati - I20026</cp:lastModifiedBy>
  <dcterms:created xsi:type="dcterms:W3CDTF">2012-03-01T08:40:55Z</dcterms:created>
  <dcterms:modified xsi:type="dcterms:W3CDTF">2021-04-08T09:21:36Z</dcterms:modified>
</cp:coreProperties>
</file>