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2021\ACIM\AN1162_dsPIC33CK256MP508_EXT_INT_OPAMP_MCHV3_PU\docs\"/>
    </mc:Choice>
  </mc:AlternateContent>
  <xr:revisionPtr revIDLastSave="0" documentId="13_ncr:1_{D0C62EAB-BA45-4362-B9B5-F221100866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_Load " sheetId="4" r:id="rId1"/>
    <sheet name="Locked_Ro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F9" i="2" s="1"/>
  <c r="E10" i="2"/>
  <c r="F10" i="2" s="1"/>
  <c r="E11" i="2"/>
  <c r="F11" i="2" s="1"/>
  <c r="C5" i="4"/>
  <c r="C6" i="4"/>
  <c r="C7" i="4"/>
  <c r="C8" i="4"/>
  <c r="C9" i="4"/>
  <c r="C10" i="4"/>
  <c r="E4" i="4"/>
  <c r="H10" i="4"/>
  <c r="I10" i="4" s="1"/>
  <c r="E10" i="4"/>
  <c r="H9" i="4"/>
  <c r="I9" i="4" s="1"/>
  <c r="E9" i="4"/>
  <c r="H8" i="4"/>
  <c r="I8" i="4" s="1"/>
  <c r="E8" i="4"/>
  <c r="H7" i="4"/>
  <c r="I7" i="4" s="1"/>
  <c r="E7" i="4"/>
  <c r="H6" i="4"/>
  <c r="I6" i="4" s="1"/>
  <c r="E6" i="4"/>
  <c r="H5" i="4"/>
  <c r="I5" i="4" s="1"/>
  <c r="E5" i="4"/>
  <c r="H4" i="4"/>
  <c r="I4" i="4" s="1"/>
  <c r="J4" i="4" l="1"/>
  <c r="L4" i="4" s="1"/>
  <c r="K4" i="4"/>
  <c r="M4" i="4" s="1"/>
  <c r="J6" i="4"/>
  <c r="L6" i="4" s="1"/>
  <c r="K6" i="4"/>
  <c r="M6" i="4" s="1"/>
  <c r="J8" i="4"/>
  <c r="L8" i="4" s="1"/>
  <c r="K8" i="4"/>
  <c r="J10" i="4"/>
  <c r="L10" i="4" s="1"/>
  <c r="K10" i="4"/>
  <c r="M10" i="4" s="1"/>
  <c r="J5" i="4"/>
  <c r="K5" i="4"/>
  <c r="M5" i="4" s="1"/>
  <c r="J7" i="4"/>
  <c r="L7" i="4" s="1"/>
  <c r="K7" i="4"/>
  <c r="M7" i="4" s="1"/>
  <c r="J9" i="4"/>
  <c r="K9" i="4"/>
  <c r="M9" i="4" s="1"/>
  <c r="L5" i="4"/>
  <c r="L9" i="4"/>
  <c r="M8" i="4"/>
  <c r="N10" i="4" l="1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</calcChain>
</file>

<file path=xl/sharedStrings.xml><?xml version="1.0" encoding="utf-8"?>
<sst xmlns="http://schemas.openxmlformats.org/spreadsheetml/2006/main" count="23" uniqueCount="23">
  <si>
    <t>Frequency (Hz)</t>
  </si>
  <si>
    <t>Speed (RPM)</t>
  </si>
  <si>
    <t>Synch Speed (RPM)</t>
  </si>
  <si>
    <t>Slip (%)</t>
  </si>
  <si>
    <t>V, I angle (deg)</t>
  </si>
  <si>
    <t>V, I phase (msec)</t>
  </si>
  <si>
    <t>V, I angle(rad)</t>
  </si>
  <si>
    <t>Cos(angle)</t>
  </si>
  <si>
    <t>Sin(angle)</t>
  </si>
  <si>
    <t>Core loss Current</t>
  </si>
  <si>
    <t>Magnetizing current</t>
  </si>
  <si>
    <t>Magnetizing reactance</t>
  </si>
  <si>
    <t>Magtizing Inductance</t>
  </si>
  <si>
    <t xml:space="preserve">Stator Resistance Measurement </t>
  </si>
  <si>
    <t>Stator Resistance (l-l) (Ohms)</t>
  </si>
  <si>
    <t>Stator Resistance (Phase) (Ohms)</t>
  </si>
  <si>
    <t>DC Voltage (ph-ph) (V)</t>
  </si>
  <si>
    <t xml:space="preserve">DC Current (A) </t>
  </si>
  <si>
    <t>No of Poles</t>
  </si>
  <si>
    <t>Current AC RMS (A)</t>
  </si>
  <si>
    <t>Voltage AC RMS (phase ) (V)</t>
  </si>
  <si>
    <t>Orient Motor</t>
  </si>
  <si>
    <t>Orient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</si>
</sst>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02E-FDF9-4722-BCFA-E629F48B4062}">
  <dimension ref="A1:R12"/>
  <sheetViews>
    <sheetView tabSelected="1" workbookViewId="0">
      <selection activeCell="D4" sqref="D4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2.140625" bestFit="1" customWidth="1"/>
    <col min="4" max="4" width="12.42578125" bestFit="1" customWidth="1"/>
    <col min="5" max="5" width="12" bestFit="1" customWidth="1"/>
    <col min="6" max="6" width="15" bestFit="1" customWidth="1"/>
    <col min="7" max="7" width="16.140625" bestFit="1" customWidth="1"/>
    <col min="8" max="8" width="9.140625" bestFit="1" customWidth="1"/>
    <col min="9" max="9" width="12" bestFit="1" customWidth="1"/>
    <col min="10" max="10" width="10.140625" customWidth="1"/>
    <col min="11" max="13" width="11" customWidth="1"/>
    <col min="14" max="14" width="10.7109375" customWidth="1"/>
  </cols>
  <sheetData>
    <row r="1" spans="1:18" x14ac:dyDescent="0.25">
      <c r="A1" s="4" t="s">
        <v>22</v>
      </c>
    </row>
    <row r="3" spans="1:18" ht="60" x14ac:dyDescent="0.25">
      <c r="A3" s="1" t="s">
        <v>20</v>
      </c>
      <c r="B3" s="1" t="s">
        <v>0</v>
      </c>
      <c r="C3" s="1" t="s">
        <v>2</v>
      </c>
      <c r="D3" s="1" t="s">
        <v>1</v>
      </c>
      <c r="E3" s="1" t="s">
        <v>3</v>
      </c>
      <c r="F3" s="1" t="s">
        <v>19</v>
      </c>
      <c r="G3" s="1" t="s">
        <v>5</v>
      </c>
      <c r="H3" s="1" t="s">
        <v>4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6"/>
      <c r="Q3" s="14" t="s">
        <v>18</v>
      </c>
      <c r="R3">
        <v>2</v>
      </c>
    </row>
    <row r="4" spans="1:18" x14ac:dyDescent="0.25">
      <c r="A4" s="2">
        <v>22.36</v>
      </c>
      <c r="B4" s="10">
        <v>50</v>
      </c>
      <c r="C4" s="2">
        <v>3000</v>
      </c>
      <c r="D4" s="3">
        <v>2968</v>
      </c>
      <c r="E4" s="2">
        <f t="shared" ref="E4:E10" si="0">((C4-D4)/C4)*100</f>
        <v>1.0666666666666667</v>
      </c>
      <c r="F4" s="2">
        <v>4.8000000000000001E-2</v>
      </c>
      <c r="G4" s="3">
        <v>2.4</v>
      </c>
      <c r="H4" s="2">
        <f t="shared" ref="H4:H10" si="1">(G4/20)*360</f>
        <v>43.199999999999996</v>
      </c>
      <c r="I4" s="2">
        <f t="shared" ref="I4:I10" si="2">H4*(PI()/180)</f>
        <v>0.7539822368615503</v>
      </c>
      <c r="J4" s="2">
        <f t="shared" ref="J4:J10" si="3">COS(I4)</f>
        <v>0.72896862742141155</v>
      </c>
      <c r="K4" s="2">
        <f t="shared" ref="K4:K10" si="4">SIN(I4)</f>
        <v>0.68454710592868862</v>
      </c>
      <c r="L4" s="9">
        <f>F4*J4</f>
        <v>3.4990494116227754E-2</v>
      </c>
      <c r="M4" s="9">
        <f>F4*K4</f>
        <v>3.2858261084577053E-2</v>
      </c>
      <c r="N4" s="9">
        <f>(A4)/M4</f>
        <v>680.49857971623737</v>
      </c>
      <c r="O4" s="9">
        <f t="shared" ref="O4:O10" si="5">N4/(2*PI()*B4)</f>
        <v>2.1660942545770672</v>
      </c>
      <c r="P4" s="8"/>
    </row>
    <row r="5" spans="1:18" x14ac:dyDescent="0.25">
      <c r="A5" s="2">
        <v>40.5</v>
      </c>
      <c r="B5" s="10">
        <v>50</v>
      </c>
      <c r="C5" s="2">
        <f t="shared" ref="C5:C10" si="6">B5*120/$R$3</f>
        <v>3000</v>
      </c>
      <c r="D5" s="3">
        <v>2968</v>
      </c>
      <c r="E5" s="2">
        <f t="shared" si="0"/>
        <v>1.0666666666666667</v>
      </c>
      <c r="F5" s="2">
        <v>6.2E-2</v>
      </c>
      <c r="G5" s="3">
        <v>3.2</v>
      </c>
      <c r="H5" s="2">
        <f t="shared" si="1"/>
        <v>57.6</v>
      </c>
      <c r="I5" s="2">
        <f t="shared" si="2"/>
        <v>1.0053096491487339</v>
      </c>
      <c r="J5" s="2">
        <f t="shared" si="3"/>
        <v>0.53582679497899655</v>
      </c>
      <c r="K5" s="2">
        <f t="shared" si="4"/>
        <v>0.84432792550201508</v>
      </c>
      <c r="L5" s="9">
        <f t="shared" ref="L5:L10" si="7">F5*J5</f>
        <v>3.3221261288697783E-2</v>
      </c>
      <c r="M5" s="9">
        <f t="shared" ref="M5:M10" si="8">F5*K5</f>
        <v>5.2348331381124935E-2</v>
      </c>
      <c r="N5" s="9">
        <f t="shared" ref="N5:N10" si="9">(A5)/M5</f>
        <v>773.66362845718038</v>
      </c>
      <c r="O5" s="9">
        <f t="shared" si="5"/>
        <v>2.4626478151874358</v>
      </c>
      <c r="P5" s="8"/>
    </row>
    <row r="6" spans="1:18" x14ac:dyDescent="0.25">
      <c r="A6" s="2">
        <v>49.9</v>
      </c>
      <c r="B6" s="10">
        <v>50</v>
      </c>
      <c r="C6" s="2">
        <f t="shared" si="6"/>
        <v>3000</v>
      </c>
      <c r="D6" s="3">
        <v>2968</v>
      </c>
      <c r="E6" s="2">
        <f t="shared" si="0"/>
        <v>1.0666666666666667</v>
      </c>
      <c r="F6" s="2">
        <v>7.5999999999999998E-2</v>
      </c>
      <c r="G6" s="3">
        <v>3.65</v>
      </c>
      <c r="H6" s="2">
        <f t="shared" si="1"/>
        <v>65.7</v>
      </c>
      <c r="I6" s="2">
        <f t="shared" si="2"/>
        <v>1.1466813185602747</v>
      </c>
      <c r="J6" s="2">
        <f t="shared" si="3"/>
        <v>0.41151435860510865</v>
      </c>
      <c r="K6" s="2">
        <f t="shared" si="4"/>
        <v>0.91140327663544529</v>
      </c>
      <c r="L6" s="9">
        <f t="shared" si="7"/>
        <v>3.1275091253988259E-2</v>
      </c>
      <c r="M6" s="9">
        <f t="shared" si="8"/>
        <v>6.9266649024293844E-2</v>
      </c>
      <c r="N6" s="9">
        <f t="shared" si="9"/>
        <v>720.4044183297882</v>
      </c>
      <c r="O6" s="9">
        <f t="shared" si="5"/>
        <v>2.2931184840485481</v>
      </c>
      <c r="P6" s="8"/>
    </row>
    <row r="7" spans="1:18" x14ac:dyDescent="0.25">
      <c r="A7" s="2">
        <v>60</v>
      </c>
      <c r="B7" s="10">
        <v>50</v>
      </c>
      <c r="C7" s="2">
        <f t="shared" si="6"/>
        <v>3000</v>
      </c>
      <c r="D7" s="3">
        <v>2968</v>
      </c>
      <c r="E7" s="2">
        <f t="shared" si="0"/>
        <v>1.0666666666666667</v>
      </c>
      <c r="F7" s="2">
        <v>0.09</v>
      </c>
      <c r="G7" s="3">
        <v>4</v>
      </c>
      <c r="H7" s="2">
        <f t="shared" si="1"/>
        <v>72</v>
      </c>
      <c r="I7" s="2">
        <f t="shared" si="2"/>
        <v>1.2566370614359172</v>
      </c>
      <c r="J7" s="2">
        <f t="shared" si="3"/>
        <v>0.30901699437494745</v>
      </c>
      <c r="K7" s="2">
        <f t="shared" si="4"/>
        <v>0.95105651629515353</v>
      </c>
      <c r="L7" s="9">
        <f t="shared" si="7"/>
        <v>2.7811529493745268E-2</v>
      </c>
      <c r="M7" s="9">
        <f t="shared" si="8"/>
        <v>8.5595086466563816E-2</v>
      </c>
      <c r="N7" s="9">
        <f t="shared" si="9"/>
        <v>700.97481615884487</v>
      </c>
      <c r="O7" s="9">
        <f t="shared" si="5"/>
        <v>2.2312721394922552</v>
      </c>
      <c r="P7" s="8"/>
    </row>
    <row r="8" spans="1:18" x14ac:dyDescent="0.25">
      <c r="A8" s="2">
        <v>70</v>
      </c>
      <c r="B8" s="10">
        <v>50</v>
      </c>
      <c r="C8" s="2">
        <f t="shared" si="6"/>
        <v>3000</v>
      </c>
      <c r="D8" s="3">
        <v>2968</v>
      </c>
      <c r="E8" s="2">
        <f t="shared" si="0"/>
        <v>1.0666666666666667</v>
      </c>
      <c r="F8" s="2">
        <v>0.104</v>
      </c>
      <c r="G8" s="3">
        <v>4.0999999999999996</v>
      </c>
      <c r="H8" s="2">
        <f t="shared" si="1"/>
        <v>73.8</v>
      </c>
      <c r="I8" s="2">
        <f t="shared" si="2"/>
        <v>1.2880529879718152</v>
      </c>
      <c r="J8" s="2">
        <f t="shared" si="3"/>
        <v>0.27899110603922928</v>
      </c>
      <c r="K8" s="2">
        <f t="shared" si="4"/>
        <v>0.96029368567694307</v>
      </c>
      <c r="L8" s="9">
        <f t="shared" si="7"/>
        <v>2.9015075028079842E-2</v>
      </c>
      <c r="M8" s="9">
        <f t="shared" si="8"/>
        <v>9.9870543310402071E-2</v>
      </c>
      <c r="N8" s="9">
        <f t="shared" si="9"/>
        <v>700.90737148026619</v>
      </c>
      <c r="O8" s="9">
        <f t="shared" si="5"/>
        <v>2.2310574564126342</v>
      </c>
      <c r="P8" s="8"/>
    </row>
    <row r="9" spans="1:18" x14ac:dyDescent="0.25">
      <c r="A9" s="2">
        <v>80</v>
      </c>
      <c r="B9" s="10">
        <v>50</v>
      </c>
      <c r="C9" s="2">
        <f t="shared" si="6"/>
        <v>3000</v>
      </c>
      <c r="D9" s="3">
        <v>2968</v>
      </c>
      <c r="E9" s="2">
        <f t="shared" si="0"/>
        <v>1.0666666666666667</v>
      </c>
      <c r="F9" s="2">
        <v>0.12</v>
      </c>
      <c r="G9" s="3">
        <v>4.1500000000000004</v>
      </c>
      <c r="H9" s="2">
        <f t="shared" si="1"/>
        <v>74.7</v>
      </c>
      <c r="I9" s="2">
        <f t="shared" si="2"/>
        <v>1.3037609512397643</v>
      </c>
      <c r="J9" s="2">
        <f t="shared" si="3"/>
        <v>0.26387304996537275</v>
      </c>
      <c r="K9" s="2">
        <f t="shared" si="4"/>
        <v>0.96455741845779808</v>
      </c>
      <c r="L9" s="9">
        <f t="shared" si="7"/>
        <v>3.1664765995844731E-2</v>
      </c>
      <c r="M9" s="9">
        <f t="shared" si="8"/>
        <v>0.11574689021493577</v>
      </c>
      <c r="N9" s="9">
        <f t="shared" si="9"/>
        <v>691.16327748801109</v>
      </c>
      <c r="O9" s="9">
        <f t="shared" si="5"/>
        <v>2.2000410419162453</v>
      </c>
      <c r="P9" s="8"/>
    </row>
    <row r="10" spans="1:18" x14ac:dyDescent="0.25">
      <c r="A10" s="2">
        <v>90</v>
      </c>
      <c r="B10" s="10">
        <v>50</v>
      </c>
      <c r="C10" s="2">
        <f t="shared" si="6"/>
        <v>3000</v>
      </c>
      <c r="D10" s="3">
        <v>2968</v>
      </c>
      <c r="E10" s="2">
        <f t="shared" si="0"/>
        <v>1.0666666666666667</v>
      </c>
      <c r="F10" s="2">
        <v>0.13800000000000001</v>
      </c>
      <c r="G10" s="3">
        <v>4.3</v>
      </c>
      <c r="H10" s="2">
        <f t="shared" si="1"/>
        <v>77.400000000000006</v>
      </c>
      <c r="I10" s="2">
        <f t="shared" si="2"/>
        <v>1.3508848410436112</v>
      </c>
      <c r="J10" s="2">
        <f t="shared" si="3"/>
        <v>0.21814324139654248</v>
      </c>
      <c r="K10" s="2">
        <f t="shared" si="4"/>
        <v>0.97591676193874743</v>
      </c>
      <c r="L10" s="9">
        <f t="shared" si="7"/>
        <v>3.0103767312722865E-2</v>
      </c>
      <c r="M10" s="9">
        <f t="shared" si="8"/>
        <v>0.13467651314754717</v>
      </c>
      <c r="N10" s="9">
        <f t="shared" si="9"/>
        <v>668.26796964515222</v>
      </c>
      <c r="O10" s="9">
        <f t="shared" si="5"/>
        <v>2.1271630135802129</v>
      </c>
      <c r="P10" s="8"/>
    </row>
    <row r="11" spans="1:18" x14ac:dyDescent="0.25">
      <c r="A11" s="2"/>
      <c r="B11" s="10"/>
      <c r="C11" s="2"/>
      <c r="D11" s="3"/>
      <c r="E11" s="2"/>
      <c r="F11" s="2"/>
      <c r="G11" s="3"/>
      <c r="H11" s="2"/>
      <c r="I11" s="2"/>
      <c r="J11" s="2"/>
      <c r="K11" s="2"/>
      <c r="L11" s="9"/>
      <c r="M11" s="9"/>
      <c r="N11" s="9"/>
      <c r="O11" s="9"/>
      <c r="P11" s="8"/>
    </row>
    <row r="12" spans="1:18" x14ac:dyDescent="0.25">
      <c r="A12" s="2"/>
      <c r="B12" s="10"/>
      <c r="C12" s="2"/>
      <c r="D12" s="3"/>
      <c r="E12" s="2"/>
      <c r="F12" s="2"/>
      <c r="G12" s="3"/>
      <c r="H12" s="2"/>
      <c r="I12" s="2"/>
      <c r="J12" s="2"/>
      <c r="K12" s="2"/>
      <c r="L12" s="9"/>
      <c r="M12" s="9"/>
      <c r="N12" s="9"/>
      <c r="O12" s="9"/>
      <c r="P1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defaultRowHeight="15" x14ac:dyDescent="0.25"/>
  <cols>
    <col min="2" max="2" width="0" hidden="1" customWidth="1"/>
    <col min="3" max="3" width="21.42578125" bestFit="1" customWidth="1"/>
    <col min="4" max="4" width="14.28515625" bestFit="1" customWidth="1"/>
    <col min="5" max="5" width="27.42578125" bestFit="1" customWidth="1"/>
    <col min="6" max="6" width="31" bestFit="1" customWidth="1"/>
    <col min="10" max="10" width="11.28515625" customWidth="1"/>
    <col min="11" max="11" width="11" customWidth="1"/>
    <col min="12" max="12" width="14.85546875" customWidth="1"/>
    <col min="13" max="13" width="16" customWidth="1"/>
  </cols>
  <sheetData>
    <row r="1" spans="1:12" ht="21" x14ac:dyDescent="0.35">
      <c r="A1" s="4" t="s">
        <v>21</v>
      </c>
      <c r="L1" s="5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C7" s="15" t="s">
        <v>13</v>
      </c>
      <c r="D7" s="15"/>
      <c r="E7" s="15"/>
      <c r="F7" s="15"/>
    </row>
    <row r="8" spans="1:12" x14ac:dyDescent="0.25">
      <c r="C8" s="13" t="s">
        <v>16</v>
      </c>
      <c r="D8" s="13" t="s">
        <v>17</v>
      </c>
      <c r="E8" s="13" t="s">
        <v>14</v>
      </c>
      <c r="F8" s="13" t="s">
        <v>15</v>
      </c>
    </row>
    <row r="9" spans="1:12" x14ac:dyDescent="0.25">
      <c r="C9" s="12">
        <v>31.05</v>
      </c>
      <c r="D9" s="12">
        <v>0.16400000000000001</v>
      </c>
      <c r="E9" s="12">
        <f>C9/D9</f>
        <v>189.32926829268291</v>
      </c>
      <c r="F9" s="12">
        <f>E9/2</f>
        <v>94.664634146341456</v>
      </c>
    </row>
    <row r="10" spans="1:12" x14ac:dyDescent="0.25">
      <c r="C10" s="12">
        <v>31.05</v>
      </c>
      <c r="D10" s="12">
        <v>0.16600000000000001</v>
      </c>
      <c r="E10" s="12">
        <f>C10/D10</f>
        <v>187.04819277108433</v>
      </c>
      <c r="F10" s="12">
        <f>E10/2</f>
        <v>93.524096385542165</v>
      </c>
    </row>
    <row r="11" spans="1:12" x14ac:dyDescent="0.25">
      <c r="C11" s="12">
        <v>31.05</v>
      </c>
      <c r="D11" s="12">
        <v>0.16</v>
      </c>
      <c r="E11" s="12">
        <f>C11/D11</f>
        <v>194.0625</v>
      </c>
      <c r="F11" s="12">
        <f>E11/2</f>
        <v>97.03125</v>
      </c>
    </row>
  </sheetData>
  <mergeCells count="1">
    <mergeCell ref="C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No_Load </vt:lpstr>
      <vt:lpstr>Locked_Rotor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Debraj Deb</dc:creator>
  <cp:lastModifiedBy>Srisairam Gaarlapati - I20026</cp:lastModifiedBy>
  <dcterms:created xsi:type="dcterms:W3CDTF">2012-03-01T08:40:55Z</dcterms:created>
  <dcterms:modified xsi:type="dcterms:W3CDTF">2021-08-04T09:15:33Z</dcterms:modified>
</cp:coreProperties>
</file>