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CAEC1FB8-330B-4373-A1E6-F0B13C8FC87F}" xr6:coauthVersionLast="45" xr6:coauthVersionMax="45" xr10:uidLastSave="{00000000-0000-0000-0000-000000000000}"/>
  <bookViews>
    <workbookView xWindow="-28920" yWindow="-120" windowWidth="29040" windowHeight="15990" tabRatio="654" activeTab="1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4" i="3"/>
  <c r="C75" i="3"/>
  <c r="C64" i="4"/>
  <c r="C63" i="4"/>
  <c r="C61" i="4"/>
  <c r="C62" i="4"/>
  <c r="C88" i="2"/>
  <c r="C95" i="2" l="1"/>
  <c r="C94" i="2"/>
  <c r="C93" i="2"/>
  <c r="C92" i="2"/>
  <c r="C91" i="2"/>
  <c r="C90" i="2"/>
  <c r="C89" i="2"/>
  <c r="C22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<sst xmlns="http://schemas.openxmlformats.org/spreadsheetml/2006/main" count="1462" uniqueCount="557">
  <si>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</si>
  <si>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</si>
  <si>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</si>
  <si>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</si>
  <si>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</si>
  <si>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</si>
  <si>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</si>
  <si>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</si>
  <si>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</si>
  <si>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</si>
  <si>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</si>
  <si>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</si>
  <si>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</si>
  <si>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</si>
  <si>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</si>
  <si>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</si>
  <si>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</si>
  <si>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</si>
  <si>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</si>
  <si>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</si>
  <si>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</si>
  <si>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</si>
  <si>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</si>
  <si>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</si>
  <si>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</si>
  <si>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</si>
  <si>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</si>
  <si>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</si>
  <si>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</si>
  <si>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</si>
  <si>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</si>
  <si>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</si>
  <si>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</si>
  <si>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</si>
  <si>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</si>
  <si>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</si>
  <si>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</si>
  <si>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</si>
  <si>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</si>
  <si>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</si>
  <si>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</si>
  <si>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</si>
  <si>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</si>
  <si>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</si>
  <si>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</si>
  <si>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</si>
  <si>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</si>
  <si>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</si>
  <si>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</si>
  <si>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</si>
  <si>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</si>
  <si>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</si>
  <si>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</si>
  <si>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</si>
  <si>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</si>
  <si>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</si>
  <si>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</si>
  <si>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</si>
  <si>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</si>
  <si>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</si>
  <si>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</si>
  <si>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</si>
  <si>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</si>
  <si>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</si>
  <si>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</si>
  <si>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</si>
  <si>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</si>
  <si>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</si>
  <si>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</si>
  <si>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</si>
  <si>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</si>
  <si>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</si>
  <si>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</si>
  <si>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</si>
  <si>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</si>
  <si>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</si>
  <si>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</si>
  <si>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</si>
  <si>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</si>
  <si>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</si>
  <si>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</si>
  <si>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</si>
  <si>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</si>
  <si>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</si>
  <si>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</si>
  <si>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</si>
  <si>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</si>
  <si>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</si>
  <si>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</si>
  <si>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</si>
  <si>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</si>
  <si>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</si>
  <si>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</si>
  <si>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</si>
  <si>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</si>
  <si>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</si>
  <si>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</si>
  <si>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</si>
  <si>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</si>
  <si>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</si>
  <si>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</si>
  <si>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</si>
  <si>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</si>
  <si>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</si>
  <si>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</si>
  <si>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</si>
  <si>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</si>
  <si>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</si>
  <si>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</si>
  <si>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</si>
  <si>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</si>
  <si>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</si>
  <si>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</si>
  <si>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</si>
  <si>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</si>
  <si>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</si>
  <si>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</si>
  <si>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</si>
  <si>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</si>
  <si>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</si>
  <si>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</si>
  <si>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</si>
  <si>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</si>
  <si>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</si>
  <si>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</si>
  <si>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</si>
  <si>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</si>
  <si>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</si>
  <si>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</si>
  <si>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</si>
  <si>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</si>
  <si>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</si>
  <si>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</si>
  <si>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</si>
  <si>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</si>
  <si>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</si>
  <si>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</si>
  <si>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</si>
  <si>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</si>
  <si>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</si>
  <si>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</si>
  <si>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</si>
  <si>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</si>
  <si>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</si>
  <si>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</si>
  <si>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</si>
  <si>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</si>
  <si>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</si>
  <si>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</si>
  <si>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</si>
  <si>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</si>
  <si>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</si>
  <si>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</si>
  <si>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</si>
  <si>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</si>
  <si>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</si>
  <si>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</si>
  <si>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</si>
  <si>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</si>
  <si>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</si>
  <si>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</si>
  <si>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</si>
  <si>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</si>
  <si>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</si>
  <si>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</si>
  <si>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</si>
  <si>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</si>
  <si>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</si>
  <si>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</si>
  <si>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</si>
  <si>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</si>
  <si>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</si>
  <si>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</si>
  <si>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</si>
  <si>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</si>
  <si>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</si>
  <si>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</si>
  <si>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</si>
  <si>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</si>
  <si>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</si>
  <si>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</si>
  <si>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</si>
  <si>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</si>
  <si>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</si>
  <si>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</si>
  <si>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</si>
  <si>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</si>
  <si>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</si>
  <si>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</si>
  <si>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</si>
  <si>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</si>
  <si>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</si>
  <si>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</si>
  <si>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</si>
  <si>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</si>
  <si>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</si>
  <si>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</si>
  <si>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</si>
  <si>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</si>
  <si>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</si>
  <si>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</si>
  <si>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</si>
  <si>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</si>
  <si>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</si>
  <si>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</si>
  <si>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</si>
  <si>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</si>
  <si>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</si>
  <si>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</si>
  <si>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</si>
  <si>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</si>
  <si>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</si>
  <si>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</si>
  <si>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</si>
  <si>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</si>
  <si>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</si>
  <si>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</si>
  <si>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</si>
  <si>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</si>
  <si>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</si>
  <si>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</si>
  <si>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</si>
  <si>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</si>
  <si>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</si>
  <si>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</si>
  <si>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</si>
  <si>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</si>
  <si>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</si>
  <si>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</si>
  <si>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</si>
  <si>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</si>
  <si>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</si>
  <si>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</si>
  <si>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</si>
  <si>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</si>
  <si>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</si>
  <si>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</si>
  <si>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</si>
  <si>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</si>
  <si>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</si>
  <si>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</si>
  <si>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</si>
  <si>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</si>
  <si>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</si>
  <si>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</si>
  <si>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</si>
  <si>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</si>
  <si>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</si>
  <si>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</si>
  <si>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</si>
  <si>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</si>
  <si>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</si>
  <si>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</si>
  <si>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</si>
  <si>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</si>
  <si>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</si>
  <si>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</si>
  <si>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</si>
  <si>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</si>
  <si>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</si>
  <si>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</si>
  <si>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</si>
  <si>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</si>
  <si>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</si>
  <si>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</si>
  <si>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</si>
  <si>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</si>
  <si>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</si>
  <si>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</si>
  <si>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</si>
  <si>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</si>
  <si>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</si>
  <si>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</si>
  <si>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</si>
  <si>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</si>
  <si>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</si>
  <si>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</si>
  <si>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</si>
  <si>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</si>
  <si>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</si>
  <si>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</si>
  <si>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</si>
  <si>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</si>
  <si>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</si>
  <si>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</si>
  <si>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</si>
  <si>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</si>
  <si>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</si>
  <si>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</si>
  <si>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</si>
  <si>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</si>
  <si>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</si>
  <si>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</si>
  <si>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</si>
  <si>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</si>
  <si>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</si>
  <si>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</si>
  <si>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</si>
  <si>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</si>
  <si>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</si>
  <si>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</si>
  <si>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</si>
  <si>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</si>
  <si>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</si>
  <si>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</si>
  <si>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</si>
  <si>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</si>
  <si>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</si>
  <si>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</si>
  <si>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</si>
  <si>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</si>
  <si>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</si>
  <si>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</si>
  <si>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</si>
  <si>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</si>
  <si>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</si>
  <si>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</si>
  <si>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</si>
  <si>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</si>
  <si>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</si>
  <si>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</si>
  <si>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</si>
  <si>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</si>
  <si>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</si>
  <si>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</si>
  <si>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</si>
  <si>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</si>
  <si>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</si>
  <si>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</si>
  <si>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</si>
  <si>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</si>
  <si>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</si>
  <si>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</si>
  <si>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</si>
  <si>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</si>
  <si>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</si>
  <si>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</si>
  <si>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</si>
  <si>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</si>
  <si>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</si>
  <si>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</si>
  <si>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</si>
  <si>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</si>
  <si>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</si>
  <si>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</si>
  <si>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</si>
  <si>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</si>
  <si>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</si>
  <si>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</si>
  <si>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</si>
  <si>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</si>
  <si>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</si>
  <si>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</si>
  <si>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</si>
  <si>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</si>
  <si>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</si>
  <si>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</si>
  <si>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</si>
  <si>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</si>
  <si>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</si>
  <si>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</si>
  <si>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</si>
  <si>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</si>
  <si>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</si>
  <si>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</si>
  <si>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</si>
  <si>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</si>
  <si>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</si>
  <si>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</si>
  <si>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</si>
  <si>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</si>
  <si>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</si>
  <si>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</si>
  <si>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</si>
  <si>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</si>
  <si>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</si>
  <si>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</si>
  <si>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</si>
  <si>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</si>
  <si>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</si>
  <si>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</si>
  <si>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</si>
  <si>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</si>
  <si>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</si>
  <si>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</si>
  <si>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</si>
  <si>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</si>
  <si>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</si>
  <si>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</si>
  <si>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</si>
  <si>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</si>
  <si>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</si>
  <si>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</si>
  <si>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</si>
  <si>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</si>
  <si>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</si>
  <si>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</si>
  <si>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</si>
  <si>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</si>
  <si>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</si>
  <si>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</si>
  <si>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</si>
  <si>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</si>
  <si>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</si>
  <si>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</si>
  <si>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</si>
  <si>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</si>
  <si>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</si>
  <si>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</si>
  <si>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</si>
  <si>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</si>
  <si>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</si>
  <si>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</si>
  <si>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</si>
  <si>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</si>
  <si>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</si>
  <si>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</si>
  <si>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</si>
  <si>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</si>
  <si>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</si>
  <si>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</si>
  <si>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</si>
  <si>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</si>
  <si>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</si>
  <si>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</si>
  <si>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</si>
  <si>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</si>
  <si>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</si>
  <si>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</si>
  <si>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</si>
  <si>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</si>
  <si>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</si>
  <si>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</si>
  <si>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</si>
  <si>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</si>
  <si>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</si>
  <si>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</si>
  <si>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</si>
  <si>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</si>
  <si>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</si>
  <si>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</si>
  <si>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</si>
  <si>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</si>
  <si>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</si>
  <si>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</si>
  <si>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</si>
  <si>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</si>
  <si>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</si>
  <si>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</si>
  <si>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</si>
  <si>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</si>
  <si>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</si>
  <si>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</si>
  <si>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</si>
  <si>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</si>
  <si>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</si>
  <si>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</si>
  <si>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</si>
  <si>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</si>
  <si>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</si>
  <si>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</si>
  <si>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</si>
  <si>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</si>
  <si>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</si>
  <si>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</si>
  <si>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</si>
  <si>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</si>
  <si>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</si>
  <si>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</si>
  <si>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</si>
  <si>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</si>
  <si>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</si>
  <si>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</si>
  <si>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</si>
  <si>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</si>
  <si>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</si>
  <si>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</si>
  <si>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</si>
  <si>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</si>
  <si>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</si>
  <si>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</si>
  <si>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</si>
  <si>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</si>
  <si>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</si>
  <si>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</si>
  <si>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</si>
  <si>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</si>
  <si>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</si>
  <si>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</si>
  <si>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</si>
  <si>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</si>
  <si>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</si>
  <si>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</si>
  <si>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</si>
  <si>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</si>
  <si>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</si>
  <si>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</si>
  <si>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</si>
  <si>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</si>
  <si>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</si>
  <si>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</si>
  <si>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</si>
  <si>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</si>
  <si>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</si>
  <si>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</si>
  <si>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</si>
  <si>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</si>
  <si>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</si>
  <si>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</si>
  <si>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</si>
  <si>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</si>
  <si>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</si>
  <si>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</si>
  <si>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</si>
  <si>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</si>
  <si>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</si>
  <si>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</si>
  <si>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</si>
  <si>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</si>
  <si>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</si>
  <si>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</si>
  <si>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</si>
  <si>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</si>
  <si>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</si>
  <si>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</si>
  <si>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</si>
  <si>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</si>
  <si>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</si>
  <si>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</si>
  <si>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</si>
  <si>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</si>
  <si>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</si>
  <si>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</si>
  <si>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</si>
  <si>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</si>
  <si>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</si>
  <si>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</si>
  <si>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2.0.4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</si>
  <si>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</si>
  <si>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</si>
  <si>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</si>
  <si>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</si>
  <si>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</si>
  <si>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</si>
  <si>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</si>
  <si>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</si>
  <si>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</si>
  <si>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</si>
  <si>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</si>
  <si>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</si>
  <si>
    <t>%IDENT%%IDENT%// P-Term Coefficients (for plant measurements only)</t>
  </si>
  <si>
    <t>%IDENT%%IDENT%volatile int16_t PTermFactor; // Q15 P-Term Coefficient Factor (R/W)</t>
  </si>
  <si>
    <t>%IDENT%%IDENT%volatile int16_t PTermScaler; // Q15 P-Term Coefficient Bit-Shift Scaler (R/W)</t>
  </si>
  <si>
    <t>line174</t>
  </si>
  <si>
    <t>line175</t>
  </si>
  <si>
    <t>line176</t>
  </si>
  <si>
    <t>line177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</si>
</sst>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1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458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537</v>
      </c>
    </row>
    <row r="6" spans="1:3" x14ac:dyDescent="0.25">
      <c r="A6" s="6" t="s">
        <v>377</v>
      </c>
      <c r="B6" s="1" t="s">
        <v>162</v>
      </c>
      <c r="C6" s="7">
        <v>43924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COUNTA(A10:A22)</f>
        <v>12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443</v>
      </c>
    </row>
    <row r="13" spans="1:3" x14ac:dyDescent="0.25">
      <c r="A13" s="6">
        <v>3</v>
      </c>
      <c r="B13" s="1" t="s">
        <v>162</v>
      </c>
      <c r="C13" s="1" t="s">
        <v>444</v>
      </c>
    </row>
    <row r="14" spans="1:3" x14ac:dyDescent="0.25">
      <c r="A14" s="6">
        <v>4</v>
      </c>
      <c r="B14" s="1" t="s">
        <v>162</v>
      </c>
      <c r="C14" s="1" t="s">
        <v>449</v>
      </c>
    </row>
    <row r="15" spans="1:3" x14ac:dyDescent="0.25">
      <c r="A15" s="6">
        <v>5</v>
      </c>
      <c r="B15" s="1" t="s">
        <v>162</v>
      </c>
      <c r="C15" s="1" t="s">
        <v>450</v>
      </c>
    </row>
    <row r="16" spans="1:3" x14ac:dyDescent="0.25">
      <c r="A16" s="6">
        <v>6</v>
      </c>
      <c r="B16" s="1" t="s">
        <v>162</v>
      </c>
      <c r="C16" s="1" t="s">
        <v>454</v>
      </c>
    </row>
    <row r="17" spans="1:3" x14ac:dyDescent="0.25">
      <c r="A17" s="6">
        <v>7</v>
      </c>
      <c r="B17" s="1" t="s">
        <v>162</v>
      </c>
      <c r="C17" s="1" t="s">
        <v>457</v>
      </c>
    </row>
    <row r="18" spans="1:3" x14ac:dyDescent="0.25">
      <c r="A18" s="6">
        <v>8</v>
      </c>
      <c r="B18" s="1" t="s">
        <v>162</v>
      </c>
      <c r="C18" s="1" t="s">
        <v>494</v>
      </c>
    </row>
    <row r="19" spans="1:3" x14ac:dyDescent="0.25">
      <c r="A19" s="6">
        <v>9</v>
      </c>
      <c r="B19" s="1" t="s">
        <v>162</v>
      </c>
      <c r="C19" s="1" t="s">
        <v>504</v>
      </c>
    </row>
    <row r="20" spans="1:3" x14ac:dyDescent="0.25">
      <c r="A20" s="6">
        <v>10</v>
      </c>
      <c r="B20" s="1" t="s">
        <v>162</v>
      </c>
      <c r="C20" s="1" t="s">
        <v>506</v>
      </c>
    </row>
    <row r="21" spans="1:3" x14ac:dyDescent="0.25">
      <c r="A21" s="6">
        <v>11</v>
      </c>
      <c r="B21" s="1" t="s">
        <v>162</v>
      </c>
      <c r="C21" s="1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abSelected="1" topLeftCell="A19" workbookViewId="0">
      <selection activeCell="A23" sqref="A23:B59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451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6" x14ac:dyDescent="0.25">
      <c r="A17" s="6">
        <v>14</v>
      </c>
      <c r="B17" s="1" t="s">
        <v>162</v>
      </c>
      <c r="C17" s="1" t="s">
        <v>337</v>
      </c>
    </row>
    <row r="18" spans="1:6" x14ac:dyDescent="0.25">
      <c r="A18" s="6">
        <v>15</v>
      </c>
      <c r="B18" s="1" t="s">
        <v>162</v>
      </c>
      <c r="C18" s="1" t="s">
        <v>341</v>
      </c>
    </row>
    <row r="19" spans="1:6" x14ac:dyDescent="0.25">
      <c r="A19" s="6">
        <v>16</v>
      </c>
      <c r="B19" s="1" t="s">
        <v>162</v>
      </c>
      <c r="C19" s="1" t="s">
        <v>342</v>
      </c>
    </row>
    <row r="21" spans="1:6" s="5" customFormat="1" ht="15.75" x14ac:dyDescent="0.3">
      <c r="A21" s="4" t="s">
        <v>508</v>
      </c>
      <c r="B21" s="4"/>
      <c r="C21" s="4"/>
      <c r="E21" s="5" t="s">
        <v>509</v>
      </c>
      <c r="F21" s="5" t="s">
        <v>510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511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513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514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515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516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517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518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519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539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545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520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521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522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523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524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525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526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512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540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527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528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541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529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530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531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542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532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546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533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547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534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543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535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536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544</v>
      </c>
    </row>
    <row r="58" spans="1:6" x14ac:dyDescent="0.25">
      <c r="A58" s="6">
        <v>35</v>
      </c>
      <c r="B58" s="1" t="s">
        <v>162</v>
      </c>
      <c r="C58" s="1" t="str">
        <f t="shared" si="0"/>
        <v>%{(1801)}%;agc_enable_switch</v>
      </c>
      <c r="D58" s="1"/>
      <c r="E58" s="10">
        <v>1801</v>
      </c>
      <c r="F58" s="10" t="s">
        <v>548</v>
      </c>
    </row>
    <row r="59" spans="1:6" x14ac:dyDescent="0.25">
      <c r="A59" s="6">
        <v>36</v>
      </c>
      <c r="B59" s="1" t="s">
        <v>162</v>
      </c>
      <c r="C59" s="1" t="str">
        <f t="shared" si="0"/>
        <v>%{(1802)}%;agc_get_factor_function_call</v>
      </c>
      <c r="D59" s="1"/>
      <c r="E59" s="10">
        <v>1802</v>
      </c>
      <c r="F59" s="10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0"/>
  <sheetViews>
    <sheetView topLeftCell="A106" workbookViewId="0">
      <selection activeCell="C123" sqref="C123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178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452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445</v>
      </c>
    </row>
    <row r="19" spans="1:3" x14ac:dyDescent="0.25">
      <c r="A19" s="6" t="s">
        <v>16</v>
      </c>
      <c r="B19" s="1" t="s">
        <v>162</v>
      </c>
      <c r="C19" s="2" t="s">
        <v>446</v>
      </c>
    </row>
    <row r="20" spans="1:3" x14ac:dyDescent="0.25">
      <c r="A20" s="6" t="s">
        <v>17</v>
      </c>
      <c r="B20" s="1" t="s">
        <v>162</v>
      </c>
      <c r="C20" s="2" t="s">
        <v>447</v>
      </c>
    </row>
    <row r="21" spans="1:3" x14ac:dyDescent="0.25">
      <c r="A21" s="6" t="s">
        <v>18</v>
      </c>
      <c r="B21" s="1" t="s">
        <v>162</v>
      </c>
      <c r="C21" s="2" t="s">
        <v>448</v>
      </c>
    </row>
    <row r="22" spans="1:3" x14ac:dyDescent="0.25">
      <c r="A22" s="6" t="s">
        <v>19</v>
      </c>
      <c r="B22" s="1" t="s">
        <v>162</v>
      </c>
      <c r="C22" s="2" t="s">
        <v>455</v>
      </c>
    </row>
    <row r="23" spans="1:3" x14ac:dyDescent="0.25">
      <c r="A23" s="6" t="s">
        <v>20</v>
      </c>
      <c r="B23" s="1" t="s">
        <v>162</v>
      </c>
      <c r="C23" s="2" t="s">
        <v>456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459</v>
      </c>
    </row>
    <row r="31" spans="1:3" x14ac:dyDescent="0.25">
      <c r="A31" s="6" t="s">
        <v>30</v>
      </c>
      <c r="B31" s="1" t="s">
        <v>162</v>
      </c>
      <c r="C31" s="2" t="s">
        <v>460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461</v>
      </c>
    </row>
    <row r="50" spans="1:3" x14ac:dyDescent="0.25">
      <c r="A50" s="6" t="s">
        <v>47</v>
      </c>
      <c r="B50" s="1" t="s">
        <v>162</v>
      </c>
      <c r="C50" s="2" t="s">
        <v>500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495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442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496</v>
      </c>
    </row>
    <row r="85" spans="1:3" x14ac:dyDescent="0.25">
      <c r="A85" s="6" t="s">
        <v>82</v>
      </c>
      <c r="B85" s="1" t="s">
        <v>162</v>
      </c>
      <c r="C85" s="2" t="s">
        <v>497</v>
      </c>
    </row>
    <row r="86" spans="1:3" x14ac:dyDescent="0.25">
      <c r="A86" s="6" t="s">
        <v>83</v>
      </c>
      <c r="B86" s="1" t="s">
        <v>162</v>
      </c>
      <c r="C86" s="2" t="s">
        <v>498</v>
      </c>
    </row>
    <row r="87" spans="1:3" x14ac:dyDescent="0.25">
      <c r="A87" s="6" t="s">
        <v>84</v>
      </c>
      <c r="B87" s="1" t="s">
        <v>162</v>
      </c>
      <c r="C87" s="2" t="s">
        <v>499</v>
      </c>
    </row>
    <row r="88" spans="1:3" x14ac:dyDescent="0.25">
      <c r="A88" s="6" t="s">
        <v>85</v>
      </c>
      <c r="B88" s="1" t="s">
        <v>162</v>
      </c>
      <c r="C88" s="2" t="s">
        <v>462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422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470</v>
      </c>
    </row>
    <row r="97" spans="1:3" x14ac:dyDescent="0.25">
      <c r="A97" s="6" t="s">
        <v>94</v>
      </c>
      <c r="B97" s="1" t="s">
        <v>162</v>
      </c>
      <c r="C97" s="2" t="s">
        <v>471</v>
      </c>
    </row>
    <row r="98" spans="1:3" x14ac:dyDescent="0.25">
      <c r="A98" s="6" t="s">
        <v>95</v>
      </c>
      <c r="B98" s="1" t="s">
        <v>162</v>
      </c>
      <c r="C98" s="2" t="s">
        <v>472</v>
      </c>
    </row>
    <row r="99" spans="1:3" x14ac:dyDescent="0.25">
      <c r="A99" s="6" t="s">
        <v>96</v>
      </c>
      <c r="B99" s="1" t="s">
        <v>162</v>
      </c>
      <c r="C99" s="2" t="s">
        <v>473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501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423</v>
      </c>
    </row>
    <row r="106" spans="1:3" x14ac:dyDescent="0.25">
      <c r="A106" s="6" t="s">
        <v>103</v>
      </c>
      <c r="B106" s="1" t="s">
        <v>162</v>
      </c>
      <c r="C106" s="2" t="s">
        <v>424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173</v>
      </c>
    </row>
    <row r="122" spans="1:3" x14ac:dyDescent="0.25">
      <c r="A122" s="6" t="s">
        <v>119</v>
      </c>
      <c r="B122" s="1" t="s">
        <v>162</v>
      </c>
      <c r="C122" s="2" t="s">
        <v>550</v>
      </c>
    </row>
    <row r="123" spans="1:3" x14ac:dyDescent="0.25">
      <c r="A123" s="6" t="s">
        <v>120</v>
      </c>
      <c r="B123" s="1" t="s">
        <v>162</v>
      </c>
      <c r="C123" s="2" t="s">
        <v>552</v>
      </c>
    </row>
    <row r="124" spans="1:3" x14ac:dyDescent="0.25">
      <c r="A124" s="6" t="s">
        <v>121</v>
      </c>
      <c r="B124" s="1" t="s">
        <v>162</v>
      </c>
      <c r="C124" s="2" t="s">
        <v>551</v>
      </c>
    </row>
    <row r="125" spans="1:3" x14ac:dyDescent="0.25">
      <c r="A125" s="6" t="s">
        <v>122</v>
      </c>
      <c r="B125" s="1" t="s">
        <v>162</v>
      </c>
      <c r="C125" s="2" t="s">
        <v>421</v>
      </c>
    </row>
    <row r="126" spans="1:3" x14ac:dyDescent="0.25">
      <c r="A126" s="6" t="s">
        <v>123</v>
      </c>
      <c r="B126" s="1" t="s">
        <v>162</v>
      </c>
      <c r="C126" s="2" t="s">
        <v>173</v>
      </c>
    </row>
    <row r="127" spans="1:3" x14ac:dyDescent="0.25">
      <c r="A127" s="6" t="s">
        <v>124</v>
      </c>
      <c r="B127" s="1" t="s">
        <v>162</v>
      </c>
      <c r="C127" s="2" t="s">
        <v>502</v>
      </c>
    </row>
    <row r="128" spans="1:3" x14ac:dyDescent="0.25">
      <c r="A128" s="6" t="s">
        <v>125</v>
      </c>
      <c r="B128" s="1" t="s">
        <v>162</v>
      </c>
      <c r="C128" s="2" t="s">
        <v>191</v>
      </c>
    </row>
    <row r="129" spans="1:3" x14ac:dyDescent="0.25">
      <c r="A129" s="6" t="s">
        <v>126</v>
      </c>
      <c r="B129" s="1" t="s">
        <v>162</v>
      </c>
      <c r="C129" s="2" t="s">
        <v>410</v>
      </c>
    </row>
    <row r="130" spans="1:3" x14ac:dyDescent="0.25">
      <c r="A130" s="6" t="s">
        <v>127</v>
      </c>
      <c r="B130" s="1" t="s">
        <v>162</v>
      </c>
      <c r="C130" s="2" t="s">
        <v>411</v>
      </c>
    </row>
    <row r="131" spans="1:3" x14ac:dyDescent="0.25">
      <c r="A131" s="6" t="s">
        <v>128</v>
      </c>
      <c r="B131" s="1" t="s">
        <v>162</v>
      </c>
      <c r="C131" s="2" t="s">
        <v>492</v>
      </c>
    </row>
    <row r="132" spans="1:3" x14ac:dyDescent="0.25">
      <c r="A132" s="6" t="s">
        <v>129</v>
      </c>
      <c r="B132" s="1" t="s">
        <v>162</v>
      </c>
      <c r="C132" s="2" t="s">
        <v>493</v>
      </c>
    </row>
    <row r="133" spans="1:3" x14ac:dyDescent="0.25">
      <c r="A133" s="6" t="s">
        <v>130</v>
      </c>
      <c r="B133" s="1" t="s">
        <v>162</v>
      </c>
      <c r="C133" s="2" t="s">
        <v>420</v>
      </c>
    </row>
    <row r="134" spans="1:3" x14ac:dyDescent="0.25">
      <c r="A134" s="6" t="s">
        <v>131</v>
      </c>
      <c r="B134" s="1" t="s">
        <v>162</v>
      </c>
      <c r="C134" s="2" t="s">
        <v>173</v>
      </c>
    </row>
    <row r="135" spans="1:3" x14ac:dyDescent="0.25">
      <c r="A135" s="6" t="s">
        <v>132</v>
      </c>
      <c r="B135" s="1" t="s">
        <v>162</v>
      </c>
      <c r="C135" s="2" t="s">
        <v>211</v>
      </c>
    </row>
    <row r="136" spans="1:3" x14ac:dyDescent="0.25">
      <c r="A136" s="6" t="s">
        <v>133</v>
      </c>
      <c r="B136" s="1" t="s">
        <v>162</v>
      </c>
      <c r="C136" s="2" t="s">
        <v>191</v>
      </c>
    </row>
    <row r="137" spans="1:3" x14ac:dyDescent="0.25">
      <c r="A137" s="6" t="s">
        <v>134</v>
      </c>
      <c r="B137" s="1" t="s">
        <v>162</v>
      </c>
      <c r="C137" s="2" t="s">
        <v>412</v>
      </c>
    </row>
    <row r="138" spans="1:3" x14ac:dyDescent="0.25">
      <c r="A138" s="6" t="s">
        <v>135</v>
      </c>
      <c r="B138" s="1" t="s">
        <v>162</v>
      </c>
      <c r="C138" s="2" t="s">
        <v>413</v>
      </c>
    </row>
    <row r="139" spans="1:3" x14ac:dyDescent="0.25">
      <c r="A139" s="6" t="s">
        <v>136</v>
      </c>
      <c r="B139" s="1" t="s">
        <v>162</v>
      </c>
      <c r="C139" s="2" t="s">
        <v>414</v>
      </c>
    </row>
    <row r="140" spans="1:3" x14ac:dyDescent="0.25">
      <c r="A140" s="6" t="s">
        <v>137</v>
      </c>
      <c r="B140" s="1" t="s">
        <v>162</v>
      </c>
      <c r="C140" s="2" t="s">
        <v>415</v>
      </c>
    </row>
    <row r="141" spans="1:3" x14ac:dyDescent="0.25">
      <c r="A141" s="6" t="s">
        <v>138</v>
      </c>
      <c r="B141" s="1" t="s">
        <v>162</v>
      </c>
      <c r="C141" s="2" t="s">
        <v>503</v>
      </c>
    </row>
    <row r="142" spans="1:3" x14ac:dyDescent="0.25">
      <c r="A142" s="6" t="s">
        <v>139</v>
      </c>
      <c r="B142" s="1" t="s">
        <v>162</v>
      </c>
      <c r="C142" s="2" t="s">
        <v>173</v>
      </c>
    </row>
    <row r="143" spans="1:3" x14ac:dyDescent="0.25">
      <c r="A143" s="6" t="s">
        <v>140</v>
      </c>
      <c r="B143" s="1" t="s">
        <v>162</v>
      </c>
      <c r="C143" s="2" t="s">
        <v>212</v>
      </c>
    </row>
    <row r="144" spans="1:3" x14ac:dyDescent="0.25">
      <c r="A144" s="6" t="s">
        <v>141</v>
      </c>
      <c r="B144" s="1" t="s">
        <v>162</v>
      </c>
      <c r="C144" s="2" t="s">
        <v>191</v>
      </c>
    </row>
    <row r="145" spans="1:3" x14ac:dyDescent="0.25">
      <c r="A145" s="6" t="s">
        <v>142</v>
      </c>
      <c r="B145" s="1" t="s">
        <v>162</v>
      </c>
      <c r="C145" s="2" t="s">
        <v>489</v>
      </c>
    </row>
    <row r="146" spans="1:3" x14ac:dyDescent="0.25">
      <c r="A146" s="6" t="s">
        <v>143</v>
      </c>
      <c r="B146" s="1" t="s">
        <v>162</v>
      </c>
      <c r="C146" s="2" t="s">
        <v>490</v>
      </c>
    </row>
    <row r="147" spans="1:3" x14ac:dyDescent="0.25">
      <c r="A147" s="6" t="s">
        <v>144</v>
      </c>
      <c r="B147" s="1" t="s">
        <v>162</v>
      </c>
      <c r="C147" s="2" t="s">
        <v>491</v>
      </c>
    </row>
    <row r="148" spans="1:3" x14ac:dyDescent="0.25">
      <c r="A148" s="6" t="s">
        <v>145</v>
      </c>
      <c r="B148" s="1" t="s">
        <v>162</v>
      </c>
      <c r="C148" s="2" t="s">
        <v>419</v>
      </c>
    </row>
    <row r="149" spans="1:3" x14ac:dyDescent="0.25">
      <c r="A149" s="6" t="s">
        <v>146</v>
      </c>
      <c r="B149" s="1" t="s">
        <v>162</v>
      </c>
      <c r="C149" s="2" t="s">
        <v>173</v>
      </c>
    </row>
    <row r="150" spans="1:3" x14ac:dyDescent="0.25">
      <c r="A150" s="6" t="s">
        <v>147</v>
      </c>
      <c r="B150" s="1" t="s">
        <v>162</v>
      </c>
      <c r="C150" s="2" t="s">
        <v>417</v>
      </c>
    </row>
    <row r="151" spans="1:3" x14ac:dyDescent="0.25">
      <c r="A151" s="6" t="s">
        <v>148</v>
      </c>
      <c r="B151" s="1" t="s">
        <v>162</v>
      </c>
      <c r="C151" s="2" t="s">
        <v>191</v>
      </c>
    </row>
    <row r="152" spans="1:3" x14ac:dyDescent="0.25">
      <c r="A152" s="6" t="s">
        <v>149</v>
      </c>
      <c r="B152" s="1" t="s">
        <v>162</v>
      </c>
      <c r="C152" s="2" t="s">
        <v>507</v>
      </c>
    </row>
    <row r="153" spans="1:3" x14ac:dyDescent="0.25">
      <c r="A153" s="6" t="s">
        <v>150</v>
      </c>
      <c r="B153" s="1" t="s">
        <v>162</v>
      </c>
      <c r="C153" s="2" t="s">
        <v>416</v>
      </c>
    </row>
    <row r="154" spans="1:3" x14ac:dyDescent="0.25">
      <c r="A154" s="6" t="s">
        <v>151</v>
      </c>
      <c r="B154" s="1" t="s">
        <v>162</v>
      </c>
      <c r="C154" s="2" t="s">
        <v>418</v>
      </c>
    </row>
    <row r="155" spans="1:3" x14ac:dyDescent="0.25">
      <c r="A155" s="6" t="s">
        <v>152</v>
      </c>
      <c r="B155" s="1" t="s">
        <v>162</v>
      </c>
      <c r="C155" s="2" t="s">
        <v>173</v>
      </c>
    </row>
    <row r="156" spans="1:3" x14ac:dyDescent="0.25">
      <c r="A156" s="6" t="s">
        <v>153</v>
      </c>
      <c r="B156" s="1" t="s">
        <v>162</v>
      </c>
      <c r="C156" s="2" t="s">
        <v>488</v>
      </c>
    </row>
    <row r="157" spans="1:3" x14ac:dyDescent="0.25">
      <c r="A157" s="6" t="s">
        <v>154</v>
      </c>
      <c r="B157" s="1" t="s">
        <v>162</v>
      </c>
      <c r="C157" s="2" t="s">
        <v>191</v>
      </c>
    </row>
    <row r="158" spans="1:3" x14ac:dyDescent="0.25">
      <c r="A158" s="6" t="s">
        <v>155</v>
      </c>
      <c r="B158" s="1" t="s">
        <v>162</v>
      </c>
      <c r="C158" s="2" t="s">
        <v>474</v>
      </c>
    </row>
    <row r="159" spans="1:3" x14ac:dyDescent="0.25">
      <c r="A159" s="6" t="s">
        <v>156</v>
      </c>
      <c r="B159" s="1" t="s">
        <v>162</v>
      </c>
      <c r="C159" s="2" t="s">
        <v>475</v>
      </c>
    </row>
    <row r="160" spans="1:3" x14ac:dyDescent="0.25">
      <c r="A160" s="6" t="s">
        <v>157</v>
      </c>
      <c r="B160" s="1" t="s">
        <v>162</v>
      </c>
      <c r="C160" s="2" t="s">
        <v>476</v>
      </c>
    </row>
    <row r="161" spans="1:3" x14ac:dyDescent="0.25">
      <c r="A161" s="6" t="s">
        <v>158</v>
      </c>
      <c r="B161" s="1" t="s">
        <v>162</v>
      </c>
      <c r="C161" s="2" t="s">
        <v>477</v>
      </c>
    </row>
    <row r="162" spans="1:3" x14ac:dyDescent="0.25">
      <c r="A162" s="6" t="s">
        <v>159</v>
      </c>
      <c r="B162" s="1" t="s">
        <v>162</v>
      </c>
      <c r="C162" s="2" t="s">
        <v>173</v>
      </c>
    </row>
    <row r="163" spans="1:3" x14ac:dyDescent="0.25">
      <c r="A163" s="6" t="s">
        <v>160</v>
      </c>
      <c r="B163" s="1" t="s">
        <v>162</v>
      </c>
      <c r="C163" s="2" t="s">
        <v>478</v>
      </c>
    </row>
    <row r="164" spans="1:3" x14ac:dyDescent="0.25">
      <c r="A164" s="6" t="s">
        <v>161</v>
      </c>
      <c r="B164" s="1" t="s">
        <v>162</v>
      </c>
      <c r="C164" s="2" t="s">
        <v>191</v>
      </c>
    </row>
    <row r="165" spans="1:3" x14ac:dyDescent="0.25">
      <c r="A165" s="6" t="s">
        <v>463</v>
      </c>
      <c r="B165" s="1" t="s">
        <v>162</v>
      </c>
      <c r="C165" s="2" t="s">
        <v>479</v>
      </c>
    </row>
    <row r="166" spans="1:3" x14ac:dyDescent="0.25">
      <c r="A166" s="6" t="s">
        <v>464</v>
      </c>
      <c r="B166" s="1" t="s">
        <v>162</v>
      </c>
      <c r="C166" s="2" t="s">
        <v>480</v>
      </c>
    </row>
    <row r="167" spans="1:3" x14ac:dyDescent="0.25">
      <c r="A167" s="6" t="s">
        <v>465</v>
      </c>
      <c r="B167" s="1" t="s">
        <v>162</v>
      </c>
      <c r="C167" s="2" t="s">
        <v>481</v>
      </c>
    </row>
    <row r="168" spans="1:3" x14ac:dyDescent="0.25">
      <c r="A168" s="6" t="s">
        <v>466</v>
      </c>
      <c r="B168" s="1" t="s">
        <v>162</v>
      </c>
      <c r="C168" s="2" t="s">
        <v>482</v>
      </c>
    </row>
    <row r="169" spans="1:3" x14ac:dyDescent="0.25">
      <c r="A169" s="6" t="s">
        <v>467</v>
      </c>
      <c r="B169" s="1" t="s">
        <v>162</v>
      </c>
      <c r="C169" s="2" t="s">
        <v>441</v>
      </c>
    </row>
    <row r="170" spans="1:3" x14ac:dyDescent="0.25">
      <c r="A170" s="6" t="s">
        <v>468</v>
      </c>
      <c r="B170" s="1" t="s">
        <v>162</v>
      </c>
      <c r="C170" s="2" t="s">
        <v>173</v>
      </c>
    </row>
    <row r="171" spans="1:3" x14ac:dyDescent="0.25">
      <c r="A171" s="6" t="s">
        <v>469</v>
      </c>
      <c r="B171" s="1" t="s">
        <v>162</v>
      </c>
      <c r="C171" s="2" t="s">
        <v>213</v>
      </c>
    </row>
    <row r="172" spans="1:3" x14ac:dyDescent="0.25">
      <c r="A172" s="6" t="s">
        <v>483</v>
      </c>
      <c r="B172" s="1" t="s">
        <v>162</v>
      </c>
      <c r="C172" s="2" t="s">
        <v>173</v>
      </c>
    </row>
    <row r="173" spans="1:3" x14ac:dyDescent="0.25">
      <c r="A173" s="6" t="s">
        <v>484</v>
      </c>
      <c r="B173" s="1" t="s">
        <v>162</v>
      </c>
      <c r="C173" s="2" t="s">
        <v>439</v>
      </c>
    </row>
    <row r="174" spans="1:3" x14ac:dyDescent="0.25">
      <c r="A174" s="6" t="s">
        <v>485</v>
      </c>
      <c r="B174" s="1" t="s">
        <v>162</v>
      </c>
      <c r="C174" s="2" t="s">
        <v>440</v>
      </c>
    </row>
    <row r="175" spans="1:3" x14ac:dyDescent="0.25">
      <c r="A175" s="6" t="s">
        <v>486</v>
      </c>
      <c r="B175" s="1" t="s">
        <v>162</v>
      </c>
      <c r="C175" s="2" t="s">
        <v>173</v>
      </c>
    </row>
    <row r="176" spans="1:3" x14ac:dyDescent="0.25">
      <c r="A176" s="6" t="s">
        <v>487</v>
      </c>
      <c r="B176" s="1" t="s">
        <v>162</v>
      </c>
      <c r="C176" s="2" t="s">
        <v>173</v>
      </c>
    </row>
    <row r="177" spans="1:3" x14ac:dyDescent="0.25">
      <c r="A177" s="6" t="s">
        <v>553</v>
      </c>
      <c r="B177" s="1" t="s">
        <v>162</v>
      </c>
      <c r="C177" s="2" t="s">
        <v>214</v>
      </c>
    </row>
    <row r="178" spans="1:3" x14ac:dyDescent="0.25">
      <c r="A178" s="6" t="s">
        <v>554</v>
      </c>
      <c r="B178" s="1" t="s">
        <v>162</v>
      </c>
      <c r="C178" s="2" t="s">
        <v>215</v>
      </c>
    </row>
    <row r="179" spans="1:3" x14ac:dyDescent="0.25">
      <c r="A179" s="6" t="s">
        <v>555</v>
      </c>
      <c r="B179" s="1" t="s">
        <v>162</v>
      </c>
      <c r="C179" s="2" t="s">
        <v>214</v>
      </c>
    </row>
    <row r="180" spans="1:3" x14ac:dyDescent="0.25">
      <c r="A180" s="6" t="s">
        <v>556</v>
      </c>
      <c r="B180" s="1" t="s">
        <v>162</v>
      </c>
      <c r="C180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4" workbookViewId="0">
      <selection activeCell="C89" sqref="C89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505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tr">
        <f xml:space="preserve"> "%{(" &amp; tokens!E40 &amp; ")}%// Calls the %FILENAME_PATTERN% P-Term controller during measurements of plant transfer functions"</f>
        <v>%{(1209)}%// Calls the %FILENAME_PATTERN% P-Term controller during measurements of plant transfer functions</v>
      </c>
    </row>
    <row r="89" spans="1:3" x14ac:dyDescent="0.25">
      <c r="A89" s="6" t="s">
        <v>86</v>
      </c>
      <c r="B89" s="1" t="s">
        <v>162</v>
      </c>
      <c r="C89" s="1" t="str">
        <f xml:space="preserve"> "%{(" &amp; tokens!E40 &amp; ")}%// THIS CONTROLLER IS USED FOR MEASUREMENTS OF THE PLANT TRANSFER FUNCTION ONLY."</f>
        <v>%{(1209)}%// THIS CONTROLLER IS USED FOR MEASUREMENTS OF THE PLANT TRANSFER FUNCTION ONLY.</v>
      </c>
    </row>
    <row r="90" spans="1:3" x14ac:dyDescent="0.25">
      <c r="A90" s="6" t="s">
        <v>87</v>
      </c>
      <c r="B90" s="1" t="s">
        <v>162</v>
      </c>
      <c r="C90" s="1" t="str">
        <f xml:space="preserve"> "%{(" &amp; tokens!E40 &amp; ")}%// THIS LOOP IS BY DEFAULT UNSTABLE AND ONLY WORKS UNDER STABLE TEST CONDITIONS"</f>
        <v>%{(1209)}%// THIS LOOP IS BY DEFAULT UNSTABLE AND ONLY WORKS UNDER STABLE TEST CONDITIONS</v>
      </c>
    </row>
    <row r="91" spans="1:3" x14ac:dyDescent="0.25">
      <c r="A91" s="6" t="s">
        <v>88</v>
      </c>
      <c r="B91" s="1" t="s">
        <v>162</v>
      </c>
      <c r="C91" s="1" t="str">
        <f xml:space="preserve"> "%{(" &amp; tokens!E40 &amp; ")}%// DO NOT USE THIS CONTROLLER TYPE FOR NORMAL OPERATION"</f>
        <v>%{(1209)}%// DO NOT USE THIS CONTROLLER TYPE FOR NORMAL OPERATION</v>
      </c>
    </row>
    <row r="92" spans="1:3" x14ac:dyDescent="0.25">
      <c r="A92" s="6" t="s">
        <v>89</v>
      </c>
      <c r="B92" s="1" t="s">
        <v>162</v>
      </c>
      <c r="C92" s="1" t="str">
        <f xml:space="preserve"> "%{(" &amp; tokens!E40 &amp; ")}%extern void %FILENAME_PATTERN%_PTermUpdate( // Calls the P-Term controller (Assembly)"</f>
        <v>%{(1209)}%extern void %FILENAME_PATTERN%_PTermUpdate( // Calls the P-Term controller (Assembly)</v>
      </c>
    </row>
    <row r="93" spans="1:3" x14ac:dyDescent="0.25">
      <c r="A93" s="6" t="s">
        <v>90</v>
      </c>
      <c r="B93" s="1" t="s">
        <v>162</v>
      </c>
      <c r="C93" s="1" t="str">
        <f xml:space="preserve"> "%{(" &amp; tokens!E40 &amp; ")}%%IDENT%%IDENT%volatile %STRUCTURE_LABEL%* controller // Pointer to nPnZ data type object"</f>
        <v>%{(1209)}%%IDENT%%IDENT%volatile %STRUCTURE_LABEL%* controller // Pointer to nPnZ data type object</v>
      </c>
    </row>
    <row r="94" spans="1:3" x14ac:dyDescent="0.25">
      <c r="A94" s="6" t="s">
        <v>91</v>
      </c>
      <c r="B94" s="1" t="s">
        <v>162</v>
      </c>
      <c r="C94" s="1" t="str">
        <f xml:space="preserve"> "%{(" &amp; tokens!E40 &amp; ")}%%IDENT%);"</f>
        <v>%{(1209)}%%IDENT%);</v>
      </c>
    </row>
    <row r="95" spans="1:3" x14ac:dyDescent="0.25">
      <c r="A95" s="6" t="s">
        <v>92</v>
      </c>
      <c r="B95" s="1" t="s">
        <v>162</v>
      </c>
      <c r="C95" s="1" t="str">
        <f xml:space="preserve"> "%{(" &amp; tokens!E40 &amp; ")}%%EMPTY%"</f>
        <v>%{(1209)}%%EMPTY%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82"/>
  <sheetViews>
    <sheetView topLeftCell="A58" workbookViewId="0">
      <selection activeCell="C78" sqref="C78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80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tr">
        <f xml:space="preserve"> "%{(" &amp; tokens!E40 &amp; ")}%%EMPTY%"</f>
        <v>%{(1209)}%%EMPTY%</v>
      </c>
    </row>
    <row r="75" spans="1:3" x14ac:dyDescent="0.25">
      <c r="A75" s="6" t="s">
        <v>72</v>
      </c>
      <c r="B75" s="1" t="s">
        <v>162</v>
      </c>
      <c r="C75" s="1" t="str">
        <f xml:space="preserve"> "%{(" &amp; tokens!E40 &amp; ")}%// P-Term Coefficient for Plant Measurements"</f>
        <v>%{(1209)}%// P-Term Coefficient for Plant Measurements</v>
      </c>
    </row>
    <row r="76" spans="1:3" x14ac:dyDescent="0.25">
      <c r="A76" s="6" t="s">
        <v>73</v>
      </c>
      <c r="B76" s="1" t="s">
        <v>162</v>
      </c>
      <c r="C76" s="1" t="str">
        <f xml:space="preserve"> "%{(" &amp; tokens!E40 &amp; ")}%volatile int16_t %PREFIX%pterm_factor = %PTERMFACTOR%;"</f>
        <v>%{(1209)}%volatile int16_t %PREFIX%pterm_factor = %PTERMFACTOR%;</v>
      </c>
    </row>
    <row r="77" spans="1:3" x14ac:dyDescent="0.25">
      <c r="A77" s="6" t="s">
        <v>74</v>
      </c>
      <c r="B77" s="1" t="s">
        <v>162</v>
      </c>
      <c r="C77" s="1" t="str">
        <f xml:space="preserve"> "%{(" &amp; tokens!E40 &amp; ")}%volatile int16_t %PREFIX%pterm_scaler = %PTERMSCALER%;"</f>
        <v>%{(1209)}%volatile int16_t %PREFIX%pterm_scaler = %PTERMSCALER%;</v>
      </c>
    </row>
    <row r="78" spans="1:3" x14ac:dyDescent="0.25">
      <c r="A78" s="6" t="s">
        <v>75</v>
      </c>
      <c r="B78" s="1" t="s">
        <v>162</v>
      </c>
      <c r="C78" s="1" t="s">
        <v>173</v>
      </c>
    </row>
    <row r="79" spans="1:3" x14ac:dyDescent="0.25">
      <c r="A79" s="6" t="s">
        <v>76</v>
      </c>
      <c r="B79" s="1" t="s">
        <v>162</v>
      </c>
      <c r="C79" s="1" t="s">
        <v>272</v>
      </c>
    </row>
    <row r="80" spans="1:3" x14ac:dyDescent="0.25">
      <c r="A80" s="6" t="s">
        <v>77</v>
      </c>
      <c r="B80" s="1" t="s">
        <v>162</v>
      </c>
      <c r="C80" s="1" t="s">
        <v>173</v>
      </c>
    </row>
    <row r="81" spans="1:3" x14ac:dyDescent="0.25">
      <c r="A81" s="6" t="s">
        <v>78</v>
      </c>
      <c r="B81" s="1" t="s">
        <v>162</v>
      </c>
      <c r="C81" s="1" t="s">
        <v>271</v>
      </c>
    </row>
    <row r="82" spans="1:3" x14ac:dyDescent="0.25">
      <c r="A82" s="6" t="s">
        <v>79</v>
      </c>
      <c r="B82" s="1" t="s">
        <v>162</v>
      </c>
      <c r="C82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73"/>
  <sheetViews>
    <sheetView topLeftCell="A46" workbookViewId="0">
      <selection activeCell="C65" sqref="C65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71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425</v>
      </c>
    </row>
    <row r="33" spans="1:3" x14ac:dyDescent="0.25">
      <c r="A33" s="6" t="s">
        <v>32</v>
      </c>
      <c r="B33" s="1" t="s">
        <v>162</v>
      </c>
      <c r="C33" s="1" t="s">
        <v>426</v>
      </c>
    </row>
    <row r="34" spans="1:3" x14ac:dyDescent="0.25">
      <c r="A34" s="6" t="s">
        <v>33</v>
      </c>
      <c r="B34" s="1" t="s">
        <v>162</v>
      </c>
      <c r="C34" s="1" t="s">
        <v>427</v>
      </c>
    </row>
    <row r="35" spans="1:3" x14ac:dyDescent="0.25">
      <c r="A35" s="6" t="s">
        <v>34</v>
      </c>
      <c r="B35" s="1" t="s">
        <v>162</v>
      </c>
      <c r="C35" s="1" t="s">
        <v>428</v>
      </c>
    </row>
    <row r="36" spans="1:3" x14ac:dyDescent="0.25">
      <c r="A36" s="6" t="s">
        <v>35</v>
      </c>
      <c r="B36" s="1" t="s">
        <v>162</v>
      </c>
      <c r="C36" s="1" t="s">
        <v>429</v>
      </c>
    </row>
    <row r="37" spans="1:3" x14ac:dyDescent="0.25">
      <c r="A37" s="6" t="s">
        <v>36</v>
      </c>
      <c r="B37" s="1" t="s">
        <v>162</v>
      </c>
      <c r="C37" s="1" t="s">
        <v>430</v>
      </c>
    </row>
    <row r="38" spans="1:3" x14ac:dyDescent="0.25">
      <c r="A38" s="6" t="s">
        <v>37</v>
      </c>
      <c r="B38" s="1" t="s">
        <v>162</v>
      </c>
      <c r="C38" s="1" t="s">
        <v>431</v>
      </c>
    </row>
    <row r="39" spans="1:3" x14ac:dyDescent="0.25">
      <c r="A39" s="6" t="s">
        <v>38</v>
      </c>
      <c r="B39" s="1" t="s">
        <v>162</v>
      </c>
      <c r="C39" s="1" t="s">
        <v>432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433</v>
      </c>
    </row>
    <row r="42" spans="1:3" x14ac:dyDescent="0.25">
      <c r="A42" s="6" t="s">
        <v>39</v>
      </c>
      <c r="B42" s="1" t="s">
        <v>162</v>
      </c>
      <c r="C42" s="1" t="s">
        <v>434</v>
      </c>
    </row>
    <row r="43" spans="1:3" x14ac:dyDescent="0.25">
      <c r="A43" s="6" t="s">
        <v>40</v>
      </c>
      <c r="B43" s="1" t="s">
        <v>162</v>
      </c>
      <c r="C43" s="1" t="s">
        <v>435</v>
      </c>
    </row>
    <row r="44" spans="1:3" x14ac:dyDescent="0.25">
      <c r="A44" s="6" t="s">
        <v>41</v>
      </c>
      <c r="B44" s="1" t="s">
        <v>162</v>
      </c>
      <c r="C44" s="1" t="s">
        <v>436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437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438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tokens!E40 &amp; ")}%%IDENT%"</f>
        <v>%{(1209)}%%IDENT%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tokens!E40 &amp; ")}%%IDENT%// Load P-Term factor and scaler into data structure"</f>
        <v>%{(1209)}%%IDENT%// Load P-Term factor and scaler into data structure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tokens!E40 &amp; ")}%%IDENT%controller-&gt;Filter.PTermFactor = %PREFIX%pterm_factor;;"</f>
        <v>%{(1209)}%%IDENT%controller-&gt;Filter.PTermFactor = %PREFIX%pterm_factor;;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tokens!E40 &amp; ")}%%IDENT%controller-&gt;Filter.PTermScaler = %PREFIX%pterm_scaler;"</f>
        <v>%{(1209)}%%IDENT%controller-&gt;Filter.PTermScaler = %PREFIX%pterm_scaler;</v>
      </c>
    </row>
    <row r="65" spans="1:3" x14ac:dyDescent="0.25">
      <c r="A65" s="6" t="s">
        <v>62</v>
      </c>
      <c r="B65" s="1" t="s">
        <v>162</v>
      </c>
      <c r="C65" s="1" t="s">
        <v>304</v>
      </c>
    </row>
    <row r="66" spans="1:3" x14ac:dyDescent="0.25">
      <c r="A66" s="6" t="s">
        <v>63</v>
      </c>
      <c r="B66" s="1" t="s">
        <v>162</v>
      </c>
      <c r="C66" s="1" t="s">
        <v>303</v>
      </c>
    </row>
    <row r="67" spans="1:3" x14ac:dyDescent="0.25">
      <c r="A67" s="6" t="s">
        <v>64</v>
      </c>
      <c r="B67" s="1" t="s">
        <v>162</v>
      </c>
      <c r="C67" s="1" t="s">
        <v>302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173</v>
      </c>
    </row>
    <row r="70" spans="1:3" x14ac:dyDescent="0.25">
      <c r="A70" s="6" t="s">
        <v>67</v>
      </c>
      <c r="B70" s="1" t="s">
        <v>162</v>
      </c>
      <c r="C70" s="1" t="s">
        <v>214</v>
      </c>
    </row>
    <row r="71" spans="1:3" x14ac:dyDescent="0.25">
      <c r="A71" s="6" t="s">
        <v>68</v>
      </c>
      <c r="B71" s="1" t="s">
        <v>162</v>
      </c>
      <c r="C71" s="1" t="s">
        <v>215</v>
      </c>
    </row>
    <row r="72" spans="1:3" x14ac:dyDescent="0.25">
      <c r="A72" s="6" t="s">
        <v>69</v>
      </c>
      <c r="B72" s="1" t="s">
        <v>162</v>
      </c>
      <c r="C72" s="1" t="s">
        <v>214</v>
      </c>
    </row>
    <row r="73" spans="1:3" x14ac:dyDescent="0.25">
      <c r="A73" s="6" t="s">
        <v>70</v>
      </c>
      <c r="B73" s="1" t="s">
        <v>162</v>
      </c>
      <c r="C73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2020-04-14T22:44:00Z</dcterms:modified>
</cp:coreProperties>
</file>