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lications\Digital Control Library SDK\WindowsForms\Digital Control Loop Designer zDLD\tools\"/>
    </mc:Choice>
  </mc:AlternateContent>
  <xr:revisionPtr revIDLastSave="0" documentId="13_ncr:1_{47BDEFFF-9AA4-41F0-8324-075C722976D9}" xr6:coauthVersionLast="45" xr6:coauthVersionMax="45" xr10:uidLastSave="{00000000-0000-0000-0000-000000000000}"/>
  <bookViews>
    <workbookView xWindow="-120" yWindow="-120" windowWidth="29040" windowHeight="15990" tabRatio="654" activeTab="3" xr2:uid="{69E5396C-D40F-4CA2-80D3-E50D1E02D17F}"/>
  </bookViews>
  <sheets>
    <sheet name="PreText" sheetId="8" r:id="rId1"/>
    <sheet name="tokens" sheetId="7" r:id="rId2"/>
    <sheet name="labels" sheetId="6" r:id="rId3"/>
    <sheet name="library_header" sheetId="1" r:id="rId4"/>
    <sheet name="comp_header" sheetId="2" r:id="rId5"/>
    <sheet name="comp_source_head" sheetId="3" r:id="rId6"/>
    <sheet name="comp_source_functions" sheetId="5" r:id="rId7"/>
    <sheet name="comp_source_init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4" l="1"/>
  <c r="C67" i="4"/>
  <c r="C65" i="2" l="1"/>
  <c r="C64" i="2"/>
  <c r="C81" i="3"/>
  <c r="C80" i="3"/>
  <c r="C58" i="2"/>
  <c r="C62" i="2"/>
  <c r="C78" i="3"/>
  <c r="C79" i="3"/>
  <c r="C77" i="3"/>
  <c r="C76" i="3"/>
  <c r="C75" i="3"/>
  <c r="C74" i="3"/>
  <c r="C104" i="2"/>
  <c r="C103" i="2"/>
  <c r="C102" i="2"/>
  <c r="C101" i="2"/>
  <c r="C100" i="2"/>
  <c r="C99" i="2"/>
  <c r="C98" i="2"/>
  <c r="C97" i="2"/>
  <c r="C61" i="2"/>
  <c r="C60" i="2"/>
  <c r="C59" i="2"/>
  <c r="C63" i="2"/>
  <c r="C65" i="4" l="1"/>
  <c r="C66" i="4"/>
  <c r="C64" i="4" l="1"/>
  <c r="C63" i="4"/>
  <c r="C61" i="4"/>
  <c r="C62" i="4"/>
  <c r="C22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" i="7" l="1"/>
  <c r="C2" i="1" l="1"/>
  <c r="C9" i="8" l="1"/>
  <c r="C2" i="5" l="1"/>
  <c r="C2" i="4"/>
  <c r="C2" i="3"/>
  <c r="C2" i="2"/>
</calcChain>
</file>

<file path=xl/sharedStrings.xml><?xml version="1.0" encoding="utf-8"?>
<sst xmlns="http://schemas.openxmlformats.org/spreadsheetml/2006/main" count="1508" uniqueCount="561">
  <si>
    <t>line0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</si>
  <si>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</si>
  <si>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</si>
  <si>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</si>
  <si>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</si>
  <si>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</si>
  <si>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</si>
  <si>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</si>
  <si>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</si>
  <si>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</si>
  <si>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</si>
  <si>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</si>
  <si>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</si>
  <si>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</si>
  <si>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</si>
  <si>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</si>
  <si>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</si>
  <si>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</si>
  <si>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</si>
  <si>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</si>
  <si>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</si>
  <si>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</si>
  <si>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</si>
  <si>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</si>
  <si>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</si>
  <si>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</si>
  <si>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</si>
  <si>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line37</t>
  </si>
  <si>
    <t>line38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</si>
  <si>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</si>
  <si>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</si>
  <si>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</si>
  <si>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</si>
  <si>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</si>
  <si>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</si>
  <si>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</si>
  <si>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</si>
  <si>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</si>
  <si>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</si>
  <si>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</si>
  <si>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</si>
  <si>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</si>
  <si>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</si>
  <si>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</si>
  <si>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</si>
  <si>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</si>
  <si>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</si>
  <si>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</si>
  <si>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</si>
  <si>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</si>
  <si>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</si>
  <si>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</si>
  <si>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</si>
  <si>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</si>
  <si>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</si>
  <si>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</si>
  <si>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</si>
  <si>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</si>
  <si>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</si>
  <si>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</si>
  <si>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</si>
  <si>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</si>
  <si>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</si>
  <si>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</si>
  <si>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</si>
  <si>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</si>
  <si>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</si>
  <si>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</si>
  <si>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</si>
  <si>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</si>
  <si>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</si>
  <si>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</si>
  <si>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</si>
  <si>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</si>
  <si>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</si>
  <si>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</si>
  <si>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</si>
  <si>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</si>
  <si>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</si>
  <si>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</si>
  <si>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</si>
  <si>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</si>
  <si>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</si>
  <si>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</si>
  <si>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</si>
  <si>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</si>
  <si>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</si>
  <si>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</si>
  <si>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</si>
  <si>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</si>
  <si>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</si>
  <si>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</si>
  <si>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</si>
  <si>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</si>
  <si>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</si>
  <si>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</si>
  <si>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</si>
  <si>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</si>
  <si>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</si>
  <si>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</si>
  <si>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</si>
  <si>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</si>
  <si>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</si>
  <si>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</si>
  <si>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</si>
  <si>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</si>
  <si>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</si>
  <si>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</si>
  <si>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</si>
  <si>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</si>
  <si>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</si>
  <si>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</si>
  <si>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</si>
  <si>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</si>
  <si>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</si>
  <si>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</si>
  <si>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</si>
  <si>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</si>
  <si>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</si>
  <si>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</si>
  <si>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</si>
  <si>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line121</t>
  </si>
  <si>
    <t>line122</t>
  </si>
  <si>
    <t>line123</t>
  </si>
  <si>
    <t>line124</t>
  </si>
  <si>
    <t>line125</t>
  </si>
  <si>
    <t>line126</t>
  </si>
  <si>
    <t>line127</t>
  </si>
  <si>
    <t>line128</t>
  </si>
  <si>
    <t>line129</t>
  </si>
  <si>
    <t>line130</t>
  </si>
  <si>
    <t>line131</t>
  </si>
  <si>
    <t>line132</t>
  </si>
  <si>
    <t>line133</t>
  </si>
  <si>
    <t>line134</t>
  </si>
  <si>
    <t>line135</t>
  </si>
  <si>
    <t>line136</t>
  </si>
  <si>
    <t>line137</t>
  </si>
  <si>
    <t>line138</t>
  </si>
  <si>
    <t>line139</t>
  </si>
  <si>
    <t>line140</t>
  </si>
  <si>
    <t>line141</t>
  </si>
  <si>
    <t>line142</t>
  </si>
  <si>
    <t>line143</t>
  </si>
  <si>
    <t>line144</t>
  </si>
  <si>
    <t>line145</t>
  </si>
  <si>
    <t>line146</t>
  </si>
  <si>
    <t>line147</t>
  </si>
  <si>
    <t>line148</t>
  </si>
  <si>
    <t>line149</t>
  </si>
  <si>
    <t>line150</t>
  </si>
  <si>
    <t>line151</t>
  </si>
  <si>
    <t>line152</t>
  </si>
  <si>
    <t>line153</t>
  </si>
  <si>
    <t>line154</t>
  </si>
  <si>
    <t>line155</t>
  </si>
  <si>
    <t>line156</t>
  </si>
  <si>
    <t>line157</t>
  </si>
  <si>
    <t>line158</t>
  </si>
  <si>
    <t>line159</t>
  </si>
  <si>
    <t>line160</t>
  </si>
  <si>
    <t>line161</t>
  </si>
  <si>
    <t>=</t>
  </si>
  <si>
    <t>[library_header]</t>
  </si>
  <si>
    <t>count</t>
  </si>
  <si>
    <t>/* ********************************************************************************</t>
  </si>
  <si>
    <t xml:space="preserve"> * %APP_PRODUCT_NAME%, Version %APP_PRODUCT_VERSION%</t>
  </si>
  <si>
    <t xml:space="preserve"> * ********************************************************************************</t>
  </si>
  <si>
    <t xml:space="preserve"> * Generic library header for z-domain compensation filter assembly functions</t>
  </si>
  <si>
    <t xml:space="preserve"> * CGS Version: %CGS_VERSION%</t>
  </si>
  <si>
    <t xml:space="preserve"> * ********************************************************************************/</t>
  </si>
  <si>
    <t>#ifndef __SPECIAL_FUNCTION_LAYER_LIB_NPNZ_H__</t>
  </si>
  <si>
    <t>#define __SPECIAL_FUNCTION_LAYER_LIB_NPNZ_H__</t>
  </si>
  <si>
    <t>%EMPTY%</t>
  </si>
  <si>
    <t xml:space="preserve">#include &lt;xc.h&gt; // include processor files - each processor file is guarded </t>
  </si>
  <si>
    <t>#include &lt;dsp.h&gt; // include DSP data types (e.g. fractional)</t>
  </si>
  <si>
    <t xml:space="preserve">#include &lt;stdint.h&gt; // include standard integer number data types </t>
  </si>
  <si>
    <t>#include &lt;stdbool.h&gt; // include standard boolean data types (true/false)</t>
  </si>
  <si>
    <t>/* Status flags (Single Bit) */</t>
  </si>
  <si>
    <t>#define NPNZ16_STATUS_LSAT_SET             1</t>
  </si>
  <si>
    <t>#define NPNZ16_STATUS_LSAT_CLEAR           0</t>
  </si>
  <si>
    <t>#define NPNZ16_STATUS_USAT_SET             1</t>
  </si>
  <si>
    <t>#define NPNZ16_STATUS_USAT_CLEAR           0</t>
  </si>
  <si>
    <t>#define NPNZ16_STATUS_INPUT_INVERTED       1</t>
  </si>
  <si>
    <t>#define NPNZ16_STATUS_INPUT_NOT_INVERTED   0</t>
  </si>
  <si>
    <t>#define NPNZ16_STATUS_ENABLED              1</t>
  </si>
  <si>
    <t>#define NPNZ16_STATUS_DISABLED             0</t>
  </si>
  <si>
    <t>/* Status flags (bit-field) */</t>
  </si>
  <si>
    <t>typedef enum {</t>
  </si>
  <si>
    <t>} CONTROLLER_STATUS_FLAGS_t;</t>
  </si>
  <si>
    <t>typedef union {</t>
  </si>
  <si>
    <t>%IDENT%struct {</t>
  </si>
  <si>
    <t>%IDENT%%IDENT%volatile unsigned flt_clamp_min : 1; // Bit 0: control loop is clamped at minimum output level</t>
  </si>
  <si>
    <t>%IDENT%%IDENT%volatile unsigned flt_clamp_max : 1; // Bit 1: control loop is clamped at maximum output level</t>
  </si>
  <si>
    <t>%IDENT%%IDENT%volatile unsigned : 1; // Bit 2: reserved</t>
  </si>
  <si>
    <t>%IDENT%%IDENT%volatile unsigned : 1; // Bit 3: reserved</t>
  </si>
  <si>
    <t>%IDENT%%IDENT%volatile unsigned : 1; // Bit 4: reserved</t>
  </si>
  <si>
    <t>%IDENT%%IDENT%volatile unsigned : 1; // Bit 5: reserved</t>
  </si>
  <si>
    <t>%IDENT%%IDENT%volatile unsigned : 1; // Bit 6: reserved</t>
  </si>
  <si>
    <t>%IDENT%%IDENT%volatile unsigned : 1; // Bit 7: reserved</t>
  </si>
  <si>
    <t>%IDENT%%IDENT%volatile unsigned : 1; // Bit 8: reserved</t>
  </si>
  <si>
    <t>%IDENT%%IDENT%volatile unsigned : 1; // Bit 9: reserved</t>
  </si>
  <si>
    <t>%IDENT%%IDENT%volatile unsigned : 1; // Bit 11: reserved</t>
  </si>
  <si>
    <t>%IDENT%%IDENT%volatile unsigned invert_input: 1; // Bit 14: when set, most recent error input value to controller is inverted</t>
  </si>
  <si>
    <t>%IDENT%} __attribute__((packed))bits;    // Controller status bit-field for direct bit access</t>
  </si>
  <si>
    <t>%IDENT%volatile uint16_t value;          // Controller status full register access</t>
  </si>
  <si>
    <t>} __attribute__((packed))CONTROLLER_STATUS_t; // Controller status data structure</t>
  </si>
  <si>
    <t>typedef struct {</t>
  </si>
  <si>
    <t>%IDENT%// External control and monitoring</t>
  </si>
  <si>
    <t>%IDENT%// Input/Output to controller</t>
  </si>
  <si>
    <t>%IDENT%// Filter coefficients and input/output histories</t>
  </si>
  <si>
    <t>%IDENT%// Voltage/Average Current Mode Control Trigger handling</t>
  </si>
  <si>
    <t>%IDENT%// Data Provider Sources</t>
  </si>
  <si>
    <t>} __attribute__((packed))cNPNZ16b_t; // Generic nPnZ Controller Object with 16-bit fixed point coefficients, data input and data output</t>
  </si>
  <si>
    <t>//**********************************************************************************</t>
  </si>
  <si>
    <t>// Download latest version of this tool here: %TOOL_HOME_URL%</t>
  </si>
  <si>
    <t>#define NPNZ16_STATUS_SOURCE_SWAPPED       1</t>
  </si>
  <si>
    <t>#define NPNZ16_STATUS_SOURCE_NOT_SWAPPED   0</t>
  </si>
  <si>
    <t>[comp_header]</t>
  </si>
  <si>
    <t>%SPACE%* %APP_PRODUCT_NAME%, Version %APP_PRODUCT_VERSION%</t>
  </si>
  <si>
    <t>%SPACE%* ********************************************************************************</t>
  </si>
  <si>
    <t>%SPACE%* %FILTER_ORDER%p%FILTER_ORDER%z controller function declarations and compensation filter coefficients</t>
  </si>
  <si>
    <t>%SPACE%* derived for following operating conditions:</t>
  </si>
  <si>
    <t>%SPACE%*</t>
  </si>
  <si>
    <t>%SPACE%*  Controller Type:    %COMP_TYPE_NAME%</t>
  </si>
  <si>
    <t xml:space="preserve">%SPACE%*  Sampling Frequency: %SAMPLING_FREQUENCY% Hz </t>
  </si>
  <si>
    <t>%SPACE%*  Fixed Point Format: %Q_FORMAT%</t>
  </si>
  <si>
    <t>%SPACE%*  Scaling Mode:       %SCALING_MODE%</t>
  </si>
  <si>
    <t>%SPACE%*  Input Gain:         %INPUT_GAIN%</t>
  </si>
  <si>
    <t>%SPACE%* *******************************************************************************</t>
  </si>
  <si>
    <t>%SPACE%* CGS Version:         %CGS_VERSION%</t>
  </si>
  <si>
    <t>%SPACE%* User:                %USER_NAME%</t>
  </si>
  <si>
    <t>%SPACE%* Date/Time:           %DATE_TODAY%</t>
  </si>
  <si>
    <t>%SPACE%* *******************************************************************************/</t>
  </si>
  <si>
    <t>#ifndef __SPECIAL_FUNCTION_LAYER_%FILENAME_PATTERN_U%_H__</t>
  </si>
  <si>
    <t>#define __SPECIAL_FUNCTION_LAYER_%FILENAME_PATTERN_U%_H__</t>
  </si>
  <si>
    <t>#include "%LIB_HEADER_INCLUDE_PATH%npnz16b.h" // include NPNZ library header file</t>
  </si>
  <si>
    <t xml:space="preserve">      /* *******************************************************************************</t>
  </si>
  <si>
    <t>%SPACE%* Data Arrays:</t>
  </si>
  <si>
    <t xml:space="preserve">%SPACE%* The cNPNZ_t data structure contains pointers to coefficient, control and error  </t>
  </si>
  <si>
    <t xml:space="preserve">%SPACE%* history arrays. The pointer target objects (variables and arrays) are defined </t>
  </si>
  <si>
    <t>%SPACE%* in controller source file %FILENAME_PATTERN_L%.c</t>
  </si>
  <si>
    <t xml:space="preserve">%SPACE%* Type definitions for A- and B- coefficient arrays as well as error- and control </t>
  </si>
  <si>
    <t xml:space="preserve">%SPACE%* history arrays are aligned in memory using the 'packed' attribute for optimized    </t>
  </si>
  <si>
    <t xml:space="preserve">%SPACE%* addressing during DSP computations. These aligned data structures need to be   </t>
  </si>
  <si>
    <t xml:space="preserve">%SPACE%* placed in specific memory locations to allow direct X/Y-access from the DSP. </t>
  </si>
  <si>
    <t xml:space="preserve">%SPACE%* This X/Y-memory placement is covered by the declarations used in controller </t>
  </si>
  <si>
    <t>%SPACE%* source file %FILENAME_PATTERN_L%.c</t>
  </si>
  <si>
    <t>%SPACE%* ******************************************************************************/</t>
  </si>
  <si>
    <t>typedef struct</t>
  </si>
  <si>
    <t>{</t>
  </si>
  <si>
    <t>%IDENT%volatile %COEFF_DATA_TYPE% ACoefficients[%FILTER_ORDER%]; // A-Coefficients</t>
  </si>
  <si>
    <t>%IDENT%volatile %COEFF_DATA_TYPE% BCoefficients[%FILTER_ORDER+1%]; // B-Coefficients</t>
  </si>
  <si>
    <t>} __attribute__((packed)) %PREFIXU%CONTROL_LOOP_COEFFICIENTS_t;</t>
  </si>
  <si>
    <t>%IDENT%volatile %HISTORY_DATA_TYPE% ControlHistory[%FILTER_ORDER%];  // Control History Array</t>
  </si>
  <si>
    <t>%IDENT%volatile %HISTORY_DATA_TYPE% ErrorHistory[%FILTER_ORDER+1%];  // Error History Array</t>
  </si>
  <si>
    <t>} __attribute__((packed)) %PREFIXU%CONTROL_LOOP_HISTORIES_t;</t>
  </si>
  <si>
    <t>extern volatile %STRUCTURE_LABEL% %FILENAME_PATTERN%; // user-controller data object</t>
  </si>
  <si>
    <t>%SPACE%* Function call prototypes for initialization routines and control loops</t>
  </si>
  <si>
    <t>// Initialization of %FILENAME_PATTERN% controller object</t>
  </si>
  <si>
    <t>%IDENT%%IDENT%volatile %STRUCTURE_LABEL%* controller // Pointer to nPnZ data type object</t>
  </si>
  <si>
    <t>%IDENT%);</t>
  </si>
  <si>
    <t>// Clears the %FILTER_ORDER%P%FILTER_ORDER%Z controller output and error histories</t>
  </si>
  <si>
    <t>extern void %FILENAME_PATTERN%_Reset( // %FILENAME_PATTERN% reset function call (Assembly)</t>
  </si>
  <si>
    <t>// Loads user-defined values into %FILTER_ORDER%P%FILTER_ORDER%Z controller output and error histories</t>
  </si>
  <si>
    <t>extern void %FILENAME_PATTERN%_Precharge( // %FILENAME_PATTERN% history pre-charge function call (Assembly)</t>
  </si>
  <si>
    <t>%IDENT%%IDENT%volatile %STRUCTURE_LABEL%* controller, // Pointer to nPnZ data type object</t>
  </si>
  <si>
    <t>%IDENT%%IDENT%volatile %HISTORY_DATA_TYPE% ctrl_input, // user-defined, constant error history value</t>
  </si>
  <si>
    <t>%IDENT%%IDENT%volatile %HISTORY_DATA_TYPE% ctrl_output // user-defined, constant control output history value</t>
  </si>
  <si>
    <t>extern void %FILENAME_PATTERN%_Update( // Calls the %FILTER_ORDER%P%FILTER_ORDER%Z controller (Assembly)</t>
  </si>
  <si>
    <t>#endif // end of __SPECIAL_FUNCTION_LAYER_%FILENAME_PATTERN_U%_H__</t>
  </si>
  <si>
    <t xml:space="preserve">     /* ********************************************************************************/</t>
  </si>
  <si>
    <t>volatile %STRUCTURE_LABEL% %FILENAME_PATTERN%; // user-controller data object</t>
  </si>
  <si>
    <t>// Coefficient normalization factors</t>
  </si>
  <si>
    <t>};</t>
  </si>
  <si>
    <t>%IDENT%%LOOP_B_COEFFICIENTS_LIST% // Coefficient B%INDEX% will be multiplied with error input e(n-%INDEX%)</t>
  </si>
  <si>
    <t xml:space="preserve"> </t>
  </si>
  <si>
    <t>%IDENT%%LOOP_A_COEFFICIENTS_LIST% // Coefficient A%INDEX% will be multiplied with controller output u(n-%INDEX%)</t>
  </si>
  <si>
    <t>%SPACE%* ********************************************************************************/</t>
  </si>
  <si>
    <t xml:space="preserve">%SPACE%* </t>
  </si>
  <si>
    <t>%SPACE%* *********************************************************************************</t>
  </si>
  <si>
    <t>%SPACE%*%IDENT%fZ%INDEX%:%IDENT%%LOOP_ZERO_LOCATION_LIST% Hz</t>
  </si>
  <si>
    <t>%SPACE%*%IDENT%fP%INDEX%:%IDENT%%LOOP_POLE_LOCATION_LIST% Hz</t>
  </si>
  <si>
    <t xml:space="preserve">      /* *********************************************************************************</t>
  </si>
  <si>
    <t xml:space="preserve">volatile %PREFIXU%CONTROL_LOOP_HISTORIES_t __attribute__((space(ymemory), far)) %PREFIX%histories; // Control/Error Histories </t>
  </si>
  <si>
    <t xml:space="preserve">volatile %PREFIXU%CONTROL_LOOP_COEFFICIENTS_t __attribute__((space(xmemory), near)) %PREFIX%coefficients; // A/B-Coefficients </t>
  </si>
  <si>
    <t>%SPACE%* through defines in source file %FILENAME_PATTERN_L%.c</t>
  </si>
  <si>
    <t xml:space="preserve">%SPACE%* length and memory location. These declarations are made publicly accessible </t>
  </si>
  <si>
    <t xml:space="preserve">%SPACE%* The following declarations are used to define the array data contents, their </t>
  </si>
  <si>
    <t xml:space="preserve">%SPACE%* Y-space for control and error history arrays). </t>
  </si>
  <si>
    <t xml:space="preserve">%SPACE%* located in specific memory locations (X-space for coefficient arrays and </t>
  </si>
  <si>
    <t xml:space="preserve">%SPACE%* For optimized data processing during DSP computations, these arrays must be </t>
  </si>
  <si>
    <t>%SPACE%* coefficient arrays and two pointers to control and error history arrays.</t>
  </si>
  <si>
    <t xml:space="preserve">%SPACE%* filter. The cNPNZ_t data structure contains two pointers to A- and B- </t>
  </si>
  <si>
    <t xml:space="preserve">%SPACE%* This source file declares the default parameters of the z-domain compensation  </t>
  </si>
  <si>
    <t>#include "%C_HEADER_INCLUDE_PATH%"</t>
  </si>
  <si>
    <t>%SPACE%* **********************************************************************************</t>
  </si>
  <si>
    <t>%SPACE%* conditions:</t>
  </si>
  <si>
    <t xml:space="preserve">%SPACE%* %FILTER_ORDER%p%FILTER_ORDER%z compensation filter coefficients derived for following operating </t>
  </si>
  <si>
    <t xml:space="preserve">      /* **********************************************************************************</t>
  </si>
  <si>
    <t>[comp_source_head]</t>
  </si>
  <si>
    <t>%SPACE%</t>
  </si>
  <si>
    <t>}</t>
  </si>
  <si>
    <t>%IDENT%return(1);</t>
  </si>
  <si>
    <t>%IDENT%</t>
  </si>
  <si>
    <t>%IDENT%%FILENAME_PATTERN%_Reset(&amp;%FILENAME_PATTERN%);</t>
  </si>
  <si>
    <t>%IDENT%// Clear error and control histories of the 3P3Z controller</t>
  </si>
  <si>
    <t>%IDENT%}</t>
  </si>
  <si>
    <t>%IDENT%%IDENT%%PREFIX%coefficients.BCoefficients[i] = %PREFIX%BCoefficients[i];</t>
  </si>
  <si>
    <t>%IDENT%{</t>
  </si>
  <si>
    <t>%IDENT%// Load default set of B-coefficients from user RAM into X-Space controller B-array</t>
  </si>
  <si>
    <t>%IDENT%%IDENT%%PREFIX%coefficients.ACoefficients[i] = %PREFIX%ACoefficients[i];</t>
  </si>
  <si>
    <t>%IDENT%// Load default set of A-coefficients from user RAM into X-Space controller A-array</t>
  </si>
  <si>
    <t>%IDENT%controller-&gt;status.value = CONTROLLER_STATUS_CLEAR;  // clear all status flag bits (will turn off execution))</t>
  </si>
  <si>
    <t>%IDENT%// Initialize controller data structure at runtime with pre-defined default values</t>
  </si>
  <si>
    <t>%IDENT%volatile uint16_t i=0;</t>
  </si>
  <si>
    <t>%SPACE%* settings, need to be specified in user code.</t>
  </si>
  <si>
    <t xml:space="preserve">%SPACE%* target registers, output minima and maxima and further, design-dependent  </t>
  </si>
  <si>
    <t xml:space="preserve">%SPACE%* User-defined settings such as pointers to the control reference, source and  </t>
  </si>
  <si>
    <t>%SPACE%* This routine DOES NOT initialize the complete controller object.</t>
  </si>
  <si>
    <t>%SPACE%* PLEASE NOTE:</t>
  </si>
  <si>
    <t>%SPACE%* object.</t>
  </si>
  <si>
    <t xml:space="preserve">%SPACE%* arrays and number normalization settings of the %FILENAME_PATTERN% controller </t>
  </si>
  <si>
    <t xml:space="preserve">%SPACE%* This function needs to be called from user code once to initialize coefficient </t>
  </si>
  <si>
    <t>%SPACE%* Description:</t>
  </si>
  <si>
    <t>%SPACE%*                  1-&gt;success</t>
  </si>
  <si>
    <t>%SPACE%*     - uint16_t:  0-&gt;failure</t>
  </si>
  <si>
    <t>%SPACE%* Returns:</t>
  </si>
  <si>
    <t>%SPACE%*     - %STRUCTURE_LABEL%* controller</t>
  </si>
  <si>
    <t>%SPACE%* Parameters:</t>
  </si>
  <si>
    <t>%SPACE%* Summary: Initializes controller coefficient arrays and normalization</t>
  </si>
  <si>
    <t xml:space="preserve">      /*!%FILENAME_PATTERN%_Init()</t>
  </si>
  <si>
    <t>[comp_source_init]</t>
  </si>
  <si>
    <t>[comp_source_functions]</t>
  </si>
  <si>
    <t>function0</t>
  </si>
  <si>
    <t>comp_source_init</t>
  </si>
  <si>
    <t>[labels]</t>
  </si>
  <si>
    <t>%SUPPORT_URL%</t>
  </si>
  <si>
    <t>https://www.microchip.com/SMPS/</t>
  </si>
  <si>
    <t>https://www.microchip.com/</t>
  </si>
  <si>
    <t>https://areiter128.github.io/DCLD</t>
  </si>
  <si>
    <t>%VENDOR_URL%</t>
  </si>
  <si>
    <t>%TOOL_HOME_URL%</t>
  </si>
  <si>
    <t>[tokens]</t>
  </si>
  <si>
    <t>%DATA_TYPE_FRACTIONAL%</t>
  </si>
  <si>
    <t>%DATA_TYPE_INT32%</t>
  </si>
  <si>
    <t>%FILE_NAME_PATTERN%</t>
  </si>
  <si>
    <t>%PREFIX%</t>
  </si>
  <si>
    <t>%FILTER_ORDER%</t>
  </si>
  <si>
    <t>%FILTER_ORDER+1%</t>
  </si>
  <si>
    <t>%STRUCTURE_LABEL%</t>
  </si>
  <si>
    <t>%CGS_VERSION%</t>
  </si>
  <si>
    <t>%APP_PRODUCT_NAME%</t>
  </si>
  <si>
    <t>%APP_PRODUCT_VERSION%</t>
  </si>
  <si>
    <t>#define NPNZ16_STATUS_TARGET_SWAPPED       1</t>
  </si>
  <si>
    <t>#define NPNZ16_STATUS_TARGET_NOT_SWAPPED   0</t>
  </si>
  <si>
    <t>%IDENT%CONTROLLER_STATUS_CLEAR           = 0b0000000000000000,</t>
  </si>
  <si>
    <t>%IDENT%CONTROLLER_STATUS_SATUATION_MSK   = 0b0000000000000011,</t>
  </si>
  <si>
    <t>%IDENT%CONTROLLER_STATUS_LSAT_ACTIVE     = 0b0000000000000001,</t>
  </si>
  <si>
    <t>%IDENT%CONTROLLER_STATUS_LSAT_CLEAR      = 0b0000000000000000,</t>
  </si>
  <si>
    <t>%IDENT%CONTROLLER_STATUS_USAT_ACTIVE     = 0b0000000000000010,</t>
  </si>
  <si>
    <t>%IDENT%CONTROLLER_STATUS_USAT_CLEAR      = 0b0000000000000000,</t>
  </si>
  <si>
    <t>%IDENT%CONTROLLER_STATUS_TARGET_DEFAULT  = 0b0000000000000000,</t>
  </si>
  <si>
    <t>%IDENT%CONTROLLER_STATUS_TARGET_SWAPED   = 0b0001000000000000,</t>
  </si>
  <si>
    <t>%IDENT%CONTROLLER_STATUS_SOURCE_DEFAULT  = 0b0000000000000000,</t>
  </si>
  <si>
    <t>%IDENT%CONTROLLER_STATUS_SOURCE_SWAPED   = 0b0010000000000000,</t>
  </si>
  <si>
    <t>%IDENT%CONTROLLER_STATUS_INV_INPUT_OFF   = 0b0000000000000000,</t>
  </si>
  <si>
    <t>%IDENT%CONTROLLER_STATUS_INV_INPUT_ON    = 0b0100000000000000,</t>
  </si>
  <si>
    <t>%IDENT%CONTROLLER_STATUS_ENABLE_ON       = 0b1000000000000000</t>
  </si>
  <si>
    <t>%IDENT%%IDENT%volatile unsigned swap_source: 1; // Bit 13: when set, AltSource is used as data input to controller</t>
  </si>
  <si>
    <t>%IDENT%%IDENT%volatile unsigned swap_target: 1; // Bit 12: when set, AltTarget is used as data output of controller</t>
  </si>
  <si>
    <t>[generic]</t>
  </si>
  <si>
    <t>Name</t>
  </si>
  <si>
    <t>Description</t>
  </si>
  <si>
    <t>Author</t>
  </si>
  <si>
    <t>Andreas Reiter - M91406</t>
  </si>
  <si>
    <t>Version</t>
  </si>
  <si>
    <t>Date</t>
  </si>
  <si>
    <t>[history]</t>
  </si>
  <si>
    <t>C-Source and Header Generator Script</t>
  </si>
  <si>
    <t>11/08/19;1.0.0;Initial version after moving C-sources and headers from application code to external script</t>
  </si>
  <si>
    <t>01/10/20;1.1.0;Added support for cascaded functions. This allows the assembly routine to call another controller or user-defined function extension code module.\r\nAdded pointers to alternate source and terget register supporting bi-directional control and advanced adaptive control methods</t>
  </si>
  <si>
    <t>volatile uint16_t %PREFIX%ACoefficients_size = (sizeof(%PREFIX%coefficients.ACoefficients)/sizeof(%PREFIX%coefficients.ACoefficients[0])); // A-coefficient array size</t>
  </si>
  <si>
    <t>volatile uint16_t %PREFIX%BCoefficients_size = (sizeof(%PREFIX%coefficients.BCoefficients)/sizeof(%PREFIX%coefficients.BCoefficients[0])); // B-coefficient array size</t>
  </si>
  <si>
    <t>volatile uint16_t %PREFIX%ControlHistory_size = (sizeof(%PREFIX%histories.ControlHistory)/sizeof(%PREFIX%histories.ControlHistory[0])); // Control history array size</t>
  </si>
  <si>
    <t>volatile uint16_t %PREFIX%ErrorHistory_size = (sizeof(%PREFIX%histories.ErrorHistory)/sizeof(%PREFIX%histories.ErrorHistory[0])); // Error history array size</t>
  </si>
  <si>
    <t>%SPACE%* Pole&amp;Zero Placement:</t>
  </si>
  <si>
    <t>%SPACE%* Filter Coefficients and Parameters:</t>
  </si>
  <si>
    <t>volatile int16_t %PREFIX%pre_scaler = %PRESCALER%;</t>
  </si>
  <si>
    <t>volatile int16_t %PREFIX%post_shift_A = %POSTSHIFT_A%;</t>
  </si>
  <si>
    <t>volatile int16_t %PREFIX%post_shift_B = %POSTSHIFT_B%;</t>
  </si>
  <si>
    <t>volatile fractional %PREFIX%post_scaler = %POSTSCALER%;</t>
  </si>
  <si>
    <t>volatile %COEFF_DATA_TYPE% %PREFIX%BCoefficients [%FILTER_ORDER+1%] =</t>
  </si>
  <si>
    <t>volatile %COEFF_DATA_TYPE% %PREFIX%ACoefficients [%FILTER_ORDER%] =</t>
  </si>
  <si>
    <t>%IDENT%CONTROLLER_STATUS_ENABLE_OFF      = 0b0000000000000000,</t>
  </si>
  <si>
    <t>extern volatile uint16_t %FILENAME_PATTERN%_Initialize( // %FILENAME_PATTERN% initialization function call</t>
  </si>
  <si>
    <t>volatile uint16_t %FILENAME_PATTERN%_Initialize(volatile %STRUCTURE_LABEL%* controller)</t>
  </si>
  <si>
    <t>%IDENT%%IDENT%volatile uint16_t* ptrControlReference; // Pointer to global variable of input register holding the controller reference value (e.g. uint16_t my_ref)</t>
  </si>
  <si>
    <t xml:space="preserve">%IDENT%%IDENT%volatile fractional* ptrControlHistory; // Pointer to n delay-line samples located in Y-space with first sample being the most recent </t>
  </si>
  <si>
    <t xml:space="preserve">%IDENT%%IDENT%volatile fractional* ptrErrorHistory; // Pointer to n+1 delay-line samples located in Y-space with first sample being the most recent </t>
  </si>
  <si>
    <t>%IDENT%%IDENT%// Array size information</t>
  </si>
  <si>
    <t>%IDENT%%IDENT%volatile uint16_t ACoefficientsArraySize; // Size of the A coefficients array in X-space</t>
  </si>
  <si>
    <t>%IDENT%%IDENT%volatile uint16_t BCoefficientsArraySize; // Size of the B coefficients array in X-space</t>
  </si>
  <si>
    <t>%IDENT%%IDENT%volatile uint16_t ControlHistoryArraySize; // Size of the control history array in Y-space</t>
  </si>
  <si>
    <t>%IDENT%%IDENT%volatile uint16_t ErrorHistoryArraySize; // Size of the error history array in Y-space</t>
  </si>
  <si>
    <t>%IDENT%%IDENT%// Feedback scaling Input/Output Normalization</t>
  </si>
  <si>
    <t>%IDENT%%IDENT%volatile int16_t normPreShift; // Normalization of ADC-resolution to Q15 (R/W)</t>
  </si>
  <si>
    <t>%IDENT%%IDENT%volatile int16_t normPostShiftA; // Normalization of A-term control output to Q15 (R/W)</t>
  </si>
  <si>
    <t>%IDENT%%IDENT%volatile int16_t normPostShiftB; // Normalization of B-term control output to Q15 (R/W)</t>
  </si>
  <si>
    <t>%IDENT%%IDENT%volatile int16_t normPostScaler; // Control output normalization factor (Q15) (R/W)</t>
  </si>
  <si>
    <t>%IDENT%%IDENT%volatile int16_t MinOutput; // Minimum output value used for clamping (R/W)</t>
  </si>
  <si>
    <t>%IDENT%%IDENT%volatile int16_t MaxOutput; // Maximum output value used for clamping (R/W)</t>
  </si>
  <si>
    <t>%IDENT%%IDENT%volatile uint16_t* ptrADCTriggerARegister; // Pointer to ADC trigger #1 register (e.g. TRIG1)</t>
  </si>
  <si>
    <t xml:space="preserve">%IDENT%%IDENT%volatile uint16_t ADCTriggerAOffset; // ADC trigger #1 offset to compensate propagation delays </t>
  </si>
  <si>
    <t>%IDENT%%IDENT%volatile uint16_t* ptrADCTriggerBRegister; // Pointer to ADC trigger #2 register (e.g. TRIG2)</t>
  </si>
  <si>
    <t xml:space="preserve">%IDENT%%IDENT%volatile uint16_t ADCTriggerBOffset; // ADC trigger #2 offset to compensate propagation delays </t>
  </si>
  <si>
    <t>%IDENT%%IDENT%volatile uint16_t CascadedFunParam; // Parameter of function called (can be a pointer to a data structure)</t>
  </si>
  <si>
    <t>%IDENT%// Cascaded Function Call Parameters</t>
  </si>
  <si>
    <t>%IDENT%} __attribute__((packed))CascadeTrigger; // Cascade triggers with parameters for next function call</t>
  </si>
  <si>
    <t>%IDENT%} __attribute__((packed))DataProviders; // Automated data sources pushing data points to user-defined variables</t>
  </si>
  <si>
    <t>%IDENT%} __attribute__((packed))Limits; // Input and output clamping values</t>
  </si>
  <si>
    <t>%IDENT%} __attribute__((packed))Filter; // Filter parameters such as pointer to history and coefficient arrays and number scaling</t>
  </si>
  <si>
    <t xml:space="preserve">%IDENT%%IDENT%volatile int32_t* ptrACoefficients; // Pointer to A coefficients located in X-space </t>
  </si>
  <si>
    <t xml:space="preserve">%IDENT%%IDENT%volatile int32_t* ptrBCoefficients; // Pointer to B coefficients located in X-space </t>
  </si>
  <si>
    <t>%IDENT%controller-&gt;Filter.ptrACoefficients = &amp;%PREFIX%coefficients.ACoefficients[0]; // initialize pointer to A-coefficients array</t>
  </si>
  <si>
    <t>%IDENT%controller-&gt;Filter.ptrBCoefficients = &amp;%PREFIX%coefficients.BCoefficients[0]; // initialize pointer to B-coefficients array</t>
  </si>
  <si>
    <t>%IDENT%controller-&gt;Filter.ptrControlHistory = &amp;%PREFIX%histories.ControlHistory[0]; // initialize pointer to control history array</t>
  </si>
  <si>
    <t>%IDENT%controller-&gt;Filter.ptrErrorHistory = &amp;%PREFIX%histories.ErrorHistory[0]; // initialize pointer to error history array</t>
  </si>
  <si>
    <t>%IDENT%controller-&gt;Filter.normPostShiftA = %PREFIX%post_shift_A; // initialize A-coefficients/single bit-shift scaler</t>
  </si>
  <si>
    <t>%IDENT%controller-&gt;Filter.normPostShiftB = %PREFIX%post_shift_B; // initialize B-coefficients/dual/post scale factor bit-shift scaler</t>
  </si>
  <si>
    <t>%IDENT%controller-&gt;Filter.normPostScaler = %PREFIX%post_scaler; // initialize control output value normalization scaling factor</t>
  </si>
  <si>
    <t>%IDENT%controller-&gt;Filter.normPreShift = %PREFIX%pre_scaler; // initialize A-coefficients/single bit-shift scaler</t>
  </si>
  <si>
    <t>%IDENT%controller-&gt;Filter.ACoefficientsArraySize = %PREFIX%ACoefficients_size; // initialize A-coefficients array size</t>
  </si>
  <si>
    <t>%IDENT%controller-&gt;Filter.BCoefficientsArraySize = %PREFIX%BCoefficients_size; // initialize A-coefficients array size</t>
  </si>
  <si>
    <t>%IDENT%controller-&gt;Filter.ControlHistoryArraySize = %PREFIX%ControlHistory_size; // initialize control history array size</t>
  </si>
  <si>
    <t>%IDENT%controller-&gt;Filter.ErrorHistoryArraySize = %PREFIX%ErrorHistory_size; // initialize error history array size</t>
  </si>
  <si>
    <t>%IDENT%for(i=0; i&lt;controller-&gt;Filter.ACoefficientsArraySize; i++)</t>
  </si>
  <si>
    <t>%IDENT%for(i=0; i&lt;controller-&gt;Filter.BCoefficientsArraySize; i++)</t>
  </si>
  <si>
    <t>/* ********************************************************************************/</t>
  </si>
  <si>
    <t>#endif  // end of __SPECIAL_FUNCTION_LAYER_LIB_NPNZ_H__ header file section</t>
  </si>
  <si>
    <t>%IDENT%} __attribute__((packed))Advanced; // Parameter section for advanced control options</t>
  </si>
  <si>
    <t>%IDENT%%IDENT%volatile unsigned enabled : 1; // Bit 15: enables/disables control loop execution</t>
  </si>
  <si>
    <t>03/18/2020;1.1.1;Changed function call name of controller initialization from xxx_Init to xxx_Initialize to stay consistent with other generic code modules</t>
  </si>
  <si>
    <t>03/24/2020;1.1.2;Added grouping structures to cNPNZ16b_t data structure</t>
  </si>
  <si>
    <t>// Generic macro allowing to identify the file version of  'npnz16b.h'</t>
  </si>
  <si>
    <t>// This version key represents the product version of DCLD as integer number</t>
  </si>
  <si>
    <t>// of the form [MAJOR][MINOR][REVISION] =&gt; version 0.9.03 would be shown as 903</t>
  </si>
  <si>
    <t>#ifndef __DCLD_VERSION</t>
  </si>
  <si>
    <t>03/25/2020;1.1.3;Added DCLD Version Key macro to cNPNZ16b.h header file, This allows to identify the library version in user code.</t>
  </si>
  <si>
    <t>03/25/2020;1.1.4;Fixed bug in AGM related defines.</t>
  </si>
  <si>
    <t>%CGS_VERSION_DATE%</t>
  </si>
  <si>
    <t xml:space="preserve"> * CGS Date:    %CGS_VERSION_DATE%</t>
  </si>
  <si>
    <t>%SPACE%* CGS Date:            %CGS_VERSION_DATE%</t>
  </si>
  <si>
    <t>03/25/2020;1.1.5;Fixed typo in CGS_VERSION_DATE token</t>
  </si>
  <si>
    <t>%IDENT%#define __DCLD_VERSION    903</t>
  </si>
  <si>
    <t>#endif  // end of __DCLD_VERSION</t>
  </si>
  <si>
    <t>03/26/2020;2.0.0;Introduction of unified, 32-bit wide coefficient number format</t>
  </si>
  <si>
    <t>This scriptprovides C-source and header files for user-tailored SMPS control loops based on DSP assembly code modules templates generated using the DCLD SDK</t>
  </si>
  <si>
    <t>#define NPNZ16_STATUS_AGC_ENABLED          1</t>
  </si>
  <si>
    <t>#define NPNZ16_STATUS_AGC_DISABLED         0</t>
  </si>
  <si>
    <t>%IDENT%CONTROLLER_STATUS_AGC_DISABLE     = 0b0000000000000000,</t>
  </si>
  <si>
    <t>} __attribute__((packed))CONTROLLER_PORT_t;</t>
  </si>
  <si>
    <t>line162</t>
  </si>
  <si>
    <t>line163</t>
  </si>
  <si>
    <t>line164</t>
  </si>
  <si>
    <t>line165</t>
  </si>
  <si>
    <t>line166</t>
  </si>
  <si>
    <t>line167</t>
  </si>
  <si>
    <t>line168</t>
  </si>
  <si>
    <t>%IDENT%%IDENT%volatile CONTROLLER_PORT_t Source; // Primary data input port declaration</t>
  </si>
  <si>
    <t>%IDENT%%IDENT%volatile CONTROLLER_PORT_t AltSource; // Secondary data input port declaration</t>
  </si>
  <si>
    <t>%IDENT%%IDENT%volatile CONTROLLER_PORT_t Target; // Primary data output port declaration</t>
  </si>
  <si>
    <t>%IDENT%%IDENT%volatile CONTROLLER_PORT_t AltTarget; // Secondary data output port declaration</t>
  </si>
  <si>
    <t>%IDENT%} __attribute__((packed))GainControl; // Parameter section for advanced control options</t>
  </si>
  <si>
    <t>%IDENT%// User Data Space for Advanced Control Functions</t>
  </si>
  <si>
    <t>%IDENT%%IDENT%volatile uint16_t advParam1; // generic 16-bit wide, user-defined parameter #1 for advanced control options</t>
  </si>
  <si>
    <t>%IDENT%%IDENT%volatile uint16_t advParam2; // generic 16-bit wide, user-defined parameter #2 for advanced control options</t>
  </si>
  <si>
    <t>%IDENT%%IDENT%volatile uint16_t advParam3; // generic 16-bit wide, user-defined parameter #3 for advanced control options</t>
  </si>
  <si>
    <t>%IDENT%%IDENT%volatile uint16_t advParam4; // generic 16-bit wide, user-defined parameter #4 for advanced control options</t>
  </si>
  <si>
    <t>line169</t>
  </si>
  <si>
    <t>line170</t>
  </si>
  <si>
    <t>line171</t>
  </si>
  <si>
    <t>line172</t>
  </si>
  <si>
    <t>line173</t>
  </si>
  <si>
    <t>%IDENT%// Adaptive Gain Control Modulation</t>
  </si>
  <si>
    <t xml:space="preserve">%IDENT%%IDENT%volatile uint16_t* ptrDProvControlInput; // Pointer to external data buffer of most recent control input </t>
  </si>
  <si>
    <t xml:space="preserve">%IDENT%%IDENT%volatile uint16_t* ptrDProvControlError; // Pointer to external data buffer of most recent control error </t>
  </si>
  <si>
    <t xml:space="preserve">%IDENT%%IDENT%volatile uint16_t* ptrDProvControlOutput; // Pointer to external data buffer of most recent control output </t>
  </si>
  <si>
    <t>%IDENT%%IDENT%volatile int16_t AltMinOutput; // Alternate minimum output value used for clamping (R/W)</t>
  </si>
  <si>
    <t>%IDENT%%IDENT%volatile int16_t AltMaxOutput; // Alternate maximum output value used for clamping (R/W)</t>
  </si>
  <si>
    <t>03/27/2020;2.0.1;Separated input and output ports and added individual normalization scaling parameters</t>
  </si>
  <si>
    <t>%IDENT%%IDENT%volatile unsigned agc_enabled: 1; // Bit 11: when set, Adaptive Gain Control Modulation is enabled</t>
  </si>
  <si>
    <t>%IDENT%volatile uint16_t* ptrAddress; // Pointer to register or variable where the value is read from (e.g. ADCBUFx) or written to (e.g. PGxDC)</t>
  </si>
  <si>
    <t>%IDENT%volatile uint16_t  NormScaler; // Bit-shift scaler of the Q15 normalization factor</t>
  </si>
  <si>
    <t>%IDENT%volatile fractional NormFactor; // Q15 normalization factor</t>
  </si>
  <si>
    <t>%IDENT%volatile uint16_t  Offset; // Value/signal offset of this port</t>
  </si>
  <si>
    <t>%IDENT%CONTROLLER_STATUS_AGC_ENABLED     = 0b0000100000000000,</t>
  </si>
  <si>
    <t>%IDENT%} __attribute__((packed))Ports; // Controller block input and output port definitions</t>
  </si>
  <si>
    <t>%IDENT%// System clamping/Anti-windup</t>
  </si>
  <si>
    <t>%IDENT%} __attribute__((packed))ADCTriggerControl; // Automatic ADC trigger placement options for ADC Trigger A and B</t>
  </si>
  <si>
    <t>03/30/2020;2.0.2;Renamed data structure group 'TriggerControl' to 'ADC TriggerControl'</t>
  </si>
  <si>
    <t>// Calls the %FILENAME_PATTERN% control loop</t>
  </si>
  <si>
    <t>03/31/2020;2.0.3;Added P-Term controller for plant transfer function measurement support</t>
  </si>
  <si>
    <t>%IDENT%%IDENT%volatile uint16_t ptrCascadedFunction; // Pointer to Function which should be called at the end of the control loop</t>
  </si>
  <si>
    <t>[option_ids]</t>
  </si>
  <si>
    <t>token_id</t>
  </si>
  <si>
    <t>token_key</t>
  </si>
  <si>
    <t>context_management</t>
  </si>
  <si>
    <t>option_add_p-term</t>
  </si>
  <si>
    <t>context_shadow</t>
  </si>
  <si>
    <t>context_mac_wreg</t>
  </si>
  <si>
    <t>context_acc</t>
  </si>
  <si>
    <t>context_acc_a</t>
  </si>
  <si>
    <t>context_acc_b</t>
  </si>
  <si>
    <t>context_core_config</t>
  </si>
  <si>
    <t>context_core_status</t>
  </si>
  <si>
    <t>option_core_config</t>
  </si>
  <si>
    <t>option_enable_switch</t>
  </si>
  <si>
    <t>option_enable_switch_always_read</t>
  </si>
  <si>
    <t>option_error_normalization</t>
  </si>
  <si>
    <t>option_adc_trigger_a_placement</t>
  </si>
  <si>
    <t>option_adc_trigger_b_placement</t>
  </si>
  <si>
    <t>option_cascade_call</t>
  </si>
  <si>
    <t>data_interface_alt_input</t>
  </si>
  <si>
    <t>data_interface_alt_output</t>
  </si>
  <si>
    <t>data_provider_control_input</t>
  </si>
  <si>
    <t>data_provider_control_error</t>
  </si>
  <si>
    <t>data_provider_control_output</t>
  </si>
  <si>
    <t>anti_windup_max</t>
  </si>
  <si>
    <t>anti_windup_min</t>
  </si>
  <si>
    <t>anti_windup_soft_desat_flag</t>
  </si>
  <si>
    <t>feedback_offset_compensation</t>
  </si>
  <si>
    <t>bi_directional_feedback_flag</t>
  </si>
  <si>
    <t>04/03/2020;2.0.4;Added Token IDs for enhanced code generation option support</t>
  </si>
  <si>
    <t>option_enable</t>
  </si>
  <si>
    <t>data_interface_enable</t>
  </si>
  <si>
    <t>data_provider_enable</t>
  </si>
  <si>
    <t>anti_windup_enable</t>
  </si>
  <si>
    <t>feedback_conditioning_enable</t>
  </si>
  <si>
    <t>agc_enable</t>
  </si>
  <si>
    <t>option_store_reload_acc</t>
  </si>
  <si>
    <t>anti_windup_max_status_flag</t>
  </si>
  <si>
    <t>anti_windup_min_status_flag</t>
  </si>
  <si>
    <t>agc_enable_switch</t>
  </si>
  <si>
    <t>agc_get_factor_function_call</t>
  </si>
  <si>
    <t>%IDENT%%IDENT%// P-Term Coefficients (for plant measurements only)</t>
  </si>
  <si>
    <t>%IDENT%%IDENT%volatile int16_t PTermFactor; // Q15 P-Term Coefficient Factor (R/W)</t>
  </si>
  <si>
    <t>%IDENT%%IDENT%volatile int16_t PTermScaler; // Q15 P-Term Coefficient Bit-Shift Scaler (R/W)</t>
  </si>
  <si>
    <t>line174</t>
  </si>
  <si>
    <t>line175</t>
  </si>
  <si>
    <t>line176</t>
  </si>
  <si>
    <t>line177</t>
  </si>
  <si>
    <t>// User-defined cNPNZ_t controller data object</t>
  </si>
  <si>
    <t>line178</t>
  </si>
  <si>
    <t>%IDENT%%IDENT%volatile uint16_t* ptrAgcObserverFunction; // Function Pointer to Observer function updating the AGC modulation factor</t>
  </si>
  <si>
    <t>%IDENT%%IDENT%volatile uint16_t AgcScaler; // Bit-shift scaler of Adaptive Gain Modulation factor</t>
  </si>
  <si>
    <t>%IDENT%%IDENT%volatile fractional AgcFactor; // Q15 value of Adaptive Gain Modulation factor</t>
  </si>
  <si>
    <t>%IDENT%%IDENT%volatile fractional AgcMedian; // Q15 value of Adaptive Gain Modulation nominal operating point</t>
  </si>
  <si>
    <t>2.0.5</t>
  </si>
  <si>
    <t>04/21/2020;2.0.5;Added user-defined function pointer to observer function to AGC declarations</t>
  </si>
  <si>
    <t>%IDENT%volatile CONTROLLER_STATUS_t status; // Control Loop Status and Control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</si>
</sst>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0"/>
      <name val="Calibri"/>
      <family val="2"/>
      <scheme val="minor"/>
    </font>
    <font>
      <b/>
      <sz val="11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3" borderId="0" xfId="0" applyFont="1" applyFill="1"/>
    <xf numFmtId="0" fontId="3" fillId="3" borderId="0" xfId="0" applyFont="1" applyFill="1"/>
    <xf numFmtId="0" fontId="2" fillId="4" borderId="0" xfId="0" applyFont="1" applyFill="1"/>
    <xf numFmtId="14" fontId="2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0" fontId="0" fillId="4" borderId="0" xfId="0" applyFill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EA387-D56E-491B-9839-D10FC585EB9A}">
  <sheetPr codeName="Sheet11"/>
  <dimension ref="A1:C22"/>
  <sheetViews>
    <sheetView workbookViewId="0"/>
  </sheetViews>
  <sheetFormatPr defaultRowHeight="15" x14ac:dyDescent="0.25"/>
  <cols>
    <col min="1" max="1" width="16" style="6" customWidth="1"/>
    <col min="2" max="2" width="2.5703125" style="1" bestFit="1" customWidth="1"/>
    <col min="3" max="3" width="105.7109375" style="1" customWidth="1"/>
  </cols>
  <sheetData>
    <row r="1" spans="1:3" s="5" customFormat="1" ht="15.75" x14ac:dyDescent="0.3">
      <c r="A1" s="4" t="s">
        <v>371</v>
      </c>
      <c r="B1" s="4"/>
      <c r="C1" s="4"/>
    </row>
    <row r="2" spans="1:3" x14ac:dyDescent="0.25">
      <c r="A2" s="6" t="s">
        <v>372</v>
      </c>
      <c r="B2" s="1" t="s">
        <v>162</v>
      </c>
      <c r="C2" s="1" t="s">
        <v>379</v>
      </c>
    </row>
    <row r="3" spans="1:3" x14ac:dyDescent="0.25">
      <c r="A3" s="6" t="s">
        <v>373</v>
      </c>
      <c r="B3" s="1" t="s">
        <v>162</v>
      </c>
      <c r="C3" s="1" t="s">
        <v>457</v>
      </c>
    </row>
    <row r="4" spans="1:3" x14ac:dyDescent="0.25">
      <c r="A4" s="6" t="s">
        <v>374</v>
      </c>
      <c r="B4" s="1" t="s">
        <v>162</v>
      </c>
      <c r="C4" s="1" t="s">
        <v>375</v>
      </c>
    </row>
    <row r="5" spans="1:3" x14ac:dyDescent="0.25">
      <c r="A5" s="6" t="s">
        <v>376</v>
      </c>
      <c r="B5" s="1" t="s">
        <v>162</v>
      </c>
      <c r="C5" s="1" t="s">
        <v>558</v>
      </c>
    </row>
    <row r="6" spans="1:3" x14ac:dyDescent="0.25">
      <c r="A6" s="6" t="s">
        <v>377</v>
      </c>
      <c r="B6" s="1" t="s">
        <v>162</v>
      </c>
      <c r="C6" s="7">
        <v>43942</v>
      </c>
    </row>
    <row r="8" spans="1:3" s="5" customFormat="1" ht="15.75" x14ac:dyDescent="0.3">
      <c r="A8" s="4" t="s">
        <v>378</v>
      </c>
      <c r="B8" s="4"/>
      <c r="C8" s="4"/>
    </row>
    <row r="9" spans="1:3" x14ac:dyDescent="0.25">
      <c r="A9" s="6" t="s">
        <v>164</v>
      </c>
      <c r="B9" s="1" t="s">
        <v>162</v>
      </c>
      <c r="C9" s="3">
        <f>COUNTA(A10:A23)</f>
        <v>13</v>
      </c>
    </row>
    <row r="10" spans="1:3" x14ac:dyDescent="0.25">
      <c r="A10" s="6">
        <v>0</v>
      </c>
      <c r="B10" s="1" t="s">
        <v>162</v>
      </c>
      <c r="C10" s="1" t="s">
        <v>380</v>
      </c>
    </row>
    <row r="11" spans="1:3" x14ac:dyDescent="0.25">
      <c r="A11" s="6">
        <v>1</v>
      </c>
      <c r="B11" s="1" t="s">
        <v>162</v>
      </c>
      <c r="C11" s="1" t="s">
        <v>381</v>
      </c>
    </row>
    <row r="12" spans="1:3" x14ac:dyDescent="0.25">
      <c r="A12" s="6">
        <v>2</v>
      </c>
      <c r="B12" s="1" t="s">
        <v>162</v>
      </c>
      <c r="C12" s="1" t="s">
        <v>442</v>
      </c>
    </row>
    <row r="13" spans="1:3" x14ac:dyDescent="0.25">
      <c r="A13" s="6">
        <v>3</v>
      </c>
      <c r="B13" s="1" t="s">
        <v>162</v>
      </c>
      <c r="C13" s="1" t="s">
        <v>443</v>
      </c>
    </row>
    <row r="14" spans="1:3" x14ac:dyDescent="0.25">
      <c r="A14" s="6">
        <v>4</v>
      </c>
      <c r="B14" s="1" t="s">
        <v>162</v>
      </c>
      <c r="C14" s="1" t="s">
        <v>448</v>
      </c>
    </row>
    <row r="15" spans="1:3" x14ac:dyDescent="0.25">
      <c r="A15" s="6">
        <v>5</v>
      </c>
      <c r="B15" s="1" t="s">
        <v>162</v>
      </c>
      <c r="C15" s="1" t="s">
        <v>449</v>
      </c>
    </row>
    <row r="16" spans="1:3" x14ac:dyDescent="0.25">
      <c r="A16" s="6">
        <v>6</v>
      </c>
      <c r="B16" s="1" t="s">
        <v>162</v>
      </c>
      <c r="C16" s="1" t="s">
        <v>453</v>
      </c>
    </row>
    <row r="17" spans="1:3" x14ac:dyDescent="0.25">
      <c r="A17" s="6">
        <v>7</v>
      </c>
      <c r="B17" s="1" t="s">
        <v>162</v>
      </c>
      <c r="C17" s="1" t="s">
        <v>456</v>
      </c>
    </row>
    <row r="18" spans="1:3" x14ac:dyDescent="0.25">
      <c r="A18" s="6">
        <v>8</v>
      </c>
      <c r="B18" s="1" t="s">
        <v>162</v>
      </c>
      <c r="C18" s="1" t="s">
        <v>490</v>
      </c>
    </row>
    <row r="19" spans="1:3" x14ac:dyDescent="0.25">
      <c r="A19" s="6">
        <v>9</v>
      </c>
      <c r="B19" s="1" t="s">
        <v>162</v>
      </c>
      <c r="C19" s="1" t="s">
        <v>500</v>
      </c>
    </row>
    <row r="20" spans="1:3" x14ac:dyDescent="0.25">
      <c r="A20" s="6">
        <v>10</v>
      </c>
      <c r="B20" s="1" t="s">
        <v>162</v>
      </c>
      <c r="C20" s="1" t="s">
        <v>502</v>
      </c>
    </row>
    <row r="21" spans="1:3" x14ac:dyDescent="0.25">
      <c r="A21" s="6">
        <v>11</v>
      </c>
      <c r="B21" s="1" t="s">
        <v>162</v>
      </c>
      <c r="C21" s="1" t="s">
        <v>533</v>
      </c>
    </row>
    <row r="22" spans="1:3" x14ac:dyDescent="0.25">
      <c r="A22" s="6">
        <v>12</v>
      </c>
      <c r="B22" s="1" t="s">
        <v>162</v>
      </c>
      <c r="C22" s="1" t="s">
        <v>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6232-5B4B-4D64-8489-325A578CCED2}">
  <sheetPr codeName="Sheet1"/>
  <dimension ref="A1:F59"/>
  <sheetViews>
    <sheetView topLeftCell="A33" zoomScale="115" zoomScaleNormal="115" workbookViewId="0">
      <selection activeCell="A40" sqref="A40"/>
    </sheetView>
  </sheetViews>
  <sheetFormatPr defaultRowHeight="15" x14ac:dyDescent="0.25"/>
  <cols>
    <col min="1" max="1" width="7.7109375" style="6" customWidth="1"/>
    <col min="2" max="2" width="2.5703125" style="1" bestFit="1" customWidth="1"/>
    <col min="3" max="3" width="58.140625" style="1" bestFit="1" customWidth="1"/>
    <col min="5" max="5" width="8.85546875" bestFit="1" customWidth="1"/>
    <col min="6" max="6" width="45" customWidth="1"/>
  </cols>
  <sheetData>
    <row r="1" spans="1:3" s="5" customFormat="1" ht="15.75" x14ac:dyDescent="0.3">
      <c r="A1" s="4" t="s">
        <v>343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COUNTA(A2:A20)</f>
        <v>18</v>
      </c>
    </row>
    <row r="3" spans="1:3" x14ac:dyDescent="0.25">
      <c r="A3" s="6">
        <v>0</v>
      </c>
      <c r="B3" s="1" t="s">
        <v>162</v>
      </c>
      <c r="C3" s="1" t="s">
        <v>173</v>
      </c>
    </row>
    <row r="4" spans="1:3" x14ac:dyDescent="0.25">
      <c r="A4" s="6">
        <v>1</v>
      </c>
      <c r="B4" s="1" t="s">
        <v>162</v>
      </c>
      <c r="C4" s="1" t="s">
        <v>301</v>
      </c>
    </row>
    <row r="5" spans="1:3" x14ac:dyDescent="0.25">
      <c r="A5" s="6">
        <v>2</v>
      </c>
      <c r="B5" s="1" t="s">
        <v>162</v>
      </c>
      <c r="C5" s="1" t="s">
        <v>304</v>
      </c>
    </row>
    <row r="6" spans="1:3" x14ac:dyDescent="0.25">
      <c r="A6" s="6">
        <v>3</v>
      </c>
      <c r="B6" s="1" t="s">
        <v>162</v>
      </c>
      <c r="C6" s="1" t="s">
        <v>344</v>
      </c>
    </row>
    <row r="7" spans="1:3" x14ac:dyDescent="0.25">
      <c r="A7" s="6">
        <v>4</v>
      </c>
      <c r="B7" s="1" t="s">
        <v>162</v>
      </c>
      <c r="C7" s="1" t="s">
        <v>345</v>
      </c>
    </row>
    <row r="8" spans="1:3" x14ac:dyDescent="0.25">
      <c r="A8" s="6">
        <v>5</v>
      </c>
      <c r="B8" s="1" t="s">
        <v>162</v>
      </c>
      <c r="C8" s="1" t="s">
        <v>346</v>
      </c>
    </row>
    <row r="9" spans="1:3" x14ac:dyDescent="0.25">
      <c r="A9" s="6">
        <v>6</v>
      </c>
      <c r="B9" s="1" t="s">
        <v>162</v>
      </c>
      <c r="C9" s="1" t="s">
        <v>347</v>
      </c>
    </row>
    <row r="10" spans="1:3" x14ac:dyDescent="0.25">
      <c r="A10" s="6">
        <v>7</v>
      </c>
      <c r="B10" s="1" t="s">
        <v>162</v>
      </c>
      <c r="C10" s="1" t="s">
        <v>348</v>
      </c>
    </row>
    <row r="11" spans="1:3" x14ac:dyDescent="0.25">
      <c r="A11" s="6">
        <v>8</v>
      </c>
      <c r="B11" s="1" t="s">
        <v>162</v>
      </c>
      <c r="C11" s="1" t="s">
        <v>349</v>
      </c>
    </row>
    <row r="12" spans="1:3" x14ac:dyDescent="0.25">
      <c r="A12" s="6">
        <v>9</v>
      </c>
      <c r="B12" s="1" t="s">
        <v>162</v>
      </c>
      <c r="C12" s="1" t="s">
        <v>350</v>
      </c>
    </row>
    <row r="13" spans="1:3" x14ac:dyDescent="0.25">
      <c r="A13" s="6">
        <v>10</v>
      </c>
      <c r="B13" s="1" t="s">
        <v>162</v>
      </c>
      <c r="C13" s="1" t="s">
        <v>351</v>
      </c>
    </row>
    <row r="14" spans="1:3" x14ac:dyDescent="0.25">
      <c r="A14" s="6">
        <v>11</v>
      </c>
      <c r="B14" s="1" t="s">
        <v>162</v>
      </c>
      <c r="C14" s="1" t="s">
        <v>450</v>
      </c>
    </row>
    <row r="15" spans="1:3" x14ac:dyDescent="0.25">
      <c r="A15" s="6">
        <v>12</v>
      </c>
      <c r="B15" s="1" t="s">
        <v>162</v>
      </c>
      <c r="C15" s="1" t="s">
        <v>352</v>
      </c>
    </row>
    <row r="16" spans="1:3" x14ac:dyDescent="0.25">
      <c r="A16" s="6">
        <v>13</v>
      </c>
      <c r="B16" s="1" t="s">
        <v>162</v>
      </c>
      <c r="C16" s="1" t="s">
        <v>353</v>
      </c>
    </row>
    <row r="17" spans="1:6" x14ac:dyDescent="0.25">
      <c r="A17" s="6">
        <v>14</v>
      </c>
      <c r="B17" s="1" t="s">
        <v>162</v>
      </c>
      <c r="C17" s="1" t="s">
        <v>337</v>
      </c>
    </row>
    <row r="18" spans="1:6" x14ac:dyDescent="0.25">
      <c r="A18" s="6">
        <v>15</v>
      </c>
      <c r="B18" s="1" t="s">
        <v>162</v>
      </c>
      <c r="C18" s="1" t="s">
        <v>341</v>
      </c>
    </row>
    <row r="19" spans="1:6" x14ac:dyDescent="0.25">
      <c r="A19" s="6">
        <v>16</v>
      </c>
      <c r="B19" s="1" t="s">
        <v>162</v>
      </c>
      <c r="C19" s="1" t="s">
        <v>342</v>
      </c>
    </row>
    <row r="21" spans="1:6" s="5" customFormat="1" ht="15.75" x14ac:dyDescent="0.3">
      <c r="A21" s="4" t="s">
        <v>504</v>
      </c>
      <c r="B21" s="4"/>
      <c r="C21" s="4"/>
      <c r="E21" s="5" t="s">
        <v>505</v>
      </c>
      <c r="F21" s="5" t="s">
        <v>506</v>
      </c>
    </row>
    <row r="22" spans="1:6" x14ac:dyDescent="0.25">
      <c r="A22" s="6" t="s">
        <v>164</v>
      </c>
      <c r="B22" s="1" t="s">
        <v>162</v>
      </c>
      <c r="C22" s="3">
        <f>COUNTA(A23:A60)</f>
        <v>37</v>
      </c>
      <c r="D22" s="1"/>
      <c r="E22" s="1"/>
      <c r="F22" s="1"/>
    </row>
    <row r="23" spans="1:6" x14ac:dyDescent="0.25">
      <c r="A23" s="6">
        <v>0</v>
      </c>
      <c r="B23" s="1" t="s">
        <v>162</v>
      </c>
      <c r="C23" s="1" t="str">
        <f>"%{(" &amp; E23 &amp; ")}%;" &amp; F23</f>
        <v>%{(1100)}%;context_management</v>
      </c>
      <c r="D23" s="1"/>
      <c r="E23" s="10">
        <v>1100</v>
      </c>
      <c r="F23" s="10" t="s">
        <v>507</v>
      </c>
    </row>
    <row r="24" spans="1:6" x14ac:dyDescent="0.25">
      <c r="A24" s="6">
        <v>1</v>
      </c>
      <c r="B24" s="1" t="s">
        <v>162</v>
      </c>
      <c r="C24" s="1" t="str">
        <f t="shared" ref="C24:C59" si="0">"%{(" &amp; E24 &amp; ")}%;" &amp; F24</f>
        <v>%{(1101)}%;context_shadow</v>
      </c>
      <c r="D24" s="1"/>
      <c r="E24" s="10">
        <v>1101</v>
      </c>
      <c r="F24" s="10" t="s">
        <v>509</v>
      </c>
    </row>
    <row r="25" spans="1:6" x14ac:dyDescent="0.25">
      <c r="A25" s="6">
        <v>2</v>
      </c>
      <c r="B25" s="1" t="s">
        <v>162</v>
      </c>
      <c r="C25" s="1" t="str">
        <f t="shared" si="0"/>
        <v>%{(1102)}%;context_mac_wreg</v>
      </c>
      <c r="D25" s="1"/>
      <c r="E25" s="10">
        <v>1102</v>
      </c>
      <c r="F25" s="10" t="s">
        <v>510</v>
      </c>
    </row>
    <row r="26" spans="1:6" x14ac:dyDescent="0.25">
      <c r="A26" s="6">
        <v>3</v>
      </c>
      <c r="B26" s="1" t="s">
        <v>162</v>
      </c>
      <c r="C26" s="1" t="str">
        <f t="shared" si="0"/>
        <v>%{(1103)}%;context_acc</v>
      </c>
      <c r="D26" s="1"/>
      <c r="E26" s="10">
        <v>1103</v>
      </c>
      <c r="F26" s="10" t="s">
        <v>511</v>
      </c>
    </row>
    <row r="27" spans="1:6" x14ac:dyDescent="0.25">
      <c r="A27" s="6">
        <v>4</v>
      </c>
      <c r="B27" s="1" t="s">
        <v>162</v>
      </c>
      <c r="C27" s="1" t="str">
        <f t="shared" si="0"/>
        <v>%{(1104)}%;context_acc_a</v>
      </c>
      <c r="D27" s="1"/>
      <c r="E27" s="10">
        <v>1104</v>
      </c>
      <c r="F27" s="10" t="s">
        <v>512</v>
      </c>
    </row>
    <row r="28" spans="1:6" x14ac:dyDescent="0.25">
      <c r="A28" s="6">
        <v>5</v>
      </c>
      <c r="B28" s="1" t="s">
        <v>162</v>
      </c>
      <c r="C28" s="1" t="str">
        <f t="shared" si="0"/>
        <v>%{(1105)}%;context_acc_b</v>
      </c>
      <c r="D28" s="1"/>
      <c r="E28" s="10">
        <v>1105</v>
      </c>
      <c r="F28" s="10" t="s">
        <v>513</v>
      </c>
    </row>
    <row r="29" spans="1:6" x14ac:dyDescent="0.25">
      <c r="A29" s="6">
        <v>6</v>
      </c>
      <c r="B29" s="1" t="s">
        <v>162</v>
      </c>
      <c r="C29" s="1" t="str">
        <f t="shared" si="0"/>
        <v>%{(1106)}%;context_core_config</v>
      </c>
      <c r="D29" s="1"/>
      <c r="E29" s="10">
        <v>1106</v>
      </c>
      <c r="F29" s="10" t="s">
        <v>514</v>
      </c>
    </row>
    <row r="30" spans="1:6" x14ac:dyDescent="0.25">
      <c r="A30" s="6">
        <v>7</v>
      </c>
      <c r="B30" s="1" t="s">
        <v>162</v>
      </c>
      <c r="C30" s="1" t="str">
        <f t="shared" si="0"/>
        <v>%{(1107)}%;context_core_status</v>
      </c>
      <c r="D30" s="1"/>
      <c r="E30" s="10">
        <v>1107</v>
      </c>
      <c r="F30" s="10" t="s">
        <v>515</v>
      </c>
    </row>
    <row r="31" spans="1:6" x14ac:dyDescent="0.25">
      <c r="A31" s="6">
        <v>8</v>
      </c>
      <c r="B31" s="1" t="s">
        <v>162</v>
      </c>
      <c r="C31" s="1" t="str">
        <f t="shared" si="0"/>
        <v>%{(1200)}%;option_enable</v>
      </c>
      <c r="D31" s="1"/>
      <c r="E31" s="10">
        <v>1200</v>
      </c>
      <c r="F31" s="10" t="s">
        <v>534</v>
      </c>
    </row>
    <row r="32" spans="1:6" x14ac:dyDescent="0.25">
      <c r="A32" s="6">
        <v>9</v>
      </c>
      <c r="B32" s="1" t="s">
        <v>162</v>
      </c>
      <c r="C32" s="1" t="str">
        <f t="shared" si="0"/>
        <v>%{(1201)}%;option_store_reload_acc</v>
      </c>
      <c r="D32" s="1"/>
      <c r="E32" s="10">
        <v>1201</v>
      </c>
      <c r="F32" s="10" t="s">
        <v>540</v>
      </c>
    </row>
    <row r="33" spans="1:6" x14ac:dyDescent="0.25">
      <c r="A33" s="6">
        <v>10</v>
      </c>
      <c r="B33" s="1" t="s">
        <v>162</v>
      </c>
      <c r="C33" s="1" t="str">
        <f t="shared" si="0"/>
        <v>%{(1202)}%;option_core_config</v>
      </c>
      <c r="D33" s="1"/>
      <c r="E33" s="10">
        <v>1202</v>
      </c>
      <c r="F33" s="10" t="s">
        <v>516</v>
      </c>
    </row>
    <row r="34" spans="1:6" x14ac:dyDescent="0.25">
      <c r="A34" s="6">
        <v>11</v>
      </c>
      <c r="B34" s="1" t="s">
        <v>162</v>
      </c>
      <c r="C34" s="1" t="str">
        <f t="shared" si="0"/>
        <v>%{(1203)}%;option_enable_switch</v>
      </c>
      <c r="D34" s="1"/>
      <c r="E34" s="10">
        <v>1203</v>
      </c>
      <c r="F34" s="10" t="s">
        <v>517</v>
      </c>
    </row>
    <row r="35" spans="1:6" x14ac:dyDescent="0.25">
      <c r="A35" s="6">
        <v>12</v>
      </c>
      <c r="B35" s="1" t="s">
        <v>162</v>
      </c>
      <c r="C35" s="1" t="str">
        <f t="shared" si="0"/>
        <v>%{(1204)}%;option_enable_switch_always_read</v>
      </c>
      <c r="D35" s="1"/>
      <c r="E35" s="10">
        <v>1204</v>
      </c>
      <c r="F35" s="10" t="s">
        <v>518</v>
      </c>
    </row>
    <row r="36" spans="1:6" x14ac:dyDescent="0.25">
      <c r="A36" s="6">
        <v>13</v>
      </c>
      <c r="B36" s="1" t="s">
        <v>162</v>
      </c>
      <c r="C36" s="1" t="str">
        <f t="shared" si="0"/>
        <v>%{(1205)}%;option_error_normalization</v>
      </c>
      <c r="D36" s="1"/>
      <c r="E36" s="10">
        <v>1205</v>
      </c>
      <c r="F36" s="10" t="s">
        <v>519</v>
      </c>
    </row>
    <row r="37" spans="1:6" x14ac:dyDescent="0.25">
      <c r="A37" s="6">
        <v>14</v>
      </c>
      <c r="B37" s="1" t="s">
        <v>162</v>
      </c>
      <c r="C37" s="1" t="str">
        <f t="shared" si="0"/>
        <v>%{(1206)}%;option_adc_trigger_a_placement</v>
      </c>
      <c r="D37" s="1"/>
      <c r="E37" s="10">
        <v>1206</v>
      </c>
      <c r="F37" s="10" t="s">
        <v>520</v>
      </c>
    </row>
    <row r="38" spans="1:6" x14ac:dyDescent="0.25">
      <c r="A38" s="6">
        <v>15</v>
      </c>
      <c r="B38" s="1" t="s">
        <v>162</v>
      </c>
      <c r="C38" s="1" t="str">
        <f t="shared" si="0"/>
        <v>%{(1207)}%;option_adc_trigger_b_placement</v>
      </c>
      <c r="D38" s="1"/>
      <c r="E38" s="10">
        <v>1207</v>
      </c>
      <c r="F38" s="10" t="s">
        <v>521</v>
      </c>
    </row>
    <row r="39" spans="1:6" x14ac:dyDescent="0.25">
      <c r="A39" s="6">
        <v>16</v>
      </c>
      <c r="B39" s="1" t="s">
        <v>162</v>
      </c>
      <c r="C39" s="1" t="str">
        <f t="shared" si="0"/>
        <v>%{(1208)}%;option_cascade_call</v>
      </c>
      <c r="D39" s="1"/>
      <c r="E39" s="10">
        <v>1208</v>
      </c>
      <c r="F39" s="10" t="s">
        <v>522</v>
      </c>
    </row>
    <row r="40" spans="1:6" x14ac:dyDescent="0.25">
      <c r="A40" s="6">
        <v>17</v>
      </c>
      <c r="B40" s="1" t="s">
        <v>162</v>
      </c>
      <c r="C40" s="1" t="str">
        <f t="shared" si="0"/>
        <v>%{(1209)}%;option_add_p-term</v>
      </c>
      <c r="D40" s="1"/>
      <c r="E40" s="10">
        <v>1209</v>
      </c>
      <c r="F40" s="10" t="s">
        <v>508</v>
      </c>
    </row>
    <row r="41" spans="1:6" x14ac:dyDescent="0.25">
      <c r="A41" s="6">
        <v>18</v>
      </c>
      <c r="B41" s="1" t="s">
        <v>162</v>
      </c>
      <c r="C41" s="1" t="str">
        <f t="shared" si="0"/>
        <v>%{(1300)}%;data_interface_enable</v>
      </c>
      <c r="D41" s="1"/>
      <c r="E41" s="10">
        <v>1300</v>
      </c>
      <c r="F41" s="10" t="s">
        <v>535</v>
      </c>
    </row>
    <row r="42" spans="1:6" x14ac:dyDescent="0.25">
      <c r="A42" s="6">
        <v>19</v>
      </c>
      <c r="B42" s="1" t="s">
        <v>162</v>
      </c>
      <c r="C42" s="1" t="str">
        <f t="shared" si="0"/>
        <v>%{(1301)}%;data_interface_alt_input</v>
      </c>
      <c r="D42" s="1"/>
      <c r="E42" s="10">
        <v>1301</v>
      </c>
      <c r="F42" s="10" t="s">
        <v>523</v>
      </c>
    </row>
    <row r="43" spans="1:6" x14ac:dyDescent="0.25">
      <c r="A43" s="6">
        <v>20</v>
      </c>
      <c r="B43" s="1" t="s">
        <v>162</v>
      </c>
      <c r="C43" s="1" t="str">
        <f t="shared" si="0"/>
        <v>%{(1302)}%;data_interface_alt_output</v>
      </c>
      <c r="D43" s="1"/>
      <c r="E43" s="10">
        <v>1302</v>
      </c>
      <c r="F43" s="10" t="s">
        <v>524</v>
      </c>
    </row>
    <row r="44" spans="1:6" x14ac:dyDescent="0.25">
      <c r="A44" s="6">
        <v>21</v>
      </c>
      <c r="B44" s="1" t="s">
        <v>162</v>
      </c>
      <c r="C44" s="1" t="str">
        <f t="shared" si="0"/>
        <v>%{(1400)}%;data_provider_enable</v>
      </c>
      <c r="D44" s="1"/>
      <c r="E44" s="10">
        <v>1400</v>
      </c>
      <c r="F44" s="10" t="s">
        <v>536</v>
      </c>
    </row>
    <row r="45" spans="1:6" x14ac:dyDescent="0.25">
      <c r="A45" s="6">
        <v>22</v>
      </c>
      <c r="B45" s="1" t="s">
        <v>162</v>
      </c>
      <c r="C45" s="1" t="str">
        <f t="shared" si="0"/>
        <v>%{(1401)}%;data_provider_control_input</v>
      </c>
      <c r="D45" s="1"/>
      <c r="E45" s="10">
        <v>1401</v>
      </c>
      <c r="F45" s="10" t="s">
        <v>525</v>
      </c>
    </row>
    <row r="46" spans="1:6" x14ac:dyDescent="0.25">
      <c r="A46" s="6">
        <v>23</v>
      </c>
      <c r="B46" s="1" t="s">
        <v>162</v>
      </c>
      <c r="C46" s="1" t="str">
        <f t="shared" si="0"/>
        <v>%{(1402)}%;data_provider_control_error</v>
      </c>
      <c r="D46" s="1"/>
      <c r="E46" s="10">
        <v>1402</v>
      </c>
      <c r="F46" s="10" t="s">
        <v>526</v>
      </c>
    </row>
    <row r="47" spans="1:6" x14ac:dyDescent="0.25">
      <c r="A47" s="6">
        <v>24</v>
      </c>
      <c r="B47" s="1" t="s">
        <v>162</v>
      </c>
      <c r="C47" s="1" t="str">
        <f t="shared" si="0"/>
        <v>%{(1403)}%;data_provider_control_output</v>
      </c>
      <c r="D47" s="1"/>
      <c r="E47" s="10">
        <v>1403</v>
      </c>
      <c r="F47" s="10" t="s">
        <v>527</v>
      </c>
    </row>
    <row r="48" spans="1:6" x14ac:dyDescent="0.25">
      <c r="A48" s="6">
        <v>25</v>
      </c>
      <c r="B48" s="1" t="s">
        <v>162</v>
      </c>
      <c r="C48" s="1" t="str">
        <f t="shared" si="0"/>
        <v>%{(1500)}%;anti_windup_enable</v>
      </c>
      <c r="D48" s="1"/>
      <c r="E48" s="10">
        <v>1500</v>
      </c>
      <c r="F48" s="10" t="s">
        <v>537</v>
      </c>
    </row>
    <row r="49" spans="1:6" x14ac:dyDescent="0.25">
      <c r="A49" s="6">
        <v>26</v>
      </c>
      <c r="B49" s="1" t="s">
        <v>162</v>
      </c>
      <c r="C49" s="1" t="str">
        <f t="shared" si="0"/>
        <v>%{(1501)}%;anti_windup_max</v>
      </c>
      <c r="D49" s="1"/>
      <c r="E49" s="10">
        <v>1501</v>
      </c>
      <c r="F49" s="10" t="s">
        <v>528</v>
      </c>
    </row>
    <row r="50" spans="1:6" x14ac:dyDescent="0.25">
      <c r="A50" s="6">
        <v>27</v>
      </c>
      <c r="B50" s="1" t="s">
        <v>162</v>
      </c>
      <c r="C50" s="1" t="str">
        <f t="shared" si="0"/>
        <v>%{(1502)}%;anti_windup_max_status_flag</v>
      </c>
      <c r="D50" s="1"/>
      <c r="E50" s="10">
        <v>1502</v>
      </c>
      <c r="F50" s="10" t="s">
        <v>541</v>
      </c>
    </row>
    <row r="51" spans="1:6" x14ac:dyDescent="0.25">
      <c r="A51" s="6">
        <v>28</v>
      </c>
      <c r="B51" s="1" t="s">
        <v>162</v>
      </c>
      <c r="C51" s="1" t="str">
        <f t="shared" si="0"/>
        <v>%{(1503)}%;anti_windup_min</v>
      </c>
      <c r="D51" s="1"/>
      <c r="E51" s="10">
        <v>1503</v>
      </c>
      <c r="F51" s="10" t="s">
        <v>529</v>
      </c>
    </row>
    <row r="52" spans="1:6" x14ac:dyDescent="0.25">
      <c r="A52" s="6">
        <v>29</v>
      </c>
      <c r="B52" s="1" t="s">
        <v>162</v>
      </c>
      <c r="C52" s="1" t="str">
        <f t="shared" si="0"/>
        <v>%{(1504)}%;anti_windup_min_status_flag</v>
      </c>
      <c r="D52" s="1"/>
      <c r="E52" s="10">
        <v>1504</v>
      </c>
      <c r="F52" s="10" t="s">
        <v>542</v>
      </c>
    </row>
    <row r="53" spans="1:6" x14ac:dyDescent="0.25">
      <c r="A53" s="6">
        <v>30</v>
      </c>
      <c r="B53" s="1" t="s">
        <v>162</v>
      </c>
      <c r="C53" s="1" t="str">
        <f t="shared" si="0"/>
        <v>%{(1505)}%;anti_windup_soft_desat_flag</v>
      </c>
      <c r="D53" s="1"/>
      <c r="E53" s="10">
        <v>1505</v>
      </c>
      <c r="F53" s="10" t="s">
        <v>530</v>
      </c>
    </row>
    <row r="54" spans="1:6" x14ac:dyDescent="0.25">
      <c r="A54" s="6">
        <v>31</v>
      </c>
      <c r="B54" s="1" t="s">
        <v>162</v>
      </c>
      <c r="C54" s="1" t="str">
        <f t="shared" si="0"/>
        <v>%{(1600)}%;feedback_conditioning_enable</v>
      </c>
      <c r="D54" s="1"/>
      <c r="E54" s="10">
        <v>1600</v>
      </c>
      <c r="F54" s="10" t="s">
        <v>538</v>
      </c>
    </row>
    <row r="55" spans="1:6" x14ac:dyDescent="0.25">
      <c r="A55" s="6">
        <v>32</v>
      </c>
      <c r="B55" s="1" t="s">
        <v>162</v>
      </c>
      <c r="C55" s="1" t="str">
        <f t="shared" si="0"/>
        <v>%{(1601)}%;feedback_offset_compensation</v>
      </c>
      <c r="D55" s="1"/>
      <c r="E55" s="10">
        <v>1601</v>
      </c>
      <c r="F55" s="10" t="s">
        <v>531</v>
      </c>
    </row>
    <row r="56" spans="1:6" x14ac:dyDescent="0.25">
      <c r="A56" s="6">
        <v>33</v>
      </c>
      <c r="B56" s="1" t="s">
        <v>162</v>
      </c>
      <c r="C56" s="1" t="str">
        <f t="shared" si="0"/>
        <v>%{(1602)}%;bi_directional_feedback_flag</v>
      </c>
      <c r="D56" s="1"/>
      <c r="E56" s="10">
        <v>1602</v>
      </c>
      <c r="F56" s="10" t="s">
        <v>532</v>
      </c>
    </row>
    <row r="57" spans="1:6" x14ac:dyDescent="0.25">
      <c r="A57" s="6">
        <v>34</v>
      </c>
      <c r="B57" s="1" t="s">
        <v>162</v>
      </c>
      <c r="C57" s="1" t="str">
        <f t="shared" si="0"/>
        <v>%{(1800)}%;agc_enable</v>
      </c>
      <c r="D57" s="1"/>
      <c r="E57" s="10">
        <v>1800</v>
      </c>
      <c r="F57" s="10" t="s">
        <v>539</v>
      </c>
    </row>
    <row r="58" spans="1:6" x14ac:dyDescent="0.25">
      <c r="A58" s="6">
        <v>35</v>
      </c>
      <c r="B58" s="1" t="s">
        <v>162</v>
      </c>
      <c r="C58" s="1" t="str">
        <f t="shared" si="0"/>
        <v>%{(1801)}%;agc_enable_switch</v>
      </c>
      <c r="D58" s="1"/>
      <c r="E58" s="10">
        <v>1801</v>
      </c>
      <c r="F58" s="10" t="s">
        <v>543</v>
      </c>
    </row>
    <row r="59" spans="1:6" x14ac:dyDescent="0.25">
      <c r="A59" s="6">
        <v>36</v>
      </c>
      <c r="B59" s="1" t="s">
        <v>162</v>
      </c>
      <c r="C59" s="1" t="str">
        <f t="shared" si="0"/>
        <v>%{(1802)}%;agc_get_factor_function_call</v>
      </c>
      <c r="D59" s="1"/>
      <c r="E59" s="10">
        <v>1802</v>
      </c>
      <c r="F59" s="10" t="s">
        <v>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9C11-9586-4518-94E3-51B11C4FE940}">
  <sheetPr codeName="Sheet2"/>
  <dimension ref="A1:C4"/>
  <sheetViews>
    <sheetView workbookViewId="0"/>
  </sheetViews>
  <sheetFormatPr defaultRowHeight="15" x14ac:dyDescent="0.25"/>
  <cols>
    <col min="1" max="1" width="20.85546875" style="6" bestFit="1" customWidth="1"/>
    <col min="2" max="2" width="2.5703125" style="1" bestFit="1" customWidth="1"/>
    <col min="3" max="3" width="44.85546875" style="1" bestFit="1" customWidth="1"/>
  </cols>
  <sheetData>
    <row r="1" spans="1:3" s="5" customFormat="1" ht="15.75" x14ac:dyDescent="0.3">
      <c r="A1" s="4" t="s">
        <v>336</v>
      </c>
      <c r="B1" s="4"/>
      <c r="C1" s="4"/>
    </row>
    <row r="2" spans="1:3" x14ac:dyDescent="0.25">
      <c r="A2" s="6" t="s">
        <v>337</v>
      </c>
      <c r="B2" s="1" t="s">
        <v>162</v>
      </c>
      <c r="C2" s="1" t="s">
        <v>338</v>
      </c>
    </row>
    <row r="3" spans="1:3" x14ac:dyDescent="0.25">
      <c r="A3" s="6" t="s">
        <v>341</v>
      </c>
      <c r="B3" s="1" t="s">
        <v>162</v>
      </c>
      <c r="C3" s="1" t="s">
        <v>339</v>
      </c>
    </row>
    <row r="4" spans="1:3" x14ac:dyDescent="0.25">
      <c r="A4" s="6" t="s">
        <v>342</v>
      </c>
      <c r="B4" s="1" t="s">
        <v>162</v>
      </c>
      <c r="C4" s="1" t="s">
        <v>340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E1EF1-7DA6-47D5-9A26-6753C89CA0C2}">
  <sheetPr codeName="Sheet3"/>
  <dimension ref="A1:C181"/>
  <sheetViews>
    <sheetView tabSelected="1" topLeftCell="B76" zoomScale="115" zoomScaleNormal="115" workbookViewId="0">
      <selection activeCell="C93" sqref="C93"/>
    </sheetView>
  </sheetViews>
  <sheetFormatPr defaultRowHeight="15" x14ac:dyDescent="0.25"/>
  <cols>
    <col min="1" max="1" width="11.7109375" style="6" customWidth="1"/>
    <col min="2" max="2" width="2.5703125" style="1" bestFit="1" customWidth="1"/>
    <col min="3" max="3" width="219.28515625" style="2" bestFit="1" customWidth="1"/>
  </cols>
  <sheetData>
    <row r="1" spans="1:3" s="5" customFormat="1" ht="15.75" x14ac:dyDescent="0.3">
      <c r="A1" s="4" t="s">
        <v>163</v>
      </c>
      <c r="B1" s="4"/>
      <c r="C1" s="8"/>
    </row>
    <row r="2" spans="1:3" x14ac:dyDescent="0.25">
      <c r="A2" s="6" t="s">
        <v>164</v>
      </c>
      <c r="B2" s="1" t="s">
        <v>162</v>
      </c>
      <c r="C2" s="3">
        <f>COUNTA(A:A)-2</f>
        <v>179</v>
      </c>
    </row>
    <row r="3" spans="1:3" x14ac:dyDescent="0.25">
      <c r="A3" s="6" t="s">
        <v>0</v>
      </c>
      <c r="B3" s="1" t="s">
        <v>162</v>
      </c>
      <c r="C3" s="2" t="s">
        <v>165</v>
      </c>
    </row>
    <row r="4" spans="1:3" x14ac:dyDescent="0.25">
      <c r="A4" s="6" t="s">
        <v>1</v>
      </c>
      <c r="B4" s="1" t="s">
        <v>162</v>
      </c>
      <c r="C4" s="2" t="s">
        <v>166</v>
      </c>
    </row>
    <row r="5" spans="1:3" x14ac:dyDescent="0.25">
      <c r="A5" s="6" t="s">
        <v>2</v>
      </c>
      <c r="B5" s="1" t="s">
        <v>162</v>
      </c>
      <c r="C5" s="2" t="s">
        <v>167</v>
      </c>
    </row>
    <row r="6" spans="1:3" x14ac:dyDescent="0.25">
      <c r="A6" s="6" t="s">
        <v>3</v>
      </c>
      <c r="B6" s="1" t="s">
        <v>162</v>
      </c>
      <c r="C6" s="2" t="s">
        <v>168</v>
      </c>
    </row>
    <row r="7" spans="1:3" x14ac:dyDescent="0.25">
      <c r="A7" s="6" t="s">
        <v>4</v>
      </c>
      <c r="B7" s="1" t="s">
        <v>162</v>
      </c>
      <c r="C7" s="2" t="s">
        <v>169</v>
      </c>
    </row>
    <row r="8" spans="1:3" x14ac:dyDescent="0.25">
      <c r="A8" s="6" t="s">
        <v>5</v>
      </c>
      <c r="B8" s="1" t="s">
        <v>162</v>
      </c>
      <c r="C8" s="2" t="s">
        <v>451</v>
      </c>
    </row>
    <row r="9" spans="1:3" x14ac:dyDescent="0.25">
      <c r="A9" s="6" t="s">
        <v>6</v>
      </c>
      <c r="B9" s="1" t="s">
        <v>162</v>
      </c>
      <c r="C9" s="2" t="s">
        <v>170</v>
      </c>
    </row>
    <row r="10" spans="1:3" x14ac:dyDescent="0.25">
      <c r="A10" s="6" t="s">
        <v>7</v>
      </c>
      <c r="B10" s="1" t="s">
        <v>162</v>
      </c>
      <c r="C10" s="2" t="s">
        <v>171</v>
      </c>
    </row>
    <row r="11" spans="1:3" x14ac:dyDescent="0.25">
      <c r="A11" s="6" t="s">
        <v>8</v>
      </c>
      <c r="B11" s="1" t="s">
        <v>162</v>
      </c>
      <c r="C11" s="2" t="s">
        <v>172</v>
      </c>
    </row>
    <row r="12" spans="1:3" x14ac:dyDescent="0.25">
      <c r="A12" s="6" t="s">
        <v>9</v>
      </c>
      <c r="B12" s="1" t="s">
        <v>162</v>
      </c>
      <c r="C12" s="2" t="s">
        <v>173</v>
      </c>
    </row>
    <row r="13" spans="1:3" x14ac:dyDescent="0.25">
      <c r="A13" s="6" t="s">
        <v>10</v>
      </c>
      <c r="B13" s="1" t="s">
        <v>162</v>
      </c>
      <c r="C13" s="2" t="s">
        <v>174</v>
      </c>
    </row>
    <row r="14" spans="1:3" x14ac:dyDescent="0.25">
      <c r="A14" s="6" t="s">
        <v>11</v>
      </c>
      <c r="B14" s="1" t="s">
        <v>162</v>
      </c>
      <c r="C14" s="2" t="s">
        <v>175</v>
      </c>
    </row>
    <row r="15" spans="1:3" x14ac:dyDescent="0.25">
      <c r="A15" s="6" t="s">
        <v>12</v>
      </c>
      <c r="B15" s="1" t="s">
        <v>162</v>
      </c>
      <c r="C15" s="2" t="s">
        <v>176</v>
      </c>
    </row>
    <row r="16" spans="1:3" x14ac:dyDescent="0.25">
      <c r="A16" s="6" t="s">
        <v>13</v>
      </c>
      <c r="B16" s="1" t="s">
        <v>162</v>
      </c>
      <c r="C16" s="2" t="s">
        <v>177</v>
      </c>
    </row>
    <row r="17" spans="1:3" x14ac:dyDescent="0.25">
      <c r="A17" s="6" t="s">
        <v>14</v>
      </c>
      <c r="B17" s="1" t="s">
        <v>162</v>
      </c>
      <c r="C17" s="2" t="s">
        <v>173</v>
      </c>
    </row>
    <row r="18" spans="1:3" x14ac:dyDescent="0.25">
      <c r="A18" s="6" t="s">
        <v>15</v>
      </c>
      <c r="B18" s="1" t="s">
        <v>162</v>
      </c>
      <c r="C18" s="2" t="s">
        <v>444</v>
      </c>
    </row>
    <row r="19" spans="1:3" x14ac:dyDescent="0.25">
      <c r="A19" s="6" t="s">
        <v>16</v>
      </c>
      <c r="B19" s="1" t="s">
        <v>162</v>
      </c>
      <c r="C19" s="2" t="s">
        <v>445</v>
      </c>
    </row>
    <row r="20" spans="1:3" x14ac:dyDescent="0.25">
      <c r="A20" s="6" t="s">
        <v>17</v>
      </c>
      <c r="B20" s="1" t="s">
        <v>162</v>
      </c>
      <c r="C20" s="2" t="s">
        <v>446</v>
      </c>
    </row>
    <row r="21" spans="1:3" x14ac:dyDescent="0.25">
      <c r="A21" s="6" t="s">
        <v>18</v>
      </c>
      <c r="B21" s="1" t="s">
        <v>162</v>
      </c>
      <c r="C21" s="2" t="s">
        <v>447</v>
      </c>
    </row>
    <row r="22" spans="1:3" x14ac:dyDescent="0.25">
      <c r="A22" s="6" t="s">
        <v>19</v>
      </c>
      <c r="B22" s="1" t="s">
        <v>162</v>
      </c>
      <c r="C22" s="2" t="s">
        <v>454</v>
      </c>
    </row>
    <row r="23" spans="1:3" x14ac:dyDescent="0.25">
      <c r="A23" s="6" t="s">
        <v>20</v>
      </c>
      <c r="B23" s="1" t="s">
        <v>162</v>
      </c>
      <c r="C23" s="2" t="s">
        <v>455</v>
      </c>
    </row>
    <row r="24" spans="1:3" x14ac:dyDescent="0.25">
      <c r="A24" s="6" t="s">
        <v>21</v>
      </c>
      <c r="B24" s="1" t="s">
        <v>162</v>
      </c>
      <c r="C24" s="2" t="s">
        <v>173</v>
      </c>
    </row>
    <row r="25" spans="1:3" x14ac:dyDescent="0.25">
      <c r="A25" s="6" t="s">
        <v>22</v>
      </c>
      <c r="B25" s="1" t="s">
        <v>162</v>
      </c>
      <c r="C25" s="2" t="s">
        <v>178</v>
      </c>
    </row>
    <row r="26" spans="1:3" x14ac:dyDescent="0.25">
      <c r="A26" s="6" t="s">
        <v>23</v>
      </c>
      <c r="B26" s="1" t="s">
        <v>162</v>
      </c>
      <c r="C26" s="2" t="s">
        <v>179</v>
      </c>
    </row>
    <row r="27" spans="1:3" x14ac:dyDescent="0.25">
      <c r="A27" s="6" t="s">
        <v>24</v>
      </c>
      <c r="B27" s="1" t="s">
        <v>162</v>
      </c>
      <c r="C27" s="2" t="s">
        <v>180</v>
      </c>
    </row>
    <row r="28" spans="1:3" x14ac:dyDescent="0.25">
      <c r="A28" s="6" t="s">
        <v>25</v>
      </c>
      <c r="B28" s="1" t="s">
        <v>162</v>
      </c>
      <c r="C28" s="2" t="s">
        <v>181</v>
      </c>
    </row>
    <row r="29" spans="1:3" x14ac:dyDescent="0.25">
      <c r="A29" s="6" t="s">
        <v>26</v>
      </c>
      <c r="B29" s="1" t="s">
        <v>162</v>
      </c>
      <c r="C29" s="2" t="s">
        <v>182</v>
      </c>
    </row>
    <row r="30" spans="1:3" x14ac:dyDescent="0.25">
      <c r="A30" s="6" t="s">
        <v>29</v>
      </c>
      <c r="B30" s="1" t="s">
        <v>162</v>
      </c>
      <c r="C30" s="2" t="s">
        <v>458</v>
      </c>
    </row>
    <row r="31" spans="1:3" x14ac:dyDescent="0.25">
      <c r="A31" s="6" t="s">
        <v>30</v>
      </c>
      <c r="B31" s="1" t="s">
        <v>162</v>
      </c>
      <c r="C31" s="2" t="s">
        <v>459</v>
      </c>
    </row>
    <row r="32" spans="1:3" x14ac:dyDescent="0.25">
      <c r="A32" s="6" t="s">
        <v>31</v>
      </c>
      <c r="B32" s="1" t="s">
        <v>162</v>
      </c>
      <c r="C32" s="2" t="s">
        <v>354</v>
      </c>
    </row>
    <row r="33" spans="1:3" x14ac:dyDescent="0.25">
      <c r="A33" s="6" t="s">
        <v>32</v>
      </c>
      <c r="B33" s="1" t="s">
        <v>162</v>
      </c>
      <c r="C33" s="2" t="s">
        <v>355</v>
      </c>
    </row>
    <row r="34" spans="1:3" x14ac:dyDescent="0.25">
      <c r="A34" s="6" t="s">
        <v>33</v>
      </c>
      <c r="B34" s="1" t="s">
        <v>162</v>
      </c>
      <c r="C34" s="2" t="s">
        <v>216</v>
      </c>
    </row>
    <row r="35" spans="1:3" x14ac:dyDescent="0.25">
      <c r="A35" s="6" t="s">
        <v>34</v>
      </c>
      <c r="B35" s="1" t="s">
        <v>162</v>
      </c>
      <c r="C35" s="2" t="s">
        <v>217</v>
      </c>
    </row>
    <row r="36" spans="1:3" x14ac:dyDescent="0.25">
      <c r="A36" s="6" t="s">
        <v>35</v>
      </c>
      <c r="B36" s="1" t="s">
        <v>162</v>
      </c>
      <c r="C36" s="2" t="s">
        <v>183</v>
      </c>
    </row>
    <row r="37" spans="1:3" x14ac:dyDescent="0.25">
      <c r="A37" s="6" t="s">
        <v>36</v>
      </c>
      <c r="B37" s="1" t="s">
        <v>162</v>
      </c>
      <c r="C37" s="2" t="s">
        <v>184</v>
      </c>
    </row>
    <row r="38" spans="1:3" x14ac:dyDescent="0.25">
      <c r="A38" s="6" t="s">
        <v>37</v>
      </c>
      <c r="B38" s="1" t="s">
        <v>162</v>
      </c>
      <c r="C38" s="2" t="s">
        <v>185</v>
      </c>
    </row>
    <row r="39" spans="1:3" x14ac:dyDescent="0.25">
      <c r="A39" s="6" t="s">
        <v>38</v>
      </c>
      <c r="B39" s="1" t="s">
        <v>162</v>
      </c>
      <c r="C39" s="2" t="s">
        <v>186</v>
      </c>
    </row>
    <row r="40" spans="1:3" x14ac:dyDescent="0.25">
      <c r="A40" s="6" t="s">
        <v>27</v>
      </c>
      <c r="B40" s="1" t="s">
        <v>162</v>
      </c>
      <c r="C40" s="2" t="s">
        <v>173</v>
      </c>
    </row>
    <row r="41" spans="1:3" x14ac:dyDescent="0.25">
      <c r="A41" s="6" t="s">
        <v>28</v>
      </c>
      <c r="B41" s="1" t="s">
        <v>162</v>
      </c>
      <c r="C41" s="2" t="s">
        <v>187</v>
      </c>
    </row>
    <row r="42" spans="1:3" x14ac:dyDescent="0.25">
      <c r="A42" s="6" t="s">
        <v>39</v>
      </c>
      <c r="B42" s="1" t="s">
        <v>162</v>
      </c>
      <c r="C42" s="2" t="s">
        <v>188</v>
      </c>
    </row>
    <row r="43" spans="1:3" x14ac:dyDescent="0.25">
      <c r="A43" s="6" t="s">
        <v>40</v>
      </c>
      <c r="B43" s="1" t="s">
        <v>162</v>
      </c>
      <c r="C43" s="2" t="s">
        <v>356</v>
      </c>
    </row>
    <row r="44" spans="1:3" x14ac:dyDescent="0.25">
      <c r="A44" s="6" t="s">
        <v>41</v>
      </c>
      <c r="B44" s="1" t="s">
        <v>162</v>
      </c>
      <c r="C44" s="2" t="s">
        <v>357</v>
      </c>
    </row>
    <row r="45" spans="1:3" x14ac:dyDescent="0.25">
      <c r="A45" s="6" t="s">
        <v>42</v>
      </c>
      <c r="B45" s="1" t="s">
        <v>162</v>
      </c>
      <c r="C45" s="2" t="s">
        <v>358</v>
      </c>
    </row>
    <row r="46" spans="1:3" x14ac:dyDescent="0.25">
      <c r="A46" s="6" t="s">
        <v>43</v>
      </c>
      <c r="B46" s="1" t="s">
        <v>162</v>
      </c>
      <c r="C46" s="2" t="s">
        <v>359</v>
      </c>
    </row>
    <row r="47" spans="1:3" x14ac:dyDescent="0.25">
      <c r="A47" s="6" t="s">
        <v>44</v>
      </c>
      <c r="B47" s="1" t="s">
        <v>162</v>
      </c>
      <c r="C47" s="2" t="s">
        <v>360</v>
      </c>
    </row>
    <row r="48" spans="1:3" x14ac:dyDescent="0.25">
      <c r="A48" s="6" t="s">
        <v>45</v>
      </c>
      <c r="B48" s="1" t="s">
        <v>162</v>
      </c>
      <c r="C48" s="2" t="s">
        <v>361</v>
      </c>
    </row>
    <row r="49" spans="1:3" x14ac:dyDescent="0.25">
      <c r="A49" s="6" t="s">
        <v>46</v>
      </c>
      <c r="B49" s="1" t="s">
        <v>162</v>
      </c>
      <c r="C49" s="2" t="s">
        <v>460</v>
      </c>
    </row>
    <row r="50" spans="1:3" x14ac:dyDescent="0.25">
      <c r="A50" s="6" t="s">
        <v>47</v>
      </c>
      <c r="B50" s="1" t="s">
        <v>162</v>
      </c>
      <c r="C50" s="2" t="s">
        <v>496</v>
      </c>
    </row>
    <row r="51" spans="1:3" x14ac:dyDescent="0.25">
      <c r="A51" s="6" t="s">
        <v>48</v>
      </c>
      <c r="B51" s="1" t="s">
        <v>162</v>
      </c>
      <c r="C51" s="2" t="s">
        <v>362</v>
      </c>
    </row>
    <row r="52" spans="1:3" x14ac:dyDescent="0.25">
      <c r="A52" s="6" t="s">
        <v>49</v>
      </c>
      <c r="B52" s="1" t="s">
        <v>162</v>
      </c>
      <c r="C52" s="2" t="s">
        <v>363</v>
      </c>
    </row>
    <row r="53" spans="1:3" x14ac:dyDescent="0.25">
      <c r="A53" s="6" t="s">
        <v>50</v>
      </c>
      <c r="B53" s="1" t="s">
        <v>162</v>
      </c>
      <c r="C53" s="2" t="s">
        <v>364</v>
      </c>
    </row>
    <row r="54" spans="1:3" x14ac:dyDescent="0.25">
      <c r="A54" s="6" t="s">
        <v>51</v>
      </c>
      <c r="B54" s="1" t="s">
        <v>162</v>
      </c>
      <c r="C54" s="2" t="s">
        <v>365</v>
      </c>
    </row>
    <row r="55" spans="1:3" x14ac:dyDescent="0.25">
      <c r="A55" s="6" t="s">
        <v>52</v>
      </c>
      <c r="B55" s="1" t="s">
        <v>162</v>
      </c>
      <c r="C55" s="2" t="s">
        <v>366</v>
      </c>
    </row>
    <row r="56" spans="1:3" x14ac:dyDescent="0.25">
      <c r="A56" s="6" t="s">
        <v>53</v>
      </c>
      <c r="B56" s="1" t="s">
        <v>162</v>
      </c>
      <c r="C56" s="2" t="s">
        <v>367</v>
      </c>
    </row>
    <row r="57" spans="1:3" x14ac:dyDescent="0.25">
      <c r="A57" s="6" t="s">
        <v>54</v>
      </c>
      <c r="B57" s="1" t="s">
        <v>162</v>
      </c>
      <c r="C57" s="2" t="s">
        <v>394</v>
      </c>
    </row>
    <row r="58" spans="1:3" x14ac:dyDescent="0.25">
      <c r="A58" s="6" t="s">
        <v>55</v>
      </c>
      <c r="B58" s="1" t="s">
        <v>162</v>
      </c>
      <c r="C58" s="2" t="s">
        <v>368</v>
      </c>
    </row>
    <row r="59" spans="1:3" x14ac:dyDescent="0.25">
      <c r="A59" s="6" t="s">
        <v>56</v>
      </c>
      <c r="B59" s="1" t="s">
        <v>162</v>
      </c>
      <c r="C59" s="2" t="s">
        <v>189</v>
      </c>
    </row>
    <row r="60" spans="1:3" x14ac:dyDescent="0.25">
      <c r="A60" s="6" t="s">
        <v>57</v>
      </c>
      <c r="B60" s="1" t="s">
        <v>162</v>
      </c>
      <c r="C60" s="2" t="s">
        <v>173</v>
      </c>
    </row>
    <row r="61" spans="1:3" x14ac:dyDescent="0.25">
      <c r="A61" s="6" t="s">
        <v>58</v>
      </c>
      <c r="B61" s="1" t="s">
        <v>162</v>
      </c>
      <c r="C61" s="2" t="s">
        <v>190</v>
      </c>
    </row>
    <row r="62" spans="1:3" x14ac:dyDescent="0.25">
      <c r="A62" s="6" t="s">
        <v>59</v>
      </c>
      <c r="B62" s="1" t="s">
        <v>162</v>
      </c>
      <c r="C62" s="2" t="s">
        <v>191</v>
      </c>
    </row>
    <row r="63" spans="1:3" x14ac:dyDescent="0.25">
      <c r="A63" s="6" t="s">
        <v>60</v>
      </c>
      <c r="B63" s="1" t="s">
        <v>162</v>
      </c>
      <c r="C63" s="2" t="s">
        <v>192</v>
      </c>
    </row>
    <row r="64" spans="1:3" x14ac:dyDescent="0.25">
      <c r="A64" s="6" t="s">
        <v>61</v>
      </c>
      <c r="B64" s="1" t="s">
        <v>162</v>
      </c>
      <c r="C64" s="2" t="s">
        <v>193</v>
      </c>
    </row>
    <row r="65" spans="1:3" x14ac:dyDescent="0.25">
      <c r="A65" s="6" t="s">
        <v>62</v>
      </c>
      <c r="B65" s="1" t="s">
        <v>162</v>
      </c>
      <c r="C65" s="2" t="s">
        <v>194</v>
      </c>
    </row>
    <row r="66" spans="1:3" x14ac:dyDescent="0.25">
      <c r="A66" s="6" t="s">
        <v>63</v>
      </c>
      <c r="B66" s="1" t="s">
        <v>162</v>
      </c>
      <c r="C66" s="2" t="s">
        <v>195</v>
      </c>
    </row>
    <row r="67" spans="1:3" x14ac:dyDescent="0.25">
      <c r="A67" s="6" t="s">
        <v>64</v>
      </c>
      <c r="B67" s="1" t="s">
        <v>162</v>
      </c>
      <c r="C67" s="2" t="s">
        <v>196</v>
      </c>
    </row>
    <row r="68" spans="1:3" x14ac:dyDescent="0.25">
      <c r="A68" s="6" t="s">
        <v>65</v>
      </c>
      <c r="B68" s="1" t="s">
        <v>162</v>
      </c>
      <c r="C68" s="2" t="s">
        <v>197</v>
      </c>
    </row>
    <row r="69" spans="1:3" x14ac:dyDescent="0.25">
      <c r="A69" s="6" t="s">
        <v>66</v>
      </c>
      <c r="B69" s="1" t="s">
        <v>162</v>
      </c>
      <c r="C69" s="2" t="s">
        <v>198</v>
      </c>
    </row>
    <row r="70" spans="1:3" x14ac:dyDescent="0.25">
      <c r="A70" s="6" t="s">
        <v>67</v>
      </c>
      <c r="B70" s="1" t="s">
        <v>162</v>
      </c>
      <c r="C70" s="2" t="s">
        <v>199</v>
      </c>
    </row>
    <row r="71" spans="1:3" x14ac:dyDescent="0.25">
      <c r="A71" s="6" t="s">
        <v>68</v>
      </c>
      <c r="B71" s="1" t="s">
        <v>162</v>
      </c>
      <c r="C71" s="2" t="s">
        <v>200</v>
      </c>
    </row>
    <row r="72" spans="1:3" x14ac:dyDescent="0.25">
      <c r="A72" s="6" t="s">
        <v>69</v>
      </c>
      <c r="B72" s="1" t="s">
        <v>162</v>
      </c>
      <c r="C72" s="2" t="s">
        <v>201</v>
      </c>
    </row>
    <row r="73" spans="1:3" x14ac:dyDescent="0.25">
      <c r="A73" s="6" t="s">
        <v>70</v>
      </c>
      <c r="B73" s="1" t="s">
        <v>162</v>
      </c>
      <c r="C73" s="2" t="s">
        <v>202</v>
      </c>
    </row>
    <row r="74" spans="1:3" x14ac:dyDescent="0.25">
      <c r="A74" s="6" t="s">
        <v>71</v>
      </c>
      <c r="B74" s="1" t="s">
        <v>162</v>
      </c>
      <c r="C74" s="2" t="s">
        <v>491</v>
      </c>
    </row>
    <row r="75" spans="1:3" x14ac:dyDescent="0.25">
      <c r="A75" s="6" t="s">
        <v>72</v>
      </c>
      <c r="B75" s="1" t="s">
        <v>162</v>
      </c>
      <c r="C75" s="2" t="s">
        <v>370</v>
      </c>
    </row>
    <row r="76" spans="1:3" x14ac:dyDescent="0.25">
      <c r="A76" s="6" t="s">
        <v>73</v>
      </c>
      <c r="B76" s="1" t="s">
        <v>162</v>
      </c>
      <c r="C76" s="2" t="s">
        <v>369</v>
      </c>
    </row>
    <row r="77" spans="1:3" x14ac:dyDescent="0.25">
      <c r="A77" s="6" t="s">
        <v>74</v>
      </c>
      <c r="B77" s="1" t="s">
        <v>162</v>
      </c>
      <c r="C77" s="2" t="s">
        <v>203</v>
      </c>
    </row>
    <row r="78" spans="1:3" x14ac:dyDescent="0.25">
      <c r="A78" s="6" t="s">
        <v>75</v>
      </c>
      <c r="B78" s="1" t="s">
        <v>162</v>
      </c>
      <c r="C78" s="2" t="s">
        <v>441</v>
      </c>
    </row>
    <row r="79" spans="1:3" x14ac:dyDescent="0.25">
      <c r="A79" s="6" t="s">
        <v>76</v>
      </c>
      <c r="B79" s="1" t="s">
        <v>162</v>
      </c>
      <c r="C79" s="2" t="s">
        <v>204</v>
      </c>
    </row>
    <row r="80" spans="1:3" x14ac:dyDescent="0.25">
      <c r="A80" s="6" t="s">
        <v>77</v>
      </c>
      <c r="B80" s="1" t="s">
        <v>162</v>
      </c>
      <c r="C80" s="2" t="s">
        <v>205</v>
      </c>
    </row>
    <row r="81" spans="1:3" x14ac:dyDescent="0.25">
      <c r="A81" s="6" t="s">
        <v>78</v>
      </c>
      <c r="B81" s="1" t="s">
        <v>162</v>
      </c>
      <c r="C81" s="2" t="s">
        <v>206</v>
      </c>
    </row>
    <row r="82" spans="1:3" x14ac:dyDescent="0.25">
      <c r="A82" s="6" t="s">
        <v>79</v>
      </c>
      <c r="B82" s="1" t="s">
        <v>162</v>
      </c>
      <c r="C82" s="2" t="s">
        <v>173</v>
      </c>
    </row>
    <row r="83" spans="1:3" x14ac:dyDescent="0.25">
      <c r="A83" s="6" t="s">
        <v>80</v>
      </c>
      <c r="B83" s="1" t="s">
        <v>162</v>
      </c>
      <c r="C83" s="2" t="s">
        <v>207</v>
      </c>
    </row>
    <row r="84" spans="1:3" x14ac:dyDescent="0.25">
      <c r="A84" s="6" t="s">
        <v>81</v>
      </c>
      <c r="B84" s="1" t="s">
        <v>162</v>
      </c>
      <c r="C84" s="2" t="s">
        <v>492</v>
      </c>
    </row>
    <row r="85" spans="1:3" x14ac:dyDescent="0.25">
      <c r="A85" s="6" t="s">
        <v>82</v>
      </c>
      <c r="B85" s="1" t="s">
        <v>162</v>
      </c>
      <c r="C85" s="2" t="s">
        <v>493</v>
      </c>
    </row>
    <row r="86" spans="1:3" x14ac:dyDescent="0.25">
      <c r="A86" s="6" t="s">
        <v>83</v>
      </c>
      <c r="B86" s="1" t="s">
        <v>162</v>
      </c>
      <c r="C86" s="2" t="s">
        <v>494</v>
      </c>
    </row>
    <row r="87" spans="1:3" x14ac:dyDescent="0.25">
      <c r="A87" s="6" t="s">
        <v>84</v>
      </c>
      <c r="B87" s="1" t="s">
        <v>162</v>
      </c>
      <c r="C87" s="2" t="s">
        <v>495</v>
      </c>
    </row>
    <row r="88" spans="1:3" x14ac:dyDescent="0.25">
      <c r="A88" s="6" t="s">
        <v>85</v>
      </c>
      <c r="B88" s="1" t="s">
        <v>162</v>
      </c>
      <c r="C88" s="2" t="s">
        <v>461</v>
      </c>
    </row>
    <row r="89" spans="1:3" x14ac:dyDescent="0.25">
      <c r="A89" s="6" t="s">
        <v>86</v>
      </c>
      <c r="B89" s="1" t="s">
        <v>162</v>
      </c>
      <c r="C89" s="2" t="s">
        <v>173</v>
      </c>
    </row>
    <row r="90" spans="1:3" x14ac:dyDescent="0.25">
      <c r="A90" s="6" t="s">
        <v>87</v>
      </c>
      <c r="B90" s="1" t="s">
        <v>162</v>
      </c>
      <c r="C90" s="2" t="s">
        <v>207</v>
      </c>
    </row>
    <row r="91" spans="1:3" x14ac:dyDescent="0.25">
      <c r="A91" s="6" t="s">
        <v>88</v>
      </c>
      <c r="B91" s="1" t="s">
        <v>162</v>
      </c>
      <c r="C91" s="2" t="s">
        <v>208</v>
      </c>
    </row>
    <row r="92" spans="1:3" x14ac:dyDescent="0.25">
      <c r="A92" s="6" t="s">
        <v>89</v>
      </c>
      <c r="B92" s="1" t="s">
        <v>162</v>
      </c>
      <c r="C92" s="2" t="s">
        <v>560</v>
      </c>
    </row>
    <row r="93" spans="1:3" x14ac:dyDescent="0.25">
      <c r="A93" s="6" t="s">
        <v>90</v>
      </c>
      <c r="B93" s="1" t="s">
        <v>162</v>
      </c>
      <c r="C93" s="2" t="s">
        <v>173</v>
      </c>
    </row>
    <row r="94" spans="1:3" x14ac:dyDescent="0.25">
      <c r="A94" s="6" t="s">
        <v>91</v>
      </c>
      <c r="B94" s="1" t="s">
        <v>162</v>
      </c>
      <c r="C94" s="2" t="s">
        <v>209</v>
      </c>
    </row>
    <row r="95" spans="1:3" x14ac:dyDescent="0.25">
      <c r="A95" s="6" t="s">
        <v>92</v>
      </c>
      <c r="B95" s="1" t="s">
        <v>162</v>
      </c>
      <c r="C95" s="2" t="s">
        <v>191</v>
      </c>
    </row>
    <row r="96" spans="1:3" x14ac:dyDescent="0.25">
      <c r="A96" s="6" t="s">
        <v>93</v>
      </c>
      <c r="B96" s="1" t="s">
        <v>162</v>
      </c>
      <c r="C96" s="2" t="s">
        <v>469</v>
      </c>
    </row>
    <row r="97" spans="1:3" x14ac:dyDescent="0.25">
      <c r="A97" s="6" t="s">
        <v>94</v>
      </c>
      <c r="B97" s="1" t="s">
        <v>162</v>
      </c>
      <c r="C97" s="2" t="s">
        <v>470</v>
      </c>
    </row>
    <row r="98" spans="1:3" x14ac:dyDescent="0.25">
      <c r="A98" s="6" t="s">
        <v>95</v>
      </c>
      <c r="B98" s="1" t="s">
        <v>162</v>
      </c>
      <c r="C98" s="2" t="s">
        <v>471</v>
      </c>
    </row>
    <row r="99" spans="1:3" x14ac:dyDescent="0.25">
      <c r="A99" s="6" t="s">
        <v>96</v>
      </c>
      <c r="B99" s="1" t="s">
        <v>162</v>
      </c>
      <c r="C99" s="2" t="s">
        <v>472</v>
      </c>
    </row>
    <row r="100" spans="1:3" x14ac:dyDescent="0.25">
      <c r="A100" s="6" t="s">
        <v>97</v>
      </c>
      <c r="B100" s="1" t="s">
        <v>162</v>
      </c>
      <c r="C100" s="2" t="s">
        <v>397</v>
      </c>
    </row>
    <row r="101" spans="1:3" x14ac:dyDescent="0.25">
      <c r="A101" s="6" t="s">
        <v>98</v>
      </c>
      <c r="B101" s="1" t="s">
        <v>162</v>
      </c>
      <c r="C101" s="2" t="s">
        <v>497</v>
      </c>
    </row>
    <row r="102" spans="1:3" x14ac:dyDescent="0.25">
      <c r="A102" s="6" t="s">
        <v>99</v>
      </c>
      <c r="B102" s="1" t="s">
        <v>162</v>
      </c>
      <c r="C102" s="2" t="s">
        <v>173</v>
      </c>
    </row>
    <row r="103" spans="1:3" x14ac:dyDescent="0.25">
      <c r="A103" s="6" t="s">
        <v>100</v>
      </c>
      <c r="B103" s="1" t="s">
        <v>162</v>
      </c>
      <c r="C103" s="2" t="s">
        <v>210</v>
      </c>
    </row>
    <row r="104" spans="1:3" x14ac:dyDescent="0.25">
      <c r="A104" s="6" t="s">
        <v>101</v>
      </c>
      <c r="B104" s="1" t="s">
        <v>162</v>
      </c>
      <c r="C104" s="2" t="s">
        <v>191</v>
      </c>
    </row>
    <row r="105" spans="1:3" x14ac:dyDescent="0.25">
      <c r="A105" s="6" t="s">
        <v>102</v>
      </c>
      <c r="B105" s="1" t="s">
        <v>162</v>
      </c>
      <c r="C105" s="2" t="s">
        <v>422</v>
      </c>
    </row>
    <row r="106" spans="1:3" x14ac:dyDescent="0.25">
      <c r="A106" s="6" t="s">
        <v>103</v>
      </c>
      <c r="B106" s="1" t="s">
        <v>162</v>
      </c>
      <c r="C106" s="2" t="s">
        <v>423</v>
      </c>
    </row>
    <row r="107" spans="1:3" x14ac:dyDescent="0.25">
      <c r="A107" s="6" t="s">
        <v>104</v>
      </c>
      <c r="B107" s="1" t="s">
        <v>162</v>
      </c>
      <c r="C107" s="2" t="s">
        <v>398</v>
      </c>
    </row>
    <row r="108" spans="1:3" x14ac:dyDescent="0.25">
      <c r="A108" s="6" t="s">
        <v>105</v>
      </c>
      <c r="B108" s="1" t="s">
        <v>162</v>
      </c>
      <c r="C108" s="2" t="s">
        <v>399</v>
      </c>
    </row>
    <row r="109" spans="1:3" x14ac:dyDescent="0.25">
      <c r="A109" s="6" t="s">
        <v>106</v>
      </c>
      <c r="B109" s="1" t="s">
        <v>162</v>
      </c>
      <c r="C109" s="2" t="s">
        <v>173</v>
      </c>
    </row>
    <row r="110" spans="1:3" x14ac:dyDescent="0.25">
      <c r="A110" s="6" t="s">
        <v>107</v>
      </c>
      <c r="B110" s="1" t="s">
        <v>162</v>
      </c>
      <c r="C110" s="2" t="s">
        <v>400</v>
      </c>
    </row>
    <row r="111" spans="1:3" x14ac:dyDescent="0.25">
      <c r="A111" s="6" t="s">
        <v>108</v>
      </c>
      <c r="B111" s="1" t="s">
        <v>162</v>
      </c>
      <c r="C111" s="2" t="s">
        <v>401</v>
      </c>
    </row>
    <row r="112" spans="1:3" x14ac:dyDescent="0.25">
      <c r="A112" s="6" t="s">
        <v>109</v>
      </c>
      <c r="B112" s="1" t="s">
        <v>162</v>
      </c>
      <c r="C112" s="2" t="s">
        <v>402</v>
      </c>
    </row>
    <row r="113" spans="1:3" x14ac:dyDescent="0.25">
      <c r="A113" s="6" t="s">
        <v>110</v>
      </c>
      <c r="B113" s="1" t="s">
        <v>162</v>
      </c>
      <c r="C113" s="2" t="s">
        <v>403</v>
      </c>
    </row>
    <row r="114" spans="1:3" x14ac:dyDescent="0.25">
      <c r="A114" s="6" t="s">
        <v>111</v>
      </c>
      <c r="B114" s="1" t="s">
        <v>162</v>
      </c>
      <c r="C114" s="2" t="s">
        <v>404</v>
      </c>
    </row>
    <row r="115" spans="1:3" x14ac:dyDescent="0.25">
      <c r="A115" s="6" t="s">
        <v>112</v>
      </c>
      <c r="B115" s="1" t="s">
        <v>162</v>
      </c>
      <c r="C115" s="2" t="s">
        <v>173</v>
      </c>
    </row>
    <row r="116" spans="1:3" x14ac:dyDescent="0.25">
      <c r="A116" s="6" t="s">
        <v>113</v>
      </c>
      <c r="B116" s="1" t="s">
        <v>162</v>
      </c>
      <c r="C116" s="2" t="s">
        <v>405</v>
      </c>
    </row>
    <row r="117" spans="1:3" x14ac:dyDescent="0.25">
      <c r="A117" s="6" t="s">
        <v>114</v>
      </c>
      <c r="B117" s="1" t="s">
        <v>162</v>
      </c>
      <c r="C117" s="2" t="s">
        <v>406</v>
      </c>
    </row>
    <row r="118" spans="1:3" x14ac:dyDescent="0.25">
      <c r="A118" s="6" t="s">
        <v>115</v>
      </c>
      <c r="B118" s="1" t="s">
        <v>162</v>
      </c>
      <c r="C118" s="2" t="s">
        <v>407</v>
      </c>
    </row>
    <row r="119" spans="1:3" x14ac:dyDescent="0.25">
      <c r="A119" s="6" t="s">
        <v>116</v>
      </c>
      <c r="B119" s="1" t="s">
        <v>162</v>
      </c>
      <c r="C119" s="2" t="s">
        <v>408</v>
      </c>
    </row>
    <row r="120" spans="1:3" x14ac:dyDescent="0.25">
      <c r="A120" s="6" t="s">
        <v>117</v>
      </c>
      <c r="B120" s="1" t="s">
        <v>162</v>
      </c>
      <c r="C120" s="2" t="s">
        <v>409</v>
      </c>
    </row>
    <row r="121" spans="1:3" x14ac:dyDescent="0.25">
      <c r="A121" s="6" t="s">
        <v>118</v>
      </c>
      <c r="B121" s="1" t="s">
        <v>162</v>
      </c>
      <c r="C121" s="2" t="s">
        <v>173</v>
      </c>
    </row>
    <row r="122" spans="1:3" x14ac:dyDescent="0.25">
      <c r="A122" s="6" t="s">
        <v>119</v>
      </c>
      <c r="B122" s="1" t="s">
        <v>162</v>
      </c>
      <c r="C122" s="2" t="s">
        <v>545</v>
      </c>
    </row>
    <row r="123" spans="1:3" x14ac:dyDescent="0.25">
      <c r="A123" s="6" t="s">
        <v>120</v>
      </c>
      <c r="B123" s="1" t="s">
        <v>162</v>
      </c>
      <c r="C123" s="2" t="s">
        <v>547</v>
      </c>
    </row>
    <row r="124" spans="1:3" x14ac:dyDescent="0.25">
      <c r="A124" s="6" t="s">
        <v>121</v>
      </c>
      <c r="B124" s="1" t="s">
        <v>162</v>
      </c>
      <c r="C124" s="2" t="s">
        <v>546</v>
      </c>
    </row>
    <row r="125" spans="1:3" x14ac:dyDescent="0.25">
      <c r="A125" s="6" t="s">
        <v>122</v>
      </c>
      <c r="B125" s="1" t="s">
        <v>162</v>
      </c>
      <c r="C125" s="2" t="s">
        <v>421</v>
      </c>
    </row>
    <row r="126" spans="1:3" x14ac:dyDescent="0.25">
      <c r="A126" s="6" t="s">
        <v>123</v>
      </c>
      <c r="B126" s="1" t="s">
        <v>162</v>
      </c>
      <c r="C126" s="2" t="s">
        <v>173</v>
      </c>
    </row>
    <row r="127" spans="1:3" x14ac:dyDescent="0.25">
      <c r="A127" s="6" t="s">
        <v>124</v>
      </c>
      <c r="B127" s="1" t="s">
        <v>162</v>
      </c>
      <c r="C127" s="2" t="s">
        <v>498</v>
      </c>
    </row>
    <row r="128" spans="1:3" x14ac:dyDescent="0.25">
      <c r="A128" s="6" t="s">
        <v>125</v>
      </c>
      <c r="B128" s="1" t="s">
        <v>162</v>
      </c>
      <c r="C128" s="2" t="s">
        <v>191</v>
      </c>
    </row>
    <row r="129" spans="1:3" x14ac:dyDescent="0.25">
      <c r="A129" s="6" t="s">
        <v>126</v>
      </c>
      <c r="B129" s="1" t="s">
        <v>162</v>
      </c>
      <c r="C129" s="2" t="s">
        <v>410</v>
      </c>
    </row>
    <row r="130" spans="1:3" x14ac:dyDescent="0.25">
      <c r="A130" s="6" t="s">
        <v>127</v>
      </c>
      <c r="B130" s="1" t="s">
        <v>162</v>
      </c>
      <c r="C130" s="2" t="s">
        <v>411</v>
      </c>
    </row>
    <row r="131" spans="1:3" x14ac:dyDescent="0.25">
      <c r="A131" s="6" t="s">
        <v>128</v>
      </c>
      <c r="B131" s="1" t="s">
        <v>162</v>
      </c>
      <c r="C131" s="2" t="s">
        <v>488</v>
      </c>
    </row>
    <row r="132" spans="1:3" x14ac:dyDescent="0.25">
      <c r="A132" s="6" t="s">
        <v>129</v>
      </c>
      <c r="B132" s="1" t="s">
        <v>162</v>
      </c>
      <c r="C132" s="2" t="s">
        <v>489</v>
      </c>
    </row>
    <row r="133" spans="1:3" x14ac:dyDescent="0.25">
      <c r="A133" s="6" t="s">
        <v>130</v>
      </c>
      <c r="B133" s="1" t="s">
        <v>162</v>
      </c>
      <c r="C133" s="2" t="s">
        <v>420</v>
      </c>
    </row>
    <row r="134" spans="1:3" x14ac:dyDescent="0.25">
      <c r="A134" s="6" t="s">
        <v>131</v>
      </c>
      <c r="B134" s="1" t="s">
        <v>162</v>
      </c>
      <c r="C134" s="2" t="s">
        <v>173</v>
      </c>
    </row>
    <row r="135" spans="1:3" x14ac:dyDescent="0.25">
      <c r="A135" s="6" t="s">
        <v>132</v>
      </c>
      <c r="B135" s="1" t="s">
        <v>162</v>
      </c>
      <c r="C135" s="2" t="s">
        <v>211</v>
      </c>
    </row>
    <row r="136" spans="1:3" x14ac:dyDescent="0.25">
      <c r="A136" s="6" t="s">
        <v>133</v>
      </c>
      <c r="B136" s="1" t="s">
        <v>162</v>
      </c>
      <c r="C136" s="2" t="s">
        <v>191</v>
      </c>
    </row>
    <row r="137" spans="1:3" x14ac:dyDescent="0.25">
      <c r="A137" s="6" t="s">
        <v>134</v>
      </c>
      <c r="B137" s="1" t="s">
        <v>162</v>
      </c>
      <c r="C137" s="2" t="s">
        <v>412</v>
      </c>
    </row>
    <row r="138" spans="1:3" x14ac:dyDescent="0.25">
      <c r="A138" s="6" t="s">
        <v>135</v>
      </c>
      <c r="B138" s="1" t="s">
        <v>162</v>
      </c>
      <c r="C138" s="2" t="s">
        <v>413</v>
      </c>
    </row>
    <row r="139" spans="1:3" x14ac:dyDescent="0.25">
      <c r="A139" s="6" t="s">
        <v>136</v>
      </c>
      <c r="B139" s="1" t="s">
        <v>162</v>
      </c>
      <c r="C139" s="2" t="s">
        <v>414</v>
      </c>
    </row>
    <row r="140" spans="1:3" x14ac:dyDescent="0.25">
      <c r="A140" s="6" t="s">
        <v>137</v>
      </c>
      <c r="B140" s="1" t="s">
        <v>162</v>
      </c>
      <c r="C140" s="2" t="s">
        <v>415</v>
      </c>
    </row>
    <row r="141" spans="1:3" x14ac:dyDescent="0.25">
      <c r="A141" s="6" t="s">
        <v>138</v>
      </c>
      <c r="B141" s="1" t="s">
        <v>162</v>
      </c>
      <c r="C141" s="2" t="s">
        <v>499</v>
      </c>
    </row>
    <row r="142" spans="1:3" x14ac:dyDescent="0.25">
      <c r="A142" s="6" t="s">
        <v>139</v>
      </c>
      <c r="B142" s="1" t="s">
        <v>162</v>
      </c>
      <c r="C142" s="2" t="s">
        <v>173</v>
      </c>
    </row>
    <row r="143" spans="1:3" x14ac:dyDescent="0.25">
      <c r="A143" s="6" t="s">
        <v>140</v>
      </c>
      <c r="B143" s="1" t="s">
        <v>162</v>
      </c>
      <c r="C143" s="2" t="s">
        <v>212</v>
      </c>
    </row>
    <row r="144" spans="1:3" x14ac:dyDescent="0.25">
      <c r="A144" s="6" t="s">
        <v>141</v>
      </c>
      <c r="B144" s="1" t="s">
        <v>162</v>
      </c>
      <c r="C144" s="2" t="s">
        <v>191</v>
      </c>
    </row>
    <row r="145" spans="1:3" x14ac:dyDescent="0.25">
      <c r="A145" s="6" t="s">
        <v>142</v>
      </c>
      <c r="B145" s="1" t="s">
        <v>162</v>
      </c>
      <c r="C145" s="2" t="s">
        <v>485</v>
      </c>
    </row>
    <row r="146" spans="1:3" x14ac:dyDescent="0.25">
      <c r="A146" s="6" t="s">
        <v>143</v>
      </c>
      <c r="B146" s="1" t="s">
        <v>162</v>
      </c>
      <c r="C146" s="2" t="s">
        <v>486</v>
      </c>
    </row>
    <row r="147" spans="1:3" x14ac:dyDescent="0.25">
      <c r="A147" s="6" t="s">
        <v>144</v>
      </c>
      <c r="B147" s="1" t="s">
        <v>162</v>
      </c>
      <c r="C147" s="2" t="s">
        <v>487</v>
      </c>
    </row>
    <row r="148" spans="1:3" x14ac:dyDescent="0.25">
      <c r="A148" s="6" t="s">
        <v>145</v>
      </c>
      <c r="B148" s="1" t="s">
        <v>162</v>
      </c>
      <c r="C148" s="2" t="s">
        <v>419</v>
      </c>
    </row>
    <row r="149" spans="1:3" x14ac:dyDescent="0.25">
      <c r="A149" s="6" t="s">
        <v>146</v>
      </c>
      <c r="B149" s="1" t="s">
        <v>162</v>
      </c>
      <c r="C149" s="2" t="s">
        <v>173</v>
      </c>
    </row>
    <row r="150" spans="1:3" x14ac:dyDescent="0.25">
      <c r="A150" s="6" t="s">
        <v>147</v>
      </c>
      <c r="B150" s="1" t="s">
        <v>162</v>
      </c>
      <c r="C150" s="2" t="s">
        <v>417</v>
      </c>
    </row>
    <row r="151" spans="1:3" x14ac:dyDescent="0.25">
      <c r="A151" s="6" t="s">
        <v>148</v>
      </c>
      <c r="B151" s="1" t="s">
        <v>162</v>
      </c>
      <c r="C151" s="2" t="s">
        <v>191</v>
      </c>
    </row>
    <row r="152" spans="1:3" x14ac:dyDescent="0.25">
      <c r="A152" s="6" t="s">
        <v>149</v>
      </c>
      <c r="B152" s="1" t="s">
        <v>162</v>
      </c>
      <c r="C152" s="2" t="s">
        <v>503</v>
      </c>
    </row>
    <row r="153" spans="1:3" x14ac:dyDescent="0.25">
      <c r="A153" s="6" t="s">
        <v>150</v>
      </c>
      <c r="B153" s="1" t="s">
        <v>162</v>
      </c>
      <c r="C153" s="2" t="s">
        <v>416</v>
      </c>
    </row>
    <row r="154" spans="1:3" x14ac:dyDescent="0.25">
      <c r="A154" s="6" t="s">
        <v>151</v>
      </c>
      <c r="B154" s="1" t="s">
        <v>162</v>
      </c>
      <c r="C154" s="2" t="s">
        <v>418</v>
      </c>
    </row>
    <row r="155" spans="1:3" x14ac:dyDescent="0.25">
      <c r="A155" s="6" t="s">
        <v>152</v>
      </c>
      <c r="B155" s="1" t="s">
        <v>162</v>
      </c>
      <c r="C155" s="2" t="s">
        <v>173</v>
      </c>
    </row>
    <row r="156" spans="1:3" x14ac:dyDescent="0.25">
      <c r="A156" s="6" t="s">
        <v>153</v>
      </c>
      <c r="B156" s="1" t="s">
        <v>162</v>
      </c>
      <c r="C156" s="2" t="s">
        <v>484</v>
      </c>
    </row>
    <row r="157" spans="1:3" x14ac:dyDescent="0.25">
      <c r="A157" s="6" t="s">
        <v>154</v>
      </c>
      <c r="B157" s="1" t="s">
        <v>162</v>
      </c>
      <c r="C157" s="2" t="s">
        <v>191</v>
      </c>
    </row>
    <row r="158" spans="1:3" x14ac:dyDescent="0.25">
      <c r="A158" s="6" t="s">
        <v>155</v>
      </c>
      <c r="B158" s="1" t="s">
        <v>162</v>
      </c>
      <c r="C158" s="2" t="s">
        <v>555</v>
      </c>
    </row>
    <row r="159" spans="1:3" x14ac:dyDescent="0.25">
      <c r="A159" s="6" t="s">
        <v>156</v>
      </c>
      <c r="B159" s="1" t="s">
        <v>162</v>
      </c>
      <c r="C159" s="2" t="s">
        <v>556</v>
      </c>
    </row>
    <row r="160" spans="1:3" x14ac:dyDescent="0.25">
      <c r="A160" s="6" t="s">
        <v>157</v>
      </c>
      <c r="B160" s="1" t="s">
        <v>162</v>
      </c>
      <c r="C160" s="2" t="s">
        <v>557</v>
      </c>
    </row>
    <row r="161" spans="1:3" x14ac:dyDescent="0.25">
      <c r="A161" s="6" t="s">
        <v>158</v>
      </c>
      <c r="B161" s="1" t="s">
        <v>162</v>
      </c>
      <c r="C161" s="2" t="s">
        <v>554</v>
      </c>
    </row>
    <row r="162" spans="1:3" x14ac:dyDescent="0.25">
      <c r="A162" s="6" t="s">
        <v>159</v>
      </c>
      <c r="B162" s="1" t="s">
        <v>162</v>
      </c>
      <c r="C162" s="2" t="s">
        <v>473</v>
      </c>
    </row>
    <row r="163" spans="1:3" x14ac:dyDescent="0.25">
      <c r="A163" s="6" t="s">
        <v>160</v>
      </c>
      <c r="B163" s="1" t="s">
        <v>162</v>
      </c>
      <c r="C163" s="2" t="s">
        <v>173</v>
      </c>
    </row>
    <row r="164" spans="1:3" x14ac:dyDescent="0.25">
      <c r="A164" s="6" t="s">
        <v>161</v>
      </c>
      <c r="B164" s="1" t="s">
        <v>162</v>
      </c>
      <c r="C164" s="2" t="s">
        <v>474</v>
      </c>
    </row>
    <row r="165" spans="1:3" x14ac:dyDescent="0.25">
      <c r="A165" s="6" t="s">
        <v>462</v>
      </c>
      <c r="B165" s="1" t="s">
        <v>162</v>
      </c>
      <c r="C165" s="2" t="s">
        <v>191</v>
      </c>
    </row>
    <row r="166" spans="1:3" x14ac:dyDescent="0.25">
      <c r="A166" s="6" t="s">
        <v>463</v>
      </c>
      <c r="B166" s="1" t="s">
        <v>162</v>
      </c>
      <c r="C166" s="2" t="s">
        <v>475</v>
      </c>
    </row>
    <row r="167" spans="1:3" x14ac:dyDescent="0.25">
      <c r="A167" s="6" t="s">
        <v>464</v>
      </c>
      <c r="B167" s="1" t="s">
        <v>162</v>
      </c>
      <c r="C167" s="2" t="s">
        <v>476</v>
      </c>
    </row>
    <row r="168" spans="1:3" x14ac:dyDescent="0.25">
      <c r="A168" s="6" t="s">
        <v>465</v>
      </c>
      <c r="B168" s="1" t="s">
        <v>162</v>
      </c>
      <c r="C168" s="2" t="s">
        <v>477</v>
      </c>
    </row>
    <row r="169" spans="1:3" x14ac:dyDescent="0.25">
      <c r="A169" s="6" t="s">
        <v>466</v>
      </c>
      <c r="B169" s="1" t="s">
        <v>162</v>
      </c>
      <c r="C169" s="2" t="s">
        <v>478</v>
      </c>
    </row>
    <row r="170" spans="1:3" x14ac:dyDescent="0.25">
      <c r="A170" s="6" t="s">
        <v>467</v>
      </c>
      <c r="B170" s="1" t="s">
        <v>162</v>
      </c>
      <c r="C170" s="2" t="s">
        <v>440</v>
      </c>
    </row>
    <row r="171" spans="1:3" x14ac:dyDescent="0.25">
      <c r="A171" s="6" t="s">
        <v>468</v>
      </c>
      <c r="B171" s="1" t="s">
        <v>162</v>
      </c>
      <c r="C171" s="2" t="s">
        <v>173</v>
      </c>
    </row>
    <row r="172" spans="1:3" x14ac:dyDescent="0.25">
      <c r="A172" s="6" t="s">
        <v>479</v>
      </c>
      <c r="B172" s="1" t="s">
        <v>162</v>
      </c>
      <c r="C172" s="2" t="s">
        <v>213</v>
      </c>
    </row>
    <row r="173" spans="1:3" x14ac:dyDescent="0.25">
      <c r="A173" s="6" t="s">
        <v>480</v>
      </c>
      <c r="B173" s="1" t="s">
        <v>162</v>
      </c>
      <c r="C173" s="2" t="s">
        <v>173</v>
      </c>
    </row>
    <row r="174" spans="1:3" x14ac:dyDescent="0.25">
      <c r="A174" s="6" t="s">
        <v>481</v>
      </c>
      <c r="B174" s="1" t="s">
        <v>162</v>
      </c>
      <c r="C174" s="2" t="s">
        <v>438</v>
      </c>
    </row>
    <row r="175" spans="1:3" x14ac:dyDescent="0.25">
      <c r="A175" s="6" t="s">
        <v>482</v>
      </c>
      <c r="B175" s="1" t="s">
        <v>162</v>
      </c>
      <c r="C175" s="2" t="s">
        <v>439</v>
      </c>
    </row>
    <row r="176" spans="1:3" x14ac:dyDescent="0.25">
      <c r="A176" s="6" t="s">
        <v>483</v>
      </c>
      <c r="B176" s="1" t="s">
        <v>162</v>
      </c>
      <c r="C176" s="2" t="s">
        <v>173</v>
      </c>
    </row>
    <row r="177" spans="1:3" x14ac:dyDescent="0.25">
      <c r="A177" s="6" t="s">
        <v>548</v>
      </c>
      <c r="B177" s="1" t="s">
        <v>162</v>
      </c>
      <c r="C177" s="2" t="s">
        <v>173</v>
      </c>
    </row>
    <row r="178" spans="1:3" x14ac:dyDescent="0.25">
      <c r="A178" s="6" t="s">
        <v>549</v>
      </c>
      <c r="B178" s="1" t="s">
        <v>162</v>
      </c>
      <c r="C178" s="2" t="s">
        <v>214</v>
      </c>
    </row>
    <row r="179" spans="1:3" x14ac:dyDescent="0.25">
      <c r="A179" s="6" t="s">
        <v>550</v>
      </c>
      <c r="B179" s="1" t="s">
        <v>162</v>
      </c>
      <c r="C179" s="2" t="s">
        <v>215</v>
      </c>
    </row>
    <row r="180" spans="1:3" x14ac:dyDescent="0.25">
      <c r="A180" s="6" t="s">
        <v>551</v>
      </c>
      <c r="B180" s="1" t="s">
        <v>162</v>
      </c>
      <c r="C180" s="2" t="s">
        <v>214</v>
      </c>
    </row>
    <row r="181" spans="1:3" x14ac:dyDescent="0.25">
      <c r="A181" s="6" t="s">
        <v>553</v>
      </c>
      <c r="B181" s="1" t="s">
        <v>162</v>
      </c>
      <c r="C181" s="2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6CF0-653A-4427-B7AE-138E1BDF5DAA}">
  <sheetPr codeName="Sheet4"/>
  <dimension ref="A1:C112"/>
  <sheetViews>
    <sheetView topLeftCell="A88" zoomScale="130" zoomScaleNormal="130" workbookViewId="0">
      <selection activeCell="C66" sqref="C66"/>
    </sheetView>
  </sheetViews>
  <sheetFormatPr defaultRowHeight="15" x14ac:dyDescent="0.25"/>
  <cols>
    <col min="1" max="1" width="10.7109375" style="9" customWidth="1"/>
    <col min="2" max="2" width="2.5703125" bestFit="1" customWidth="1"/>
    <col min="3" max="3" width="146.140625" bestFit="1" customWidth="1"/>
  </cols>
  <sheetData>
    <row r="1" spans="1:3" s="5" customFormat="1" ht="15.75" x14ac:dyDescent="0.3">
      <c r="A1" s="4" t="s">
        <v>218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110</v>
      </c>
    </row>
    <row r="3" spans="1:3" x14ac:dyDescent="0.25">
      <c r="A3" s="6" t="s">
        <v>0</v>
      </c>
      <c r="B3" s="1" t="s">
        <v>162</v>
      </c>
      <c r="C3" s="1" t="s">
        <v>165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220</v>
      </c>
    </row>
    <row r="6" spans="1:3" x14ac:dyDescent="0.25">
      <c r="A6" s="6" t="s">
        <v>3</v>
      </c>
      <c r="B6" s="1" t="s">
        <v>162</v>
      </c>
      <c r="C6" s="1" t="s">
        <v>221</v>
      </c>
    </row>
    <row r="7" spans="1:3" x14ac:dyDescent="0.25">
      <c r="A7" s="6" t="s">
        <v>4</v>
      </c>
      <c r="B7" s="1" t="s">
        <v>162</v>
      </c>
      <c r="C7" s="1" t="s">
        <v>222</v>
      </c>
    </row>
    <row r="8" spans="1:3" x14ac:dyDescent="0.25">
      <c r="A8" s="6" t="s">
        <v>5</v>
      </c>
      <c r="B8" s="1" t="s">
        <v>162</v>
      </c>
      <c r="C8" s="1" t="s">
        <v>220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229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452</v>
      </c>
    </row>
    <row r="19" spans="1:3" x14ac:dyDescent="0.25">
      <c r="A19" s="6" t="s">
        <v>16</v>
      </c>
      <c r="B19" s="1" t="s">
        <v>162</v>
      </c>
      <c r="C19" s="1" t="s">
        <v>229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233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234</v>
      </c>
    </row>
    <row r="25" spans="1:3" x14ac:dyDescent="0.25">
      <c r="A25" s="6" t="s">
        <v>22</v>
      </c>
      <c r="B25" s="1" t="s">
        <v>162</v>
      </c>
      <c r="C25" s="1" t="s">
        <v>235</v>
      </c>
    </row>
    <row r="26" spans="1:3" x14ac:dyDescent="0.25">
      <c r="A26" s="6" t="s">
        <v>23</v>
      </c>
      <c r="B26" s="1" t="s">
        <v>162</v>
      </c>
      <c r="C26" s="1" t="s">
        <v>173</v>
      </c>
    </row>
    <row r="27" spans="1:3" x14ac:dyDescent="0.25">
      <c r="A27" s="6" t="s">
        <v>24</v>
      </c>
      <c r="B27" s="1" t="s">
        <v>162</v>
      </c>
      <c r="C27" s="1" t="s">
        <v>174</v>
      </c>
    </row>
    <row r="28" spans="1:3" x14ac:dyDescent="0.25">
      <c r="A28" s="6" t="s">
        <v>25</v>
      </c>
      <c r="B28" s="1" t="s">
        <v>162</v>
      </c>
      <c r="C28" s="1" t="s">
        <v>175</v>
      </c>
    </row>
    <row r="29" spans="1:3" x14ac:dyDescent="0.25">
      <c r="A29" s="6" t="s">
        <v>26</v>
      </c>
      <c r="B29" s="1" t="s">
        <v>162</v>
      </c>
      <c r="C29" s="1" t="s">
        <v>176</v>
      </c>
    </row>
    <row r="30" spans="1:3" x14ac:dyDescent="0.25">
      <c r="A30" s="6" t="s">
        <v>29</v>
      </c>
      <c r="B30" s="1" t="s">
        <v>162</v>
      </c>
      <c r="C30" s="1" t="s">
        <v>177</v>
      </c>
    </row>
    <row r="31" spans="1:3" x14ac:dyDescent="0.25">
      <c r="A31" s="6" t="s">
        <v>30</v>
      </c>
      <c r="B31" s="1" t="s">
        <v>162</v>
      </c>
      <c r="C31" s="1" t="s">
        <v>173</v>
      </c>
    </row>
    <row r="32" spans="1:3" x14ac:dyDescent="0.25">
      <c r="A32" s="6" t="s">
        <v>31</v>
      </c>
      <c r="B32" s="1" t="s">
        <v>162</v>
      </c>
      <c r="C32" s="1" t="s">
        <v>236</v>
      </c>
    </row>
    <row r="33" spans="1:3" x14ac:dyDescent="0.25">
      <c r="A33" s="6" t="s">
        <v>32</v>
      </c>
      <c r="B33" s="1" t="s">
        <v>162</v>
      </c>
      <c r="C33" s="1" t="s">
        <v>173</v>
      </c>
    </row>
    <row r="34" spans="1:3" x14ac:dyDescent="0.25">
      <c r="A34" s="6" t="s">
        <v>33</v>
      </c>
      <c r="B34" s="1" t="s">
        <v>162</v>
      </c>
      <c r="C34" s="1" t="s">
        <v>237</v>
      </c>
    </row>
    <row r="35" spans="1:3" x14ac:dyDescent="0.25">
      <c r="A35" s="6" t="s">
        <v>34</v>
      </c>
      <c r="B35" s="1" t="s">
        <v>162</v>
      </c>
      <c r="C35" s="1" t="s">
        <v>238</v>
      </c>
    </row>
    <row r="36" spans="1:3" x14ac:dyDescent="0.25">
      <c r="A36" s="6" t="s">
        <v>35</v>
      </c>
      <c r="B36" s="1" t="s">
        <v>162</v>
      </c>
      <c r="C36" s="1" t="s">
        <v>239</v>
      </c>
    </row>
    <row r="37" spans="1:3" x14ac:dyDescent="0.25">
      <c r="A37" s="6" t="s">
        <v>36</v>
      </c>
      <c r="B37" s="1" t="s">
        <v>162</v>
      </c>
      <c r="C37" s="1" t="s">
        <v>240</v>
      </c>
    </row>
    <row r="38" spans="1:3" x14ac:dyDescent="0.25">
      <c r="A38" s="6" t="s">
        <v>37</v>
      </c>
      <c r="B38" s="1" t="s">
        <v>162</v>
      </c>
      <c r="C38" s="1" t="s">
        <v>241</v>
      </c>
    </row>
    <row r="39" spans="1:3" x14ac:dyDescent="0.25">
      <c r="A39" s="6" t="s">
        <v>38</v>
      </c>
      <c r="B39" s="1" t="s">
        <v>162</v>
      </c>
      <c r="C39" s="1" t="s">
        <v>223</v>
      </c>
    </row>
    <row r="40" spans="1:3" x14ac:dyDescent="0.25">
      <c r="A40" s="6" t="s">
        <v>27</v>
      </c>
      <c r="B40" s="1" t="s">
        <v>162</v>
      </c>
      <c r="C40" s="1" t="s">
        <v>242</v>
      </c>
    </row>
    <row r="41" spans="1:3" x14ac:dyDescent="0.25">
      <c r="A41" s="6" t="s">
        <v>28</v>
      </c>
      <c r="B41" s="1" t="s">
        <v>162</v>
      </c>
      <c r="C41" s="1" t="s">
        <v>243</v>
      </c>
    </row>
    <row r="42" spans="1:3" x14ac:dyDescent="0.25">
      <c r="A42" s="6" t="s">
        <v>39</v>
      </c>
      <c r="B42" s="1" t="s">
        <v>162</v>
      </c>
      <c r="C42" s="1" t="s">
        <v>244</v>
      </c>
    </row>
    <row r="43" spans="1:3" x14ac:dyDescent="0.25">
      <c r="A43" s="6" t="s">
        <v>40</v>
      </c>
      <c r="B43" s="1" t="s">
        <v>162</v>
      </c>
      <c r="C43" s="1" t="s">
        <v>245</v>
      </c>
    </row>
    <row r="44" spans="1:3" x14ac:dyDescent="0.25">
      <c r="A44" s="6" t="s">
        <v>41</v>
      </c>
      <c r="B44" s="1" t="s">
        <v>162</v>
      </c>
      <c r="C44" s="1" t="s">
        <v>246</v>
      </c>
    </row>
    <row r="45" spans="1:3" x14ac:dyDescent="0.25">
      <c r="A45" s="6" t="s">
        <v>42</v>
      </c>
      <c r="B45" s="1" t="s">
        <v>162</v>
      </c>
      <c r="C45" s="1" t="s">
        <v>247</v>
      </c>
    </row>
    <row r="46" spans="1:3" x14ac:dyDescent="0.25">
      <c r="A46" s="6" t="s">
        <v>43</v>
      </c>
      <c r="B46" s="1" t="s">
        <v>162</v>
      </c>
      <c r="C46" s="1" t="s">
        <v>248</v>
      </c>
    </row>
    <row r="47" spans="1:3" x14ac:dyDescent="0.25">
      <c r="A47" s="6" t="s">
        <v>44</v>
      </c>
      <c r="B47" s="1" t="s">
        <v>162</v>
      </c>
      <c r="C47" s="1" t="s">
        <v>249</v>
      </c>
    </row>
    <row r="48" spans="1:3" x14ac:dyDescent="0.25">
      <c r="A48" s="6" t="s">
        <v>45</v>
      </c>
      <c r="B48" s="1" t="s">
        <v>162</v>
      </c>
      <c r="C48" s="1" t="s">
        <v>250</v>
      </c>
    </row>
    <row r="49" spans="1:3" x14ac:dyDescent="0.25">
      <c r="A49" s="6" t="s">
        <v>46</v>
      </c>
      <c r="B49" s="1" t="s">
        <v>162</v>
      </c>
      <c r="C49" s="1" t="s">
        <v>251</v>
      </c>
    </row>
    <row r="50" spans="1:3" x14ac:dyDescent="0.25">
      <c r="A50" s="6" t="s">
        <v>47</v>
      </c>
      <c r="B50" s="1" t="s">
        <v>162</v>
      </c>
      <c r="C50" s="1" t="s">
        <v>252</v>
      </c>
    </row>
    <row r="51" spans="1:3" x14ac:dyDescent="0.25">
      <c r="A51" s="6" t="s">
        <v>48</v>
      </c>
      <c r="B51" s="1" t="s">
        <v>162</v>
      </c>
      <c r="C51" s="1" t="s">
        <v>253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249</v>
      </c>
    </row>
    <row r="54" spans="1:3" x14ac:dyDescent="0.25">
      <c r="A54" s="6" t="s">
        <v>51</v>
      </c>
      <c r="B54" s="1" t="s">
        <v>162</v>
      </c>
      <c r="C54" s="1" t="s">
        <v>250</v>
      </c>
    </row>
    <row r="55" spans="1:3" x14ac:dyDescent="0.25">
      <c r="A55" s="6" t="s">
        <v>52</v>
      </c>
      <c r="B55" s="1" t="s">
        <v>162</v>
      </c>
      <c r="C55" s="1" t="s">
        <v>254</v>
      </c>
    </row>
    <row r="56" spans="1:3" x14ac:dyDescent="0.25">
      <c r="A56" s="6" t="s">
        <v>53</v>
      </c>
      <c r="B56" s="1" t="s">
        <v>162</v>
      </c>
      <c r="C56" s="1" t="s">
        <v>255</v>
      </c>
    </row>
    <row r="57" spans="1:3" x14ac:dyDescent="0.25">
      <c r="A57" s="6" t="s">
        <v>54</v>
      </c>
      <c r="B57" s="1" t="s">
        <v>162</v>
      </c>
      <c r="C57" s="1" t="s">
        <v>256</v>
      </c>
    </row>
    <row r="58" spans="1:3" x14ac:dyDescent="0.25">
      <c r="A58" s="6" t="s">
        <v>55</v>
      </c>
      <c r="B58" s="1" t="s">
        <v>162</v>
      </c>
      <c r="C58" s="1" t="str">
        <f xml:space="preserve"> "%{(" &amp; tokens!$E$40 &amp; ")}%%EMPTY%"</f>
        <v>%{(1209)}%%EMPTY%</v>
      </c>
    </row>
    <row r="59" spans="1:3" x14ac:dyDescent="0.25">
      <c r="A59" s="6" t="s">
        <v>56</v>
      </c>
      <c r="B59" s="1" t="s">
        <v>162</v>
      </c>
      <c r="C59" s="1" t="str">
        <f xml:space="preserve"> "%{(" &amp; tokens!$E$40 &amp; ")}%// P-Term Coefficient for Plant Measurements"</f>
        <v>%{(1209)}%// P-Term Coefficient for Plant Measurements</v>
      </c>
    </row>
    <row r="60" spans="1:3" x14ac:dyDescent="0.25">
      <c r="A60" s="6" t="s">
        <v>57</v>
      </c>
      <c r="B60" s="1" t="s">
        <v>162</v>
      </c>
      <c r="C60" s="1" t="str">
        <f xml:space="preserve"> "%{(" &amp; tokens!$E$40 &amp; ")}%extern volatile int16_t %PREFIX%pterm_factor;"</f>
        <v>%{(1209)}%extern volatile int16_t %PREFIX%pterm_factor;</v>
      </c>
    </row>
    <row r="61" spans="1:3" x14ac:dyDescent="0.25">
      <c r="A61" s="6" t="s">
        <v>58</v>
      </c>
      <c r="B61" s="1" t="s">
        <v>162</v>
      </c>
      <c r="C61" s="1" t="str">
        <f xml:space="preserve"> "%{(" &amp; tokens!$E$40 &amp; ")}%extern volatile int16_t %PREFIX%pterm_scaler;"</f>
        <v>%{(1209)}%extern volatile int16_t %PREFIX%pterm_scaler;</v>
      </c>
    </row>
    <row r="62" spans="1:3" x14ac:dyDescent="0.25">
      <c r="A62" s="6" t="s">
        <v>59</v>
      </c>
      <c r="B62" s="1" t="s">
        <v>162</v>
      </c>
      <c r="C62" s="1" t="str">
        <f xml:space="preserve"> "%{(" &amp; tokens!$E$57 &amp; ")}%%EMPTY%"</f>
        <v>%{(1800)}%%EMPTY%</v>
      </c>
    </row>
    <row r="63" spans="1:3" x14ac:dyDescent="0.25">
      <c r="A63" s="6" t="s">
        <v>60</v>
      </c>
      <c r="B63" s="1" t="s">
        <v>162</v>
      </c>
      <c r="C63" s="1" t="str">
        <f xml:space="preserve"> "%{(" &amp; tokens!$E$57 &amp; ")}%//Adaptive Gain Control Coefficient"</f>
        <v>%{(1800)}%//Adaptive Gain Control Coefficient</v>
      </c>
    </row>
    <row r="64" spans="1:3" x14ac:dyDescent="0.25">
      <c r="A64" s="6" t="s">
        <v>61</v>
      </c>
      <c r="B64" s="1" t="s">
        <v>162</v>
      </c>
      <c r="C64" s="1" t="str">
        <f xml:space="preserve"> "%{(" &amp; tokens!$E$57 &amp; ")}%extern volatile int16_t %PREFIX%agc_factor_default;"</f>
        <v>%{(1800)}%extern volatile int16_t %PREFIX%agc_factor_default;</v>
      </c>
    </row>
    <row r="65" spans="1:3" x14ac:dyDescent="0.25">
      <c r="A65" s="6" t="s">
        <v>62</v>
      </c>
      <c r="B65" s="1" t="s">
        <v>162</v>
      </c>
      <c r="C65" s="1" t="str">
        <f xml:space="preserve"> "%{(" &amp; tokens!$E$57 &amp; ")}%extern volatile int16_t %PREFIX%agc_scaler_default;"</f>
        <v>%{(1800)}%extern volatile int16_t %PREFIX%agc_scaler_default;</v>
      </c>
    </row>
    <row r="66" spans="1:3" x14ac:dyDescent="0.25">
      <c r="A66" s="6" t="s">
        <v>63</v>
      </c>
      <c r="B66" s="1" t="s">
        <v>162</v>
      </c>
      <c r="C66" s="1" t="s">
        <v>173</v>
      </c>
    </row>
    <row r="67" spans="1:3" x14ac:dyDescent="0.25">
      <c r="A67" s="6" t="s">
        <v>64</v>
      </c>
      <c r="B67" s="1" t="s">
        <v>162</v>
      </c>
      <c r="C67" s="1" t="s">
        <v>173</v>
      </c>
    </row>
    <row r="68" spans="1:3" x14ac:dyDescent="0.25">
      <c r="A68" s="6" t="s">
        <v>65</v>
      </c>
      <c r="B68" s="1" t="s">
        <v>162</v>
      </c>
      <c r="C68" s="1" t="s">
        <v>552</v>
      </c>
    </row>
    <row r="69" spans="1:3" x14ac:dyDescent="0.25">
      <c r="A69" s="6" t="s">
        <v>66</v>
      </c>
      <c r="B69" s="1" t="s">
        <v>162</v>
      </c>
      <c r="C69" s="1" t="s">
        <v>257</v>
      </c>
    </row>
    <row r="70" spans="1:3" x14ac:dyDescent="0.25">
      <c r="A70" s="6" t="s">
        <v>67</v>
      </c>
      <c r="B70" s="1" t="s">
        <v>162</v>
      </c>
      <c r="C70" s="1" t="s">
        <v>173</v>
      </c>
    </row>
    <row r="71" spans="1:3" x14ac:dyDescent="0.25">
      <c r="A71" s="6" t="s">
        <v>68</v>
      </c>
      <c r="B71" s="1" t="s">
        <v>162</v>
      </c>
      <c r="C71" s="1" t="s">
        <v>237</v>
      </c>
    </row>
    <row r="72" spans="1:3" x14ac:dyDescent="0.25">
      <c r="A72" s="6" t="s">
        <v>69</v>
      </c>
      <c r="B72" s="1" t="s">
        <v>162</v>
      </c>
      <c r="C72" s="1" t="s">
        <v>258</v>
      </c>
    </row>
    <row r="73" spans="1:3" x14ac:dyDescent="0.25">
      <c r="A73" s="6" t="s">
        <v>70</v>
      </c>
      <c r="B73" s="1" t="s">
        <v>162</v>
      </c>
      <c r="C73" s="1" t="s">
        <v>248</v>
      </c>
    </row>
    <row r="74" spans="1:3" x14ac:dyDescent="0.25">
      <c r="A74" s="6" t="s">
        <v>71</v>
      </c>
      <c r="B74" s="1" t="s">
        <v>162</v>
      </c>
      <c r="C74" s="1" t="s">
        <v>173</v>
      </c>
    </row>
    <row r="75" spans="1:3" x14ac:dyDescent="0.25">
      <c r="A75" s="6" t="s">
        <v>72</v>
      </c>
      <c r="B75" s="1" t="s">
        <v>162</v>
      </c>
      <c r="C75" s="1" t="s">
        <v>259</v>
      </c>
    </row>
    <row r="76" spans="1:3" x14ac:dyDescent="0.25">
      <c r="A76" s="6" t="s">
        <v>73</v>
      </c>
      <c r="B76" s="1" t="s">
        <v>162</v>
      </c>
      <c r="C76" s="1" t="s">
        <v>395</v>
      </c>
    </row>
    <row r="77" spans="1:3" x14ac:dyDescent="0.25">
      <c r="A77" s="6" t="s">
        <v>74</v>
      </c>
      <c r="B77" s="1" t="s">
        <v>162</v>
      </c>
      <c r="C77" s="1" t="s">
        <v>260</v>
      </c>
    </row>
    <row r="78" spans="1:3" x14ac:dyDescent="0.25">
      <c r="A78" s="6" t="s">
        <v>75</v>
      </c>
      <c r="B78" s="1" t="s">
        <v>162</v>
      </c>
      <c r="C78" s="1" t="s">
        <v>261</v>
      </c>
    </row>
    <row r="79" spans="1:3" x14ac:dyDescent="0.25">
      <c r="A79" s="6" t="s">
        <v>76</v>
      </c>
      <c r="B79" s="1" t="s">
        <v>162</v>
      </c>
      <c r="C79" s="1" t="s">
        <v>173</v>
      </c>
    </row>
    <row r="80" spans="1:3" x14ac:dyDescent="0.25">
      <c r="A80" s="6" t="s">
        <v>77</v>
      </c>
      <c r="B80" s="1" t="s">
        <v>162</v>
      </c>
      <c r="C80" s="1" t="s">
        <v>262</v>
      </c>
    </row>
    <row r="81" spans="1:3" x14ac:dyDescent="0.25">
      <c r="A81" s="6" t="s">
        <v>78</v>
      </c>
      <c r="B81" s="1" t="s">
        <v>162</v>
      </c>
      <c r="C81" s="1" t="s">
        <v>263</v>
      </c>
    </row>
    <row r="82" spans="1:3" x14ac:dyDescent="0.25">
      <c r="A82" s="6" t="s">
        <v>79</v>
      </c>
      <c r="B82" s="1" t="s">
        <v>162</v>
      </c>
      <c r="C82" s="1" t="s">
        <v>260</v>
      </c>
    </row>
    <row r="83" spans="1:3" x14ac:dyDescent="0.25">
      <c r="A83" s="6" t="s">
        <v>80</v>
      </c>
      <c r="B83" s="1" t="s">
        <v>162</v>
      </c>
      <c r="C83" s="1" t="s">
        <v>261</v>
      </c>
    </row>
    <row r="84" spans="1:3" x14ac:dyDescent="0.25">
      <c r="A84" s="6" t="s">
        <v>81</v>
      </c>
      <c r="B84" s="1" t="s">
        <v>162</v>
      </c>
      <c r="C84" s="1" t="s">
        <v>173</v>
      </c>
    </row>
    <row r="85" spans="1:3" x14ac:dyDescent="0.25">
      <c r="A85" s="6" t="s">
        <v>82</v>
      </c>
      <c r="B85" s="1" t="s">
        <v>162</v>
      </c>
      <c r="C85" s="1" t="s">
        <v>264</v>
      </c>
    </row>
    <row r="86" spans="1:3" x14ac:dyDescent="0.25">
      <c r="A86" s="6" t="s">
        <v>83</v>
      </c>
      <c r="B86" s="1" t="s">
        <v>162</v>
      </c>
      <c r="C86" s="1" t="s">
        <v>265</v>
      </c>
    </row>
    <row r="87" spans="1:3" x14ac:dyDescent="0.25">
      <c r="A87" s="6" t="s">
        <v>84</v>
      </c>
      <c r="B87" s="1" t="s">
        <v>162</v>
      </c>
      <c r="C87" s="1" t="s">
        <v>266</v>
      </c>
    </row>
    <row r="88" spans="1:3" x14ac:dyDescent="0.25">
      <c r="A88" s="6" t="s">
        <v>85</v>
      </c>
      <c r="B88" s="1" t="s">
        <v>162</v>
      </c>
      <c r="C88" s="1" t="s">
        <v>267</v>
      </c>
    </row>
    <row r="89" spans="1:3" x14ac:dyDescent="0.25">
      <c r="A89" s="6" t="s">
        <v>86</v>
      </c>
      <c r="B89" s="1" t="s">
        <v>162</v>
      </c>
      <c r="C89" s="1" t="s">
        <v>268</v>
      </c>
    </row>
    <row r="90" spans="1:3" x14ac:dyDescent="0.25">
      <c r="A90" s="6" t="s">
        <v>87</v>
      </c>
      <c r="B90" s="1" t="s">
        <v>162</v>
      </c>
      <c r="C90" s="1" t="s">
        <v>261</v>
      </c>
    </row>
    <row r="91" spans="1:3" x14ac:dyDescent="0.25">
      <c r="A91" s="6" t="s">
        <v>88</v>
      </c>
      <c r="B91" s="1" t="s">
        <v>162</v>
      </c>
      <c r="C91" s="1" t="s">
        <v>173</v>
      </c>
    </row>
    <row r="92" spans="1:3" x14ac:dyDescent="0.25">
      <c r="A92" s="6" t="s">
        <v>89</v>
      </c>
      <c r="B92" s="1" t="s">
        <v>162</v>
      </c>
      <c r="C92" s="1" t="s">
        <v>501</v>
      </c>
    </row>
    <row r="93" spans="1:3" x14ac:dyDescent="0.25">
      <c r="A93" s="6" t="s">
        <v>90</v>
      </c>
      <c r="B93" s="1" t="s">
        <v>162</v>
      </c>
      <c r="C93" s="1" t="s">
        <v>269</v>
      </c>
    </row>
    <row r="94" spans="1:3" x14ac:dyDescent="0.25">
      <c r="A94" s="6" t="s">
        <v>91</v>
      </c>
      <c r="B94" s="1" t="s">
        <v>162</v>
      </c>
      <c r="C94" s="1" t="s">
        <v>260</v>
      </c>
    </row>
    <row r="95" spans="1:3" x14ac:dyDescent="0.25">
      <c r="A95" s="6" t="s">
        <v>92</v>
      </c>
      <c r="B95" s="1" t="s">
        <v>162</v>
      </c>
      <c r="C95" s="1" t="s">
        <v>261</v>
      </c>
    </row>
    <row r="96" spans="1:3" x14ac:dyDescent="0.25">
      <c r="A96" s="6" t="s">
        <v>93</v>
      </c>
      <c r="B96" s="1" t="s">
        <v>162</v>
      </c>
      <c r="C96" s="1" t="s">
        <v>173</v>
      </c>
    </row>
    <row r="97" spans="1:3" x14ac:dyDescent="0.25">
      <c r="A97" s="6" t="s">
        <v>94</v>
      </c>
      <c r="B97" s="1" t="s">
        <v>162</v>
      </c>
      <c r="C97" s="1" t="str">
        <f xml:space="preserve"> "%{(" &amp; tokens!$E$40 &amp; ")}%// Calls the %FILENAME_PATTERN% P-Term controller during measurements of plant transfer functions"</f>
        <v>%{(1209)}%// Calls the %FILENAME_PATTERN% P-Term controller during measurements of plant transfer functions</v>
      </c>
    </row>
    <row r="98" spans="1:3" x14ac:dyDescent="0.25">
      <c r="A98" s="6" t="s">
        <v>95</v>
      </c>
      <c r="B98" s="1" t="s">
        <v>162</v>
      </c>
      <c r="C98" s="1" t="str">
        <f xml:space="preserve"> "%{(" &amp; tokens!$E$40 &amp; ")}%// THIS CONTROLLER IS USED FOR MEASUREMENTS OF THE PLANT TRANSFER FUNCTION ONLY."</f>
        <v>%{(1209)}%// THIS CONTROLLER IS USED FOR MEASUREMENTS OF THE PLANT TRANSFER FUNCTION ONLY.</v>
      </c>
    </row>
    <row r="99" spans="1:3" x14ac:dyDescent="0.25">
      <c r="A99" s="6" t="s">
        <v>96</v>
      </c>
      <c r="B99" s="1" t="s">
        <v>162</v>
      </c>
      <c r="C99" s="1" t="str">
        <f xml:space="preserve"> "%{(" &amp; tokens!$E$40 &amp; ")}%// THIS LOOP IS BY DEFAULT UNSTABLE AND ONLY WORKS UNDER STABLE TEST CONDITIONS"</f>
        <v>%{(1209)}%// THIS LOOP IS BY DEFAULT UNSTABLE AND ONLY WORKS UNDER STABLE TEST CONDITIONS</v>
      </c>
    </row>
    <row r="100" spans="1:3" x14ac:dyDescent="0.25">
      <c r="A100" s="6" t="s">
        <v>97</v>
      </c>
      <c r="B100" s="1" t="s">
        <v>162</v>
      </c>
      <c r="C100" s="1" t="str">
        <f xml:space="preserve"> "%{(" &amp; tokens!$E$40 &amp; ")}%// DO NOT USE THIS CONTROLLER TYPE FOR NORMAL OPERATION"</f>
        <v>%{(1209)}%// DO NOT USE THIS CONTROLLER TYPE FOR NORMAL OPERATION</v>
      </c>
    </row>
    <row r="101" spans="1:3" x14ac:dyDescent="0.25">
      <c r="A101" s="6" t="s">
        <v>98</v>
      </c>
      <c r="B101" s="1" t="s">
        <v>162</v>
      </c>
      <c r="C101" s="1" t="str">
        <f xml:space="preserve"> "%{(" &amp; tokens!$E$40 &amp; ")}%extern void %FILENAME_PATTERN%_PTermUpdate( // Calls the P-Term controller (Assembly)"</f>
        <v>%{(1209)}%extern void %FILENAME_PATTERN%_PTermUpdate( // Calls the P-Term controller (Assembly)</v>
      </c>
    </row>
    <row r="102" spans="1:3" x14ac:dyDescent="0.25">
      <c r="A102" s="6" t="s">
        <v>99</v>
      </c>
      <c r="B102" s="1" t="s">
        <v>162</v>
      </c>
      <c r="C102" s="1" t="str">
        <f xml:space="preserve"> "%{(" &amp; tokens!$E$40 &amp; ")}%%IDENT%%IDENT%volatile %STRUCTURE_LABEL%* controller // Pointer to nPnZ data type object"</f>
        <v>%{(1209)}%%IDENT%%IDENT%volatile %STRUCTURE_LABEL%* controller // Pointer to nPnZ data type object</v>
      </c>
    </row>
    <row r="103" spans="1:3" x14ac:dyDescent="0.25">
      <c r="A103" s="6" t="s">
        <v>100</v>
      </c>
      <c r="B103" s="1" t="s">
        <v>162</v>
      </c>
      <c r="C103" s="1" t="str">
        <f xml:space="preserve"> "%{(" &amp; tokens!$E$40 &amp; ")}%%IDENT%);"</f>
        <v>%{(1209)}%%IDENT%);</v>
      </c>
    </row>
    <row r="104" spans="1:3" x14ac:dyDescent="0.25">
      <c r="A104" s="6" t="s">
        <v>101</v>
      </c>
      <c r="B104" s="1" t="s">
        <v>162</v>
      </c>
      <c r="C104" s="1" t="str">
        <f xml:space="preserve"> "%{(" &amp; tokens!$E$40 &amp; ")}%%EMPTY%"</f>
        <v>%{(1209)}%%EMPTY%</v>
      </c>
    </row>
    <row r="105" spans="1:3" x14ac:dyDescent="0.25">
      <c r="A105" s="6" t="s">
        <v>102</v>
      </c>
      <c r="B105" s="1" t="s">
        <v>162</v>
      </c>
      <c r="C105" s="1" t="s">
        <v>173</v>
      </c>
    </row>
    <row r="106" spans="1:3" x14ac:dyDescent="0.25">
      <c r="A106" s="6" t="s">
        <v>103</v>
      </c>
      <c r="B106" s="1" t="s">
        <v>162</v>
      </c>
      <c r="C106" s="1" t="s">
        <v>270</v>
      </c>
    </row>
    <row r="107" spans="1:3" x14ac:dyDescent="0.25">
      <c r="A107" s="6" t="s">
        <v>104</v>
      </c>
      <c r="B107" s="1" t="s">
        <v>162</v>
      </c>
      <c r="C107" s="1" t="s">
        <v>173</v>
      </c>
    </row>
    <row r="108" spans="1:3" x14ac:dyDescent="0.25">
      <c r="A108" s="6" t="s">
        <v>105</v>
      </c>
      <c r="B108" s="1" t="s">
        <v>162</v>
      </c>
      <c r="C108" s="1" t="s">
        <v>173</v>
      </c>
    </row>
    <row r="109" spans="1:3" x14ac:dyDescent="0.25">
      <c r="A109" s="6" t="s">
        <v>106</v>
      </c>
      <c r="B109" s="1" t="s">
        <v>162</v>
      </c>
      <c r="C109" s="1" t="s">
        <v>214</v>
      </c>
    </row>
    <row r="110" spans="1:3" x14ac:dyDescent="0.25">
      <c r="A110" s="6" t="s">
        <v>107</v>
      </c>
      <c r="B110" s="1" t="s">
        <v>162</v>
      </c>
      <c r="C110" s="1" t="s">
        <v>215</v>
      </c>
    </row>
    <row r="111" spans="1:3" x14ac:dyDescent="0.25">
      <c r="A111" s="6" t="s">
        <v>108</v>
      </c>
      <c r="B111" s="1" t="s">
        <v>162</v>
      </c>
      <c r="C111" s="1" t="s">
        <v>214</v>
      </c>
    </row>
    <row r="112" spans="1:3" x14ac:dyDescent="0.25">
      <c r="A112" s="6" t="s">
        <v>109</v>
      </c>
      <c r="B112" s="1" t="s">
        <v>162</v>
      </c>
      <c r="C112" s="1" t="s">
        <v>173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45C0-6722-49C9-83B9-8B808C24A9CC}">
  <sheetPr codeName="Sheet5"/>
  <dimension ref="A1:D88"/>
  <sheetViews>
    <sheetView topLeftCell="A67" zoomScale="130" zoomScaleNormal="130" workbookViewId="0">
      <selection activeCell="C82" sqref="C82"/>
    </sheetView>
  </sheetViews>
  <sheetFormatPr defaultRowHeight="15" x14ac:dyDescent="0.25"/>
  <cols>
    <col min="1" max="1" width="10.140625" style="6" customWidth="1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300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86</v>
      </c>
    </row>
    <row r="3" spans="1:3" x14ac:dyDescent="0.25">
      <c r="A3" s="6" t="s">
        <v>0</v>
      </c>
      <c r="B3" s="1" t="s">
        <v>162</v>
      </c>
      <c r="C3" s="1" t="s">
        <v>299</v>
      </c>
    </row>
    <row r="4" spans="1:3" x14ac:dyDescent="0.25">
      <c r="A4" s="6" t="s">
        <v>1</v>
      </c>
      <c r="B4" s="1" t="s">
        <v>162</v>
      </c>
      <c r="C4" s="1" t="s">
        <v>219</v>
      </c>
    </row>
    <row r="5" spans="1:3" x14ac:dyDescent="0.25">
      <c r="A5" s="6" t="s">
        <v>2</v>
      </c>
      <c r="B5" s="1" t="s">
        <v>162</v>
      </c>
      <c r="C5" s="1" t="s">
        <v>296</v>
      </c>
    </row>
    <row r="6" spans="1:3" x14ac:dyDescent="0.25">
      <c r="A6" s="6" t="s">
        <v>3</v>
      </c>
      <c r="B6" s="1" t="s">
        <v>162</v>
      </c>
      <c r="C6" s="1" t="s">
        <v>298</v>
      </c>
    </row>
    <row r="7" spans="1:3" x14ac:dyDescent="0.25">
      <c r="A7" s="6" t="s">
        <v>4</v>
      </c>
      <c r="B7" s="1" t="s">
        <v>162</v>
      </c>
      <c r="C7" s="1" t="s">
        <v>297</v>
      </c>
    </row>
    <row r="8" spans="1:3" x14ac:dyDescent="0.25">
      <c r="A8" s="6" t="s">
        <v>5</v>
      </c>
      <c r="B8" s="1" t="s">
        <v>162</v>
      </c>
      <c r="C8" s="1" t="s">
        <v>296</v>
      </c>
    </row>
    <row r="9" spans="1:3" x14ac:dyDescent="0.25">
      <c r="A9" s="6" t="s">
        <v>6</v>
      </c>
      <c r="B9" s="1" t="s">
        <v>162</v>
      </c>
      <c r="C9" s="1" t="s">
        <v>223</v>
      </c>
    </row>
    <row r="10" spans="1:3" x14ac:dyDescent="0.25">
      <c r="A10" s="6" t="s">
        <v>7</v>
      </c>
      <c r="B10" s="1" t="s">
        <v>162</v>
      </c>
      <c r="C10" s="1" t="s">
        <v>224</v>
      </c>
    </row>
    <row r="11" spans="1:3" x14ac:dyDescent="0.25">
      <c r="A11" s="6" t="s">
        <v>8</v>
      </c>
      <c r="B11" s="1" t="s">
        <v>162</v>
      </c>
      <c r="C11" s="1" t="s">
        <v>225</v>
      </c>
    </row>
    <row r="12" spans="1:3" x14ac:dyDescent="0.25">
      <c r="A12" s="6" t="s">
        <v>9</v>
      </c>
      <c r="B12" s="1" t="s">
        <v>162</v>
      </c>
      <c r="C12" s="1" t="s">
        <v>226</v>
      </c>
    </row>
    <row r="13" spans="1:3" x14ac:dyDescent="0.25">
      <c r="A13" s="6" t="s">
        <v>10</v>
      </c>
      <c r="B13" s="1" t="s">
        <v>162</v>
      </c>
      <c r="C13" s="1" t="s">
        <v>227</v>
      </c>
    </row>
    <row r="14" spans="1:3" x14ac:dyDescent="0.25">
      <c r="A14" s="6" t="s">
        <v>11</v>
      </c>
      <c r="B14" s="1" t="s">
        <v>162</v>
      </c>
      <c r="C14" s="1" t="s">
        <v>228</v>
      </c>
    </row>
    <row r="15" spans="1:3" x14ac:dyDescent="0.25">
      <c r="A15" s="6" t="s">
        <v>12</v>
      </c>
      <c r="B15" s="1" t="s">
        <v>162</v>
      </c>
      <c r="C15" s="1" t="s">
        <v>223</v>
      </c>
    </row>
    <row r="16" spans="1:3" x14ac:dyDescent="0.25">
      <c r="A16" s="6" t="s">
        <v>13</v>
      </c>
      <c r="B16" s="1" t="s">
        <v>162</v>
      </c>
      <c r="C16" s="1" t="s">
        <v>280</v>
      </c>
    </row>
    <row r="17" spans="1:3" x14ac:dyDescent="0.25">
      <c r="A17" s="6" t="s">
        <v>14</v>
      </c>
      <c r="B17" s="1" t="s">
        <v>162</v>
      </c>
      <c r="C17" s="1" t="s">
        <v>230</v>
      </c>
    </row>
    <row r="18" spans="1:3" x14ac:dyDescent="0.25">
      <c r="A18" s="6" t="s">
        <v>15</v>
      </c>
      <c r="B18" s="1" t="s">
        <v>162</v>
      </c>
      <c r="C18" s="1" t="s">
        <v>452</v>
      </c>
    </row>
    <row r="19" spans="1:3" x14ac:dyDescent="0.25">
      <c r="A19" s="6" t="s">
        <v>16</v>
      </c>
      <c r="B19" s="1" t="s">
        <v>162</v>
      </c>
      <c r="C19" s="1" t="s">
        <v>280</v>
      </c>
    </row>
    <row r="20" spans="1:3" x14ac:dyDescent="0.25">
      <c r="A20" s="6" t="s">
        <v>17</v>
      </c>
      <c r="B20" s="1" t="s">
        <v>162</v>
      </c>
      <c r="C20" s="1" t="s">
        <v>231</v>
      </c>
    </row>
    <row r="21" spans="1:3" x14ac:dyDescent="0.25">
      <c r="A21" s="6" t="s">
        <v>18</v>
      </c>
      <c r="B21" s="1" t="s">
        <v>162</v>
      </c>
      <c r="C21" s="1" t="s">
        <v>232</v>
      </c>
    </row>
    <row r="22" spans="1:3" x14ac:dyDescent="0.25">
      <c r="A22" s="6" t="s">
        <v>19</v>
      </c>
      <c r="B22" s="1" t="s">
        <v>162</v>
      </c>
      <c r="C22" s="1" t="s">
        <v>278</v>
      </c>
    </row>
    <row r="23" spans="1:3" x14ac:dyDescent="0.25">
      <c r="A23" s="6" t="s">
        <v>20</v>
      </c>
      <c r="B23" s="1" t="s">
        <v>162</v>
      </c>
      <c r="C23" s="1" t="s">
        <v>173</v>
      </c>
    </row>
    <row r="24" spans="1:3" x14ac:dyDescent="0.25">
      <c r="A24" s="6" t="s">
        <v>21</v>
      </c>
      <c r="B24" s="1" t="s">
        <v>162</v>
      </c>
      <c r="C24" s="1" t="s">
        <v>295</v>
      </c>
    </row>
    <row r="25" spans="1:3" x14ac:dyDescent="0.25">
      <c r="A25" s="6" t="s">
        <v>22</v>
      </c>
      <c r="B25" s="1" t="s">
        <v>162</v>
      </c>
      <c r="C25" s="1" t="s">
        <v>173</v>
      </c>
    </row>
    <row r="26" spans="1:3" x14ac:dyDescent="0.25">
      <c r="A26" s="6" t="s">
        <v>23</v>
      </c>
      <c r="B26" s="1" t="s">
        <v>162</v>
      </c>
      <c r="C26" s="1" t="s">
        <v>283</v>
      </c>
    </row>
    <row r="27" spans="1:3" x14ac:dyDescent="0.25">
      <c r="A27" s="6" t="s">
        <v>24</v>
      </c>
      <c r="B27" s="1" t="s">
        <v>162</v>
      </c>
      <c r="C27" s="1" t="s">
        <v>238</v>
      </c>
    </row>
    <row r="28" spans="1:3" x14ac:dyDescent="0.25">
      <c r="A28" s="6" t="s">
        <v>25</v>
      </c>
      <c r="B28" s="1" t="s">
        <v>162</v>
      </c>
      <c r="C28" s="1" t="s">
        <v>294</v>
      </c>
    </row>
    <row r="29" spans="1:3" x14ac:dyDescent="0.25">
      <c r="A29" s="6" t="s">
        <v>26</v>
      </c>
      <c r="B29" s="1" t="s">
        <v>162</v>
      </c>
      <c r="C29" s="1" t="s">
        <v>293</v>
      </c>
    </row>
    <row r="30" spans="1:3" x14ac:dyDescent="0.25">
      <c r="A30" s="6" t="s">
        <v>29</v>
      </c>
      <c r="B30" s="1" t="s">
        <v>162</v>
      </c>
      <c r="C30" s="1" t="s">
        <v>292</v>
      </c>
    </row>
    <row r="31" spans="1:3" x14ac:dyDescent="0.25">
      <c r="A31" s="6" t="s">
        <v>30</v>
      </c>
      <c r="B31" s="1" t="s">
        <v>162</v>
      </c>
      <c r="C31" s="1" t="s">
        <v>223</v>
      </c>
    </row>
    <row r="32" spans="1:3" x14ac:dyDescent="0.25">
      <c r="A32" s="6" t="s">
        <v>31</v>
      </c>
      <c r="B32" s="1" t="s">
        <v>162</v>
      </c>
      <c r="C32" s="1" t="s">
        <v>291</v>
      </c>
    </row>
    <row r="33" spans="1:3" x14ac:dyDescent="0.25">
      <c r="A33" s="6" t="s">
        <v>32</v>
      </c>
      <c r="B33" s="1" t="s">
        <v>162</v>
      </c>
      <c r="C33" s="1" t="s">
        <v>290</v>
      </c>
    </row>
    <row r="34" spans="1:3" x14ac:dyDescent="0.25">
      <c r="A34" s="6" t="s">
        <v>33</v>
      </c>
      <c r="B34" s="1" t="s">
        <v>162</v>
      </c>
      <c r="C34" s="1" t="s">
        <v>289</v>
      </c>
    </row>
    <row r="35" spans="1:3" x14ac:dyDescent="0.25">
      <c r="A35" s="6" t="s">
        <v>34</v>
      </c>
      <c r="B35" s="1" t="s">
        <v>162</v>
      </c>
      <c r="C35" s="1" t="s">
        <v>223</v>
      </c>
    </row>
    <row r="36" spans="1:3" x14ac:dyDescent="0.25">
      <c r="A36" s="6" t="s">
        <v>35</v>
      </c>
      <c r="B36" s="1" t="s">
        <v>162</v>
      </c>
      <c r="C36" s="1" t="s">
        <v>288</v>
      </c>
    </row>
    <row r="37" spans="1:3" x14ac:dyDescent="0.25">
      <c r="A37" s="6" t="s">
        <v>36</v>
      </c>
      <c r="B37" s="1" t="s">
        <v>162</v>
      </c>
      <c r="C37" s="1" t="s">
        <v>287</v>
      </c>
    </row>
    <row r="38" spans="1:3" x14ac:dyDescent="0.25">
      <c r="A38" s="6" t="s">
        <v>37</v>
      </c>
      <c r="B38" s="1" t="s">
        <v>162</v>
      </c>
      <c r="C38" s="1" t="s">
        <v>286</v>
      </c>
    </row>
    <row r="39" spans="1:3" x14ac:dyDescent="0.25">
      <c r="A39" s="6" t="s">
        <v>38</v>
      </c>
      <c r="B39" s="1" t="s">
        <v>162</v>
      </c>
      <c r="C39" s="1" t="s">
        <v>278</v>
      </c>
    </row>
    <row r="40" spans="1:3" x14ac:dyDescent="0.25">
      <c r="A40" s="6" t="s">
        <v>27</v>
      </c>
      <c r="B40" s="1" t="s">
        <v>162</v>
      </c>
      <c r="C40" s="1" t="s">
        <v>173</v>
      </c>
    </row>
    <row r="41" spans="1:3" x14ac:dyDescent="0.25">
      <c r="A41" s="6" t="s">
        <v>28</v>
      </c>
      <c r="B41" s="1" t="s">
        <v>162</v>
      </c>
      <c r="C41" s="1" t="s">
        <v>285</v>
      </c>
    </row>
    <row r="42" spans="1:3" x14ac:dyDescent="0.25">
      <c r="A42" s="6" t="s">
        <v>39</v>
      </c>
      <c r="B42" s="1" t="s">
        <v>162</v>
      </c>
      <c r="C42" s="1" t="s">
        <v>382</v>
      </c>
    </row>
    <row r="43" spans="1:3" x14ac:dyDescent="0.25">
      <c r="A43" s="6" t="s">
        <v>40</v>
      </c>
      <c r="B43" s="1" t="s">
        <v>162</v>
      </c>
      <c r="C43" s="1" t="s">
        <v>383</v>
      </c>
    </row>
    <row r="44" spans="1:3" x14ac:dyDescent="0.25">
      <c r="A44" s="6" t="s">
        <v>41</v>
      </c>
      <c r="B44" s="1" t="s">
        <v>162</v>
      </c>
      <c r="C44" s="1" t="s">
        <v>173</v>
      </c>
    </row>
    <row r="45" spans="1:3" x14ac:dyDescent="0.25">
      <c r="A45" s="6" t="s">
        <v>42</v>
      </c>
      <c r="B45" s="1" t="s">
        <v>162</v>
      </c>
      <c r="C45" s="1" t="s">
        <v>284</v>
      </c>
    </row>
    <row r="46" spans="1:3" x14ac:dyDescent="0.25">
      <c r="A46" s="6" t="s">
        <v>43</v>
      </c>
      <c r="B46" s="1" t="s">
        <v>162</v>
      </c>
      <c r="C46" s="1" t="s">
        <v>384</v>
      </c>
    </row>
    <row r="47" spans="1:3" x14ac:dyDescent="0.25">
      <c r="A47" s="6" t="s">
        <v>44</v>
      </c>
      <c r="B47" s="1" t="s">
        <v>162</v>
      </c>
      <c r="C47" s="1" t="s">
        <v>385</v>
      </c>
    </row>
    <row r="48" spans="1:3" x14ac:dyDescent="0.25">
      <c r="A48" s="6" t="s">
        <v>45</v>
      </c>
      <c r="B48" s="1" t="s">
        <v>162</v>
      </c>
      <c r="C48" s="1" t="s">
        <v>173</v>
      </c>
    </row>
    <row r="49" spans="1:4" x14ac:dyDescent="0.25">
      <c r="A49" s="6" t="s">
        <v>46</v>
      </c>
      <c r="B49" s="1" t="s">
        <v>162</v>
      </c>
      <c r="C49" s="1" t="s">
        <v>283</v>
      </c>
    </row>
    <row r="50" spans="1:4" x14ac:dyDescent="0.25">
      <c r="A50" s="6" t="s">
        <v>47</v>
      </c>
      <c r="B50" s="1" t="s">
        <v>162</v>
      </c>
      <c r="C50" s="1" t="s">
        <v>386</v>
      </c>
    </row>
    <row r="51" spans="1:4" x14ac:dyDescent="0.25">
      <c r="A51" s="6" t="s">
        <v>48</v>
      </c>
      <c r="B51" s="1" t="s">
        <v>162</v>
      </c>
      <c r="C51" s="1" t="s">
        <v>280</v>
      </c>
    </row>
    <row r="52" spans="1:4" x14ac:dyDescent="0.25">
      <c r="A52" s="6" t="s">
        <v>49</v>
      </c>
      <c r="B52" s="1" t="s">
        <v>162</v>
      </c>
      <c r="C52" s="1" t="s">
        <v>223</v>
      </c>
    </row>
    <row r="53" spans="1:4" x14ac:dyDescent="0.25">
      <c r="A53" s="6" t="s">
        <v>50</v>
      </c>
      <c r="B53" s="1" t="s">
        <v>162</v>
      </c>
      <c r="C53" s="1" t="s">
        <v>282</v>
      </c>
    </row>
    <row r="54" spans="1:4" x14ac:dyDescent="0.25">
      <c r="A54" s="6" t="s">
        <v>51</v>
      </c>
      <c r="B54" s="1" t="s">
        <v>162</v>
      </c>
      <c r="C54" s="1" t="s">
        <v>281</v>
      </c>
    </row>
    <row r="55" spans="1:4" x14ac:dyDescent="0.25">
      <c r="A55" s="6" t="s">
        <v>52</v>
      </c>
      <c r="B55" s="1" t="s">
        <v>162</v>
      </c>
      <c r="C55" s="1" t="s">
        <v>223</v>
      </c>
    </row>
    <row r="56" spans="1:4" x14ac:dyDescent="0.25">
      <c r="A56" s="6" t="s">
        <v>53</v>
      </c>
      <c r="B56" s="1" t="s">
        <v>162</v>
      </c>
      <c r="C56" s="1" t="s">
        <v>280</v>
      </c>
    </row>
    <row r="57" spans="1:4" x14ac:dyDescent="0.25">
      <c r="A57" s="6" t="s">
        <v>54</v>
      </c>
      <c r="B57" s="1" t="s">
        <v>162</v>
      </c>
      <c r="C57" s="1" t="s">
        <v>387</v>
      </c>
    </row>
    <row r="58" spans="1:4" x14ac:dyDescent="0.25">
      <c r="A58" s="6" t="s">
        <v>55</v>
      </c>
      <c r="B58" s="1" t="s">
        <v>162</v>
      </c>
      <c r="C58" s="1" t="s">
        <v>278</v>
      </c>
    </row>
    <row r="59" spans="1:4" x14ac:dyDescent="0.25">
      <c r="A59" s="6" t="s">
        <v>56</v>
      </c>
      <c r="B59" s="1" t="s">
        <v>162</v>
      </c>
      <c r="C59" s="1" t="s">
        <v>393</v>
      </c>
      <c r="D59" t="s">
        <v>276</v>
      </c>
    </row>
    <row r="60" spans="1:4" x14ac:dyDescent="0.25">
      <c r="A60" s="6" t="s">
        <v>57</v>
      </c>
      <c r="B60" s="1" t="s">
        <v>162</v>
      </c>
      <c r="C60" s="1" t="s">
        <v>250</v>
      </c>
    </row>
    <row r="61" spans="1:4" x14ac:dyDescent="0.25">
      <c r="A61" s="6" t="s">
        <v>58</v>
      </c>
      <c r="B61" s="1" t="s">
        <v>162</v>
      </c>
      <c r="C61" s="1" t="s">
        <v>277</v>
      </c>
    </row>
    <row r="62" spans="1:4" x14ac:dyDescent="0.25">
      <c r="A62" s="6" t="s">
        <v>59</v>
      </c>
      <c r="B62" s="1" t="s">
        <v>162</v>
      </c>
      <c r="C62" s="1" t="s">
        <v>274</v>
      </c>
    </row>
    <row r="63" spans="1:4" x14ac:dyDescent="0.25">
      <c r="A63" s="6" t="s">
        <v>60</v>
      </c>
      <c r="B63" s="1" t="s">
        <v>162</v>
      </c>
      <c r="C63" s="1" t="s">
        <v>173</v>
      </c>
    </row>
    <row r="64" spans="1:4" x14ac:dyDescent="0.25">
      <c r="A64" s="6" t="s">
        <v>61</v>
      </c>
      <c r="B64" s="1" t="s">
        <v>162</v>
      </c>
      <c r="C64" s="1" t="s">
        <v>392</v>
      </c>
      <c r="D64" t="s">
        <v>276</v>
      </c>
    </row>
    <row r="65" spans="1:3" x14ac:dyDescent="0.25">
      <c r="A65" s="6" t="s">
        <v>62</v>
      </c>
      <c r="B65" s="1" t="s">
        <v>162</v>
      </c>
      <c r="C65" s="1" t="s">
        <v>250</v>
      </c>
    </row>
    <row r="66" spans="1:3" x14ac:dyDescent="0.25">
      <c r="A66" s="6" t="s">
        <v>63</v>
      </c>
      <c r="B66" s="1" t="s">
        <v>162</v>
      </c>
      <c r="C66" s="1" t="s">
        <v>275</v>
      </c>
    </row>
    <row r="67" spans="1:3" x14ac:dyDescent="0.25">
      <c r="A67" s="6" t="s">
        <v>64</v>
      </c>
      <c r="B67" s="1" t="s">
        <v>162</v>
      </c>
      <c r="C67" s="1" t="s">
        <v>274</v>
      </c>
    </row>
    <row r="68" spans="1:3" x14ac:dyDescent="0.25">
      <c r="A68" s="6" t="s">
        <v>65</v>
      </c>
      <c r="B68" s="1" t="s">
        <v>162</v>
      </c>
      <c r="C68" s="1" t="s">
        <v>173</v>
      </c>
    </row>
    <row r="69" spans="1:3" x14ac:dyDescent="0.25">
      <c r="A69" s="6" t="s">
        <v>66</v>
      </c>
      <c r="B69" s="1" t="s">
        <v>162</v>
      </c>
      <c r="C69" s="1" t="s">
        <v>273</v>
      </c>
    </row>
    <row r="70" spans="1:3" x14ac:dyDescent="0.25">
      <c r="A70" s="6" t="s">
        <v>67</v>
      </c>
      <c r="B70" s="1" t="s">
        <v>162</v>
      </c>
      <c r="C70" s="1" t="s">
        <v>388</v>
      </c>
    </row>
    <row r="71" spans="1:3" x14ac:dyDescent="0.25">
      <c r="A71" s="6" t="s">
        <v>68</v>
      </c>
      <c r="B71" s="1" t="s">
        <v>162</v>
      </c>
      <c r="C71" s="1" t="s">
        <v>389</v>
      </c>
    </row>
    <row r="72" spans="1:3" x14ac:dyDescent="0.25">
      <c r="A72" s="6" t="s">
        <v>69</v>
      </c>
      <c r="B72" s="1" t="s">
        <v>162</v>
      </c>
      <c r="C72" s="1" t="s">
        <v>390</v>
      </c>
    </row>
    <row r="73" spans="1:3" x14ac:dyDescent="0.25">
      <c r="A73" s="6" t="s">
        <v>70</v>
      </c>
      <c r="B73" s="1" t="s">
        <v>162</v>
      </c>
      <c r="C73" s="1" t="s">
        <v>391</v>
      </c>
    </row>
    <row r="74" spans="1:3" x14ac:dyDescent="0.25">
      <c r="A74" s="6" t="s">
        <v>71</v>
      </c>
      <c r="B74" s="1" t="s">
        <v>162</v>
      </c>
      <c r="C74" s="1" t="str">
        <f xml:space="preserve"> "%{(" &amp; tokens!$E$40 &amp; ")}%%EMPTY%"</f>
        <v>%{(1209)}%%EMPTY%</v>
      </c>
    </row>
    <row r="75" spans="1:3" x14ac:dyDescent="0.25">
      <c r="A75" s="6" t="s">
        <v>72</v>
      </c>
      <c r="B75" s="1" t="s">
        <v>162</v>
      </c>
      <c r="C75" s="1" t="str">
        <f xml:space="preserve"> "%{(" &amp; tokens!$E$40 &amp; ")}%// P-Term Coefficient for Plant Measurements"</f>
        <v>%{(1209)}%// P-Term Coefficient for Plant Measurements</v>
      </c>
    </row>
    <row r="76" spans="1:3" x14ac:dyDescent="0.25">
      <c r="A76" s="6" t="s">
        <v>73</v>
      </c>
      <c r="B76" s="1" t="s">
        <v>162</v>
      </c>
      <c r="C76" s="1" t="str">
        <f xml:space="preserve"> "%{(" &amp; tokens!$E$40 &amp; ")}%volatile int16_t %PREFIX%pterm_factor = %PTERMFACTOR%;"</f>
        <v>%{(1209)}%volatile int16_t %PREFIX%pterm_factor = %PTERMFACTOR%;</v>
      </c>
    </row>
    <row r="77" spans="1:3" x14ac:dyDescent="0.25">
      <c r="A77" s="6" t="s">
        <v>74</v>
      </c>
      <c r="B77" s="1" t="s">
        <v>162</v>
      </c>
      <c r="C77" s="1" t="str">
        <f xml:space="preserve"> "%{(" &amp; tokens!$E$40 &amp; ")}%volatile int16_t %PREFIX%pterm_scaler = %PTERMSCALER%;"</f>
        <v>%{(1209)}%volatile int16_t %PREFIX%pterm_scaler = %PTERMSCALER%;</v>
      </c>
    </row>
    <row r="78" spans="1:3" x14ac:dyDescent="0.25">
      <c r="A78" s="6" t="s">
        <v>75</v>
      </c>
      <c r="B78" s="1" t="s">
        <v>162</v>
      </c>
      <c r="C78" s="1" t="str">
        <f xml:space="preserve"> "%{(" &amp; tokens!$E$57 &amp; ")}%%EMPTY%"</f>
        <v>%{(1800)}%%EMPTY%</v>
      </c>
    </row>
    <row r="79" spans="1:3" x14ac:dyDescent="0.25">
      <c r="A79" s="6" t="s">
        <v>76</v>
      </c>
      <c r="B79" s="1" t="s">
        <v>162</v>
      </c>
      <c r="C79" s="1" t="str">
        <f xml:space="preserve"> "%{(" &amp; tokens!$E$57 &amp; ")}%//Adaptive Gain Control Coefficient"</f>
        <v>%{(1800)}%//Adaptive Gain Control Coefficient</v>
      </c>
    </row>
    <row r="80" spans="1:3" x14ac:dyDescent="0.25">
      <c r="A80" s="6" t="s">
        <v>77</v>
      </c>
      <c r="B80" s="1" t="s">
        <v>162</v>
      </c>
      <c r="C80" s="1" t="str">
        <f xml:space="preserve"> "%{(" &amp; tokens!$E$57 &amp; ")}%volatile int16_t %PREFIX%agc_factor_default = %AGCFACTOR%;"</f>
        <v>%{(1800)}%volatile int16_t %PREFIX%agc_factor_default = %AGCFACTOR%;</v>
      </c>
    </row>
    <row r="81" spans="1:3" x14ac:dyDescent="0.25">
      <c r="A81" s="6" t="s">
        <v>78</v>
      </c>
      <c r="B81" s="1" t="s">
        <v>162</v>
      </c>
      <c r="C81" s="1" t="str">
        <f xml:space="preserve"> "%{(" &amp; tokens!$E$57 &amp; ")}%volatile int16_t %PREFIX%agc_scaler_default = %AGCSCALER%;"</f>
        <v>%{(1800)}%volatile int16_t %PREFIX%agc_scaler_default = %AGCSCALER%;</v>
      </c>
    </row>
    <row r="82" spans="1:3" x14ac:dyDescent="0.25">
      <c r="A82" s="6" t="s">
        <v>79</v>
      </c>
      <c r="B82" s="1" t="s">
        <v>162</v>
      </c>
      <c r="C82" s="1" t="s">
        <v>173</v>
      </c>
    </row>
    <row r="83" spans="1:3" x14ac:dyDescent="0.25">
      <c r="A83" s="6" t="s">
        <v>80</v>
      </c>
      <c r="B83" s="1" t="s">
        <v>162</v>
      </c>
      <c r="C83" s="1" t="s">
        <v>173</v>
      </c>
    </row>
    <row r="84" spans="1:3" x14ac:dyDescent="0.25">
      <c r="A84" s="6" t="s">
        <v>81</v>
      </c>
      <c r="B84" s="1" t="s">
        <v>162</v>
      </c>
      <c r="C84" s="1" t="s">
        <v>552</v>
      </c>
    </row>
    <row r="85" spans="1:3" x14ac:dyDescent="0.25">
      <c r="A85" s="6" t="s">
        <v>82</v>
      </c>
      <c r="B85" s="1" t="s">
        <v>162</v>
      </c>
      <c r="C85" s="1" t="s">
        <v>272</v>
      </c>
    </row>
    <row r="86" spans="1:3" x14ac:dyDescent="0.25">
      <c r="A86" s="6" t="s">
        <v>83</v>
      </c>
      <c r="B86" s="1" t="s">
        <v>162</v>
      </c>
      <c r="C86" s="1" t="s">
        <v>173</v>
      </c>
    </row>
    <row r="87" spans="1:3" x14ac:dyDescent="0.25">
      <c r="A87" s="6" t="s">
        <v>84</v>
      </c>
      <c r="B87" s="1" t="s">
        <v>162</v>
      </c>
      <c r="C87" s="1" t="s">
        <v>271</v>
      </c>
    </row>
    <row r="88" spans="1:3" x14ac:dyDescent="0.25">
      <c r="A88" s="6" t="s">
        <v>85</v>
      </c>
      <c r="B88" s="1" t="s">
        <v>162</v>
      </c>
      <c r="C88" s="1" t="s">
        <v>173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4297C-2D1C-4013-AF84-21FB0EA2F611}">
  <sheetPr codeName="Sheet7"/>
  <dimension ref="A1:C3"/>
  <sheetViews>
    <sheetView workbookViewId="0"/>
  </sheetViews>
  <sheetFormatPr defaultRowHeight="15" x14ac:dyDescent="0.25"/>
  <cols>
    <col min="1" max="1" width="13.85546875" style="6" customWidth="1"/>
    <col min="2" max="2" width="2" style="1" bestFit="1" customWidth="1"/>
    <col min="3" max="3" width="22.28515625" style="1" bestFit="1" customWidth="1"/>
  </cols>
  <sheetData>
    <row r="1" spans="1:3" s="5" customFormat="1" ht="15.75" x14ac:dyDescent="0.3">
      <c r="A1" s="4" t="s">
        <v>333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1</v>
      </c>
    </row>
    <row r="3" spans="1:3" x14ac:dyDescent="0.25">
      <c r="A3" s="6" t="s">
        <v>334</v>
      </c>
      <c r="B3" s="1" t="s">
        <v>162</v>
      </c>
      <c r="C3" s="1" t="s">
        <v>335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AE5A0-DD2C-4692-866D-4B2E06E8D02C}">
  <sheetPr codeName="Sheet6"/>
  <dimension ref="A1:C77"/>
  <sheetViews>
    <sheetView topLeftCell="A52" zoomScale="130" zoomScaleNormal="130" workbookViewId="0">
      <selection activeCell="C69" sqref="C69"/>
    </sheetView>
  </sheetViews>
  <sheetFormatPr defaultRowHeight="15" x14ac:dyDescent="0.25"/>
  <cols>
    <col min="1" max="1" width="9.140625" style="6"/>
    <col min="2" max="2" width="2.5703125" style="1" bestFit="1" customWidth="1"/>
    <col min="3" max="3" width="168.7109375" style="1" bestFit="1" customWidth="1"/>
  </cols>
  <sheetData>
    <row r="1" spans="1:3" s="5" customFormat="1" ht="15.75" x14ac:dyDescent="0.3">
      <c r="A1" s="4" t="s">
        <v>332</v>
      </c>
      <c r="B1" s="4"/>
      <c r="C1" s="4"/>
    </row>
    <row r="2" spans="1:3" x14ac:dyDescent="0.25">
      <c r="A2" s="6" t="s">
        <v>164</v>
      </c>
      <c r="B2" s="1" t="s">
        <v>162</v>
      </c>
      <c r="C2" s="3">
        <f>COUNTA(A:A)-2</f>
        <v>75</v>
      </c>
    </row>
    <row r="3" spans="1:3" x14ac:dyDescent="0.25">
      <c r="A3" s="6" t="s">
        <v>0</v>
      </c>
      <c r="B3" s="1" t="s">
        <v>162</v>
      </c>
      <c r="C3" s="1" t="s">
        <v>331</v>
      </c>
    </row>
    <row r="4" spans="1:3" x14ac:dyDescent="0.25">
      <c r="A4" s="6" t="s">
        <v>1</v>
      </c>
      <c r="B4" s="1" t="s">
        <v>162</v>
      </c>
      <c r="C4" s="1" t="s">
        <v>280</v>
      </c>
    </row>
    <row r="5" spans="1:3" x14ac:dyDescent="0.25">
      <c r="A5" s="6" t="s">
        <v>2</v>
      </c>
      <c r="B5" s="1" t="s">
        <v>162</v>
      </c>
      <c r="C5" s="1" t="s">
        <v>330</v>
      </c>
    </row>
    <row r="6" spans="1:3" x14ac:dyDescent="0.25">
      <c r="A6" s="6" t="s">
        <v>3</v>
      </c>
      <c r="B6" s="1" t="s">
        <v>162</v>
      </c>
      <c r="C6" s="1" t="s">
        <v>279</v>
      </c>
    </row>
    <row r="7" spans="1:3" x14ac:dyDescent="0.25">
      <c r="A7" s="6" t="s">
        <v>4</v>
      </c>
      <c r="B7" s="1" t="s">
        <v>162</v>
      </c>
      <c r="C7" s="1" t="s">
        <v>329</v>
      </c>
    </row>
    <row r="8" spans="1:3" x14ac:dyDescent="0.25">
      <c r="A8" s="6" t="s">
        <v>5</v>
      </c>
      <c r="B8" s="1" t="s">
        <v>162</v>
      </c>
      <c r="C8" s="1" t="s">
        <v>328</v>
      </c>
    </row>
    <row r="9" spans="1:3" x14ac:dyDescent="0.25">
      <c r="A9" s="6" t="s">
        <v>6</v>
      </c>
      <c r="B9" s="1" t="s">
        <v>162</v>
      </c>
      <c r="C9" s="1" t="s">
        <v>279</v>
      </c>
    </row>
    <row r="10" spans="1:3" x14ac:dyDescent="0.25">
      <c r="A10" s="6" t="s">
        <v>7</v>
      </c>
      <c r="B10" s="1" t="s">
        <v>162</v>
      </c>
      <c r="C10" s="1" t="s">
        <v>327</v>
      </c>
    </row>
    <row r="11" spans="1:3" x14ac:dyDescent="0.25">
      <c r="A11" s="6" t="s">
        <v>8</v>
      </c>
      <c r="B11" s="1" t="s">
        <v>162</v>
      </c>
      <c r="C11" s="1" t="s">
        <v>326</v>
      </c>
    </row>
    <row r="12" spans="1:3" x14ac:dyDescent="0.25">
      <c r="A12" s="6" t="s">
        <v>9</v>
      </c>
      <c r="B12" s="1" t="s">
        <v>162</v>
      </c>
      <c r="C12" s="1" t="s">
        <v>325</v>
      </c>
    </row>
    <row r="13" spans="1:3" x14ac:dyDescent="0.25">
      <c r="A13" s="6" t="s">
        <v>10</v>
      </c>
      <c r="B13" s="1" t="s">
        <v>162</v>
      </c>
      <c r="C13" s="1" t="s">
        <v>173</v>
      </c>
    </row>
    <row r="14" spans="1:3" x14ac:dyDescent="0.25">
      <c r="A14" s="6" t="s">
        <v>11</v>
      </c>
      <c r="B14" s="1" t="s">
        <v>162</v>
      </c>
      <c r="C14" s="1" t="s">
        <v>324</v>
      </c>
    </row>
    <row r="15" spans="1:3" x14ac:dyDescent="0.25">
      <c r="A15" s="6" t="s">
        <v>12</v>
      </c>
      <c r="B15" s="1" t="s">
        <v>162</v>
      </c>
      <c r="C15" s="1" t="s">
        <v>323</v>
      </c>
    </row>
    <row r="16" spans="1:3" x14ac:dyDescent="0.25">
      <c r="A16" s="6" t="s">
        <v>13</v>
      </c>
      <c r="B16" s="1" t="s">
        <v>162</v>
      </c>
      <c r="C16" s="1" t="s">
        <v>322</v>
      </c>
    </row>
    <row r="17" spans="1:3" x14ac:dyDescent="0.25">
      <c r="A17" s="6" t="s">
        <v>14</v>
      </c>
      <c r="B17" s="1" t="s">
        <v>162</v>
      </c>
      <c r="C17" s="1" t="s">
        <v>321</v>
      </c>
    </row>
    <row r="18" spans="1:3" x14ac:dyDescent="0.25">
      <c r="A18" s="6" t="s">
        <v>15</v>
      </c>
      <c r="B18" s="1" t="s">
        <v>162</v>
      </c>
      <c r="C18" s="1" t="s">
        <v>279</v>
      </c>
    </row>
    <row r="19" spans="1:3" x14ac:dyDescent="0.25">
      <c r="A19" s="6" t="s">
        <v>16</v>
      </c>
      <c r="B19" s="1" t="s">
        <v>162</v>
      </c>
      <c r="C19" s="1" t="s">
        <v>320</v>
      </c>
    </row>
    <row r="20" spans="1:3" x14ac:dyDescent="0.25">
      <c r="A20" s="6" t="s">
        <v>17</v>
      </c>
      <c r="B20" s="1" t="s">
        <v>162</v>
      </c>
      <c r="C20" s="1" t="s">
        <v>319</v>
      </c>
    </row>
    <row r="21" spans="1:3" x14ac:dyDescent="0.25">
      <c r="A21" s="6" t="s">
        <v>18</v>
      </c>
      <c r="B21" s="1" t="s">
        <v>162</v>
      </c>
      <c r="C21" s="1" t="s">
        <v>318</v>
      </c>
    </row>
    <row r="22" spans="1:3" x14ac:dyDescent="0.25">
      <c r="A22" s="6" t="s">
        <v>19</v>
      </c>
      <c r="B22" s="1" t="s">
        <v>162</v>
      </c>
      <c r="C22" s="1" t="s">
        <v>317</v>
      </c>
    </row>
    <row r="23" spans="1:3" x14ac:dyDescent="0.25">
      <c r="A23" s="6" t="s">
        <v>20</v>
      </c>
      <c r="B23" s="1" t="s">
        <v>162</v>
      </c>
      <c r="C23" s="1" t="s">
        <v>316</v>
      </c>
    </row>
    <row r="24" spans="1:3" x14ac:dyDescent="0.25">
      <c r="A24" s="6" t="s">
        <v>21</v>
      </c>
      <c r="B24" s="1" t="s">
        <v>162</v>
      </c>
      <c r="C24" s="1" t="s">
        <v>278</v>
      </c>
    </row>
    <row r="25" spans="1:3" x14ac:dyDescent="0.25">
      <c r="A25" s="6" t="s">
        <v>22</v>
      </c>
      <c r="B25" s="1" t="s">
        <v>162</v>
      </c>
      <c r="C25" s="1" t="s">
        <v>396</v>
      </c>
    </row>
    <row r="26" spans="1:3" x14ac:dyDescent="0.25">
      <c r="A26" s="6" t="s">
        <v>23</v>
      </c>
      <c r="B26" s="1" t="s">
        <v>162</v>
      </c>
      <c r="C26" s="1" t="s">
        <v>250</v>
      </c>
    </row>
    <row r="27" spans="1:3" x14ac:dyDescent="0.25">
      <c r="A27" s="6" t="s">
        <v>24</v>
      </c>
      <c r="B27" s="1" t="s">
        <v>162</v>
      </c>
      <c r="C27" s="1" t="s">
        <v>315</v>
      </c>
    </row>
    <row r="28" spans="1:3" x14ac:dyDescent="0.25">
      <c r="A28" s="6" t="s">
        <v>25</v>
      </c>
      <c r="B28" s="1" t="s">
        <v>162</v>
      </c>
      <c r="C28" s="1" t="s">
        <v>173</v>
      </c>
    </row>
    <row r="29" spans="1:3" x14ac:dyDescent="0.25">
      <c r="A29" s="6" t="s">
        <v>26</v>
      </c>
      <c r="B29" s="1" t="s">
        <v>162</v>
      </c>
      <c r="C29" s="1" t="s">
        <v>314</v>
      </c>
    </row>
    <row r="30" spans="1:3" x14ac:dyDescent="0.25">
      <c r="A30" s="6" t="s">
        <v>29</v>
      </c>
      <c r="B30" s="1" t="s">
        <v>162</v>
      </c>
      <c r="C30" s="1" t="s">
        <v>313</v>
      </c>
    </row>
    <row r="31" spans="1:3" x14ac:dyDescent="0.25">
      <c r="A31" s="6" t="s">
        <v>30</v>
      </c>
      <c r="B31" s="1" t="s">
        <v>162</v>
      </c>
      <c r="C31" s="1" t="s">
        <v>304</v>
      </c>
    </row>
    <row r="32" spans="1:3" x14ac:dyDescent="0.25">
      <c r="A32" s="6" t="s">
        <v>31</v>
      </c>
      <c r="B32" s="1" t="s">
        <v>162</v>
      </c>
      <c r="C32" s="1" t="s">
        <v>424</v>
      </c>
    </row>
    <row r="33" spans="1:3" x14ac:dyDescent="0.25">
      <c r="A33" s="6" t="s">
        <v>32</v>
      </c>
      <c r="B33" s="1" t="s">
        <v>162</v>
      </c>
      <c r="C33" s="1" t="s">
        <v>425</v>
      </c>
    </row>
    <row r="34" spans="1:3" x14ac:dyDescent="0.25">
      <c r="A34" s="6" t="s">
        <v>33</v>
      </c>
      <c r="B34" s="1" t="s">
        <v>162</v>
      </c>
      <c r="C34" s="1" t="s">
        <v>426</v>
      </c>
    </row>
    <row r="35" spans="1:3" x14ac:dyDescent="0.25">
      <c r="A35" s="6" t="s">
        <v>34</v>
      </c>
      <c r="B35" s="1" t="s">
        <v>162</v>
      </c>
      <c r="C35" s="1" t="s">
        <v>427</v>
      </c>
    </row>
    <row r="36" spans="1:3" x14ac:dyDescent="0.25">
      <c r="A36" s="6" t="s">
        <v>35</v>
      </c>
      <c r="B36" s="1" t="s">
        <v>162</v>
      </c>
      <c r="C36" s="1" t="s">
        <v>428</v>
      </c>
    </row>
    <row r="37" spans="1:3" x14ac:dyDescent="0.25">
      <c r="A37" s="6" t="s">
        <v>36</v>
      </c>
      <c r="B37" s="1" t="s">
        <v>162</v>
      </c>
      <c r="C37" s="1" t="s">
        <v>429</v>
      </c>
    </row>
    <row r="38" spans="1:3" x14ac:dyDescent="0.25">
      <c r="A38" s="6" t="s">
        <v>37</v>
      </c>
      <c r="B38" s="1" t="s">
        <v>162</v>
      </c>
      <c r="C38" s="1" t="s">
        <v>430</v>
      </c>
    </row>
    <row r="39" spans="1:3" x14ac:dyDescent="0.25">
      <c r="A39" s="6" t="s">
        <v>38</v>
      </c>
      <c r="B39" s="1" t="s">
        <v>162</v>
      </c>
      <c r="C39" s="1" t="s">
        <v>431</v>
      </c>
    </row>
    <row r="40" spans="1:3" x14ac:dyDescent="0.25">
      <c r="A40" s="6" t="s">
        <v>27</v>
      </c>
      <c r="B40" s="1" t="s">
        <v>162</v>
      </c>
      <c r="C40" s="1" t="s">
        <v>304</v>
      </c>
    </row>
    <row r="41" spans="1:3" x14ac:dyDescent="0.25">
      <c r="A41" s="6" t="s">
        <v>28</v>
      </c>
      <c r="B41" s="1" t="s">
        <v>162</v>
      </c>
      <c r="C41" s="1" t="s">
        <v>432</v>
      </c>
    </row>
    <row r="42" spans="1:3" x14ac:dyDescent="0.25">
      <c r="A42" s="6" t="s">
        <v>39</v>
      </c>
      <c r="B42" s="1" t="s">
        <v>162</v>
      </c>
      <c r="C42" s="1" t="s">
        <v>433</v>
      </c>
    </row>
    <row r="43" spans="1:3" x14ac:dyDescent="0.25">
      <c r="A43" s="6" t="s">
        <v>40</v>
      </c>
      <c r="B43" s="1" t="s">
        <v>162</v>
      </c>
      <c r="C43" s="1" t="s">
        <v>434</v>
      </c>
    </row>
    <row r="44" spans="1:3" x14ac:dyDescent="0.25">
      <c r="A44" s="6" t="s">
        <v>41</v>
      </c>
      <c r="B44" s="1" t="s">
        <v>162</v>
      </c>
      <c r="C44" s="1" t="s">
        <v>435</v>
      </c>
    </row>
    <row r="45" spans="1:3" x14ac:dyDescent="0.25">
      <c r="A45" s="6" t="s">
        <v>42</v>
      </c>
      <c r="B45" s="1" t="s">
        <v>162</v>
      </c>
      <c r="C45" s="1" t="s">
        <v>304</v>
      </c>
    </row>
    <row r="46" spans="1:3" x14ac:dyDescent="0.25">
      <c r="A46" s="6" t="s">
        <v>43</v>
      </c>
      <c r="B46" s="1" t="s">
        <v>162</v>
      </c>
      <c r="C46" s="1" t="s">
        <v>304</v>
      </c>
    </row>
    <row r="47" spans="1:3" x14ac:dyDescent="0.25">
      <c r="A47" s="6" t="s">
        <v>44</v>
      </c>
      <c r="B47" s="1" t="s">
        <v>162</v>
      </c>
      <c r="C47" s="1" t="s">
        <v>312</v>
      </c>
    </row>
    <row r="48" spans="1:3" x14ac:dyDescent="0.25">
      <c r="A48" s="6" t="s">
        <v>45</v>
      </c>
      <c r="B48" s="1" t="s">
        <v>162</v>
      </c>
      <c r="C48" s="1" t="s">
        <v>436</v>
      </c>
    </row>
    <row r="49" spans="1:3" x14ac:dyDescent="0.25">
      <c r="A49" s="6" t="s">
        <v>46</v>
      </c>
      <c r="B49" s="1" t="s">
        <v>162</v>
      </c>
      <c r="C49" s="1" t="s">
        <v>309</v>
      </c>
    </row>
    <row r="50" spans="1:3" x14ac:dyDescent="0.25">
      <c r="A50" s="6" t="s">
        <v>47</v>
      </c>
      <c r="B50" s="1" t="s">
        <v>162</v>
      </c>
      <c r="C50" s="1" t="s">
        <v>311</v>
      </c>
    </row>
    <row r="51" spans="1:3" x14ac:dyDescent="0.25">
      <c r="A51" s="6" t="s">
        <v>48</v>
      </c>
      <c r="B51" s="1" t="s">
        <v>162</v>
      </c>
      <c r="C51" s="1" t="s">
        <v>307</v>
      </c>
    </row>
    <row r="52" spans="1:3" x14ac:dyDescent="0.25">
      <c r="A52" s="6" t="s">
        <v>49</v>
      </c>
      <c r="B52" s="1" t="s">
        <v>162</v>
      </c>
      <c r="C52" s="1" t="s">
        <v>173</v>
      </c>
    </row>
    <row r="53" spans="1:3" x14ac:dyDescent="0.25">
      <c r="A53" s="6" t="s">
        <v>50</v>
      </c>
      <c r="B53" s="1" t="s">
        <v>162</v>
      </c>
      <c r="C53" s="1" t="s">
        <v>310</v>
      </c>
    </row>
    <row r="54" spans="1:3" x14ac:dyDescent="0.25">
      <c r="A54" s="6" t="s">
        <v>51</v>
      </c>
      <c r="B54" s="1" t="s">
        <v>162</v>
      </c>
      <c r="C54" s="1" t="s">
        <v>437</v>
      </c>
    </row>
    <row r="55" spans="1:3" x14ac:dyDescent="0.25">
      <c r="A55" s="6" t="s">
        <v>52</v>
      </c>
      <c r="B55" s="1" t="s">
        <v>162</v>
      </c>
      <c r="C55" s="1" t="s">
        <v>309</v>
      </c>
    </row>
    <row r="56" spans="1:3" x14ac:dyDescent="0.25">
      <c r="A56" s="6" t="s">
        <v>53</v>
      </c>
      <c r="B56" s="1" t="s">
        <v>162</v>
      </c>
      <c r="C56" s="1" t="s">
        <v>308</v>
      </c>
    </row>
    <row r="57" spans="1:3" x14ac:dyDescent="0.25">
      <c r="A57" s="6" t="s">
        <v>54</v>
      </c>
      <c r="B57" s="1" t="s">
        <v>162</v>
      </c>
      <c r="C57" s="1" t="s">
        <v>307</v>
      </c>
    </row>
    <row r="58" spans="1:3" x14ac:dyDescent="0.25">
      <c r="A58" s="6" t="s">
        <v>55</v>
      </c>
      <c r="B58" s="1" t="s">
        <v>162</v>
      </c>
      <c r="C58" s="1" t="s">
        <v>173</v>
      </c>
    </row>
    <row r="59" spans="1:3" x14ac:dyDescent="0.25">
      <c r="A59" s="6" t="s">
        <v>56</v>
      </c>
      <c r="B59" s="1" t="s">
        <v>162</v>
      </c>
      <c r="C59" s="1" t="s">
        <v>306</v>
      </c>
    </row>
    <row r="60" spans="1:3" x14ac:dyDescent="0.25">
      <c r="A60" s="6" t="s">
        <v>57</v>
      </c>
      <c r="B60" s="1" t="s">
        <v>162</v>
      </c>
      <c r="C60" s="1" t="s">
        <v>305</v>
      </c>
    </row>
    <row r="61" spans="1:3" x14ac:dyDescent="0.25">
      <c r="A61" s="6" t="s">
        <v>58</v>
      </c>
      <c r="B61" s="1" t="s">
        <v>162</v>
      </c>
      <c r="C61" s="1" t="str">
        <f xml:space="preserve"> "%{(" &amp; tokens!E40 &amp; ")}%%IDENT%"</f>
        <v>%{(1209)}%%IDENT%</v>
      </c>
    </row>
    <row r="62" spans="1:3" x14ac:dyDescent="0.25">
      <c r="A62" s="6" t="s">
        <v>59</v>
      </c>
      <c r="B62" s="1" t="s">
        <v>162</v>
      </c>
      <c r="C62" s="1" t="str">
        <f xml:space="preserve"> "%{(" &amp; tokens!E40 &amp; ")}%%IDENT%// Load P-Term factor and scaler into data structure"</f>
        <v>%{(1209)}%%IDENT%// Load P-Term factor and scaler into data structure</v>
      </c>
    </row>
    <row r="63" spans="1:3" x14ac:dyDescent="0.25">
      <c r="A63" s="6" t="s">
        <v>60</v>
      </c>
      <c r="B63" s="1" t="s">
        <v>162</v>
      </c>
      <c r="C63" s="1" t="str">
        <f xml:space="preserve"> "%{(" &amp; tokens!E40 &amp; ")}%%IDENT%controller-&gt;Filter.PTermFactor = %PREFIX%pterm_factor;;"</f>
        <v>%{(1209)}%%IDENT%controller-&gt;Filter.PTermFactor = %PREFIX%pterm_factor;;</v>
      </c>
    </row>
    <row r="64" spans="1:3" x14ac:dyDescent="0.25">
      <c r="A64" s="6" t="s">
        <v>61</v>
      </c>
      <c r="B64" s="1" t="s">
        <v>162</v>
      </c>
      <c r="C64" s="1" t="str">
        <f xml:space="preserve"> "%{(" &amp; tokens!E40 &amp; ")}%%IDENT%controller-&gt;Filter.PTermScaler = %PREFIX%pterm_scaler;"</f>
        <v>%{(1209)}%%IDENT%controller-&gt;Filter.PTermScaler = %PREFIX%pterm_scaler;</v>
      </c>
    </row>
    <row r="65" spans="1:3" x14ac:dyDescent="0.25">
      <c r="A65" s="6" t="s">
        <v>62</v>
      </c>
      <c r="B65" s="1" t="s">
        <v>162</v>
      </c>
      <c r="C65" s="1" t="str">
        <f xml:space="preserve"> "%{(" &amp; tokens!E$57 &amp; ")}%%IDENT%"</f>
        <v>%{(1800)}%%IDENT%</v>
      </c>
    </row>
    <row r="66" spans="1:3" x14ac:dyDescent="0.25">
      <c r="A66" s="6" t="s">
        <v>63</v>
      </c>
      <c r="B66" s="1" t="s">
        <v>162</v>
      </c>
      <c r="C66" s="1" t="str">
        <f xml:space="preserve"> "%{(" &amp; tokens!E$57 &amp; ")}%%IDENT%// Load initial AGC factor and scaler into data structure"</f>
        <v>%{(1800)}%%IDENT%// Load initial AGC factor and scaler into data structure</v>
      </c>
    </row>
    <row r="67" spans="1:3" x14ac:dyDescent="0.25">
      <c r="A67" s="6" t="s">
        <v>64</v>
      </c>
      <c r="B67" s="1" t="s">
        <v>162</v>
      </c>
      <c r="C67" s="1" t="str">
        <f xml:space="preserve"> "%{(" &amp; tokens!E$57 &amp; ")}%%IDENT%controller-&gt;GainControl.AgcFactor = %PREFIX%agc_factor_default;"</f>
        <v>%{(1800)}%%IDENT%controller-&gt;GainControl.AgcFactor = %PREFIX%agc_factor_default;</v>
      </c>
    </row>
    <row r="68" spans="1:3" x14ac:dyDescent="0.25">
      <c r="A68" s="6" t="s">
        <v>65</v>
      </c>
      <c r="B68" s="1" t="s">
        <v>162</v>
      </c>
      <c r="C68" s="1" t="str">
        <f xml:space="preserve"> "%{(" &amp; tokens!E$57 &amp; ")}%%IDENT%controller-&gt;GainControl.AgcScaler = %PREFIX%agc_scaler_default;"</f>
        <v>%{(1800)}%%IDENT%controller-&gt;GainControl.AgcScaler = %PREFIX%agc_scaler_default;</v>
      </c>
    </row>
    <row r="69" spans="1:3" x14ac:dyDescent="0.25">
      <c r="A69" s="6" t="s">
        <v>66</v>
      </c>
      <c r="B69" s="1" t="s">
        <v>162</v>
      </c>
      <c r="C69" s="1" t="s">
        <v>304</v>
      </c>
    </row>
    <row r="70" spans="1:3" x14ac:dyDescent="0.25">
      <c r="A70" s="6" t="s">
        <v>67</v>
      </c>
      <c r="B70" s="1" t="s">
        <v>162</v>
      </c>
      <c r="C70" s="1" t="s">
        <v>303</v>
      </c>
    </row>
    <row r="71" spans="1:3" x14ac:dyDescent="0.25">
      <c r="A71" s="6" t="s">
        <v>68</v>
      </c>
      <c r="B71" s="1" t="s">
        <v>162</v>
      </c>
      <c r="C71" s="1" t="s">
        <v>302</v>
      </c>
    </row>
    <row r="72" spans="1:3" x14ac:dyDescent="0.25">
      <c r="A72" s="6" t="s">
        <v>69</v>
      </c>
      <c r="B72" s="1" t="s">
        <v>162</v>
      </c>
      <c r="C72" s="1" t="s">
        <v>173</v>
      </c>
    </row>
    <row r="73" spans="1:3" x14ac:dyDescent="0.25">
      <c r="A73" s="6" t="s">
        <v>70</v>
      </c>
      <c r="B73" s="1" t="s">
        <v>162</v>
      </c>
      <c r="C73" s="1" t="s">
        <v>173</v>
      </c>
    </row>
    <row r="74" spans="1:3" x14ac:dyDescent="0.25">
      <c r="A74" s="6" t="s">
        <v>71</v>
      </c>
      <c r="B74" s="1" t="s">
        <v>162</v>
      </c>
      <c r="C74" s="1" t="s">
        <v>214</v>
      </c>
    </row>
    <row r="75" spans="1:3" x14ac:dyDescent="0.25">
      <c r="A75" s="6" t="s">
        <v>72</v>
      </c>
      <c r="B75" s="1" t="s">
        <v>162</v>
      </c>
      <c r="C75" s="1" t="s">
        <v>215</v>
      </c>
    </row>
    <row r="76" spans="1:3" x14ac:dyDescent="0.25">
      <c r="A76" s="6" t="s">
        <v>73</v>
      </c>
      <c r="B76" s="1" t="s">
        <v>162</v>
      </c>
      <c r="C76" s="1" t="s">
        <v>214</v>
      </c>
    </row>
    <row r="77" spans="1:3" x14ac:dyDescent="0.25">
      <c r="A77" s="6" t="s">
        <v>74</v>
      </c>
      <c r="B77" s="1" t="s">
        <v>162</v>
      </c>
      <c r="C77" s="1" t="s">
        <v>173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PreText</vt:lpstr>
      <vt:lpstr>tokens</vt:lpstr>
      <vt:lpstr>labels</vt:lpstr>
      <vt:lpstr>library_header</vt:lpstr>
      <vt:lpstr>comp_header</vt:lpstr>
      <vt:lpstr>comp_source_head</vt:lpstr>
      <vt:lpstr>comp_source_functions</vt:lpstr>
      <vt:lpstr>comp_source_init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2020-01-12T21:32:53Z</dcterms:created>
  <dcterms:modified xsi:type="dcterms:W3CDTF">2020-04-22T01:51:11Z</dcterms:modified>
</cp:coreProperties>
</file>