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PC.5062093\Downloads\"/>
    </mc:Choice>
  </mc:AlternateContent>
  <xr:revisionPtr revIDLastSave="0" documentId="13_ncr:1_{40D8BF20-F4FC-41A5-823A-EA61B7A9B34B}" xr6:coauthVersionLast="47" xr6:coauthVersionMax="47" xr10:uidLastSave="{00000000-0000-0000-0000-000000000000}"/>
  <bookViews>
    <workbookView xWindow="-110" yWindow="-110" windowWidth="19420" windowHeight="10300" tabRatio="500" xr2:uid="{00000000-000D-0000-FFFF-FFFF00000000}"/>
  </bookViews>
  <sheets>
    <sheet name="Mix calculation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F21" i="3" l="1"/>
  <c r="E22" i="3"/>
  <c r="E21" i="3"/>
  <c r="E20" i="3"/>
  <c r="F20" i="3" s="1"/>
  <c r="E19" i="3"/>
  <c r="F19" i="3" s="1"/>
  <c r="F18" i="3"/>
  <c r="E18" i="3"/>
  <c r="E4" i="3"/>
  <c r="F4" i="3" s="1"/>
  <c r="E6" i="3"/>
  <c r="E5" i="3"/>
  <c r="F5" i="3"/>
  <c r="F3" i="3"/>
  <c r="E8" i="3"/>
  <c r="E7" i="3"/>
  <c r="F7" i="3" s="1"/>
  <c r="E24" i="3" l="1"/>
  <c r="F24" i="3" s="1"/>
  <c r="F25" i="3" s="1"/>
  <c r="F8" i="3"/>
  <c r="E10" i="3"/>
  <c r="F10" i="3" s="1"/>
  <c r="F6" i="3"/>
  <c r="E3" i="3"/>
  <c r="F11" i="3" l="1"/>
</calcChain>
</file>

<file path=xl/sharedStrings.xml><?xml version="1.0" encoding="utf-8"?>
<sst xmlns="http://schemas.openxmlformats.org/spreadsheetml/2006/main" count="50" uniqueCount="22">
  <si>
    <t>X</t>
  </si>
  <si>
    <t>Vol final</t>
  </si>
  <si>
    <t>Unidades</t>
  </si>
  <si>
    <t>[Inicial]</t>
  </si>
  <si>
    <t>[Final]</t>
  </si>
  <si>
    <t>Q5 Pol</t>
  </si>
  <si>
    <t>U/µl</t>
  </si>
  <si>
    <t>Q5 Reac Buffer</t>
  </si>
  <si>
    <t>dNTP (Biotools)</t>
  </si>
  <si>
    <t>mM</t>
  </si>
  <si>
    <t>Primer R</t>
  </si>
  <si>
    <t>Template</t>
  </si>
  <si>
    <t>-</t>
  </si>
  <si>
    <t>H2O (NFW/A)</t>
  </si>
  <si>
    <t>µM -&gt; pmol</t>
  </si>
  <si>
    <t>Pool Full Plate</t>
  </si>
  <si>
    <t>Vol total--&gt;</t>
  </si>
  <si>
    <t>Primer F</t>
  </si>
  <si>
    <t>Primera PCR</t>
  </si>
  <si>
    <t>Segunda PCR</t>
  </si>
  <si>
    <t>Primers P5&amp;P7*</t>
  </si>
  <si>
    <t>*Los pone el robot, aunque hay que tenerlos en cuenta aquí para preparar bien la mix con las concentraciones adecuadas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</si>
</sst>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#,##0.0"/>
  </numFmts>
  <fonts count="11" x14ac:knownFonts="1">
    <font>
      <sz val="10"/>
      <name val="Arial"/>
      <family val="2"/>
      <charset val="1"/>
    </font>
    <font>
      <u/>
      <sz val="10"/>
      <name val="Arial"/>
      <family val="2"/>
      <charset val="1"/>
    </font>
    <font>
      <b/>
      <sz val="10.5"/>
      <name val="Arial"/>
      <family val="2"/>
      <charset val="1"/>
    </font>
    <font>
      <sz val="10.5"/>
      <name val="Arial"/>
      <family val="2"/>
      <charset val="1"/>
    </font>
    <font>
      <b/>
      <sz val="10.5"/>
      <color rgb="FFFFFFFF"/>
      <name val="Arial"/>
      <family val="2"/>
      <charset val="1"/>
    </font>
    <font>
      <b/>
      <sz val="10"/>
      <color rgb="FFC9211E"/>
      <name val="Arial"/>
      <family val="2"/>
      <charset val="1"/>
    </font>
    <font>
      <sz val="10.5"/>
      <color rgb="FF000000"/>
      <name val="Arial"/>
      <family val="2"/>
      <charset val="1"/>
    </font>
    <font>
      <sz val="10.5"/>
      <color rgb="FFC9211E"/>
      <name val="Arial"/>
      <family val="2"/>
      <charset val="1"/>
    </font>
    <font>
      <sz val="10"/>
      <name val="Arial"/>
      <family val="2"/>
      <charset val="1"/>
    </font>
    <font>
      <b/>
      <sz val="9"/>
      <name val="Arial"/>
      <family val="2"/>
      <charset val="1"/>
    </font>
    <font>
      <b/>
      <sz val="16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6D9EEB"/>
        <bgColor rgb="FF969696"/>
      </patternFill>
    </fill>
    <fill>
      <patternFill patternType="solid">
        <fgColor rgb="FFFFFFFF"/>
        <bgColor rgb="FFFFFFCC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43" fontId="8" fillId="0" borderId="0" applyFon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2" fillId="0" borderId="0" xfId="0" applyFont="1" applyAlignment="1">
      <alignment horizontal="center"/>
    </xf>
    <xf numFmtId="0" fontId="4" fillId="2" borderId="1" xfId="0" applyFont="1" applyFill="1" applyBorder="1" applyAlignment="1">
      <alignment vertical="top"/>
    </xf>
    <xf numFmtId="0" fontId="4" fillId="2" borderId="1" xfId="0" applyFont="1" applyFill="1" applyBorder="1" applyAlignment="1">
      <alignment horizontal="center" vertical="top"/>
    </xf>
    <xf numFmtId="0" fontId="5" fillId="0" borderId="0" xfId="0" applyFont="1" applyAlignment="1">
      <alignment horizontal="center"/>
    </xf>
    <xf numFmtId="0" fontId="2" fillId="3" borderId="0" xfId="0" applyFont="1" applyFill="1" applyAlignment="1">
      <alignment horizontal="left"/>
    </xf>
    <xf numFmtId="0" fontId="3" fillId="3" borderId="1" xfId="0" applyFont="1" applyFill="1" applyBorder="1" applyAlignment="1">
      <alignment horizontal="center" vertical="top"/>
    </xf>
    <xf numFmtId="0" fontId="3" fillId="3" borderId="2" xfId="0" applyFont="1" applyFill="1" applyBorder="1" applyAlignment="1">
      <alignment horizontal="center" vertical="top"/>
    </xf>
    <xf numFmtId="164" fontId="0" fillId="0" borderId="0" xfId="0" applyNumberFormat="1" applyAlignment="1">
      <alignment horizontal="center"/>
    </xf>
    <xf numFmtId="0" fontId="2" fillId="3" borderId="1" xfId="0" applyFont="1" applyFill="1" applyBorder="1" applyAlignment="1">
      <alignment vertical="top"/>
    </xf>
    <xf numFmtId="4" fontId="3" fillId="3" borderId="1" xfId="0" applyNumberFormat="1" applyFont="1" applyFill="1" applyBorder="1" applyAlignment="1">
      <alignment horizontal="center" vertical="top"/>
    </xf>
    <xf numFmtId="0" fontId="3" fillId="0" borderId="0" xfId="0" applyFont="1" applyAlignment="1">
      <alignment horizontal="right"/>
    </xf>
    <xf numFmtId="2" fontId="3" fillId="3" borderId="1" xfId="1" applyNumberFormat="1" applyFont="1" applyFill="1" applyBorder="1" applyAlignment="1">
      <alignment horizontal="center" vertical="top"/>
    </xf>
    <xf numFmtId="2" fontId="6" fillId="3" borderId="1" xfId="1" applyNumberFormat="1" applyFont="1" applyFill="1" applyBorder="1" applyAlignment="1">
      <alignment horizontal="center" vertical="top"/>
    </xf>
    <xf numFmtId="2" fontId="7" fillId="3" borderId="1" xfId="1" applyNumberFormat="1" applyFont="1" applyFill="1" applyBorder="1" applyAlignment="1">
      <alignment horizontal="center" vertical="top"/>
    </xf>
    <xf numFmtId="2" fontId="3" fillId="3" borderId="2" xfId="0" applyNumberFormat="1" applyFont="1" applyFill="1" applyBorder="1" applyAlignment="1">
      <alignment horizontal="center" vertical="top"/>
    </xf>
    <xf numFmtId="2" fontId="0" fillId="0" borderId="0" xfId="0" applyNumberFormat="1"/>
    <xf numFmtId="2" fontId="3" fillId="0" borderId="0" xfId="0" applyNumberFormat="1" applyFont="1" applyAlignment="1">
      <alignment horizontal="center"/>
    </xf>
    <xf numFmtId="0" fontId="9" fillId="3" borderId="0" xfId="0" applyFont="1" applyFill="1" applyAlignment="1">
      <alignment vertical="top"/>
    </xf>
    <xf numFmtId="0" fontId="10" fillId="0" borderId="0" xfId="0" applyFont="1"/>
    <xf numFmtId="0" fontId="1" fillId="0" borderId="0" xfId="0" applyFont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6D9EEB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8"/>
  <sheetViews>
    <sheetView tabSelected="1" topLeftCell="A6" zoomScaleNormal="100" workbookViewId="0">
      <selection activeCell="F18" sqref="F18"/>
    </sheetView>
  </sheetViews>
  <sheetFormatPr baseColWidth="10" defaultColWidth="11.54296875" defaultRowHeight="12.5" x14ac:dyDescent="0.25"/>
  <cols>
    <col min="1" max="1" width="23.453125" customWidth="1"/>
    <col min="2" max="2" width="13.54296875" customWidth="1"/>
    <col min="6" max="6" width="22.26953125" customWidth="1"/>
    <col min="7" max="7" width="12.453125" customWidth="1"/>
  </cols>
  <sheetData>
    <row r="1" spans="1:11" ht="20" x14ac:dyDescent="0.4">
      <c r="A1" s="22" t="s">
        <v>18</v>
      </c>
      <c r="B1" s="3"/>
      <c r="C1" s="3"/>
      <c r="D1" s="3"/>
      <c r="E1" s="4" t="s">
        <v>1</v>
      </c>
      <c r="F1" s="4" t="s">
        <v>15</v>
      </c>
    </row>
    <row r="2" spans="1:11" ht="13.5" x14ac:dyDescent="0.3">
      <c r="A2" s="3"/>
      <c r="B2" s="3"/>
      <c r="C2" s="3"/>
      <c r="E2" s="2">
        <v>25</v>
      </c>
      <c r="F2" s="2">
        <v>109</v>
      </c>
    </row>
    <row r="3" spans="1:11" ht="13.5" x14ac:dyDescent="0.3">
      <c r="A3" s="5"/>
      <c r="B3" s="6" t="s">
        <v>2</v>
      </c>
      <c r="C3" s="6" t="s">
        <v>3</v>
      </c>
      <c r="D3" s="6" t="s">
        <v>4</v>
      </c>
      <c r="E3" s="6" t="str">
        <f>CONCATENATE("Vol (",E2," µl)")</f>
        <v>Vol (25 µl)</v>
      </c>
      <c r="F3" s="6" t="str">
        <f>CONCATENATE("Pool ",F2,"X")</f>
        <v>Pool 109X</v>
      </c>
      <c r="G3" s="7"/>
    </row>
    <row r="4" spans="1:11" ht="13.5" x14ac:dyDescent="0.3">
      <c r="A4" s="8" t="s">
        <v>5</v>
      </c>
      <c r="B4" s="9" t="s">
        <v>6</v>
      </c>
      <c r="C4" s="9">
        <v>2</v>
      </c>
      <c r="D4" s="9">
        <v>0.02</v>
      </c>
      <c r="E4" s="15">
        <f>D4*E2/C4</f>
        <v>0.25</v>
      </c>
      <c r="F4" s="18">
        <f>$E4*F$2</f>
        <v>27.25</v>
      </c>
      <c r="G4" s="11"/>
    </row>
    <row r="5" spans="1:11" ht="13.5" x14ac:dyDescent="0.25">
      <c r="A5" s="12" t="s">
        <v>7</v>
      </c>
      <c r="B5" s="9" t="s">
        <v>0</v>
      </c>
      <c r="C5" s="9">
        <v>5</v>
      </c>
      <c r="D5" s="9">
        <v>1</v>
      </c>
      <c r="E5" s="16">
        <f>D5*E2/C5</f>
        <v>5</v>
      </c>
      <c r="F5" s="18">
        <f>$E5*F$2</f>
        <v>545</v>
      </c>
      <c r="G5" s="11"/>
    </row>
    <row r="6" spans="1:11" ht="13.5" x14ac:dyDescent="0.25">
      <c r="A6" s="12" t="s">
        <v>8</v>
      </c>
      <c r="B6" s="9" t="s">
        <v>9</v>
      </c>
      <c r="C6" s="9">
        <v>10</v>
      </c>
      <c r="D6" s="13">
        <v>0.4</v>
      </c>
      <c r="E6" s="15">
        <f>D6*E2/C6</f>
        <v>1</v>
      </c>
      <c r="F6" s="18">
        <f>$E6*F$2</f>
        <v>109</v>
      </c>
      <c r="G6" s="11"/>
    </row>
    <row r="7" spans="1:11" ht="13.5" x14ac:dyDescent="0.25">
      <c r="A7" s="12" t="s">
        <v>17</v>
      </c>
      <c r="B7" s="9" t="s">
        <v>14</v>
      </c>
      <c r="C7" s="9">
        <v>10</v>
      </c>
      <c r="D7" s="10">
        <v>2.5</v>
      </c>
      <c r="E7" s="15">
        <f>D7/C7</f>
        <v>0.25</v>
      </c>
      <c r="F7" s="18">
        <f>$E7*F$2</f>
        <v>27.25</v>
      </c>
      <c r="G7" s="11"/>
    </row>
    <row r="8" spans="1:11" ht="13.5" x14ac:dyDescent="0.25">
      <c r="A8" s="12" t="s">
        <v>10</v>
      </c>
      <c r="B8" s="9" t="s">
        <v>14</v>
      </c>
      <c r="C8" s="9">
        <v>10</v>
      </c>
      <c r="D8" s="10">
        <v>2.5</v>
      </c>
      <c r="E8" s="15">
        <f>D8/C8</f>
        <v>0.25</v>
      </c>
      <c r="F8" s="18">
        <f>$E8*F$2</f>
        <v>27.25</v>
      </c>
      <c r="G8" s="11"/>
    </row>
    <row r="9" spans="1:11" ht="13.5" x14ac:dyDescent="0.25">
      <c r="A9" s="12" t="s">
        <v>11</v>
      </c>
      <c r="B9" s="9" t="s">
        <v>12</v>
      </c>
      <c r="C9" s="9" t="s">
        <v>12</v>
      </c>
      <c r="D9" s="9">
        <v>10</v>
      </c>
      <c r="E9" s="17">
        <v>5</v>
      </c>
      <c r="F9" s="18" t="s">
        <v>12</v>
      </c>
      <c r="G9" s="11"/>
    </row>
    <row r="10" spans="1:11" ht="13.5" x14ac:dyDescent="0.25">
      <c r="A10" s="12" t="s">
        <v>13</v>
      </c>
      <c r="B10" s="9" t="s">
        <v>12</v>
      </c>
      <c r="C10" s="9" t="s">
        <v>12</v>
      </c>
      <c r="D10" s="9" t="s">
        <v>12</v>
      </c>
      <c r="E10" s="15">
        <f>E2-SUM(E4:E9)</f>
        <v>13.25</v>
      </c>
      <c r="F10" s="18">
        <f>$E10*F$2</f>
        <v>1444.25</v>
      </c>
      <c r="G10" s="11"/>
    </row>
    <row r="11" spans="1:11" ht="13.5" x14ac:dyDescent="0.3">
      <c r="A11" s="3"/>
      <c r="B11" s="2"/>
      <c r="C11" s="2"/>
      <c r="D11" s="3"/>
      <c r="E11" s="14" t="s">
        <v>16</v>
      </c>
      <c r="F11" s="2">
        <f>SUM(F4:F10)</f>
        <v>2180</v>
      </c>
      <c r="G11" s="11"/>
    </row>
    <row r="12" spans="1:11" ht="13.5" x14ac:dyDescent="0.3">
      <c r="A12" s="3"/>
      <c r="B12" s="2"/>
      <c r="C12" s="2"/>
      <c r="D12" s="3"/>
      <c r="E12" s="3"/>
      <c r="F12" s="2"/>
      <c r="G12" s="1"/>
    </row>
    <row r="15" spans="1:11" x14ac:dyDescent="0.25">
      <c r="K15" s="23"/>
    </row>
    <row r="16" spans="1:11" ht="20" x14ac:dyDescent="0.4">
      <c r="A16" s="22" t="s">
        <v>19</v>
      </c>
      <c r="B16" s="3"/>
      <c r="C16" s="3"/>
      <c r="D16" s="3"/>
      <c r="E16" s="4" t="s">
        <v>1</v>
      </c>
      <c r="F16" s="4" t="s">
        <v>15</v>
      </c>
    </row>
    <row r="17" spans="1:6" ht="13.5" x14ac:dyDescent="0.3">
      <c r="A17" s="3"/>
      <c r="B17" s="3"/>
      <c r="C17" s="3"/>
      <c r="E17" s="2">
        <v>25</v>
      </c>
      <c r="F17" s="2">
        <v>109</v>
      </c>
    </row>
    <row r="18" spans="1:6" ht="13.5" x14ac:dyDescent="0.25">
      <c r="A18" s="5"/>
      <c r="B18" s="6" t="s">
        <v>2</v>
      </c>
      <c r="C18" s="6" t="s">
        <v>3</v>
      </c>
      <c r="D18" s="6" t="s">
        <v>4</v>
      </c>
      <c r="E18" s="6" t="str">
        <f>CONCATENATE("Vol (",E17," µl)")</f>
        <v>Vol (25 µl)</v>
      </c>
      <c r="F18" s="6" t="str">
        <f>CONCATENATE("Pool ",F17,"X")</f>
        <v>Pool 109X</v>
      </c>
    </row>
    <row r="19" spans="1:6" ht="13.5" x14ac:dyDescent="0.3">
      <c r="A19" s="8" t="s">
        <v>5</v>
      </c>
      <c r="B19" s="9" t="s">
        <v>6</v>
      </c>
      <c r="C19" s="9">
        <v>2</v>
      </c>
      <c r="D19" s="9">
        <v>0.02</v>
      </c>
      <c r="E19" s="15">
        <f>D19*E17/C19</f>
        <v>0.25</v>
      </c>
      <c r="F19" s="18">
        <f>$E19*F$17</f>
        <v>27.25</v>
      </c>
    </row>
    <row r="20" spans="1:6" ht="13.5" x14ac:dyDescent="0.25">
      <c r="A20" s="12" t="s">
        <v>7</v>
      </c>
      <c r="B20" s="9" t="s">
        <v>0</v>
      </c>
      <c r="C20" s="9">
        <v>5</v>
      </c>
      <c r="D20" s="9">
        <v>1</v>
      </c>
      <c r="E20" s="16">
        <f>D20*E17/C20</f>
        <v>5</v>
      </c>
      <c r="F20" s="18">
        <f>$E20*F$17</f>
        <v>545</v>
      </c>
    </row>
    <row r="21" spans="1:6" ht="13.5" x14ac:dyDescent="0.25">
      <c r="A21" s="12" t="s">
        <v>8</v>
      </c>
      <c r="B21" s="9" t="s">
        <v>9</v>
      </c>
      <c r="C21" s="9">
        <v>10</v>
      </c>
      <c r="D21" s="13">
        <v>0.4</v>
      </c>
      <c r="E21" s="15">
        <f>D21*E17/C21</f>
        <v>1</v>
      </c>
      <c r="F21" s="18">
        <f>$E21*F$17</f>
        <v>109</v>
      </c>
    </row>
    <row r="22" spans="1:6" ht="13.5" x14ac:dyDescent="0.25">
      <c r="A22" s="12" t="s">
        <v>20</v>
      </c>
      <c r="B22" s="9" t="s">
        <v>14</v>
      </c>
      <c r="C22" s="9">
        <v>6</v>
      </c>
      <c r="D22" s="13">
        <v>12</v>
      </c>
      <c r="E22" s="15">
        <f>D22/C22</f>
        <v>2</v>
      </c>
      <c r="F22" s="18" t="s">
        <v>12</v>
      </c>
    </row>
    <row r="23" spans="1:6" ht="13.5" x14ac:dyDescent="0.25">
      <c r="A23" s="12" t="s">
        <v>11</v>
      </c>
      <c r="B23" s="9" t="s">
        <v>12</v>
      </c>
      <c r="C23" s="9" t="s">
        <v>12</v>
      </c>
      <c r="D23" s="9">
        <v>10</v>
      </c>
      <c r="E23" s="17">
        <v>3</v>
      </c>
      <c r="F23" s="18" t="s">
        <v>12</v>
      </c>
    </row>
    <row r="24" spans="1:6" ht="13.5" x14ac:dyDescent="0.25">
      <c r="A24" s="12" t="s">
        <v>13</v>
      </c>
      <c r="B24" s="9" t="s">
        <v>12</v>
      </c>
      <c r="C24" s="9" t="s">
        <v>12</v>
      </c>
      <c r="D24" s="9" t="s">
        <v>12</v>
      </c>
      <c r="E24" s="15">
        <f>E17-SUM(E19:E23)</f>
        <v>13.75</v>
      </c>
      <c r="F24" s="18">
        <f>$E24*F$17</f>
        <v>1498.75</v>
      </c>
    </row>
    <row r="25" spans="1:6" ht="13.5" x14ac:dyDescent="0.3">
      <c r="A25" s="3"/>
      <c r="B25" s="2"/>
      <c r="C25" s="2"/>
      <c r="D25" s="3"/>
      <c r="E25" s="14" t="s">
        <v>16</v>
      </c>
      <c r="F25" s="20">
        <f>SUM(F19:F24)</f>
        <v>2180</v>
      </c>
    </row>
    <row r="27" spans="1:6" x14ac:dyDescent="0.25">
      <c r="E27" s="19"/>
    </row>
    <row r="28" spans="1:6" x14ac:dyDescent="0.25">
      <c r="A28" s="21" t="s">
        <v>21</v>
      </c>
      <c r="E28" s="19"/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Mix calculation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Alberto Rastrojo Lastras</dc:creator>
  <dc:description/>
  <cp:lastModifiedBy>Paula Cobeta Martinez</cp:lastModifiedBy>
  <cp:revision>45</cp:revision>
  <dcterms:created xsi:type="dcterms:W3CDTF">2023-05-22T19:52:56Z</dcterms:created>
  <dcterms:modified xsi:type="dcterms:W3CDTF">2025-02-15T11:23:32Z</dcterms:modified>
  <dc:language>en-US</dc:language>
</cp:coreProperties>
</file>