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1_{32A8C2DF-2375-5944-A2AE-DD1F8905EAE5}" xr6:coauthVersionLast="47" xr6:coauthVersionMax="47" xr10:uidLastSave="{00000000-0000-0000-0000-000000000000}"/>
  <bookViews>
    <workbookView xWindow="7540" yWindow="760" windowWidth="27640" windowHeight="16940" activeTab="2" xr2:uid="{3EC858BC-379A-AD4E-8A3E-FAFD67EED2A3}"/>
  </bookViews>
  <sheets>
    <sheet name="site and time" sheetId="1" r:id="rId1"/>
    <sheet name="site and day" sheetId="2" r:id="rId2"/>
    <sheet name="updated site" sheetId="5" r:id="rId3"/>
    <sheet name="updated time" sheetId="6" r:id="rId4"/>
    <sheet name="updated site time" sheetId="4" r:id="rId5"/>
    <sheet name="updated site day" sheetId="3" r:id="rId6"/>
  </sheets>
  <definedNames>
    <definedName name="_xlnm._FilterDatabase" localSheetId="1" hidden="1">'site and day'!$A$2:$T$2</definedName>
    <definedName name="_xlnm._FilterDatabase" localSheetId="0">'site and time'!$A$2:$I$2</definedName>
    <definedName name="_xlnm._FilterDatabase" localSheetId="5" hidden="1">'updated site day'!$B$70:$AD$70</definedName>
    <definedName name="_xlnm._FilterDatabase" localSheetId="4" hidden="1">'updated site time'!$A$37:$U$37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6" l="1"/>
  <c r="U3" i="6"/>
  <c r="T3" i="6"/>
  <c r="S3" i="6"/>
  <c r="R3" i="6"/>
  <c r="Q3" i="6"/>
  <c r="W5" i="5"/>
  <c r="V5" i="5"/>
  <c r="U5" i="5"/>
  <c r="T5" i="5"/>
  <c r="S5" i="5"/>
  <c r="R5" i="5"/>
  <c r="W4" i="5"/>
  <c r="V4" i="5"/>
  <c r="U4" i="5"/>
  <c r="T4" i="5"/>
  <c r="S4" i="5"/>
  <c r="R4" i="5"/>
  <c r="W3" i="5"/>
  <c r="V3" i="5"/>
  <c r="U3" i="5"/>
  <c r="T3" i="5"/>
  <c r="S3" i="5"/>
  <c r="R3" i="5"/>
  <c r="Q5" i="5"/>
  <c r="Q4" i="5"/>
  <c r="Q3" i="5"/>
  <c r="R100" i="3"/>
  <c r="T100" i="3" s="1"/>
  <c r="R99" i="3"/>
  <c r="T99" i="3" s="1"/>
  <c r="R98" i="3"/>
  <c r="S98" i="3" s="1"/>
  <c r="R97" i="3"/>
  <c r="T97" i="3" s="1"/>
  <c r="R96" i="3"/>
  <c r="T96" i="3" s="1"/>
  <c r="R95" i="3"/>
  <c r="S95" i="3" s="1"/>
  <c r="R94" i="3"/>
  <c r="T94" i="3" s="1"/>
  <c r="R93" i="3"/>
  <c r="T93" i="3" s="1"/>
  <c r="R92" i="3"/>
  <c r="T92" i="3" s="1"/>
  <c r="R91" i="3"/>
  <c r="T91" i="3" s="1"/>
  <c r="R90" i="3"/>
  <c r="T90" i="3" s="1"/>
  <c r="R89" i="3"/>
  <c r="T89" i="3" s="1"/>
  <c r="R88" i="3"/>
  <c r="T88" i="3" s="1"/>
  <c r="R87" i="3"/>
  <c r="S87" i="3" s="1"/>
  <c r="R86" i="3"/>
  <c r="T86" i="3" s="1"/>
  <c r="R85" i="3"/>
  <c r="T85" i="3" s="1"/>
  <c r="R84" i="3"/>
  <c r="T84" i="3" s="1"/>
  <c r="R83" i="3"/>
  <c r="S83" i="3" s="1"/>
  <c r="R82" i="3"/>
  <c r="T82" i="3" s="1"/>
  <c r="R81" i="3"/>
  <c r="T81" i="3" s="1"/>
  <c r="R80" i="3"/>
  <c r="T80" i="3" s="1"/>
  <c r="R79" i="3"/>
  <c r="T79" i="3" s="1"/>
  <c r="R78" i="3"/>
  <c r="T78" i="3" s="1"/>
  <c r="R77" i="3"/>
  <c r="T77" i="3" s="1"/>
  <c r="R76" i="3"/>
  <c r="T76" i="3" s="1"/>
  <c r="R75" i="3"/>
  <c r="T75" i="3" s="1"/>
  <c r="R74" i="3"/>
  <c r="T74" i="3" s="1"/>
  <c r="R73" i="3"/>
  <c r="T73" i="3" s="1"/>
  <c r="R72" i="3"/>
  <c r="T72" i="3" s="1"/>
  <c r="R71" i="3"/>
  <c r="S71" i="3" s="1"/>
  <c r="I35" i="4"/>
  <c r="I34" i="4"/>
  <c r="I33" i="4"/>
  <c r="I32" i="4"/>
  <c r="AE32" i="4" s="1"/>
  <c r="I31" i="4"/>
  <c r="AE31" i="4" s="1"/>
  <c r="I30" i="4"/>
  <c r="AE30" i="4" s="1"/>
  <c r="I29" i="4"/>
  <c r="I28" i="4"/>
  <c r="AE28" i="4" s="1"/>
  <c r="I27" i="4"/>
  <c r="I26" i="4"/>
  <c r="AE26" i="4" s="1"/>
  <c r="I25" i="4"/>
  <c r="AE25" i="4" s="1"/>
  <c r="I24" i="4"/>
  <c r="I23" i="4"/>
  <c r="I22" i="4"/>
  <c r="I21" i="4"/>
  <c r="AE24" i="4"/>
  <c r="AE27" i="4"/>
  <c r="AE29" i="4"/>
  <c r="AE33" i="4"/>
  <c r="AE34" i="4"/>
  <c r="AE3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AC86" i="3"/>
  <c r="AB86" i="3"/>
  <c r="AA86" i="3"/>
  <c r="AC85" i="3"/>
  <c r="AB85" i="3"/>
  <c r="AA85" i="3"/>
  <c r="AC93" i="3"/>
  <c r="AB93" i="3"/>
  <c r="AA93" i="3"/>
  <c r="AC98" i="3"/>
  <c r="AB98" i="3"/>
  <c r="AA98" i="3"/>
  <c r="AC136" i="3"/>
  <c r="AB136" i="3"/>
  <c r="AA136" i="3"/>
  <c r="AC135" i="3"/>
  <c r="AB135" i="3"/>
  <c r="AA135" i="3"/>
  <c r="AC134" i="3"/>
  <c r="AB134" i="3"/>
  <c r="AA134" i="3"/>
  <c r="AC97" i="3"/>
  <c r="AB97" i="3"/>
  <c r="AA97" i="3"/>
  <c r="AC133" i="3"/>
  <c r="AB133" i="3"/>
  <c r="AA133" i="3"/>
  <c r="AC132" i="3"/>
  <c r="AB132" i="3"/>
  <c r="AA132" i="3"/>
  <c r="AC131" i="3"/>
  <c r="AB131" i="3"/>
  <c r="AA131" i="3"/>
  <c r="AC84" i="3"/>
  <c r="AB84" i="3"/>
  <c r="AA84" i="3"/>
  <c r="AC92" i="3"/>
  <c r="AB92" i="3"/>
  <c r="AA92" i="3"/>
  <c r="AC130" i="3"/>
  <c r="AB130" i="3"/>
  <c r="AA130" i="3"/>
  <c r="AC77" i="3"/>
  <c r="AB77" i="3"/>
  <c r="AA77" i="3"/>
  <c r="AC129" i="3"/>
  <c r="AB129" i="3"/>
  <c r="AA129" i="3"/>
  <c r="AC128" i="3"/>
  <c r="AB128" i="3"/>
  <c r="AA128" i="3"/>
  <c r="AC127" i="3"/>
  <c r="AB127" i="3"/>
  <c r="AA127" i="3"/>
  <c r="AC76" i="3"/>
  <c r="AB76" i="3"/>
  <c r="AA76" i="3"/>
  <c r="AC126" i="3"/>
  <c r="AB126" i="3"/>
  <c r="AA126" i="3"/>
  <c r="AC125" i="3"/>
  <c r="AB125" i="3"/>
  <c r="AA125" i="3"/>
  <c r="AC73" i="3"/>
  <c r="AB73" i="3"/>
  <c r="AA73" i="3"/>
  <c r="AC124" i="3"/>
  <c r="AB124" i="3"/>
  <c r="AA124" i="3"/>
  <c r="AC123" i="3"/>
  <c r="AB123" i="3"/>
  <c r="AA123" i="3"/>
  <c r="AC96" i="3"/>
  <c r="AB96" i="3"/>
  <c r="AA96" i="3"/>
  <c r="AC122" i="3"/>
  <c r="AB122" i="3"/>
  <c r="AA122" i="3"/>
  <c r="AC121" i="3"/>
  <c r="AB121" i="3"/>
  <c r="AA121" i="3"/>
  <c r="AC120" i="3"/>
  <c r="AB120" i="3"/>
  <c r="AA120" i="3"/>
  <c r="AC74" i="3"/>
  <c r="AB74" i="3"/>
  <c r="AA74" i="3"/>
  <c r="AC119" i="3"/>
  <c r="AB119" i="3"/>
  <c r="AA119" i="3"/>
  <c r="AC118" i="3"/>
  <c r="AB118" i="3"/>
  <c r="AA118" i="3"/>
  <c r="AC117" i="3"/>
  <c r="AB117" i="3"/>
  <c r="AA117" i="3"/>
  <c r="AC116" i="3"/>
  <c r="AB116" i="3"/>
  <c r="AA116" i="3"/>
  <c r="AC95" i="3"/>
  <c r="AB95" i="3"/>
  <c r="AA95" i="3"/>
  <c r="AC115" i="3"/>
  <c r="AB115" i="3"/>
  <c r="AA115" i="3"/>
  <c r="AC114" i="3"/>
  <c r="AB114" i="3"/>
  <c r="AA114" i="3"/>
  <c r="AC113" i="3"/>
  <c r="AB113" i="3"/>
  <c r="AA113" i="3"/>
  <c r="AC94" i="3"/>
  <c r="AB94" i="3"/>
  <c r="AA94" i="3"/>
  <c r="AC72" i="3"/>
  <c r="AB72" i="3"/>
  <c r="AA72" i="3"/>
  <c r="AC71" i="3"/>
  <c r="AB71" i="3"/>
  <c r="AA71" i="3"/>
  <c r="AC91" i="3"/>
  <c r="AB91" i="3"/>
  <c r="AA91" i="3"/>
  <c r="AC90" i="3"/>
  <c r="AB90" i="3"/>
  <c r="AA90" i="3"/>
  <c r="AC83" i="3"/>
  <c r="AB83" i="3"/>
  <c r="AA83" i="3"/>
  <c r="AC100" i="3"/>
  <c r="AB100" i="3"/>
  <c r="AA100" i="3"/>
  <c r="AC78" i="3"/>
  <c r="AB78" i="3"/>
  <c r="AA78" i="3"/>
  <c r="AC112" i="3"/>
  <c r="AB112" i="3"/>
  <c r="AA112" i="3"/>
  <c r="AC111" i="3"/>
  <c r="AB111" i="3"/>
  <c r="AA111" i="3"/>
  <c r="AC110" i="3"/>
  <c r="AB110" i="3"/>
  <c r="AA110" i="3"/>
  <c r="AC109" i="3"/>
  <c r="AB109" i="3"/>
  <c r="AA109" i="3"/>
  <c r="AC75" i="3"/>
  <c r="AB75" i="3"/>
  <c r="AA75" i="3"/>
  <c r="AC108" i="3"/>
  <c r="AB108" i="3"/>
  <c r="AA108" i="3"/>
  <c r="AC107" i="3"/>
  <c r="AB107" i="3"/>
  <c r="AA107" i="3"/>
  <c r="AC106" i="3"/>
  <c r="AB106" i="3"/>
  <c r="AA106" i="3"/>
  <c r="AC105" i="3"/>
  <c r="AB105" i="3"/>
  <c r="AA105" i="3"/>
  <c r="AC88" i="3"/>
  <c r="AB88" i="3"/>
  <c r="AA88" i="3"/>
  <c r="AC104" i="3"/>
  <c r="AB104" i="3"/>
  <c r="AA104" i="3"/>
  <c r="AC103" i="3"/>
  <c r="AB103" i="3"/>
  <c r="AA103" i="3"/>
  <c r="AC102" i="3"/>
  <c r="AB102" i="3"/>
  <c r="AA102" i="3"/>
  <c r="AC101" i="3"/>
  <c r="AB101" i="3"/>
  <c r="AA101" i="3"/>
  <c r="AC87" i="3"/>
  <c r="AB87" i="3"/>
  <c r="AA87" i="3"/>
  <c r="AC82" i="3"/>
  <c r="AB82" i="3"/>
  <c r="AA82" i="3"/>
  <c r="AC81" i="3"/>
  <c r="AB81" i="3"/>
  <c r="AA81" i="3"/>
  <c r="AC99" i="3"/>
  <c r="AB99" i="3"/>
  <c r="AA99" i="3"/>
  <c r="AC80" i="3"/>
  <c r="AB80" i="3"/>
  <c r="AA80" i="3"/>
  <c r="AC89" i="3"/>
  <c r="AB89" i="3"/>
  <c r="AA89" i="3"/>
  <c r="AC79" i="3"/>
  <c r="AB79" i="3"/>
  <c r="AA79" i="3"/>
  <c r="Z86" i="3"/>
  <c r="Y86" i="3"/>
  <c r="X86" i="3"/>
  <c r="Z85" i="3"/>
  <c r="Y85" i="3"/>
  <c r="X85" i="3"/>
  <c r="Z93" i="3"/>
  <c r="Y93" i="3"/>
  <c r="X93" i="3"/>
  <c r="Z98" i="3"/>
  <c r="Y98" i="3"/>
  <c r="X98" i="3"/>
  <c r="Z136" i="3"/>
  <c r="Y136" i="3"/>
  <c r="X136" i="3"/>
  <c r="Z135" i="3"/>
  <c r="Y135" i="3"/>
  <c r="X135" i="3"/>
  <c r="Z134" i="3"/>
  <c r="Y134" i="3"/>
  <c r="X134" i="3"/>
  <c r="Z97" i="3"/>
  <c r="Y97" i="3"/>
  <c r="X97" i="3"/>
  <c r="Z133" i="3"/>
  <c r="Y133" i="3"/>
  <c r="X133" i="3"/>
  <c r="Z132" i="3"/>
  <c r="Y132" i="3"/>
  <c r="X132" i="3"/>
  <c r="Z131" i="3"/>
  <c r="Y131" i="3"/>
  <c r="X131" i="3"/>
  <c r="Z84" i="3"/>
  <c r="Y84" i="3"/>
  <c r="X84" i="3"/>
  <c r="Z92" i="3"/>
  <c r="Y92" i="3"/>
  <c r="X92" i="3"/>
  <c r="Z130" i="3"/>
  <c r="Y130" i="3"/>
  <c r="X130" i="3"/>
  <c r="Z77" i="3"/>
  <c r="Y77" i="3"/>
  <c r="X77" i="3"/>
  <c r="Z129" i="3"/>
  <c r="Y129" i="3"/>
  <c r="X129" i="3"/>
  <c r="Z128" i="3"/>
  <c r="Y128" i="3"/>
  <c r="X128" i="3"/>
  <c r="Z127" i="3"/>
  <c r="Y127" i="3"/>
  <c r="X127" i="3"/>
  <c r="Z76" i="3"/>
  <c r="Y76" i="3"/>
  <c r="X76" i="3"/>
  <c r="Z126" i="3"/>
  <c r="Y126" i="3"/>
  <c r="X126" i="3"/>
  <c r="Z125" i="3"/>
  <c r="Y125" i="3"/>
  <c r="X125" i="3"/>
  <c r="Z73" i="3"/>
  <c r="Y73" i="3"/>
  <c r="X73" i="3"/>
  <c r="Z124" i="3"/>
  <c r="Y124" i="3"/>
  <c r="X124" i="3"/>
  <c r="Z123" i="3"/>
  <c r="Y123" i="3"/>
  <c r="X123" i="3"/>
  <c r="Z96" i="3"/>
  <c r="Y96" i="3"/>
  <c r="X96" i="3"/>
  <c r="Z122" i="3"/>
  <c r="Y122" i="3"/>
  <c r="X122" i="3"/>
  <c r="Z121" i="3"/>
  <c r="Y121" i="3"/>
  <c r="X121" i="3"/>
  <c r="Z120" i="3"/>
  <c r="Y120" i="3"/>
  <c r="X120" i="3"/>
  <c r="Z74" i="3"/>
  <c r="Y74" i="3"/>
  <c r="X74" i="3"/>
  <c r="Z119" i="3"/>
  <c r="Y119" i="3"/>
  <c r="X119" i="3"/>
  <c r="Z118" i="3"/>
  <c r="Y118" i="3"/>
  <c r="X118" i="3"/>
  <c r="Z117" i="3"/>
  <c r="Y117" i="3"/>
  <c r="X117" i="3"/>
  <c r="Z116" i="3"/>
  <c r="Y116" i="3"/>
  <c r="X116" i="3"/>
  <c r="Z95" i="3"/>
  <c r="Y95" i="3"/>
  <c r="X95" i="3"/>
  <c r="Z115" i="3"/>
  <c r="Y115" i="3"/>
  <c r="X115" i="3"/>
  <c r="Z114" i="3"/>
  <c r="Y114" i="3"/>
  <c r="X114" i="3"/>
  <c r="Z113" i="3"/>
  <c r="Y113" i="3"/>
  <c r="X113" i="3"/>
  <c r="Z94" i="3"/>
  <c r="Y94" i="3"/>
  <c r="X94" i="3"/>
  <c r="Z72" i="3"/>
  <c r="Y72" i="3"/>
  <c r="X72" i="3"/>
  <c r="Z71" i="3"/>
  <c r="Y71" i="3"/>
  <c r="X71" i="3"/>
  <c r="Z91" i="3"/>
  <c r="Y91" i="3"/>
  <c r="X91" i="3"/>
  <c r="Z90" i="3"/>
  <c r="Y90" i="3"/>
  <c r="X90" i="3"/>
  <c r="Z83" i="3"/>
  <c r="Y83" i="3"/>
  <c r="X83" i="3"/>
  <c r="Z100" i="3"/>
  <c r="Y100" i="3"/>
  <c r="X100" i="3"/>
  <c r="Z78" i="3"/>
  <c r="Y78" i="3"/>
  <c r="X78" i="3"/>
  <c r="Z112" i="3"/>
  <c r="Y112" i="3"/>
  <c r="X112" i="3"/>
  <c r="Z111" i="3"/>
  <c r="Y111" i="3"/>
  <c r="X111" i="3"/>
  <c r="Z110" i="3"/>
  <c r="Y110" i="3"/>
  <c r="X110" i="3"/>
  <c r="Z109" i="3"/>
  <c r="Y109" i="3"/>
  <c r="X109" i="3"/>
  <c r="Z75" i="3"/>
  <c r="Y75" i="3"/>
  <c r="X75" i="3"/>
  <c r="Z108" i="3"/>
  <c r="Y108" i="3"/>
  <c r="X108" i="3"/>
  <c r="Z107" i="3"/>
  <c r="Y107" i="3"/>
  <c r="X107" i="3"/>
  <c r="Z106" i="3"/>
  <c r="Y106" i="3"/>
  <c r="X106" i="3"/>
  <c r="Z105" i="3"/>
  <c r="Y105" i="3"/>
  <c r="X105" i="3"/>
  <c r="Z88" i="3"/>
  <c r="Y88" i="3"/>
  <c r="X88" i="3"/>
  <c r="Z104" i="3"/>
  <c r="Y104" i="3"/>
  <c r="X104" i="3"/>
  <c r="Z103" i="3"/>
  <c r="Y103" i="3"/>
  <c r="X103" i="3"/>
  <c r="Z102" i="3"/>
  <c r="Y102" i="3"/>
  <c r="X102" i="3"/>
  <c r="Z101" i="3"/>
  <c r="Y101" i="3"/>
  <c r="X101" i="3"/>
  <c r="Z87" i="3"/>
  <c r="Y87" i="3"/>
  <c r="X87" i="3"/>
  <c r="Z82" i="3"/>
  <c r="Y82" i="3"/>
  <c r="X82" i="3"/>
  <c r="Z81" i="3"/>
  <c r="Y81" i="3"/>
  <c r="X81" i="3"/>
  <c r="Z99" i="3"/>
  <c r="Y99" i="3"/>
  <c r="X99" i="3"/>
  <c r="Z80" i="3"/>
  <c r="Y80" i="3"/>
  <c r="X80" i="3"/>
  <c r="Z89" i="3"/>
  <c r="Y89" i="3"/>
  <c r="X89" i="3"/>
  <c r="Z79" i="3"/>
  <c r="Y79" i="3"/>
  <c r="X79" i="3"/>
  <c r="AI33" i="4"/>
  <c r="AH33" i="4"/>
  <c r="AG33" i="4"/>
  <c r="AF33" i="4"/>
  <c r="AD33" i="4"/>
  <c r="AI32" i="4"/>
  <c r="AH32" i="4"/>
  <c r="AG32" i="4"/>
  <c r="AF32" i="4"/>
  <c r="AD32" i="4"/>
  <c r="AI35" i="4"/>
  <c r="AH35" i="4"/>
  <c r="AG35" i="4"/>
  <c r="AF35" i="4"/>
  <c r="AD35" i="4"/>
  <c r="AI34" i="4"/>
  <c r="AH34" i="4"/>
  <c r="AG34" i="4"/>
  <c r="AF34" i="4"/>
  <c r="AD34" i="4"/>
  <c r="AI30" i="4"/>
  <c r="AH30" i="4"/>
  <c r="AG30" i="4"/>
  <c r="AF30" i="4"/>
  <c r="AD30" i="4"/>
  <c r="AI31" i="4"/>
  <c r="AH31" i="4"/>
  <c r="AG31" i="4"/>
  <c r="AF31" i="4"/>
  <c r="AD31" i="4"/>
  <c r="AI29" i="4"/>
  <c r="AH29" i="4"/>
  <c r="AG29" i="4"/>
  <c r="AF29" i="4"/>
  <c r="AD29" i="4"/>
  <c r="AI28" i="4"/>
  <c r="AH28" i="4"/>
  <c r="AG28" i="4"/>
  <c r="AF28" i="4"/>
  <c r="AD28" i="4"/>
  <c r="AI27" i="4"/>
  <c r="AH27" i="4"/>
  <c r="AG27" i="4"/>
  <c r="AF27" i="4"/>
  <c r="AD27" i="4"/>
  <c r="AI26" i="4"/>
  <c r="AH26" i="4"/>
  <c r="AG26" i="4"/>
  <c r="AF26" i="4"/>
  <c r="AD26" i="4"/>
  <c r="AI25" i="4"/>
  <c r="AH25" i="4"/>
  <c r="AG25" i="4"/>
  <c r="AF25" i="4"/>
  <c r="AD25" i="4"/>
  <c r="AI24" i="4"/>
  <c r="AH24" i="4"/>
  <c r="AG24" i="4"/>
  <c r="AF24" i="4"/>
  <c r="AD24" i="4"/>
  <c r="AI23" i="4"/>
  <c r="AH23" i="4"/>
  <c r="AG23" i="4"/>
  <c r="AF23" i="4"/>
  <c r="AD23" i="4"/>
  <c r="AI22" i="4"/>
  <c r="AH22" i="4"/>
  <c r="AG22" i="4"/>
  <c r="AF22" i="4"/>
  <c r="AD22" i="4"/>
  <c r="AI21" i="4"/>
  <c r="AH21" i="4"/>
  <c r="AG21" i="4"/>
  <c r="AF21" i="4"/>
  <c r="AD21" i="4"/>
  <c r="AC33" i="4"/>
  <c r="AB33" i="4"/>
  <c r="Z33" i="4"/>
  <c r="AC32" i="4"/>
  <c r="AB32" i="4"/>
  <c r="Z32" i="4"/>
  <c r="AC35" i="4"/>
  <c r="AB35" i="4"/>
  <c r="Z35" i="4"/>
  <c r="AC34" i="4"/>
  <c r="AB34" i="4"/>
  <c r="Z34" i="4"/>
  <c r="AC30" i="4"/>
  <c r="AB30" i="4"/>
  <c r="Z30" i="4"/>
  <c r="AC31" i="4"/>
  <c r="AB31" i="4"/>
  <c r="Z31" i="4"/>
  <c r="AC29" i="4"/>
  <c r="AB29" i="4"/>
  <c r="Z29" i="4"/>
  <c r="AC28" i="4"/>
  <c r="AB28" i="4"/>
  <c r="Z28" i="4"/>
  <c r="AC27" i="4"/>
  <c r="AB27" i="4"/>
  <c r="Z27" i="4"/>
  <c r="AC26" i="4"/>
  <c r="AB26" i="4"/>
  <c r="Z26" i="4"/>
  <c r="AC25" i="4"/>
  <c r="AB25" i="4"/>
  <c r="Z25" i="4"/>
  <c r="AC24" i="4"/>
  <c r="AB24" i="4"/>
  <c r="Z24" i="4"/>
  <c r="AC23" i="4"/>
  <c r="AB23" i="4"/>
  <c r="Z23" i="4"/>
  <c r="AC22" i="4"/>
  <c r="AB22" i="4"/>
  <c r="Z22" i="4"/>
  <c r="AB21" i="4"/>
  <c r="AC21" i="4"/>
  <c r="Z21" i="4"/>
  <c r="X33" i="4"/>
  <c r="X32" i="4"/>
  <c r="X35" i="4"/>
  <c r="X34" i="4"/>
  <c r="X30" i="4"/>
  <c r="X31" i="4"/>
  <c r="X29" i="4"/>
  <c r="X28" i="4"/>
  <c r="X27" i="4"/>
  <c r="X26" i="4"/>
  <c r="X25" i="4"/>
  <c r="X24" i="4"/>
  <c r="X23" i="4"/>
  <c r="X22" i="4"/>
  <c r="X21" i="4"/>
  <c r="Y33" i="4"/>
  <c r="Y32" i="4"/>
  <c r="Y35" i="4"/>
  <c r="Y34" i="4"/>
  <c r="Y30" i="4"/>
  <c r="Y31" i="4"/>
  <c r="Y29" i="4"/>
  <c r="Y28" i="4"/>
  <c r="Y27" i="4"/>
  <c r="Y26" i="4"/>
  <c r="Y25" i="4"/>
  <c r="Y24" i="4"/>
  <c r="Y23" i="4"/>
  <c r="Y22" i="4"/>
  <c r="Y21" i="4"/>
  <c r="V33" i="4"/>
  <c r="V32" i="4"/>
  <c r="V35" i="4"/>
  <c r="V34" i="4"/>
  <c r="V30" i="4"/>
  <c r="V31" i="4"/>
  <c r="V29" i="4"/>
  <c r="V28" i="4"/>
  <c r="V27" i="4"/>
  <c r="V26" i="4"/>
  <c r="V25" i="4"/>
  <c r="V24" i="4"/>
  <c r="V23" i="4"/>
  <c r="V22" i="4"/>
  <c r="V21" i="4"/>
  <c r="AE22" i="4"/>
  <c r="AE23" i="4"/>
  <c r="AE21" i="4"/>
  <c r="I4" i="4"/>
  <c r="AE4" i="4" s="1"/>
  <c r="Z4" i="4"/>
  <c r="AB4" i="4"/>
  <c r="AC4" i="4"/>
  <c r="V4" i="4"/>
  <c r="X4" i="4"/>
  <c r="Y4" i="4"/>
  <c r="AD4" i="4"/>
  <c r="AH4" i="4"/>
  <c r="AI4" i="4"/>
  <c r="AF4" i="4"/>
  <c r="AG4" i="4"/>
  <c r="I5" i="4"/>
  <c r="AE5" i="4" s="1"/>
  <c r="Z5" i="4"/>
  <c r="AB5" i="4"/>
  <c r="AC5" i="4"/>
  <c r="V5" i="4"/>
  <c r="X5" i="4"/>
  <c r="Y5" i="4"/>
  <c r="AD5" i="4"/>
  <c r="AH5" i="4"/>
  <c r="AI5" i="4"/>
  <c r="AF5" i="4"/>
  <c r="AG5" i="4"/>
  <c r="I6" i="4"/>
  <c r="AE6" i="4" s="1"/>
  <c r="Z6" i="4"/>
  <c r="AB6" i="4"/>
  <c r="AC6" i="4"/>
  <c r="V6" i="4"/>
  <c r="X6" i="4"/>
  <c r="Y6" i="4"/>
  <c r="AD6" i="4"/>
  <c r="AH6" i="4"/>
  <c r="AI6" i="4"/>
  <c r="AF6" i="4"/>
  <c r="AG6" i="4"/>
  <c r="I7" i="4"/>
  <c r="AE7" i="4" s="1"/>
  <c r="Z7" i="4"/>
  <c r="AB7" i="4"/>
  <c r="AC7" i="4"/>
  <c r="V7" i="4"/>
  <c r="X7" i="4"/>
  <c r="Y7" i="4"/>
  <c r="AD7" i="4"/>
  <c r="AH7" i="4"/>
  <c r="AI7" i="4"/>
  <c r="AF7" i="4"/>
  <c r="AG7" i="4"/>
  <c r="I8" i="4"/>
  <c r="AE8" i="4" s="1"/>
  <c r="Z8" i="4"/>
  <c r="AB8" i="4"/>
  <c r="AC8" i="4"/>
  <c r="V8" i="4"/>
  <c r="X8" i="4"/>
  <c r="Y8" i="4"/>
  <c r="AD8" i="4"/>
  <c r="AH8" i="4"/>
  <c r="AI8" i="4"/>
  <c r="AF8" i="4"/>
  <c r="AG8" i="4"/>
  <c r="I9" i="4"/>
  <c r="AE9" i="4" s="1"/>
  <c r="Z9" i="4"/>
  <c r="AB9" i="4"/>
  <c r="AC9" i="4"/>
  <c r="V9" i="4"/>
  <c r="X9" i="4"/>
  <c r="Y9" i="4"/>
  <c r="AD9" i="4"/>
  <c r="AH9" i="4"/>
  <c r="AI9" i="4"/>
  <c r="AF9" i="4"/>
  <c r="AG9" i="4"/>
  <c r="I10" i="4"/>
  <c r="AE10" i="4" s="1"/>
  <c r="Z10" i="4"/>
  <c r="AB10" i="4"/>
  <c r="AC10" i="4"/>
  <c r="V10" i="4"/>
  <c r="X10" i="4"/>
  <c r="Y10" i="4"/>
  <c r="AD10" i="4"/>
  <c r="AH10" i="4"/>
  <c r="AI10" i="4"/>
  <c r="AF10" i="4"/>
  <c r="AG10" i="4"/>
  <c r="I11" i="4"/>
  <c r="AE11" i="4" s="1"/>
  <c r="Z11" i="4"/>
  <c r="AB11" i="4"/>
  <c r="AC11" i="4"/>
  <c r="V11" i="4"/>
  <c r="X11" i="4"/>
  <c r="Y11" i="4"/>
  <c r="AD11" i="4"/>
  <c r="AH11" i="4"/>
  <c r="AI11" i="4"/>
  <c r="AF11" i="4"/>
  <c r="AG11" i="4"/>
  <c r="I12" i="4"/>
  <c r="AE12" i="4" s="1"/>
  <c r="Z12" i="4"/>
  <c r="AB12" i="4"/>
  <c r="AC12" i="4"/>
  <c r="V12" i="4"/>
  <c r="X12" i="4"/>
  <c r="Y12" i="4"/>
  <c r="AD12" i="4"/>
  <c r="AH12" i="4"/>
  <c r="AI12" i="4"/>
  <c r="AF12" i="4"/>
  <c r="AG12" i="4"/>
  <c r="I13" i="4"/>
  <c r="AE13" i="4" s="1"/>
  <c r="Z13" i="4"/>
  <c r="AB13" i="4"/>
  <c r="AC13" i="4"/>
  <c r="V13" i="4"/>
  <c r="X13" i="4"/>
  <c r="Y13" i="4"/>
  <c r="AD13" i="4"/>
  <c r="AH13" i="4"/>
  <c r="AI13" i="4"/>
  <c r="AF13" i="4"/>
  <c r="AG13" i="4"/>
  <c r="I14" i="4"/>
  <c r="AE14" i="4" s="1"/>
  <c r="Z14" i="4"/>
  <c r="AB14" i="4"/>
  <c r="AC14" i="4"/>
  <c r="V14" i="4"/>
  <c r="X14" i="4"/>
  <c r="Y14" i="4"/>
  <c r="AD14" i="4"/>
  <c r="AH14" i="4"/>
  <c r="AI14" i="4"/>
  <c r="AF14" i="4"/>
  <c r="AG14" i="4"/>
  <c r="I15" i="4"/>
  <c r="AE15" i="4" s="1"/>
  <c r="Z15" i="4"/>
  <c r="AB15" i="4"/>
  <c r="AC15" i="4"/>
  <c r="V15" i="4"/>
  <c r="X15" i="4"/>
  <c r="Y15" i="4"/>
  <c r="AD15" i="4"/>
  <c r="AH15" i="4"/>
  <c r="AI15" i="4"/>
  <c r="AF15" i="4"/>
  <c r="AG15" i="4"/>
  <c r="I16" i="4"/>
  <c r="AE16" i="4" s="1"/>
  <c r="Z16" i="4"/>
  <c r="AB16" i="4"/>
  <c r="AC16" i="4"/>
  <c r="V16" i="4"/>
  <c r="X16" i="4"/>
  <c r="Y16" i="4"/>
  <c r="AD16" i="4"/>
  <c r="AH16" i="4"/>
  <c r="AI16" i="4"/>
  <c r="AF16" i="4"/>
  <c r="AG16" i="4"/>
  <c r="I17" i="4"/>
  <c r="AE17" i="4" s="1"/>
  <c r="Z17" i="4"/>
  <c r="AB17" i="4"/>
  <c r="AC17" i="4"/>
  <c r="V17" i="4"/>
  <c r="X17" i="4"/>
  <c r="Y17" i="4"/>
  <c r="AD17" i="4"/>
  <c r="AH17" i="4"/>
  <c r="AI17" i="4"/>
  <c r="AF17" i="4"/>
  <c r="AG17" i="4"/>
  <c r="I18" i="4"/>
  <c r="AE18" i="4" s="1"/>
  <c r="Z18" i="4"/>
  <c r="AB18" i="4"/>
  <c r="AC18" i="4"/>
  <c r="V18" i="4"/>
  <c r="X18" i="4"/>
  <c r="Y18" i="4"/>
  <c r="AD18" i="4"/>
  <c r="AH18" i="4"/>
  <c r="AI18" i="4"/>
  <c r="AF18" i="4"/>
  <c r="AG18" i="4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AB4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B26" i="3"/>
  <c r="AC25" i="3"/>
  <c r="AB25" i="3"/>
  <c r="AC24" i="3"/>
  <c r="AB24" i="3"/>
  <c r="AC23" i="3"/>
  <c r="AB23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C3" i="3"/>
  <c r="AB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19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R3" i="3"/>
  <c r="T3" i="3" s="1"/>
  <c r="R5" i="3"/>
  <c r="T5" i="3" s="1"/>
  <c r="R6" i="3"/>
  <c r="S6" i="3" s="1"/>
  <c r="R4" i="3"/>
  <c r="T4" i="3" s="1"/>
  <c r="R7" i="3"/>
  <c r="T7" i="3" s="1"/>
  <c r="R8" i="3"/>
  <c r="T8" i="3" s="1"/>
  <c r="R21" i="3"/>
  <c r="T21" i="3" s="1"/>
  <c r="R68" i="3"/>
  <c r="T68" i="3" s="1"/>
  <c r="R67" i="3"/>
  <c r="T67" i="3" s="1"/>
  <c r="R66" i="3"/>
  <c r="S66" i="3" s="1"/>
  <c r="R65" i="3"/>
  <c r="T65" i="3" s="1"/>
  <c r="R24" i="3"/>
  <c r="T24" i="3" s="1"/>
  <c r="R64" i="3"/>
  <c r="T64" i="3" s="1"/>
  <c r="R63" i="3"/>
  <c r="T63" i="3" s="1"/>
  <c r="R9" i="3"/>
  <c r="T9" i="3" s="1"/>
  <c r="R62" i="3"/>
  <c r="T62" i="3" s="1"/>
  <c r="R61" i="3"/>
  <c r="T61" i="3" s="1"/>
  <c r="R27" i="3"/>
  <c r="T27" i="3" s="1"/>
  <c r="R60" i="3"/>
  <c r="T60" i="3" s="1"/>
  <c r="R10" i="3"/>
  <c r="T10" i="3" s="1"/>
  <c r="R12" i="3"/>
  <c r="T12" i="3" s="1"/>
  <c r="R59" i="3"/>
  <c r="T59" i="3" s="1"/>
  <c r="R58" i="3"/>
  <c r="S58" i="3" s="1"/>
  <c r="R57" i="3"/>
  <c r="S57" i="3" s="1"/>
  <c r="T17" i="3"/>
  <c r="T19" i="3"/>
  <c r="T20" i="3"/>
  <c r="S17" i="3"/>
  <c r="S19" i="3"/>
  <c r="S20" i="3"/>
  <c r="R30" i="3"/>
  <c r="T30" i="3" s="1"/>
  <c r="R11" i="3"/>
  <c r="T11" i="3" s="1"/>
  <c r="R13" i="3"/>
  <c r="T13" i="3" s="1"/>
  <c r="R14" i="3"/>
  <c r="S14" i="3" s="1"/>
  <c r="R22" i="3"/>
  <c r="S22" i="3" s="1"/>
  <c r="R56" i="3"/>
  <c r="S56" i="3" s="1"/>
  <c r="R55" i="3"/>
  <c r="S55" i="3" s="1"/>
  <c r="R54" i="3"/>
  <c r="S54" i="3" s="1"/>
  <c r="R23" i="3"/>
  <c r="S23" i="3" s="1"/>
  <c r="R53" i="3"/>
  <c r="T53" i="3" s="1"/>
  <c r="R52" i="3"/>
  <c r="T52" i="3" s="1"/>
  <c r="R51" i="3"/>
  <c r="T51" i="3" s="1"/>
  <c r="R50" i="3"/>
  <c r="T50" i="3" s="1"/>
  <c r="R25" i="3"/>
  <c r="T25" i="3" s="1"/>
  <c r="R49" i="3"/>
  <c r="T49" i="3" s="1"/>
  <c r="R48" i="3"/>
  <c r="S48" i="3" s="1"/>
  <c r="R47" i="3"/>
  <c r="S47" i="3" s="1"/>
  <c r="R26" i="3"/>
  <c r="S26" i="3" s="1"/>
  <c r="R46" i="3"/>
  <c r="S46" i="3" s="1"/>
  <c r="R45" i="3"/>
  <c r="S45" i="3" s="1"/>
  <c r="R15" i="3"/>
  <c r="S15" i="3" s="1"/>
  <c r="R44" i="3"/>
  <c r="T44" i="3" s="1"/>
  <c r="R43" i="3"/>
  <c r="T43" i="3" s="1"/>
  <c r="R28" i="3"/>
  <c r="T28" i="3" s="1"/>
  <c r="R42" i="3"/>
  <c r="T42" i="3" s="1"/>
  <c r="R41" i="3"/>
  <c r="T41" i="3" s="1"/>
  <c r="R40" i="3"/>
  <c r="T40" i="3" s="1"/>
  <c r="R29" i="3"/>
  <c r="S29" i="3" s="1"/>
  <c r="R39" i="3"/>
  <c r="S39" i="3" s="1"/>
  <c r="R16" i="3"/>
  <c r="S16" i="3" s="1"/>
  <c r="R18" i="3"/>
  <c r="S18" i="3" s="1"/>
  <c r="R38" i="3"/>
  <c r="S38" i="3" s="1"/>
  <c r="R37" i="3"/>
  <c r="S37" i="3" s="1"/>
  <c r="R36" i="3"/>
  <c r="T36" i="3" s="1"/>
  <c r="R31" i="3"/>
  <c r="T31" i="3" s="1"/>
  <c r="R35" i="3"/>
  <c r="T35" i="3" s="1"/>
  <c r="R34" i="3"/>
  <c r="T34" i="3" s="1"/>
  <c r="R33" i="3"/>
  <c r="T33" i="3" s="1"/>
  <c r="R32" i="3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47" i="2"/>
  <c r="O47" i="2"/>
  <c r="P46" i="2"/>
  <c r="O46" i="2"/>
  <c r="P45" i="2"/>
  <c r="O45" i="2"/>
  <c r="P44" i="2"/>
  <c r="O44" i="2"/>
  <c r="P43" i="2"/>
  <c r="O4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42" i="2"/>
  <c r="O42" i="2"/>
  <c r="P41" i="2"/>
  <c r="O41" i="2"/>
  <c r="P40" i="2"/>
  <c r="O40" i="2"/>
  <c r="P39" i="2"/>
  <c r="O39" i="2"/>
  <c r="P38" i="2"/>
  <c r="O38" i="2"/>
  <c r="P37" i="2"/>
  <c r="P36" i="2"/>
  <c r="P35" i="2"/>
  <c r="P34" i="2"/>
  <c r="O37" i="2"/>
  <c r="O36" i="2"/>
  <c r="O35" i="2"/>
  <c r="O34" i="2"/>
  <c r="P33" i="2"/>
  <c r="O33" i="2"/>
  <c r="O12" i="2"/>
  <c r="O11" i="2"/>
  <c r="O10" i="2"/>
  <c r="O9" i="2"/>
  <c r="O8" i="2"/>
  <c r="O7" i="2"/>
  <c r="O6" i="2"/>
  <c r="O5" i="2"/>
  <c r="O4" i="2"/>
  <c r="O3" i="2"/>
  <c r="P12" i="2"/>
  <c r="P11" i="2"/>
  <c r="P10" i="2"/>
  <c r="P9" i="2"/>
  <c r="P8" i="2"/>
  <c r="P7" i="2"/>
  <c r="P6" i="2"/>
  <c r="P5" i="2"/>
  <c r="P4" i="2"/>
  <c r="P3" i="2"/>
  <c r="T98" i="3" l="1"/>
  <c r="T87" i="3"/>
  <c r="S97" i="3"/>
  <c r="S73" i="3"/>
  <c r="S77" i="3"/>
  <c r="S81" i="3"/>
  <c r="S85" i="3"/>
  <c r="S89" i="3"/>
  <c r="S93" i="3"/>
  <c r="S74" i="3"/>
  <c r="S78" i="3"/>
  <c r="S82" i="3"/>
  <c r="S86" i="3"/>
  <c r="S90" i="3"/>
  <c r="S94" i="3"/>
  <c r="S99" i="3"/>
  <c r="S79" i="3"/>
  <c r="T95" i="3"/>
  <c r="S75" i="3"/>
  <c r="S91" i="3"/>
  <c r="T71" i="3"/>
  <c r="T83" i="3"/>
  <c r="S72" i="3"/>
  <c r="S76" i="3"/>
  <c r="S80" i="3"/>
  <c r="S84" i="3"/>
  <c r="S88" i="3"/>
  <c r="S92" i="3"/>
  <c r="S96" i="3"/>
  <c r="S100" i="3"/>
  <c r="S44" i="3"/>
  <c r="S43" i="3"/>
  <c r="S42" i="3"/>
  <c r="S28" i="3"/>
  <c r="S33" i="3"/>
  <c r="S11" i="3"/>
  <c r="S35" i="3"/>
  <c r="S51" i="3"/>
  <c r="S53" i="3"/>
  <c r="S34" i="3"/>
  <c r="S30" i="3"/>
  <c r="S31" i="3"/>
  <c r="S52" i="3"/>
  <c r="S36" i="3"/>
  <c r="S49" i="3"/>
  <c r="T26" i="3"/>
  <c r="T46" i="3"/>
  <c r="S25" i="3"/>
  <c r="T47" i="3"/>
  <c r="S50" i="3"/>
  <c r="T48" i="3"/>
  <c r="T45" i="3"/>
  <c r="T18" i="3"/>
  <c r="T23" i="3"/>
  <c r="T55" i="3"/>
  <c r="T56" i="3"/>
  <c r="T39" i="3"/>
  <c r="T32" i="3"/>
  <c r="S32" i="3"/>
  <c r="S40" i="3"/>
  <c r="T29" i="3"/>
  <c r="T14" i="3"/>
  <c r="T37" i="3"/>
  <c r="T38" i="3"/>
  <c r="T54" i="3"/>
  <c r="T16" i="3"/>
  <c r="T22" i="3"/>
  <c r="S41" i="3"/>
  <c r="S13" i="3"/>
  <c r="T15" i="3"/>
  <c r="S24" i="3"/>
  <c r="T57" i="3"/>
  <c r="S60" i="3"/>
  <c r="S9" i="3"/>
  <c r="S65" i="3"/>
  <c r="T58" i="3"/>
  <c r="T6" i="3"/>
  <c r="S59" i="3"/>
  <c r="S27" i="3"/>
  <c r="S63" i="3"/>
  <c r="S8" i="3"/>
  <c r="T66" i="3"/>
  <c r="S10" i="3"/>
  <c r="S68" i="3"/>
  <c r="S21" i="3"/>
  <c r="S5" i="3"/>
  <c r="S12" i="3"/>
  <c r="S61" i="3"/>
  <c r="S64" i="3"/>
  <c r="S67" i="3"/>
  <c r="S7" i="3"/>
  <c r="S3" i="3"/>
  <c r="S62" i="3"/>
  <c r="S4" i="3"/>
</calcChain>
</file>

<file path=xl/sharedStrings.xml><?xml version="1.0" encoding="utf-8"?>
<sst xmlns="http://schemas.openxmlformats.org/spreadsheetml/2006/main" count="2601" uniqueCount="133">
  <si>
    <t>pair1</t>
  </si>
  <si>
    <t>pair2</t>
  </si>
  <si>
    <t>t</t>
  </si>
  <si>
    <t>p.value</t>
  </si>
  <si>
    <t>q.value</t>
  </si>
  <si>
    <t>Tektite.dawn</t>
  </si>
  <si>
    <t>Yawzi.dawn</t>
  </si>
  <si>
    <t>Microbiomes</t>
  </si>
  <si>
    <t>Metabolomes</t>
  </si>
  <si>
    <t>Lameshur.dawn</t>
  </si>
  <si>
    <t>Lameshur.afternoon</t>
  </si>
  <si>
    <t>Tektite.afternoon</t>
  </si>
  <si>
    <t>Yawzi.afternoon</t>
  </si>
  <si>
    <t>Lameshur (dawn vs afternoon)</t>
  </si>
  <si>
    <t>Dawn (Lameshur vs Tektite)</t>
  </si>
  <si>
    <t>Dawn (Lameshur vs Yawzi)</t>
  </si>
  <si>
    <t>Afternoon (Lameshur vs Tektite)</t>
  </si>
  <si>
    <t>Afternoon (Lameshur vs Yawzi)</t>
  </si>
  <si>
    <t>Tektite (dawn vs afternoon)</t>
  </si>
  <si>
    <t>Dawn (Yawzi vs Tektite)</t>
  </si>
  <si>
    <t>Afternoon (Yawzi vs Tektite)</t>
  </si>
  <si>
    <t>Yawzi (dawn vs afternoon)</t>
  </si>
  <si>
    <t>LB_seagrass.Day1</t>
  </si>
  <si>
    <t>LB_seagrass.Day2</t>
  </si>
  <si>
    <t>LB_seagrass.Day3</t>
  </si>
  <si>
    <t>LB_seagrass.Day4</t>
  </si>
  <si>
    <t>LB_seagrass.Day5</t>
  </si>
  <si>
    <t>Tektite.Day1</t>
  </si>
  <si>
    <t>Tektite.Day2</t>
  </si>
  <si>
    <t>Tektite.Day3</t>
  </si>
  <si>
    <t>Tektite.Day4</t>
  </si>
  <si>
    <t>Tektite.Day5</t>
  </si>
  <si>
    <t>Yawzi.Day1</t>
  </si>
  <si>
    <t>Yawzi.Day2</t>
  </si>
  <si>
    <t>Yawzi.Day3</t>
  </si>
  <si>
    <t>Yawzi.Day4</t>
  </si>
  <si>
    <t>Yawzi.Day5</t>
  </si>
  <si>
    <t>NA</t>
  </si>
  <si>
    <t>Lameshur Bay</t>
  </si>
  <si>
    <t>Day1</t>
  </si>
  <si>
    <t>Day2</t>
  </si>
  <si>
    <t>Day3</t>
  </si>
  <si>
    <t>Day4</t>
  </si>
  <si>
    <t>Day5</t>
  </si>
  <si>
    <t>Tektite</t>
  </si>
  <si>
    <t>Yawzi</t>
  </si>
  <si>
    <t>site</t>
  </si>
  <si>
    <t>day</t>
  </si>
  <si>
    <t>Site</t>
  </si>
  <si>
    <t>Hold</t>
  </si>
  <si>
    <t>Variable</t>
  </si>
  <si>
    <t>Day</t>
  </si>
  <si>
    <t>Hold Factor</t>
  </si>
  <si>
    <t>keep</t>
  </si>
  <si>
    <t>q05</t>
  </si>
  <si>
    <t>q10</t>
  </si>
  <si>
    <t>0.15576547821168804</t>
  </si>
  <si>
    <t>0.1662617136295338</t>
  </si>
  <si>
    <t>0.034482989137603136</t>
  </si>
  <si>
    <t>0.14289544457044454</t>
  </si>
  <si>
    <t>0.041113354060799745</t>
  </si>
  <si>
    <t>0.024367192809534623</t>
  </si>
  <si>
    <t>0.048973999386594455</t>
  </si>
  <si>
    <t>0.11786733692762104</t>
  </si>
  <si>
    <t>0.16290065890220318</t>
  </si>
  <si>
    <t>0.15195998198915656</t>
  </si>
  <si>
    <t>0.1159911729280824</t>
  </si>
  <si>
    <t>0.15422247056276697</t>
  </si>
  <si>
    <t>0.15407284169381147</t>
  </si>
  <si>
    <t>0.11255243581899144</t>
  </si>
  <si>
    <t>0.10352339343778348</t>
  </si>
  <si>
    <t>0.10403361236678117</t>
  </si>
  <si>
    <t>0.1283628794111924</t>
  </si>
  <si>
    <t>0.13748342442371392</t>
  </si>
  <si>
    <t>0.1284541456249387</t>
  </si>
  <si>
    <t>0.11929277393322416</t>
  </si>
  <si>
    <t>0.1504874677972198</t>
  </si>
  <si>
    <t>0.12990691489851844</t>
  </si>
  <si>
    <t>0.15552205785526266</t>
  </si>
  <si>
    <t>0.12068823440354026</t>
  </si>
  <si>
    <t>0.17322542794745685</t>
  </si>
  <si>
    <t>0.1257557951113248</t>
  </si>
  <si>
    <t>0.10954241294251055</t>
  </si>
  <si>
    <t>0.14715416184741556</t>
  </si>
  <si>
    <t>0.10969160080829406</t>
  </si>
  <si>
    <t>Day3 vs Day2</t>
  </si>
  <si>
    <t>Day4 vs Day2</t>
  </si>
  <si>
    <t>Day5 vs Day2</t>
  </si>
  <si>
    <t>Lameshur Bay vs Tektite</t>
  </si>
  <si>
    <t/>
  </si>
  <si>
    <t>Lameshur Bay vs Yawzi</t>
  </si>
  <si>
    <t>Day4 vs Day3</t>
  </si>
  <si>
    <t>Day5 vs Day3</t>
  </si>
  <si>
    <t>Day5 vs Day4</t>
  </si>
  <si>
    <t>Tektite vs Yawzi</t>
  </si>
  <si>
    <t>formula</t>
  </si>
  <si>
    <t>static</t>
  </si>
  <si>
    <t>p.value&lt;q</t>
  </si>
  <si>
    <t>p.value &lt; 0.05</t>
  </si>
  <si>
    <t>Tektite.peak_photo</t>
  </si>
  <si>
    <t>Yawzi.peak_photo</t>
  </si>
  <si>
    <t>Lameshur.peak_photo</t>
  </si>
  <si>
    <t>variable</t>
  </si>
  <si>
    <t>time</t>
  </si>
  <si>
    <t>hold</t>
  </si>
  <si>
    <t>Dawn</t>
  </si>
  <si>
    <t>Afternoon</t>
  </si>
  <si>
    <t>Lameshur</t>
  </si>
  <si>
    <t>Comparison</t>
  </si>
  <si>
    <t>hold_var</t>
  </si>
  <si>
    <t>var1</t>
  </si>
  <si>
    <t>var2</t>
  </si>
  <si>
    <t>comparison</t>
  </si>
  <si>
    <t>Yawzi afternoon</t>
  </si>
  <si>
    <t>Lameshur dawn</t>
  </si>
  <si>
    <t>Yawzi dawn</t>
  </si>
  <si>
    <t>Tektite dawn</t>
  </si>
  <si>
    <t>Lameshur afternoon</t>
  </si>
  <si>
    <t>Tektite afternoon</t>
  </si>
  <si>
    <t>LB_seagrass.dawn</t>
  </si>
  <si>
    <t>LB_seagrass.peak_photo</t>
  </si>
  <si>
    <t>OLD</t>
  </si>
  <si>
    <t>boot.p.value</t>
  </si>
  <si>
    <t>sig</t>
  </si>
  <si>
    <t>LB_seagrass</t>
  </si>
  <si>
    <t>old</t>
  </si>
  <si>
    <t>new</t>
  </si>
  <si>
    <t>NEW</t>
  </si>
  <si>
    <t>boot.p&lt;p</t>
  </si>
  <si>
    <t>p.value&lt;q05</t>
  </si>
  <si>
    <t>dawn</t>
  </si>
  <si>
    <t>peak_photo</t>
  </si>
  <si>
    <t>Dawn vs 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</si>
</sst>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0" fontId="0" fillId="0" borderId="0" xfId="0" quotePrefix="1"/>
    <xf numFmtId="2" fontId="0" fillId="0" borderId="0" xfId="0" applyNumberFormat="1"/>
    <xf numFmtId="166" fontId="0" fillId="0" borderId="0" xfId="0" applyNumberFormat="1"/>
    <xf numFmtId="166" fontId="0" fillId="0" borderId="0" xfId="0" quotePrefix="1" applyNumberFormat="1"/>
    <xf numFmtId="11" fontId="0" fillId="0" borderId="0" xfId="0" applyNumberFormat="1"/>
    <xf numFmtId="0" fontId="0" fillId="0" borderId="0" xfId="0" applyFill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230-E379-9E47-AAD4-837D39EF2D80}">
  <dimension ref="A1:H17"/>
  <sheetViews>
    <sheetView workbookViewId="0">
      <selection activeCell="B3" sqref="B3"/>
    </sheetView>
  </sheetViews>
  <sheetFormatPr baseColWidth="10" defaultRowHeight="16" x14ac:dyDescent="0.2"/>
  <cols>
    <col min="3" max="3" width="17.1640625" customWidth="1"/>
    <col min="4" max="4" width="20.5" customWidth="1"/>
  </cols>
  <sheetData>
    <row r="1" spans="1:8" x14ac:dyDescent="0.2">
      <c r="E1" t="s">
        <v>7</v>
      </c>
      <c r="G1" t="s">
        <v>8</v>
      </c>
    </row>
    <row r="2" spans="1:8" x14ac:dyDescent="0.2">
      <c r="C2" t="s">
        <v>0</v>
      </c>
      <c r="D2" t="s">
        <v>1</v>
      </c>
      <c r="E2" t="s">
        <v>2</v>
      </c>
      <c r="F2" t="s">
        <v>3</v>
      </c>
      <c r="G2" t="s">
        <v>2</v>
      </c>
      <c r="H2" t="s">
        <v>3</v>
      </c>
    </row>
    <row r="3" spans="1:8" x14ac:dyDescent="0.2">
      <c r="A3">
        <v>3</v>
      </c>
      <c r="B3" t="s">
        <v>13</v>
      </c>
      <c r="C3" t="s">
        <v>9</v>
      </c>
      <c r="D3" t="s">
        <v>10</v>
      </c>
      <c r="E3" s="2">
        <v>-1.0499835</v>
      </c>
      <c r="F3" s="2">
        <v>0.14844778</v>
      </c>
      <c r="G3" s="2">
        <v>-0.25355100000000003</v>
      </c>
      <c r="H3" s="2">
        <v>0.25742571359999999</v>
      </c>
    </row>
    <row r="4" spans="1:8" x14ac:dyDescent="0.2">
      <c r="A4">
        <v>8</v>
      </c>
      <c r="B4" t="s">
        <v>18</v>
      </c>
      <c r="C4" t="s">
        <v>5</v>
      </c>
      <c r="D4" t="s">
        <v>11</v>
      </c>
      <c r="E4" s="2">
        <v>-0.2215124</v>
      </c>
      <c r="F4" s="2">
        <v>0.31304137999999998</v>
      </c>
      <c r="G4" s="2">
        <v>1.797957</v>
      </c>
      <c r="H4" s="2">
        <v>0.2630125324</v>
      </c>
    </row>
    <row r="5" spans="1:8" x14ac:dyDescent="0.2">
      <c r="A5">
        <v>12</v>
      </c>
      <c r="B5" t="s">
        <v>21</v>
      </c>
      <c r="C5" t="s">
        <v>6</v>
      </c>
      <c r="D5" t="s">
        <v>12</v>
      </c>
      <c r="E5" s="2">
        <v>3.1137934999999999</v>
      </c>
      <c r="F5" s="2">
        <v>4.9286458999999998E-2</v>
      </c>
      <c r="G5" s="2">
        <v>-7.2114314000000004</v>
      </c>
      <c r="H5" s="2">
        <v>0.1001830464</v>
      </c>
    </row>
    <row r="6" spans="1:8" x14ac:dyDescent="0.2">
      <c r="A6">
        <v>1</v>
      </c>
      <c r="B6" t="s">
        <v>14</v>
      </c>
      <c r="C6" t="s">
        <v>9</v>
      </c>
      <c r="D6" t="s">
        <v>5</v>
      </c>
      <c r="E6" s="2">
        <v>3.2816177</v>
      </c>
      <c r="F6" s="2">
        <v>3.3883002000000002E-2</v>
      </c>
      <c r="G6" s="2">
        <v>-6.9524786000000001</v>
      </c>
      <c r="H6" s="2">
        <v>5.0608905900000001E-2</v>
      </c>
    </row>
    <row r="7" spans="1:8" x14ac:dyDescent="0.2">
      <c r="A7">
        <v>2</v>
      </c>
      <c r="B7" t="s">
        <v>15</v>
      </c>
      <c r="C7" t="s">
        <v>9</v>
      </c>
      <c r="D7" t="s">
        <v>6</v>
      </c>
      <c r="E7" s="2">
        <v>4.137168</v>
      </c>
      <c r="F7" s="2">
        <v>0.30949327999999998</v>
      </c>
      <c r="G7" s="2">
        <v>-0.35623549999999998</v>
      </c>
      <c r="H7" s="2">
        <v>0.50365966439999998</v>
      </c>
    </row>
    <row r="8" spans="1:8" x14ac:dyDescent="0.2">
      <c r="A8">
        <v>6</v>
      </c>
      <c r="B8" t="s">
        <v>19</v>
      </c>
      <c r="C8" t="s">
        <v>5</v>
      </c>
      <c r="D8" t="s">
        <v>6</v>
      </c>
      <c r="E8" s="2">
        <v>1.0605164</v>
      </c>
      <c r="F8" s="2">
        <v>0.30586564399999999</v>
      </c>
      <c r="G8" s="2">
        <v>6.2649761000000002</v>
      </c>
      <c r="H8" s="2">
        <v>0.49286255410000002</v>
      </c>
    </row>
    <row r="9" spans="1:8" x14ac:dyDescent="0.2">
      <c r="A9">
        <v>13</v>
      </c>
      <c r="B9" t="s">
        <v>16</v>
      </c>
      <c r="C9" t="s">
        <v>10</v>
      </c>
      <c r="D9" t="s">
        <v>11</v>
      </c>
      <c r="E9" s="2">
        <v>4.0355110999999999</v>
      </c>
      <c r="F9" s="2">
        <v>0.55459754400000005</v>
      </c>
      <c r="G9" s="2">
        <v>-6.3111660000000001</v>
      </c>
      <c r="H9" s="2">
        <v>1.6033104400000001E-2</v>
      </c>
    </row>
    <row r="10" spans="1:8" x14ac:dyDescent="0.2">
      <c r="A10">
        <v>14</v>
      </c>
      <c r="B10" t="s">
        <v>17</v>
      </c>
      <c r="C10" t="s">
        <v>10</v>
      </c>
      <c r="D10" t="s">
        <v>12</v>
      </c>
      <c r="E10" s="2">
        <v>8.4670158999999998</v>
      </c>
      <c r="F10" s="2">
        <v>3.3598539999999998E-3</v>
      </c>
      <c r="G10" s="2">
        <v>-7.9059676000000003</v>
      </c>
      <c r="H10" s="2">
        <v>1.35195E-3</v>
      </c>
    </row>
    <row r="11" spans="1:8" x14ac:dyDescent="0.2">
      <c r="A11">
        <v>15</v>
      </c>
      <c r="B11" t="s">
        <v>20</v>
      </c>
      <c r="C11" t="s">
        <v>11</v>
      </c>
      <c r="D11" t="s">
        <v>12</v>
      </c>
      <c r="E11" s="2">
        <v>4.3318484000000002</v>
      </c>
      <c r="F11" s="2">
        <v>0.38342659400000001</v>
      </c>
      <c r="G11" s="2">
        <v>-2.3857111</v>
      </c>
      <c r="H11" s="2">
        <v>0.57077579349999996</v>
      </c>
    </row>
    <row r="12" spans="1:8" x14ac:dyDescent="0.2">
      <c r="A12">
        <v>4</v>
      </c>
      <c r="C12" t="s">
        <v>9</v>
      </c>
      <c r="D12" t="s">
        <v>11</v>
      </c>
      <c r="E12" s="2">
        <v>2.9333844999999998</v>
      </c>
      <c r="F12" s="2">
        <v>0.50511835100000002</v>
      </c>
      <c r="G12" s="2">
        <v>-6.5144061000000004</v>
      </c>
      <c r="H12" s="2">
        <v>8.105861E-4</v>
      </c>
    </row>
    <row r="13" spans="1:8" x14ac:dyDescent="0.2">
      <c r="A13">
        <v>5</v>
      </c>
      <c r="C13" t="s">
        <v>9</v>
      </c>
      <c r="D13" t="s">
        <v>12</v>
      </c>
      <c r="E13" s="2">
        <v>7.2450485000000002</v>
      </c>
      <c r="F13" s="2">
        <v>0.20727678199999999</v>
      </c>
      <c r="G13" s="2">
        <v>-8.0718671999999998</v>
      </c>
      <c r="H13" s="2">
        <v>7.8058512100000005E-2</v>
      </c>
    </row>
    <row r="14" spans="1:8" x14ac:dyDescent="0.2">
      <c r="A14">
        <v>7</v>
      </c>
      <c r="C14" t="s">
        <v>5</v>
      </c>
      <c r="D14" t="s">
        <v>10</v>
      </c>
      <c r="E14" s="2">
        <v>-4.4325616999999999</v>
      </c>
      <c r="F14" s="2">
        <v>9.1043498E-2</v>
      </c>
      <c r="G14" s="2">
        <v>6.8032034000000001</v>
      </c>
      <c r="H14" s="2">
        <v>1.77295113E-2</v>
      </c>
    </row>
    <row r="15" spans="1:8" x14ac:dyDescent="0.2">
      <c r="A15">
        <v>9</v>
      </c>
      <c r="C15" t="s">
        <v>5</v>
      </c>
      <c r="D15" t="s">
        <v>12</v>
      </c>
      <c r="E15" s="2">
        <v>4.4715408999999999</v>
      </c>
      <c r="F15" s="2">
        <v>9.0764552999999998E-2</v>
      </c>
      <c r="G15" s="2">
        <v>-0.40779019999999999</v>
      </c>
      <c r="H15" s="2">
        <v>0.32548648759999999</v>
      </c>
    </row>
    <row r="16" spans="1:8" x14ac:dyDescent="0.2">
      <c r="A16">
        <v>10</v>
      </c>
      <c r="C16" t="s">
        <v>6</v>
      </c>
      <c r="D16" t="s">
        <v>10</v>
      </c>
      <c r="E16" s="2">
        <v>-5.2640001999999999</v>
      </c>
      <c r="F16" s="2">
        <v>2.0832310000000001E-3</v>
      </c>
      <c r="G16" s="2">
        <v>0.15048339999999999</v>
      </c>
      <c r="H16" s="2">
        <v>0.28741471709999999</v>
      </c>
    </row>
    <row r="17" spans="1:8" x14ac:dyDescent="0.2">
      <c r="A17">
        <v>11</v>
      </c>
      <c r="C17" t="s">
        <v>6</v>
      </c>
      <c r="D17" t="s">
        <v>11</v>
      </c>
      <c r="E17" s="2">
        <v>-1.2110278000000001</v>
      </c>
      <c r="F17" s="2">
        <v>0.115193619</v>
      </c>
      <c r="G17" s="2">
        <v>-5.5162224999999996</v>
      </c>
      <c r="H17" s="2">
        <v>0.43076623949999998</v>
      </c>
    </row>
  </sheetData>
  <autoFilter ref="A2:I2" xr:uid="{6D11E230-E379-9E47-AAD4-837D39EF2D80}"/>
  <sortState xmlns:xlrd2="http://schemas.microsoft.com/office/spreadsheetml/2017/richdata2" ref="A3:H17">
    <sortCondition ref="C6:C17"/>
    <sortCondition ref="D6:D17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8D2E-78A4-9F43-B4EC-29E6455A3B2C}">
  <dimension ref="A1:U107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Q1" sqref="Q1"/>
    </sheetView>
  </sheetViews>
  <sheetFormatPr baseColWidth="10" defaultRowHeight="16" x14ac:dyDescent="0.2"/>
  <cols>
    <col min="2" max="3" width="15.6640625" bestFit="1" customWidth="1"/>
    <col min="10" max="10" width="15.6640625" bestFit="1" customWidth="1"/>
    <col min="12" max="12" width="15.6640625" bestFit="1" customWidth="1"/>
    <col min="15" max="15" width="12.33203125" bestFit="1" customWidth="1"/>
    <col min="16" max="16" width="19" bestFit="1" customWidth="1"/>
  </cols>
  <sheetData>
    <row r="1" spans="1:21" x14ac:dyDescent="0.2">
      <c r="D1" t="s">
        <v>7</v>
      </c>
      <c r="G1" t="s">
        <v>8</v>
      </c>
      <c r="J1" t="s">
        <v>0</v>
      </c>
      <c r="L1" t="s">
        <v>1</v>
      </c>
      <c r="Q1" t="s">
        <v>7</v>
      </c>
      <c r="S1" t="s">
        <v>8</v>
      </c>
    </row>
    <row r="2" spans="1:2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46</v>
      </c>
      <c r="K2" t="s">
        <v>47</v>
      </c>
      <c r="L2" t="s">
        <v>46</v>
      </c>
      <c r="M2" t="s">
        <v>47</v>
      </c>
      <c r="N2" t="s">
        <v>52</v>
      </c>
      <c r="O2" t="s">
        <v>49</v>
      </c>
      <c r="P2" t="s">
        <v>50</v>
      </c>
      <c r="Q2" t="s">
        <v>2</v>
      </c>
      <c r="R2" t="s">
        <v>3</v>
      </c>
      <c r="S2" t="s">
        <v>2</v>
      </c>
      <c r="T2" t="s">
        <v>3</v>
      </c>
      <c r="U2" t="s">
        <v>53</v>
      </c>
    </row>
    <row r="3" spans="1:21" x14ac:dyDescent="0.2">
      <c r="A3">
        <v>1</v>
      </c>
      <c r="B3" t="s">
        <v>22</v>
      </c>
      <c r="C3" t="s">
        <v>23</v>
      </c>
      <c r="D3">
        <v>1.72142069</v>
      </c>
      <c r="E3">
        <v>0.50065210800000004</v>
      </c>
      <c r="F3">
        <v>0.11290406</v>
      </c>
      <c r="G3" t="s">
        <v>37</v>
      </c>
      <c r="H3" t="s">
        <v>37</v>
      </c>
      <c r="I3" t="s">
        <v>37</v>
      </c>
      <c r="J3" t="s">
        <v>38</v>
      </c>
      <c r="K3" t="s">
        <v>39</v>
      </c>
      <c r="L3" t="s">
        <v>38</v>
      </c>
      <c r="M3" t="s">
        <v>40</v>
      </c>
      <c r="N3" t="s">
        <v>48</v>
      </c>
      <c r="O3" t="str">
        <f t="shared" ref="O3:O32" si="0">L3</f>
        <v>Lameshur Bay</v>
      </c>
      <c r="P3" t="str">
        <f t="shared" ref="P3:P32" si="1">CONCATENATE(M3, " vs ", K3)</f>
        <v>Day2 vs Day1</v>
      </c>
      <c r="Q3" s="1">
        <v>1.72142069</v>
      </c>
      <c r="R3" s="1">
        <v>0.50065210800000004</v>
      </c>
      <c r="S3" s="1"/>
      <c r="T3" s="1"/>
    </row>
    <row r="4" spans="1:21" x14ac:dyDescent="0.2">
      <c r="A4">
        <v>2</v>
      </c>
      <c r="B4" t="s">
        <v>22</v>
      </c>
      <c r="C4" t="s">
        <v>24</v>
      </c>
      <c r="D4">
        <v>0.96986755000000002</v>
      </c>
      <c r="E4">
        <v>0.773051881</v>
      </c>
      <c r="F4">
        <v>0.12796895</v>
      </c>
      <c r="G4" t="s">
        <v>37</v>
      </c>
      <c r="H4" t="s">
        <v>37</v>
      </c>
      <c r="I4" t="s">
        <v>37</v>
      </c>
      <c r="J4" t="s">
        <v>38</v>
      </c>
      <c r="K4" t="s">
        <v>39</v>
      </c>
      <c r="L4" t="s">
        <v>38</v>
      </c>
      <c r="M4" t="s">
        <v>41</v>
      </c>
      <c r="N4" t="s">
        <v>48</v>
      </c>
      <c r="O4" t="str">
        <f t="shared" si="0"/>
        <v>Lameshur Bay</v>
      </c>
      <c r="P4" t="str">
        <f t="shared" si="1"/>
        <v>Day3 vs Day1</v>
      </c>
      <c r="Q4" s="1">
        <v>0.96986755000000002</v>
      </c>
      <c r="R4" s="1">
        <v>0.773051881</v>
      </c>
      <c r="S4" s="1"/>
      <c r="T4" s="1"/>
    </row>
    <row r="5" spans="1:21" x14ac:dyDescent="0.2">
      <c r="A5">
        <v>3</v>
      </c>
      <c r="B5" t="s">
        <v>22</v>
      </c>
      <c r="C5" t="s">
        <v>25</v>
      </c>
      <c r="D5">
        <v>1.4335179199999999</v>
      </c>
      <c r="E5">
        <v>0.28285007000000001</v>
      </c>
      <c r="F5">
        <v>0.1390622</v>
      </c>
      <c r="G5" t="s">
        <v>37</v>
      </c>
      <c r="H5" t="s">
        <v>37</v>
      </c>
      <c r="I5" t="s">
        <v>37</v>
      </c>
      <c r="J5" t="s">
        <v>38</v>
      </c>
      <c r="K5" t="s">
        <v>39</v>
      </c>
      <c r="L5" t="s">
        <v>38</v>
      </c>
      <c r="M5" t="s">
        <v>42</v>
      </c>
      <c r="N5" t="s">
        <v>48</v>
      </c>
      <c r="O5" t="str">
        <f t="shared" si="0"/>
        <v>Lameshur Bay</v>
      </c>
      <c r="P5" t="str">
        <f t="shared" si="1"/>
        <v>Day4 vs Day1</v>
      </c>
      <c r="Q5" s="1">
        <v>1.4335179199999999</v>
      </c>
      <c r="R5" s="1">
        <v>0.28285007000000001</v>
      </c>
      <c r="S5" s="1"/>
      <c r="T5" s="1"/>
    </row>
    <row r="6" spans="1:21" x14ac:dyDescent="0.2">
      <c r="A6">
        <v>4</v>
      </c>
      <c r="B6" t="s">
        <v>22</v>
      </c>
      <c r="C6" t="s">
        <v>26</v>
      </c>
      <c r="D6">
        <v>0.66974237999999997</v>
      </c>
      <c r="E6">
        <v>0.39962454800000002</v>
      </c>
      <c r="F6">
        <v>0.13599066000000001</v>
      </c>
      <c r="G6" t="s">
        <v>37</v>
      </c>
      <c r="H6" t="s">
        <v>37</v>
      </c>
      <c r="I6" t="s">
        <v>37</v>
      </c>
      <c r="J6" t="s">
        <v>38</v>
      </c>
      <c r="K6" t="s">
        <v>39</v>
      </c>
      <c r="L6" t="s">
        <v>38</v>
      </c>
      <c r="M6" t="s">
        <v>43</v>
      </c>
      <c r="N6" t="s">
        <v>48</v>
      </c>
      <c r="O6" t="str">
        <f t="shared" si="0"/>
        <v>Lameshur Bay</v>
      </c>
      <c r="P6" t="str">
        <f t="shared" si="1"/>
        <v>Day5 vs Day1</v>
      </c>
      <c r="Q6" s="1">
        <v>0.66974237999999997</v>
      </c>
      <c r="R6" s="1">
        <v>0.39962454800000002</v>
      </c>
      <c r="S6" s="1"/>
      <c r="T6" s="1"/>
    </row>
    <row r="7" spans="1:21" x14ac:dyDescent="0.2">
      <c r="A7">
        <v>15</v>
      </c>
      <c r="B7" t="s">
        <v>23</v>
      </c>
      <c r="C7" t="s">
        <v>24</v>
      </c>
      <c r="D7">
        <v>-0.87475707999999996</v>
      </c>
      <c r="E7">
        <v>0.95750672000000003</v>
      </c>
      <c r="F7">
        <v>0.13175002</v>
      </c>
      <c r="G7">
        <v>0.80219854999999995</v>
      </c>
      <c r="H7">
        <v>0.1562434</v>
      </c>
      <c r="I7">
        <v>0.14381762000000001</v>
      </c>
      <c r="J7" t="s">
        <v>38</v>
      </c>
      <c r="K7" t="s">
        <v>40</v>
      </c>
      <c r="L7" t="s">
        <v>38</v>
      </c>
      <c r="M7" t="s">
        <v>41</v>
      </c>
      <c r="N7" t="s">
        <v>48</v>
      </c>
      <c r="O7" t="str">
        <f t="shared" si="0"/>
        <v>Lameshur Bay</v>
      </c>
      <c r="P7" t="str">
        <f t="shared" si="1"/>
        <v>Day3 vs Day2</v>
      </c>
      <c r="Q7" s="1">
        <v>-0.87475707999999996</v>
      </c>
      <c r="R7" s="1">
        <v>0.95750672000000003</v>
      </c>
      <c r="S7" s="1">
        <v>0.80219854999999995</v>
      </c>
      <c r="T7" s="1">
        <v>0.1562434</v>
      </c>
    </row>
    <row r="8" spans="1:21" x14ac:dyDescent="0.2">
      <c r="A8">
        <v>16</v>
      </c>
      <c r="B8" t="s">
        <v>23</v>
      </c>
      <c r="C8" t="s">
        <v>25</v>
      </c>
      <c r="D8">
        <v>-0.16219607999999999</v>
      </c>
      <c r="E8">
        <v>0.49646352999999999</v>
      </c>
      <c r="F8">
        <v>0.19226747999999999</v>
      </c>
      <c r="G8">
        <v>6.9263870000000005E-2</v>
      </c>
      <c r="H8">
        <v>1.6763790000000001E-2</v>
      </c>
      <c r="I8">
        <v>0.16024600999999999</v>
      </c>
      <c r="J8" t="s">
        <v>38</v>
      </c>
      <c r="K8" t="s">
        <v>40</v>
      </c>
      <c r="L8" t="s">
        <v>38</v>
      </c>
      <c r="M8" t="s">
        <v>42</v>
      </c>
      <c r="N8" t="s">
        <v>48</v>
      </c>
      <c r="O8" t="str">
        <f t="shared" si="0"/>
        <v>Lameshur Bay</v>
      </c>
      <c r="P8" t="str">
        <f t="shared" si="1"/>
        <v>Day4 vs Day2</v>
      </c>
      <c r="Q8" s="1">
        <v>-0.16219607999999999</v>
      </c>
      <c r="R8" s="1">
        <v>0.49646352999999999</v>
      </c>
      <c r="S8" s="1">
        <v>6.9263870000000005E-2</v>
      </c>
      <c r="T8" s="4">
        <v>1.6763790000000001E-2</v>
      </c>
      <c r="U8" s="1">
        <v>1</v>
      </c>
    </row>
    <row r="9" spans="1:21" x14ac:dyDescent="0.2">
      <c r="A9">
        <v>17</v>
      </c>
      <c r="B9" t="s">
        <v>23</v>
      </c>
      <c r="C9" t="s">
        <v>26</v>
      </c>
      <c r="D9">
        <v>-1.06193724</v>
      </c>
      <c r="E9">
        <v>0.44565185000000002</v>
      </c>
      <c r="F9">
        <v>0.20362385</v>
      </c>
      <c r="G9">
        <v>-5.3357532900000004</v>
      </c>
      <c r="H9">
        <v>0.12257575</v>
      </c>
      <c r="I9">
        <v>4.4817799999999998E-2</v>
      </c>
      <c r="J9" t="s">
        <v>38</v>
      </c>
      <c r="K9" t="s">
        <v>40</v>
      </c>
      <c r="L9" t="s">
        <v>38</v>
      </c>
      <c r="M9" t="s">
        <v>43</v>
      </c>
      <c r="N9" t="s">
        <v>48</v>
      </c>
      <c r="O9" t="str">
        <f t="shared" si="0"/>
        <v>Lameshur Bay</v>
      </c>
      <c r="P9" t="str">
        <f t="shared" si="1"/>
        <v>Day5 vs Day2</v>
      </c>
      <c r="Q9" s="1">
        <v>-1.06193724</v>
      </c>
      <c r="R9" s="1">
        <v>0.44565185000000002</v>
      </c>
      <c r="S9" s="1">
        <v>-5.3357532900000004</v>
      </c>
      <c r="T9" s="1">
        <v>0.12257575</v>
      </c>
    </row>
    <row r="10" spans="1:21" x14ac:dyDescent="0.2">
      <c r="A10">
        <v>28</v>
      </c>
      <c r="B10" t="s">
        <v>24</v>
      </c>
      <c r="C10" t="s">
        <v>25</v>
      </c>
      <c r="D10">
        <v>0.58750639000000004</v>
      </c>
      <c r="E10">
        <v>0.35692977100000001</v>
      </c>
      <c r="F10">
        <v>0.13558808</v>
      </c>
      <c r="G10">
        <v>-0.68996522000000005</v>
      </c>
      <c r="H10">
        <v>0.25861473000000001</v>
      </c>
      <c r="I10">
        <v>0.15425412999999999</v>
      </c>
      <c r="J10" t="s">
        <v>38</v>
      </c>
      <c r="K10" t="s">
        <v>41</v>
      </c>
      <c r="L10" t="s">
        <v>38</v>
      </c>
      <c r="M10" t="s">
        <v>42</v>
      </c>
      <c r="N10" t="s">
        <v>48</v>
      </c>
      <c r="O10" t="str">
        <f t="shared" si="0"/>
        <v>Lameshur Bay</v>
      </c>
      <c r="P10" t="str">
        <f t="shared" si="1"/>
        <v>Day4 vs Day3</v>
      </c>
      <c r="Q10" s="1">
        <v>0.58750639000000004</v>
      </c>
      <c r="R10" s="1">
        <v>0.35692977100000001</v>
      </c>
      <c r="S10" s="1">
        <v>-0.68996522000000005</v>
      </c>
      <c r="T10" s="1">
        <v>0.25861473000000001</v>
      </c>
    </row>
    <row r="11" spans="1:21" x14ac:dyDescent="0.2">
      <c r="A11">
        <v>29</v>
      </c>
      <c r="B11" t="s">
        <v>24</v>
      </c>
      <c r="C11" t="s">
        <v>26</v>
      </c>
      <c r="D11">
        <v>-0.27703266999999998</v>
      </c>
      <c r="E11">
        <v>0.39310198299999999</v>
      </c>
      <c r="F11">
        <v>0.17669290000000001</v>
      </c>
      <c r="G11">
        <v>-5.8977908499999998</v>
      </c>
      <c r="H11">
        <v>1.12134E-2</v>
      </c>
      <c r="I11">
        <v>3.1201389999999999E-2</v>
      </c>
      <c r="J11" t="s">
        <v>38</v>
      </c>
      <c r="K11" t="s">
        <v>41</v>
      </c>
      <c r="L11" t="s">
        <v>38</v>
      </c>
      <c r="M11" t="s">
        <v>43</v>
      </c>
      <c r="N11" t="s">
        <v>48</v>
      </c>
      <c r="O11" t="str">
        <f t="shared" si="0"/>
        <v>Lameshur Bay</v>
      </c>
      <c r="P11" t="str">
        <f t="shared" si="1"/>
        <v>Day5 vs Day3</v>
      </c>
      <c r="Q11" s="1">
        <v>-0.27703266999999998</v>
      </c>
      <c r="R11" s="1">
        <v>0.39310198299999999</v>
      </c>
      <c r="S11" s="1">
        <v>-5.8977908499999998</v>
      </c>
      <c r="T11" s="4">
        <v>1.12134E-2</v>
      </c>
      <c r="U11" s="1">
        <v>1</v>
      </c>
    </row>
    <row r="12" spans="1:21" x14ac:dyDescent="0.2">
      <c r="A12">
        <v>40</v>
      </c>
      <c r="B12" t="s">
        <v>25</v>
      </c>
      <c r="C12" t="s">
        <v>26</v>
      </c>
      <c r="D12">
        <v>-0.79888990000000004</v>
      </c>
      <c r="E12">
        <v>0.98026879600000005</v>
      </c>
      <c r="F12">
        <v>0.19045143</v>
      </c>
      <c r="G12">
        <v>-5.2639709300000002</v>
      </c>
      <c r="H12">
        <v>0.11230253</v>
      </c>
      <c r="I12">
        <v>4.5004130000000003E-2</v>
      </c>
      <c r="J12" t="s">
        <v>38</v>
      </c>
      <c r="K12" t="s">
        <v>42</v>
      </c>
      <c r="L12" t="s">
        <v>38</v>
      </c>
      <c r="M12" t="s">
        <v>43</v>
      </c>
      <c r="N12" t="s">
        <v>48</v>
      </c>
      <c r="O12" t="str">
        <f t="shared" si="0"/>
        <v>Lameshur Bay</v>
      </c>
      <c r="P12" t="str">
        <f t="shared" si="1"/>
        <v>Day5 vs Day4</v>
      </c>
      <c r="Q12" s="1">
        <v>-0.79888990000000004</v>
      </c>
      <c r="R12" s="1">
        <v>0.98026879600000005</v>
      </c>
      <c r="S12" s="1">
        <v>-5.2639709300000002</v>
      </c>
      <c r="T12" s="1">
        <v>0.11230253</v>
      </c>
    </row>
    <row r="13" spans="1:21" x14ac:dyDescent="0.2">
      <c r="A13">
        <v>61</v>
      </c>
      <c r="B13" t="s">
        <v>27</v>
      </c>
      <c r="C13" t="s">
        <v>28</v>
      </c>
      <c r="D13">
        <v>-1.46636111</v>
      </c>
      <c r="E13">
        <v>0.379248329</v>
      </c>
      <c r="F13">
        <v>0.15921498000000001</v>
      </c>
      <c r="G13" t="s">
        <v>37</v>
      </c>
      <c r="H13" t="s">
        <v>37</v>
      </c>
      <c r="I13" t="s">
        <v>37</v>
      </c>
      <c r="J13" t="s">
        <v>44</v>
      </c>
      <c r="K13" t="s">
        <v>39</v>
      </c>
      <c r="L13" t="s">
        <v>44</v>
      </c>
      <c r="M13" t="s">
        <v>40</v>
      </c>
      <c r="N13" t="s">
        <v>48</v>
      </c>
      <c r="O13" t="str">
        <f t="shared" si="0"/>
        <v>Tektite</v>
      </c>
      <c r="P13" t="str">
        <f t="shared" si="1"/>
        <v>Day2 vs Day1</v>
      </c>
      <c r="Q13" s="1">
        <v>-1.46636111</v>
      </c>
      <c r="R13" s="1">
        <v>0.379248329</v>
      </c>
      <c r="S13" s="1"/>
      <c r="T13" s="1"/>
    </row>
    <row r="14" spans="1:21" x14ac:dyDescent="0.2">
      <c r="A14">
        <v>62</v>
      </c>
      <c r="B14" t="s">
        <v>27</v>
      </c>
      <c r="C14" t="s">
        <v>29</v>
      </c>
      <c r="D14">
        <v>1.5584657200000001</v>
      </c>
      <c r="E14">
        <v>0.14122861</v>
      </c>
      <c r="F14">
        <v>0.14598389000000001</v>
      </c>
      <c r="G14" t="s">
        <v>37</v>
      </c>
      <c r="H14" t="s">
        <v>37</v>
      </c>
      <c r="I14" t="s">
        <v>37</v>
      </c>
      <c r="J14" t="s">
        <v>44</v>
      </c>
      <c r="K14" t="s">
        <v>39</v>
      </c>
      <c r="L14" t="s">
        <v>44</v>
      </c>
      <c r="M14" t="s">
        <v>41</v>
      </c>
      <c r="N14" t="s">
        <v>48</v>
      </c>
      <c r="O14" t="str">
        <f t="shared" si="0"/>
        <v>Tektite</v>
      </c>
      <c r="P14" t="str">
        <f t="shared" si="1"/>
        <v>Day3 vs Day1</v>
      </c>
      <c r="Q14" s="1">
        <v>1.5584657200000001</v>
      </c>
      <c r="R14" s="1">
        <v>0.14122861</v>
      </c>
      <c r="S14" s="1"/>
      <c r="T14" s="1"/>
    </row>
    <row r="15" spans="1:21" x14ac:dyDescent="0.2">
      <c r="A15">
        <v>63</v>
      </c>
      <c r="B15" t="s">
        <v>27</v>
      </c>
      <c r="C15" t="s">
        <v>30</v>
      </c>
      <c r="D15">
        <v>0.5667797</v>
      </c>
      <c r="E15">
        <v>0.10076789</v>
      </c>
      <c r="F15">
        <v>0.16980685000000001</v>
      </c>
      <c r="G15" t="s">
        <v>37</v>
      </c>
      <c r="H15" t="s">
        <v>37</v>
      </c>
      <c r="I15" t="s">
        <v>37</v>
      </c>
      <c r="J15" t="s">
        <v>44</v>
      </c>
      <c r="K15" t="s">
        <v>39</v>
      </c>
      <c r="L15" t="s">
        <v>44</v>
      </c>
      <c r="M15" t="s">
        <v>42</v>
      </c>
      <c r="N15" t="s">
        <v>48</v>
      </c>
      <c r="O15" t="str">
        <f t="shared" si="0"/>
        <v>Tektite</v>
      </c>
      <c r="P15" t="str">
        <f t="shared" si="1"/>
        <v>Day4 vs Day1</v>
      </c>
      <c r="Q15" s="1">
        <v>0.5667797</v>
      </c>
      <c r="R15" s="1">
        <v>0.10076789</v>
      </c>
      <c r="S15" s="1"/>
      <c r="T15" s="1"/>
    </row>
    <row r="16" spans="1:21" x14ac:dyDescent="0.2">
      <c r="A16">
        <v>64</v>
      </c>
      <c r="B16" t="s">
        <v>27</v>
      </c>
      <c r="C16" t="s">
        <v>31</v>
      </c>
      <c r="D16">
        <v>1.2804944</v>
      </c>
      <c r="E16">
        <v>0.39493071899999999</v>
      </c>
      <c r="F16">
        <v>0.15184784000000001</v>
      </c>
      <c r="G16" t="s">
        <v>37</v>
      </c>
      <c r="H16" t="s">
        <v>37</v>
      </c>
      <c r="I16" t="s">
        <v>37</v>
      </c>
      <c r="J16" t="s">
        <v>44</v>
      </c>
      <c r="K16" t="s">
        <v>39</v>
      </c>
      <c r="L16" t="s">
        <v>44</v>
      </c>
      <c r="M16" t="s">
        <v>43</v>
      </c>
      <c r="N16" t="s">
        <v>48</v>
      </c>
      <c r="O16" t="str">
        <f t="shared" si="0"/>
        <v>Tektite</v>
      </c>
      <c r="P16" t="str">
        <f t="shared" si="1"/>
        <v>Day5 vs Day1</v>
      </c>
      <c r="Q16" s="1">
        <v>1.2804944</v>
      </c>
      <c r="R16" s="1">
        <v>0.39493071899999999</v>
      </c>
      <c r="S16" s="1"/>
      <c r="T16" s="1"/>
    </row>
    <row r="17" spans="1:20" x14ac:dyDescent="0.2">
      <c r="A17">
        <v>70</v>
      </c>
      <c r="B17" t="s">
        <v>28</v>
      </c>
      <c r="C17" t="s">
        <v>29</v>
      </c>
      <c r="D17">
        <v>2.8294544799999999</v>
      </c>
      <c r="E17">
        <v>0.14057803699999999</v>
      </c>
      <c r="F17">
        <v>0.10887569</v>
      </c>
      <c r="G17">
        <v>0.79101018999999995</v>
      </c>
      <c r="H17">
        <v>0.43232084999999998</v>
      </c>
      <c r="I17">
        <v>0.14374129999999999</v>
      </c>
      <c r="J17" t="s">
        <v>44</v>
      </c>
      <c r="K17" t="s">
        <v>40</v>
      </c>
      <c r="L17" t="s">
        <v>44</v>
      </c>
      <c r="M17" t="s">
        <v>41</v>
      </c>
      <c r="N17" t="s">
        <v>48</v>
      </c>
      <c r="O17" t="str">
        <f t="shared" si="0"/>
        <v>Tektite</v>
      </c>
      <c r="P17" t="str">
        <f t="shared" si="1"/>
        <v>Day3 vs Day2</v>
      </c>
      <c r="Q17" s="1">
        <v>2.8294544799999999</v>
      </c>
      <c r="R17" s="1">
        <v>0.14057803699999999</v>
      </c>
      <c r="S17" s="1">
        <v>0.79101018999999995</v>
      </c>
      <c r="T17" s="1">
        <v>0.43232084999999998</v>
      </c>
    </row>
    <row r="18" spans="1:20" x14ac:dyDescent="0.2">
      <c r="A18">
        <v>71</v>
      </c>
      <c r="B18" t="s">
        <v>28</v>
      </c>
      <c r="C18" t="s">
        <v>30</v>
      </c>
      <c r="D18">
        <v>1.93700166</v>
      </c>
      <c r="E18">
        <v>0.72521904599999998</v>
      </c>
      <c r="F18">
        <v>0.14240680999999999</v>
      </c>
      <c r="G18">
        <v>2.6878628500000001</v>
      </c>
      <c r="H18">
        <v>0.44260451000000001</v>
      </c>
      <c r="I18">
        <v>0.10262945</v>
      </c>
      <c r="J18" t="s">
        <v>44</v>
      </c>
      <c r="K18" t="s">
        <v>40</v>
      </c>
      <c r="L18" t="s">
        <v>44</v>
      </c>
      <c r="M18" t="s">
        <v>42</v>
      </c>
      <c r="N18" t="s">
        <v>48</v>
      </c>
      <c r="O18" t="str">
        <f t="shared" si="0"/>
        <v>Tektite</v>
      </c>
      <c r="P18" t="str">
        <f t="shared" si="1"/>
        <v>Day4 vs Day2</v>
      </c>
      <c r="Q18" s="1">
        <v>1.93700166</v>
      </c>
      <c r="R18" s="1">
        <v>0.72521904599999998</v>
      </c>
      <c r="S18" s="1">
        <v>2.6878628500000001</v>
      </c>
      <c r="T18" s="1">
        <v>0.44260451000000001</v>
      </c>
    </row>
    <row r="19" spans="1:20" x14ac:dyDescent="0.2">
      <c r="A19">
        <v>72</v>
      </c>
      <c r="B19" t="s">
        <v>28</v>
      </c>
      <c r="C19" t="s">
        <v>31</v>
      </c>
      <c r="D19">
        <v>2.5612156700000002</v>
      </c>
      <c r="E19">
        <v>0.837268664</v>
      </c>
      <c r="F19">
        <v>0.11125268000000001</v>
      </c>
      <c r="G19">
        <v>2.22062552</v>
      </c>
      <c r="H19">
        <v>0.36327548999999998</v>
      </c>
      <c r="I19">
        <v>0.10827285</v>
      </c>
      <c r="J19" t="s">
        <v>44</v>
      </c>
      <c r="K19" t="s">
        <v>40</v>
      </c>
      <c r="L19" t="s">
        <v>44</v>
      </c>
      <c r="M19" t="s">
        <v>43</v>
      </c>
      <c r="N19" t="s">
        <v>48</v>
      </c>
      <c r="O19" t="str">
        <f t="shared" si="0"/>
        <v>Tektite</v>
      </c>
      <c r="P19" t="str">
        <f t="shared" si="1"/>
        <v>Day5 vs Day2</v>
      </c>
      <c r="Q19" s="1">
        <v>2.5612156700000002</v>
      </c>
      <c r="R19" s="1">
        <v>0.837268664</v>
      </c>
      <c r="S19" s="1">
        <v>2.22062552</v>
      </c>
      <c r="T19" s="1">
        <v>0.36327548999999998</v>
      </c>
    </row>
    <row r="20" spans="1:20" x14ac:dyDescent="0.2">
      <c r="A20">
        <v>78</v>
      </c>
      <c r="B20" t="s">
        <v>29</v>
      </c>
      <c r="C20" t="s">
        <v>30</v>
      </c>
      <c r="D20">
        <v>-0.91254718000000001</v>
      </c>
      <c r="E20">
        <v>0.77631603299999996</v>
      </c>
      <c r="F20">
        <v>0.16848133000000001</v>
      </c>
      <c r="G20">
        <v>1.8690773899999999</v>
      </c>
      <c r="H20">
        <v>0.28610590000000002</v>
      </c>
      <c r="I20">
        <v>0.14078371000000001</v>
      </c>
      <c r="J20" t="s">
        <v>44</v>
      </c>
      <c r="K20" t="s">
        <v>41</v>
      </c>
      <c r="L20" t="s">
        <v>44</v>
      </c>
      <c r="M20" t="s">
        <v>42</v>
      </c>
      <c r="N20" t="s">
        <v>48</v>
      </c>
      <c r="O20" t="str">
        <f t="shared" si="0"/>
        <v>Tektite</v>
      </c>
      <c r="P20" t="str">
        <f t="shared" si="1"/>
        <v>Day4 vs Day3</v>
      </c>
      <c r="Q20" s="1">
        <v>-0.91254718000000001</v>
      </c>
      <c r="R20" s="1">
        <v>0.77631603299999996</v>
      </c>
      <c r="S20" s="1">
        <v>1.8690773899999999</v>
      </c>
      <c r="T20" s="1">
        <v>0.28610590000000002</v>
      </c>
    </row>
    <row r="21" spans="1:20" x14ac:dyDescent="0.2">
      <c r="A21">
        <v>79</v>
      </c>
      <c r="B21" t="s">
        <v>29</v>
      </c>
      <c r="C21" t="s">
        <v>31</v>
      </c>
      <c r="D21">
        <v>-0.18387560999999999</v>
      </c>
      <c r="E21">
        <v>0.77954977299999995</v>
      </c>
      <c r="F21">
        <v>0.18864798999999999</v>
      </c>
      <c r="G21">
        <v>1.30533016</v>
      </c>
      <c r="H21">
        <v>0.54270874999999996</v>
      </c>
      <c r="I21">
        <v>0.14333338000000001</v>
      </c>
      <c r="J21" t="s">
        <v>44</v>
      </c>
      <c r="K21" t="s">
        <v>41</v>
      </c>
      <c r="L21" t="s">
        <v>44</v>
      </c>
      <c r="M21" t="s">
        <v>43</v>
      </c>
      <c r="N21" t="s">
        <v>48</v>
      </c>
      <c r="O21" t="str">
        <f t="shared" si="0"/>
        <v>Tektite</v>
      </c>
      <c r="P21" t="str">
        <f t="shared" si="1"/>
        <v>Day5 vs Day3</v>
      </c>
      <c r="Q21" s="1">
        <v>-0.18387560999999999</v>
      </c>
      <c r="R21" s="1">
        <v>0.77954977299999995</v>
      </c>
      <c r="S21" s="1">
        <v>1.30533016</v>
      </c>
      <c r="T21" s="1">
        <v>0.54270874999999996</v>
      </c>
    </row>
    <row r="22" spans="1:20" x14ac:dyDescent="0.2">
      <c r="A22">
        <v>85</v>
      </c>
      <c r="B22" t="s">
        <v>30</v>
      </c>
      <c r="C22" t="s">
        <v>31</v>
      </c>
      <c r="D22">
        <v>0.68369466999999995</v>
      </c>
      <c r="E22">
        <v>0.29388038399999999</v>
      </c>
      <c r="F22">
        <v>0.16352174</v>
      </c>
      <c r="G22">
        <v>-0.90929267000000003</v>
      </c>
      <c r="H22">
        <v>0.96597009</v>
      </c>
      <c r="I22">
        <v>0.14495110999999999</v>
      </c>
      <c r="J22" t="s">
        <v>44</v>
      </c>
      <c r="K22" t="s">
        <v>42</v>
      </c>
      <c r="L22" t="s">
        <v>44</v>
      </c>
      <c r="M22" t="s">
        <v>43</v>
      </c>
      <c r="N22" t="s">
        <v>48</v>
      </c>
      <c r="O22" t="str">
        <f t="shared" si="0"/>
        <v>Tektite</v>
      </c>
      <c r="P22" t="str">
        <f t="shared" si="1"/>
        <v>Day5 vs Day4</v>
      </c>
      <c r="Q22" s="1">
        <v>0.68369466999999995</v>
      </c>
      <c r="R22" s="1">
        <v>0.29388038399999999</v>
      </c>
      <c r="S22" s="1">
        <v>-0.90929267000000003</v>
      </c>
      <c r="T22" s="1">
        <v>0.96597009</v>
      </c>
    </row>
    <row r="23" spans="1:20" x14ac:dyDescent="0.2">
      <c r="A23">
        <v>96</v>
      </c>
      <c r="B23" t="s">
        <v>32</v>
      </c>
      <c r="C23" t="s">
        <v>33</v>
      </c>
      <c r="D23">
        <v>-2.74690806</v>
      </c>
      <c r="E23">
        <v>0.499383038</v>
      </c>
      <c r="F23">
        <v>0.14376047</v>
      </c>
      <c r="G23" t="s">
        <v>37</v>
      </c>
      <c r="H23" t="s">
        <v>37</v>
      </c>
      <c r="I23" t="s">
        <v>37</v>
      </c>
      <c r="J23" t="s">
        <v>45</v>
      </c>
      <c r="K23" t="s">
        <v>39</v>
      </c>
      <c r="L23" t="s">
        <v>45</v>
      </c>
      <c r="M23" t="s">
        <v>40</v>
      </c>
      <c r="N23" t="s">
        <v>48</v>
      </c>
      <c r="O23" t="str">
        <f t="shared" si="0"/>
        <v>Yawzi</v>
      </c>
      <c r="P23" t="str">
        <f t="shared" si="1"/>
        <v>Day2 vs Day1</v>
      </c>
      <c r="Q23" s="1">
        <v>-2.74690806</v>
      </c>
      <c r="R23" s="1">
        <v>0.499383038</v>
      </c>
      <c r="S23" s="1"/>
      <c r="T23" s="1"/>
    </row>
    <row r="24" spans="1:20" x14ac:dyDescent="0.2">
      <c r="A24">
        <v>97</v>
      </c>
      <c r="B24" t="s">
        <v>32</v>
      </c>
      <c r="C24" t="s">
        <v>34</v>
      </c>
      <c r="D24">
        <v>-1.7583628</v>
      </c>
      <c r="E24">
        <v>0.37292913100000002</v>
      </c>
      <c r="F24">
        <v>0.18348443</v>
      </c>
      <c r="G24" t="s">
        <v>37</v>
      </c>
      <c r="H24" t="s">
        <v>37</v>
      </c>
      <c r="I24" t="s">
        <v>37</v>
      </c>
      <c r="J24" t="s">
        <v>45</v>
      </c>
      <c r="K24" t="s">
        <v>39</v>
      </c>
      <c r="L24" t="s">
        <v>45</v>
      </c>
      <c r="M24" t="s">
        <v>41</v>
      </c>
      <c r="N24" t="s">
        <v>48</v>
      </c>
      <c r="O24" t="str">
        <f t="shared" si="0"/>
        <v>Yawzi</v>
      </c>
      <c r="P24" t="str">
        <f t="shared" si="1"/>
        <v>Day3 vs Day1</v>
      </c>
      <c r="Q24" s="1">
        <v>-1.7583628</v>
      </c>
      <c r="R24" s="1">
        <v>0.37292913100000002</v>
      </c>
      <c r="S24" s="1"/>
      <c r="T24" s="1"/>
    </row>
    <row r="25" spans="1:20" x14ac:dyDescent="0.2">
      <c r="A25">
        <v>98</v>
      </c>
      <c r="B25" t="s">
        <v>32</v>
      </c>
      <c r="C25" t="s">
        <v>35</v>
      </c>
      <c r="D25">
        <v>-2.0897183300000002</v>
      </c>
      <c r="E25">
        <v>0.624548781</v>
      </c>
      <c r="F25">
        <v>0.18210515999999999</v>
      </c>
      <c r="G25" t="s">
        <v>37</v>
      </c>
      <c r="H25" t="s">
        <v>37</v>
      </c>
      <c r="I25" t="s">
        <v>37</v>
      </c>
      <c r="J25" t="s">
        <v>45</v>
      </c>
      <c r="K25" t="s">
        <v>39</v>
      </c>
      <c r="L25" t="s">
        <v>45</v>
      </c>
      <c r="M25" t="s">
        <v>42</v>
      </c>
      <c r="N25" t="s">
        <v>48</v>
      </c>
      <c r="O25" t="str">
        <f t="shared" si="0"/>
        <v>Yawzi</v>
      </c>
      <c r="P25" t="str">
        <f t="shared" si="1"/>
        <v>Day4 vs Day1</v>
      </c>
      <c r="Q25" s="1">
        <v>-2.0897183300000002</v>
      </c>
      <c r="R25" s="1">
        <v>0.624548781</v>
      </c>
      <c r="S25" s="1"/>
      <c r="T25" s="1"/>
    </row>
    <row r="26" spans="1:20" x14ac:dyDescent="0.2">
      <c r="A26">
        <v>99</v>
      </c>
      <c r="B26" t="s">
        <v>32</v>
      </c>
      <c r="C26" t="s">
        <v>36</v>
      </c>
      <c r="D26">
        <v>-1.42798519</v>
      </c>
      <c r="E26">
        <v>0.92506716700000002</v>
      </c>
      <c r="F26">
        <v>0.18443741</v>
      </c>
      <c r="G26" t="s">
        <v>37</v>
      </c>
      <c r="H26" t="s">
        <v>37</v>
      </c>
      <c r="I26" t="s">
        <v>37</v>
      </c>
      <c r="J26" t="s">
        <v>45</v>
      </c>
      <c r="K26" t="s">
        <v>39</v>
      </c>
      <c r="L26" t="s">
        <v>45</v>
      </c>
      <c r="M26" t="s">
        <v>43</v>
      </c>
      <c r="N26" t="s">
        <v>48</v>
      </c>
      <c r="O26" t="str">
        <f t="shared" si="0"/>
        <v>Yawzi</v>
      </c>
      <c r="P26" t="str">
        <f t="shared" si="1"/>
        <v>Day5 vs Day1</v>
      </c>
      <c r="Q26" s="1">
        <v>-1.42798519</v>
      </c>
      <c r="R26" s="1">
        <v>0.92506716700000002</v>
      </c>
      <c r="S26" s="1"/>
      <c r="T26" s="1"/>
    </row>
    <row r="27" spans="1:20" x14ac:dyDescent="0.2">
      <c r="A27">
        <v>100</v>
      </c>
      <c r="B27" t="s">
        <v>33</v>
      </c>
      <c r="C27" t="s">
        <v>34</v>
      </c>
      <c r="D27">
        <v>1.41896545</v>
      </c>
      <c r="E27">
        <v>0.727394031</v>
      </c>
      <c r="F27">
        <v>0.16657006999999999</v>
      </c>
      <c r="G27">
        <v>1.3368997</v>
      </c>
      <c r="H27">
        <v>0.99355093000000005</v>
      </c>
      <c r="I27">
        <v>5.5661599999999999E-2</v>
      </c>
      <c r="J27" t="s">
        <v>45</v>
      </c>
      <c r="K27" t="s">
        <v>40</v>
      </c>
      <c r="L27" t="s">
        <v>45</v>
      </c>
      <c r="M27" t="s">
        <v>41</v>
      </c>
      <c r="N27" t="s">
        <v>48</v>
      </c>
      <c r="O27" t="str">
        <f t="shared" si="0"/>
        <v>Yawzi</v>
      </c>
      <c r="P27" t="str">
        <f t="shared" si="1"/>
        <v>Day3 vs Day2</v>
      </c>
      <c r="Q27" s="1">
        <v>1.41896545</v>
      </c>
      <c r="R27" s="1">
        <v>0.727394031</v>
      </c>
      <c r="S27" s="1">
        <v>1.3368997</v>
      </c>
      <c r="T27" s="1">
        <v>0.99355093000000005</v>
      </c>
    </row>
    <row r="28" spans="1:20" x14ac:dyDescent="0.2">
      <c r="A28">
        <v>101</v>
      </c>
      <c r="B28" t="s">
        <v>33</v>
      </c>
      <c r="C28" t="s">
        <v>35</v>
      </c>
      <c r="D28">
        <v>0.80319280999999998</v>
      </c>
      <c r="E28">
        <v>0.18231181099999999</v>
      </c>
      <c r="F28">
        <v>0.20441134</v>
      </c>
      <c r="G28">
        <v>0.65317111999999999</v>
      </c>
      <c r="H28">
        <v>0.62886365</v>
      </c>
      <c r="I28">
        <v>9.9659129999999999E-2</v>
      </c>
      <c r="J28" t="s">
        <v>45</v>
      </c>
      <c r="K28" t="s">
        <v>40</v>
      </c>
      <c r="L28" t="s">
        <v>45</v>
      </c>
      <c r="M28" t="s">
        <v>42</v>
      </c>
      <c r="N28" t="s">
        <v>48</v>
      </c>
      <c r="O28" t="str">
        <f t="shared" si="0"/>
        <v>Yawzi</v>
      </c>
      <c r="P28" t="str">
        <f t="shared" si="1"/>
        <v>Day4 vs Day2</v>
      </c>
      <c r="Q28" s="1">
        <v>0.80319280999999998</v>
      </c>
      <c r="R28" s="1">
        <v>0.18231181099999999</v>
      </c>
      <c r="S28" s="1">
        <v>0.65317111999999999</v>
      </c>
      <c r="T28" s="1">
        <v>0.62886365</v>
      </c>
    </row>
    <row r="29" spans="1:20" x14ac:dyDescent="0.2">
      <c r="A29">
        <v>102</v>
      </c>
      <c r="B29" t="s">
        <v>33</v>
      </c>
      <c r="C29" t="s">
        <v>36</v>
      </c>
      <c r="D29">
        <v>1.42320917</v>
      </c>
      <c r="E29">
        <v>0.28618412300000001</v>
      </c>
      <c r="F29">
        <v>0.16097855</v>
      </c>
      <c r="G29">
        <v>-0.10553222</v>
      </c>
      <c r="H29">
        <v>0.53753445</v>
      </c>
      <c r="I29">
        <v>0.1171783</v>
      </c>
      <c r="J29" t="s">
        <v>45</v>
      </c>
      <c r="K29" t="s">
        <v>40</v>
      </c>
      <c r="L29" t="s">
        <v>45</v>
      </c>
      <c r="M29" t="s">
        <v>43</v>
      </c>
      <c r="N29" t="s">
        <v>48</v>
      </c>
      <c r="O29" t="str">
        <f t="shared" si="0"/>
        <v>Yawzi</v>
      </c>
      <c r="P29" t="str">
        <f t="shared" si="1"/>
        <v>Day5 vs Day2</v>
      </c>
      <c r="Q29" s="1">
        <v>1.42320917</v>
      </c>
      <c r="R29" s="1">
        <v>0.28618412300000001</v>
      </c>
      <c r="S29" s="1">
        <v>-0.10553222</v>
      </c>
      <c r="T29" s="1">
        <v>0.53753445</v>
      </c>
    </row>
    <row r="30" spans="1:20" x14ac:dyDescent="0.2">
      <c r="A30">
        <v>103</v>
      </c>
      <c r="B30" t="s">
        <v>34</v>
      </c>
      <c r="C30" t="s">
        <v>35</v>
      </c>
      <c r="D30">
        <v>-0.60870767000000003</v>
      </c>
      <c r="E30">
        <v>0.93833656799999998</v>
      </c>
      <c r="F30">
        <v>0.21891925000000001</v>
      </c>
      <c r="G30">
        <v>-0.54009397000000003</v>
      </c>
      <c r="H30">
        <v>0.12021481000000001</v>
      </c>
      <c r="I30">
        <v>7.6270439999999995E-2</v>
      </c>
      <c r="J30" t="s">
        <v>45</v>
      </c>
      <c r="K30" t="s">
        <v>41</v>
      </c>
      <c r="L30" t="s">
        <v>45</v>
      </c>
      <c r="M30" t="s">
        <v>42</v>
      </c>
      <c r="N30" t="s">
        <v>48</v>
      </c>
      <c r="O30" t="str">
        <f t="shared" si="0"/>
        <v>Yawzi</v>
      </c>
      <c r="P30" t="str">
        <f t="shared" si="1"/>
        <v>Day4 vs Day3</v>
      </c>
      <c r="Q30" s="1">
        <v>-0.60870767000000003</v>
      </c>
      <c r="R30" s="1">
        <v>0.93833656799999998</v>
      </c>
      <c r="S30" s="1">
        <v>-0.54009397000000003</v>
      </c>
      <c r="T30" s="1">
        <v>0.12021481000000001</v>
      </c>
    </row>
    <row r="31" spans="1:20" x14ac:dyDescent="0.2">
      <c r="A31">
        <v>104</v>
      </c>
      <c r="B31" t="s">
        <v>34</v>
      </c>
      <c r="C31" t="s">
        <v>36</v>
      </c>
      <c r="D31">
        <v>9.7110429999999998E-2</v>
      </c>
      <c r="E31">
        <v>0.90431689400000004</v>
      </c>
      <c r="F31">
        <v>0.20348185999999999</v>
      </c>
      <c r="G31">
        <v>-1.86378602</v>
      </c>
      <c r="H31">
        <v>0.59580500000000003</v>
      </c>
      <c r="I31">
        <v>0.1571263</v>
      </c>
      <c r="J31" t="s">
        <v>45</v>
      </c>
      <c r="K31" t="s">
        <v>41</v>
      </c>
      <c r="L31" t="s">
        <v>45</v>
      </c>
      <c r="M31" t="s">
        <v>43</v>
      </c>
      <c r="N31" t="s">
        <v>48</v>
      </c>
      <c r="O31" t="str">
        <f t="shared" si="0"/>
        <v>Yawzi</v>
      </c>
      <c r="P31" t="str">
        <f t="shared" si="1"/>
        <v>Day5 vs Day3</v>
      </c>
      <c r="Q31" s="1">
        <v>9.7110429999999998E-2</v>
      </c>
      <c r="R31" s="1">
        <v>0.90431689400000004</v>
      </c>
      <c r="S31" s="1">
        <v>-1.86378602</v>
      </c>
      <c r="T31" s="1">
        <v>0.59580500000000003</v>
      </c>
    </row>
    <row r="32" spans="1:20" x14ac:dyDescent="0.2">
      <c r="A32">
        <v>105</v>
      </c>
      <c r="B32" t="s">
        <v>35</v>
      </c>
      <c r="C32" t="s">
        <v>36</v>
      </c>
      <c r="D32">
        <v>0.65425734000000002</v>
      </c>
      <c r="E32">
        <v>0.414181668</v>
      </c>
      <c r="F32">
        <v>0.19726700999999999</v>
      </c>
      <c r="G32">
        <v>-0.86453634999999995</v>
      </c>
      <c r="H32">
        <v>0.86567433000000005</v>
      </c>
      <c r="I32">
        <v>0.10647083</v>
      </c>
      <c r="J32" t="s">
        <v>45</v>
      </c>
      <c r="K32" t="s">
        <v>42</v>
      </c>
      <c r="L32" t="s">
        <v>45</v>
      </c>
      <c r="M32" t="s">
        <v>43</v>
      </c>
      <c r="N32" t="s">
        <v>48</v>
      </c>
      <c r="O32" t="str">
        <f t="shared" si="0"/>
        <v>Yawzi</v>
      </c>
      <c r="P32" t="str">
        <f t="shared" si="1"/>
        <v>Day5 vs Day4</v>
      </c>
      <c r="Q32" s="1">
        <v>0.65425734000000002</v>
      </c>
      <c r="R32" s="1">
        <v>0.414181668</v>
      </c>
      <c r="S32" s="1">
        <v>-0.86453634999999995</v>
      </c>
      <c r="T32" s="1">
        <v>0.86567433000000005</v>
      </c>
    </row>
    <row r="33" spans="1:21" x14ac:dyDescent="0.2">
      <c r="A33">
        <v>5</v>
      </c>
      <c r="B33" t="s">
        <v>22</v>
      </c>
      <c r="C33" t="s">
        <v>27</v>
      </c>
      <c r="D33">
        <v>2.25642824</v>
      </c>
      <c r="E33">
        <v>0.77966426499999997</v>
      </c>
      <c r="F33">
        <v>0.10418354000000001</v>
      </c>
      <c r="G33" t="s">
        <v>37</v>
      </c>
      <c r="H33" t="s">
        <v>37</v>
      </c>
      <c r="I33" t="s">
        <v>37</v>
      </c>
      <c r="J33" t="s">
        <v>38</v>
      </c>
      <c r="K33" t="s">
        <v>39</v>
      </c>
      <c r="L33" t="s">
        <v>44</v>
      </c>
      <c r="M33" t="s">
        <v>39</v>
      </c>
      <c r="N33" t="s">
        <v>51</v>
      </c>
      <c r="O33" t="str">
        <f t="shared" ref="O33:O47" si="2">M33</f>
        <v>Day1</v>
      </c>
      <c r="P33" t="str">
        <f t="shared" ref="P33:P47" si="3">CONCATENATE(J33, " vs ", L33)</f>
        <v>Lameshur Bay vs Tektite</v>
      </c>
      <c r="Q33" s="1">
        <v>2.25642824</v>
      </c>
      <c r="R33" s="1">
        <v>0.77966426499999997</v>
      </c>
      <c r="S33" s="1"/>
      <c r="T33" s="1"/>
    </row>
    <row r="34" spans="1:21" x14ac:dyDescent="0.2">
      <c r="A34">
        <v>19</v>
      </c>
      <c r="B34" t="s">
        <v>23</v>
      </c>
      <c r="C34" t="s">
        <v>28</v>
      </c>
      <c r="D34">
        <v>-0.63689277</v>
      </c>
      <c r="E34">
        <v>0.59828785399999995</v>
      </c>
      <c r="F34">
        <v>0.18081622</v>
      </c>
      <c r="G34">
        <v>-5.8696226100000004</v>
      </c>
      <c r="H34">
        <v>0.39027761</v>
      </c>
      <c r="I34">
        <v>4.0679569999999998E-2</v>
      </c>
      <c r="J34" t="s">
        <v>38</v>
      </c>
      <c r="K34" t="s">
        <v>40</v>
      </c>
      <c r="L34" t="s">
        <v>44</v>
      </c>
      <c r="M34" t="s">
        <v>40</v>
      </c>
      <c r="N34" t="s">
        <v>51</v>
      </c>
      <c r="O34" t="str">
        <f t="shared" si="2"/>
        <v>Day2</v>
      </c>
      <c r="P34" t="str">
        <f t="shared" si="3"/>
        <v>Lameshur Bay vs Tektite</v>
      </c>
      <c r="Q34" s="1">
        <v>-0.63689277</v>
      </c>
      <c r="R34" s="1">
        <v>0.59828785399999995</v>
      </c>
      <c r="S34" s="1">
        <v>-5.8696226100000004</v>
      </c>
      <c r="T34" s="1">
        <v>0.39027761</v>
      </c>
    </row>
    <row r="35" spans="1:21" x14ac:dyDescent="0.2">
      <c r="A35">
        <v>32</v>
      </c>
      <c r="B35" t="s">
        <v>24</v>
      </c>
      <c r="C35" t="s">
        <v>29</v>
      </c>
      <c r="D35">
        <v>2.7798847800000002</v>
      </c>
      <c r="E35">
        <v>0.28419087399999998</v>
      </c>
      <c r="F35">
        <v>8.6174440000000005E-2</v>
      </c>
      <c r="G35">
        <v>-5.32737836</v>
      </c>
      <c r="H35">
        <v>0.66464752999999999</v>
      </c>
      <c r="I35">
        <v>5.1566790000000001E-2</v>
      </c>
      <c r="J35" t="s">
        <v>38</v>
      </c>
      <c r="K35" t="s">
        <v>41</v>
      </c>
      <c r="L35" t="s">
        <v>44</v>
      </c>
      <c r="M35" t="s">
        <v>41</v>
      </c>
      <c r="N35" t="s">
        <v>51</v>
      </c>
      <c r="O35" t="str">
        <f t="shared" si="2"/>
        <v>Day3</v>
      </c>
      <c r="P35" t="str">
        <f t="shared" si="3"/>
        <v>Lameshur Bay vs Tektite</v>
      </c>
      <c r="Q35" s="1">
        <v>2.7798847800000002</v>
      </c>
      <c r="R35" s="1">
        <v>0.28419087399999998</v>
      </c>
      <c r="S35" s="1">
        <v>-5.32737836</v>
      </c>
      <c r="T35" s="1">
        <v>0.66464752999999999</v>
      </c>
    </row>
    <row r="36" spans="1:21" x14ac:dyDescent="0.2">
      <c r="A36">
        <v>44</v>
      </c>
      <c r="B36" t="s">
        <v>25</v>
      </c>
      <c r="C36" t="s">
        <v>30</v>
      </c>
      <c r="D36">
        <v>1.30307456</v>
      </c>
      <c r="E36">
        <v>0.38601016599999999</v>
      </c>
      <c r="F36">
        <v>0.16143678</v>
      </c>
      <c r="G36">
        <v>-3.4091201500000001</v>
      </c>
      <c r="H36">
        <v>0.37158265000000001</v>
      </c>
      <c r="I36">
        <v>8.028296E-2</v>
      </c>
      <c r="J36" t="s">
        <v>38</v>
      </c>
      <c r="K36" t="s">
        <v>42</v>
      </c>
      <c r="L36" t="s">
        <v>44</v>
      </c>
      <c r="M36" t="s">
        <v>42</v>
      </c>
      <c r="N36" t="s">
        <v>51</v>
      </c>
      <c r="O36" t="str">
        <f t="shared" si="2"/>
        <v>Day4</v>
      </c>
      <c r="P36" t="str">
        <f t="shared" si="3"/>
        <v>Lameshur Bay vs Tektite</v>
      </c>
      <c r="Q36" s="1">
        <v>1.30307456</v>
      </c>
      <c r="R36" s="1">
        <v>0.38601016599999999</v>
      </c>
      <c r="S36" s="1">
        <v>-3.4091201500000001</v>
      </c>
      <c r="T36" s="1">
        <v>0.37158265000000001</v>
      </c>
    </row>
    <row r="37" spans="1:21" x14ac:dyDescent="0.2">
      <c r="A37">
        <v>55</v>
      </c>
      <c r="B37" t="s">
        <v>26</v>
      </c>
      <c r="C37" t="s">
        <v>31</v>
      </c>
      <c r="D37">
        <v>2.4810941500000001</v>
      </c>
      <c r="E37">
        <v>0.75630786699999997</v>
      </c>
      <c r="F37">
        <v>0.13757834999999999</v>
      </c>
      <c r="G37">
        <v>-0.89113812000000003</v>
      </c>
      <c r="H37">
        <v>0.51890948999999997</v>
      </c>
      <c r="I37">
        <v>0.16812832999999999</v>
      </c>
      <c r="J37" t="s">
        <v>38</v>
      </c>
      <c r="K37" t="s">
        <v>43</v>
      </c>
      <c r="L37" t="s">
        <v>44</v>
      </c>
      <c r="M37" t="s">
        <v>43</v>
      </c>
      <c r="N37" t="s">
        <v>51</v>
      </c>
      <c r="O37" t="str">
        <f t="shared" si="2"/>
        <v>Day5</v>
      </c>
      <c r="P37" t="str">
        <f t="shared" si="3"/>
        <v>Lameshur Bay vs Tektite</v>
      </c>
      <c r="Q37" s="1">
        <v>2.4810941500000001</v>
      </c>
      <c r="R37" s="1">
        <v>0.75630786699999997</v>
      </c>
      <c r="S37" s="1">
        <v>-0.89113812000000003</v>
      </c>
      <c r="T37" s="1">
        <v>0.51890948999999997</v>
      </c>
    </row>
    <row r="38" spans="1:21" x14ac:dyDescent="0.2">
      <c r="A38">
        <v>10</v>
      </c>
      <c r="B38" t="s">
        <v>22</v>
      </c>
      <c r="C38" t="s">
        <v>32</v>
      </c>
      <c r="D38">
        <v>3.7146653000000001</v>
      </c>
      <c r="E38">
        <v>0.95774132599999995</v>
      </c>
      <c r="F38">
        <v>7.7835959999999996E-2</v>
      </c>
      <c r="G38" t="s">
        <v>37</v>
      </c>
      <c r="H38" t="s">
        <v>37</v>
      </c>
      <c r="I38" t="s">
        <v>37</v>
      </c>
      <c r="J38" t="s">
        <v>38</v>
      </c>
      <c r="K38" t="s">
        <v>39</v>
      </c>
      <c r="L38" t="s">
        <v>45</v>
      </c>
      <c r="M38" t="s">
        <v>39</v>
      </c>
      <c r="N38" t="s">
        <v>51</v>
      </c>
      <c r="O38" t="str">
        <f t="shared" si="2"/>
        <v>Day1</v>
      </c>
      <c r="P38" t="str">
        <f t="shared" si="3"/>
        <v>Lameshur Bay vs Yawzi</v>
      </c>
      <c r="Q38" s="1">
        <v>3.7146653000000001</v>
      </c>
      <c r="R38" s="1">
        <v>0.95774132599999995</v>
      </c>
      <c r="S38" s="1"/>
      <c r="T38" s="1"/>
    </row>
    <row r="39" spans="1:21" x14ac:dyDescent="0.2">
      <c r="A39">
        <v>24</v>
      </c>
      <c r="B39" t="s">
        <v>23</v>
      </c>
      <c r="C39" t="s">
        <v>33</v>
      </c>
      <c r="D39">
        <v>4.2169320000000003E-2</v>
      </c>
      <c r="E39">
        <v>0.60053107800000005</v>
      </c>
      <c r="F39">
        <v>0.17618754</v>
      </c>
      <c r="G39">
        <v>-2.8566825800000002</v>
      </c>
      <c r="H39">
        <v>0.21354218</v>
      </c>
      <c r="I39">
        <v>4.275284E-2</v>
      </c>
      <c r="J39" t="s">
        <v>38</v>
      </c>
      <c r="K39" t="s">
        <v>40</v>
      </c>
      <c r="L39" t="s">
        <v>45</v>
      </c>
      <c r="M39" t="s">
        <v>40</v>
      </c>
      <c r="N39" t="s">
        <v>51</v>
      </c>
      <c r="O39" t="str">
        <f t="shared" si="2"/>
        <v>Day2</v>
      </c>
      <c r="P39" t="str">
        <f t="shared" si="3"/>
        <v>Lameshur Bay vs Yawzi</v>
      </c>
      <c r="Q39" s="1">
        <v>4.2169320000000003E-2</v>
      </c>
      <c r="R39" s="1">
        <v>0.60053107800000005</v>
      </c>
      <c r="S39" s="1">
        <v>-2.8566825800000002</v>
      </c>
      <c r="T39" s="1">
        <v>0.21354218</v>
      </c>
    </row>
    <row r="40" spans="1:21" x14ac:dyDescent="0.2">
      <c r="A40">
        <v>37</v>
      </c>
      <c r="B40" t="s">
        <v>24</v>
      </c>
      <c r="C40" t="s">
        <v>34</v>
      </c>
      <c r="D40">
        <v>2.3145788899999999</v>
      </c>
      <c r="E40">
        <v>0.390655798</v>
      </c>
      <c r="F40">
        <v>8.5428749999999998E-2</v>
      </c>
      <c r="G40">
        <v>-3.0874970799999999</v>
      </c>
      <c r="H40">
        <v>9.1594770000000006E-2</v>
      </c>
      <c r="I40">
        <v>4.2471830000000002E-2</v>
      </c>
      <c r="J40" t="s">
        <v>38</v>
      </c>
      <c r="K40" t="s">
        <v>41</v>
      </c>
      <c r="L40" t="s">
        <v>45</v>
      </c>
      <c r="M40" t="s">
        <v>41</v>
      </c>
      <c r="N40" t="s">
        <v>51</v>
      </c>
      <c r="O40" t="str">
        <f t="shared" si="2"/>
        <v>Day3</v>
      </c>
      <c r="P40" t="str">
        <f t="shared" si="3"/>
        <v>Lameshur Bay vs Yawzi</v>
      </c>
      <c r="Q40" s="1">
        <v>2.3145788899999999</v>
      </c>
      <c r="R40" s="1">
        <v>0.390655798</v>
      </c>
      <c r="S40" s="1">
        <v>-3.0874970799999999</v>
      </c>
      <c r="T40" s="4">
        <v>9.1594770000000006E-2</v>
      </c>
      <c r="U40" s="1">
        <v>1</v>
      </c>
    </row>
    <row r="41" spans="1:21" x14ac:dyDescent="0.2">
      <c r="A41">
        <v>49</v>
      </c>
      <c r="B41" t="s">
        <v>25</v>
      </c>
      <c r="C41" t="s">
        <v>35</v>
      </c>
      <c r="D41">
        <v>0.97617129999999996</v>
      </c>
      <c r="E41">
        <v>0.12993870800000001</v>
      </c>
      <c r="F41">
        <v>0.17169773999999999</v>
      </c>
      <c r="G41">
        <v>-2.0514846000000002</v>
      </c>
      <c r="H41">
        <v>8.9070330000000003E-2</v>
      </c>
      <c r="I41">
        <v>8.8926430000000001E-2</v>
      </c>
      <c r="J41" t="s">
        <v>38</v>
      </c>
      <c r="K41" t="s">
        <v>42</v>
      </c>
      <c r="L41" t="s">
        <v>45</v>
      </c>
      <c r="M41" t="s">
        <v>42</v>
      </c>
      <c r="N41" t="s">
        <v>51</v>
      </c>
      <c r="O41" t="str">
        <f t="shared" si="2"/>
        <v>Day4</v>
      </c>
      <c r="P41" t="str">
        <f t="shared" si="3"/>
        <v>Lameshur Bay vs Yawzi</v>
      </c>
      <c r="Q41" s="1">
        <v>0.97617129999999996</v>
      </c>
      <c r="R41" s="1">
        <v>0.12993870800000001</v>
      </c>
      <c r="S41" s="1">
        <v>-2.0514846000000002</v>
      </c>
      <c r="T41" s="4">
        <v>8.9070330000000003E-2</v>
      </c>
      <c r="U41" s="1">
        <v>1</v>
      </c>
    </row>
    <row r="42" spans="1:21" x14ac:dyDescent="0.2">
      <c r="A42">
        <v>60</v>
      </c>
      <c r="B42" t="s">
        <v>26</v>
      </c>
      <c r="C42" t="s">
        <v>36</v>
      </c>
      <c r="D42">
        <v>2.2652951400000001</v>
      </c>
      <c r="E42">
        <v>0.65206517600000002</v>
      </c>
      <c r="F42">
        <v>0.14197525999999999</v>
      </c>
      <c r="G42">
        <v>-4.0969350000000002E-2</v>
      </c>
      <c r="H42">
        <v>0.63464518000000003</v>
      </c>
      <c r="I42">
        <v>0.15853703999999999</v>
      </c>
      <c r="J42" t="s">
        <v>38</v>
      </c>
      <c r="K42" t="s">
        <v>43</v>
      </c>
      <c r="L42" t="s">
        <v>45</v>
      </c>
      <c r="M42" t="s">
        <v>43</v>
      </c>
      <c r="N42" t="s">
        <v>51</v>
      </c>
      <c r="O42" t="str">
        <f t="shared" si="2"/>
        <v>Day5</v>
      </c>
      <c r="P42" t="str">
        <f t="shared" si="3"/>
        <v>Lameshur Bay vs Yawzi</v>
      </c>
      <c r="Q42" s="1">
        <v>2.2652951400000001</v>
      </c>
      <c r="R42" s="1">
        <v>0.65206517600000002</v>
      </c>
      <c r="S42" s="1">
        <v>-4.0969350000000002E-2</v>
      </c>
      <c r="T42" s="1">
        <v>0.63464518000000003</v>
      </c>
    </row>
    <row r="43" spans="1:21" x14ac:dyDescent="0.2">
      <c r="A43">
        <v>65</v>
      </c>
      <c r="B43" t="s">
        <v>27</v>
      </c>
      <c r="C43" t="s">
        <v>32</v>
      </c>
      <c r="D43">
        <v>2.9647705200000001</v>
      </c>
      <c r="E43">
        <v>0.61216327500000001</v>
      </c>
      <c r="F43">
        <v>9.3961580000000003E-2</v>
      </c>
      <c r="G43" t="s">
        <v>37</v>
      </c>
      <c r="H43" t="s">
        <v>37</v>
      </c>
      <c r="I43" t="s">
        <v>37</v>
      </c>
      <c r="J43" t="s">
        <v>44</v>
      </c>
      <c r="K43" t="s">
        <v>39</v>
      </c>
      <c r="L43" t="s">
        <v>45</v>
      </c>
      <c r="M43" t="s">
        <v>39</v>
      </c>
      <c r="N43" s="3" t="s">
        <v>51</v>
      </c>
      <c r="O43" t="str">
        <f t="shared" si="2"/>
        <v>Day1</v>
      </c>
      <c r="P43" t="str">
        <f t="shared" si="3"/>
        <v>Tektite vs Yawzi</v>
      </c>
      <c r="Q43" s="1">
        <v>2.9647705200000001</v>
      </c>
      <c r="R43" s="1">
        <v>0.61216327500000001</v>
      </c>
      <c r="S43" s="1"/>
      <c r="T43" s="1"/>
    </row>
    <row r="44" spans="1:21" x14ac:dyDescent="0.2">
      <c r="A44">
        <v>74</v>
      </c>
      <c r="B44" t="s">
        <v>28</v>
      </c>
      <c r="C44" t="s">
        <v>33</v>
      </c>
      <c r="D44">
        <v>0.54882721999999995</v>
      </c>
      <c r="E44">
        <v>0.88193326699999997</v>
      </c>
      <c r="F44">
        <v>0.15094656000000001</v>
      </c>
      <c r="G44">
        <v>2.3595245899999999</v>
      </c>
      <c r="H44">
        <v>0.80566546000000006</v>
      </c>
      <c r="I44">
        <v>0.11610566999999999</v>
      </c>
      <c r="J44" t="s">
        <v>44</v>
      </c>
      <c r="K44" t="s">
        <v>40</v>
      </c>
      <c r="L44" t="s">
        <v>45</v>
      </c>
      <c r="M44" t="s">
        <v>40</v>
      </c>
      <c r="N44" s="3" t="s">
        <v>51</v>
      </c>
      <c r="O44" t="str">
        <f t="shared" si="2"/>
        <v>Day2</v>
      </c>
      <c r="P44" t="str">
        <f t="shared" si="3"/>
        <v>Tektite vs Yawzi</v>
      </c>
      <c r="Q44" s="1">
        <v>0.54882721999999995</v>
      </c>
      <c r="R44" s="1">
        <v>0.88193326699999997</v>
      </c>
      <c r="S44" s="1">
        <v>2.3595245899999999</v>
      </c>
      <c r="T44" s="1">
        <v>0.80566546000000006</v>
      </c>
    </row>
    <row r="45" spans="1:21" x14ac:dyDescent="0.2">
      <c r="A45">
        <v>82</v>
      </c>
      <c r="B45" t="s">
        <v>29</v>
      </c>
      <c r="C45" t="s">
        <v>34</v>
      </c>
      <c r="D45">
        <v>-0.43400982999999999</v>
      </c>
      <c r="E45">
        <v>0.91295045799999996</v>
      </c>
      <c r="F45">
        <v>0.15761892</v>
      </c>
      <c r="G45">
        <v>3.35331679</v>
      </c>
      <c r="H45">
        <v>0.25659243999999998</v>
      </c>
      <c r="I45">
        <v>9.7966319999999996E-2</v>
      </c>
      <c r="J45" t="s">
        <v>44</v>
      </c>
      <c r="K45" t="s">
        <v>41</v>
      </c>
      <c r="L45" t="s">
        <v>45</v>
      </c>
      <c r="M45" t="s">
        <v>41</v>
      </c>
      <c r="N45" s="3" t="s">
        <v>51</v>
      </c>
      <c r="O45" t="str">
        <f t="shared" si="2"/>
        <v>Day3</v>
      </c>
      <c r="P45" t="str">
        <f t="shared" si="3"/>
        <v>Tektite vs Yawzi</v>
      </c>
      <c r="Q45" s="1">
        <v>-0.43400982999999999</v>
      </c>
      <c r="R45" s="1">
        <v>0.91295045799999996</v>
      </c>
      <c r="S45" s="1">
        <v>3.35331679</v>
      </c>
      <c r="T45" s="1">
        <v>0.25659243999999998</v>
      </c>
    </row>
    <row r="46" spans="1:21" x14ac:dyDescent="0.2">
      <c r="A46">
        <v>89</v>
      </c>
      <c r="B46" t="s">
        <v>30</v>
      </c>
      <c r="C46" t="s">
        <v>35</v>
      </c>
      <c r="D46">
        <v>-0.26398611999999999</v>
      </c>
      <c r="E46">
        <v>0.60214189600000001</v>
      </c>
      <c r="F46">
        <v>0.16992402000000001</v>
      </c>
      <c r="G46">
        <v>0.63751437</v>
      </c>
      <c r="H46">
        <v>1.8994170000000001E-2</v>
      </c>
      <c r="I46">
        <v>0.11710613</v>
      </c>
      <c r="J46" t="s">
        <v>44</v>
      </c>
      <c r="K46" t="s">
        <v>42</v>
      </c>
      <c r="L46" t="s">
        <v>45</v>
      </c>
      <c r="M46" t="s">
        <v>42</v>
      </c>
      <c r="N46" s="3" t="s">
        <v>51</v>
      </c>
      <c r="O46" t="str">
        <f t="shared" si="2"/>
        <v>Day4</v>
      </c>
      <c r="P46" t="str">
        <f t="shared" si="3"/>
        <v>Tektite vs Yawzi</v>
      </c>
      <c r="Q46" s="1">
        <v>-0.26398611999999999</v>
      </c>
      <c r="R46" s="1">
        <v>0.60214189600000001</v>
      </c>
      <c r="S46" s="1">
        <v>0.63751437</v>
      </c>
      <c r="T46" s="4">
        <v>1.8994170000000001E-2</v>
      </c>
      <c r="U46" s="1">
        <v>1</v>
      </c>
    </row>
    <row r="47" spans="1:21" x14ac:dyDescent="0.2">
      <c r="A47">
        <v>95</v>
      </c>
      <c r="B47" t="s">
        <v>31</v>
      </c>
      <c r="C47" t="s">
        <v>36</v>
      </c>
      <c r="D47">
        <v>-0.11891151</v>
      </c>
      <c r="E47">
        <v>0.72416562399999995</v>
      </c>
      <c r="F47">
        <v>0.18723877</v>
      </c>
      <c r="G47">
        <v>0.70536061000000005</v>
      </c>
      <c r="H47">
        <v>0.21246155</v>
      </c>
      <c r="I47">
        <v>0.13036136000000001</v>
      </c>
      <c r="J47" t="s">
        <v>44</v>
      </c>
      <c r="K47" t="s">
        <v>43</v>
      </c>
      <c r="L47" t="s">
        <v>45</v>
      </c>
      <c r="M47" t="s">
        <v>43</v>
      </c>
      <c r="N47" s="3" t="s">
        <v>51</v>
      </c>
      <c r="O47" t="str">
        <f t="shared" si="2"/>
        <v>Day5</v>
      </c>
      <c r="P47" t="str">
        <f t="shared" si="3"/>
        <v>Tektite vs Yawzi</v>
      </c>
      <c r="Q47" s="1">
        <v>-0.11891151</v>
      </c>
      <c r="R47" s="1">
        <v>0.72416562399999995</v>
      </c>
      <c r="S47" s="1">
        <v>0.70536061000000005</v>
      </c>
      <c r="T47" s="1">
        <v>0.21246155</v>
      </c>
    </row>
    <row r="48" spans="1:21" x14ac:dyDescent="0.2">
      <c r="A48">
        <v>6</v>
      </c>
      <c r="B48" t="s">
        <v>22</v>
      </c>
      <c r="C48" t="s">
        <v>28</v>
      </c>
      <c r="D48">
        <v>1.23304207</v>
      </c>
      <c r="E48">
        <v>0.66289684699999996</v>
      </c>
      <c r="F48">
        <v>0.12003076</v>
      </c>
      <c r="G48" t="s">
        <v>37</v>
      </c>
      <c r="H48" t="s">
        <v>37</v>
      </c>
      <c r="I48" t="s">
        <v>37</v>
      </c>
      <c r="J48" t="s">
        <v>38</v>
      </c>
      <c r="K48" t="s">
        <v>39</v>
      </c>
      <c r="L48" t="s">
        <v>44</v>
      </c>
      <c r="M48" t="s">
        <v>40</v>
      </c>
    </row>
    <row r="49" spans="1:21" x14ac:dyDescent="0.2">
      <c r="A49">
        <v>7</v>
      </c>
      <c r="B49" t="s">
        <v>22</v>
      </c>
      <c r="C49" t="s">
        <v>29</v>
      </c>
      <c r="D49">
        <v>3.08287362</v>
      </c>
      <c r="E49">
        <v>0.58907252399999999</v>
      </c>
      <c r="F49">
        <v>8.2826230000000001E-2</v>
      </c>
      <c r="G49" t="s">
        <v>37</v>
      </c>
      <c r="H49" t="s">
        <v>37</v>
      </c>
      <c r="I49" t="s">
        <v>37</v>
      </c>
      <c r="J49" t="s">
        <v>38</v>
      </c>
      <c r="K49" t="s">
        <v>39</v>
      </c>
      <c r="L49" t="s">
        <v>44</v>
      </c>
      <c r="M49" t="s">
        <v>41</v>
      </c>
    </row>
    <row r="50" spans="1:21" x14ac:dyDescent="0.2">
      <c r="A50">
        <v>8</v>
      </c>
      <c r="B50" t="s">
        <v>22</v>
      </c>
      <c r="C50" t="s">
        <v>30</v>
      </c>
      <c r="D50">
        <v>2.5588618200000002</v>
      </c>
      <c r="E50">
        <v>0.67404549599999997</v>
      </c>
      <c r="F50">
        <v>0.10079839</v>
      </c>
      <c r="G50" t="s">
        <v>37</v>
      </c>
      <c r="H50" t="s">
        <v>37</v>
      </c>
      <c r="I50" t="s">
        <v>37</v>
      </c>
      <c r="J50" t="s">
        <v>38</v>
      </c>
      <c r="K50" t="s">
        <v>39</v>
      </c>
      <c r="L50" t="s">
        <v>44</v>
      </c>
      <c r="M50" t="s">
        <v>42</v>
      </c>
    </row>
    <row r="51" spans="1:21" x14ac:dyDescent="0.2">
      <c r="A51">
        <v>9</v>
      </c>
      <c r="B51" t="s">
        <v>22</v>
      </c>
      <c r="C51" t="s">
        <v>31</v>
      </c>
      <c r="D51">
        <v>2.9435041399999999</v>
      </c>
      <c r="E51" s="5">
        <v>4.8468070000000002E-2</v>
      </c>
      <c r="F51">
        <v>9.2430799999999994E-2</v>
      </c>
      <c r="G51" t="s">
        <v>37</v>
      </c>
      <c r="H51" t="s">
        <v>37</v>
      </c>
      <c r="I51" t="s">
        <v>37</v>
      </c>
      <c r="J51" t="s">
        <v>38</v>
      </c>
      <c r="K51" t="s">
        <v>39</v>
      </c>
      <c r="L51" t="s">
        <v>44</v>
      </c>
      <c r="M51" t="s">
        <v>43</v>
      </c>
      <c r="U51">
        <v>1</v>
      </c>
    </row>
    <row r="52" spans="1:21" x14ac:dyDescent="0.2">
      <c r="A52">
        <v>18</v>
      </c>
      <c r="B52" t="s">
        <v>23</v>
      </c>
      <c r="C52" t="s">
        <v>27</v>
      </c>
      <c r="D52">
        <v>0.99884362999999998</v>
      </c>
      <c r="E52">
        <v>0.10283848900000001</v>
      </c>
      <c r="F52">
        <v>0.17421700000000001</v>
      </c>
      <c r="G52" t="s">
        <v>37</v>
      </c>
      <c r="H52" t="s">
        <v>37</v>
      </c>
      <c r="I52" t="s">
        <v>37</v>
      </c>
      <c r="J52" t="s">
        <v>38</v>
      </c>
      <c r="K52" t="s">
        <v>40</v>
      </c>
      <c r="L52" t="s">
        <v>44</v>
      </c>
      <c r="M52" t="s">
        <v>39</v>
      </c>
    </row>
    <row r="53" spans="1:21" x14ac:dyDescent="0.2">
      <c r="A53">
        <v>20</v>
      </c>
      <c r="B53" t="s">
        <v>23</v>
      </c>
      <c r="C53" t="s">
        <v>29</v>
      </c>
      <c r="D53">
        <v>2.6983543299999999</v>
      </c>
      <c r="E53">
        <v>0.24118402999999999</v>
      </c>
      <c r="F53">
        <v>0.12412177000000001</v>
      </c>
      <c r="G53">
        <v>-5.0325344799999998</v>
      </c>
      <c r="H53">
        <v>0.27827131999999999</v>
      </c>
      <c r="I53">
        <v>6.0605569999999997E-2</v>
      </c>
      <c r="J53" t="s">
        <v>38</v>
      </c>
      <c r="K53" t="s">
        <v>40</v>
      </c>
      <c r="L53" t="s">
        <v>44</v>
      </c>
      <c r="M53" t="s">
        <v>41</v>
      </c>
    </row>
    <row r="54" spans="1:21" x14ac:dyDescent="0.2">
      <c r="A54">
        <v>21</v>
      </c>
      <c r="B54" t="s">
        <v>23</v>
      </c>
      <c r="C54" t="s">
        <v>30</v>
      </c>
      <c r="D54">
        <v>1.5669362</v>
      </c>
      <c r="E54">
        <v>0.363017127</v>
      </c>
      <c r="F54">
        <v>0.17442057</v>
      </c>
      <c r="G54">
        <v>-3.41312389</v>
      </c>
      <c r="H54">
        <v>0.24066994</v>
      </c>
      <c r="I54">
        <v>7.1820159999999994E-2</v>
      </c>
      <c r="J54" t="s">
        <v>38</v>
      </c>
      <c r="K54" t="s">
        <v>40</v>
      </c>
      <c r="L54" t="s">
        <v>44</v>
      </c>
      <c r="M54" t="s">
        <v>42</v>
      </c>
    </row>
    <row r="55" spans="1:21" x14ac:dyDescent="0.2">
      <c r="A55">
        <v>22</v>
      </c>
      <c r="B55" t="s">
        <v>23</v>
      </c>
      <c r="C55" t="s">
        <v>31</v>
      </c>
      <c r="D55">
        <v>2.3344992200000001</v>
      </c>
      <c r="E55">
        <v>0.96290832699999995</v>
      </c>
      <c r="F55">
        <v>0.11101758</v>
      </c>
      <c r="G55">
        <v>-5.9670674999999997</v>
      </c>
      <c r="H55" s="5">
        <v>2.2627640000000001E-2</v>
      </c>
      <c r="I55">
        <v>3.500139E-2</v>
      </c>
      <c r="J55" t="s">
        <v>38</v>
      </c>
      <c r="K55" t="s">
        <v>40</v>
      </c>
      <c r="L55" t="s">
        <v>44</v>
      </c>
      <c r="M55" t="s">
        <v>43</v>
      </c>
      <c r="U55">
        <v>1</v>
      </c>
    </row>
    <row r="56" spans="1:21" x14ac:dyDescent="0.2">
      <c r="A56">
        <v>30</v>
      </c>
      <c r="B56" t="s">
        <v>24</v>
      </c>
      <c r="C56" t="s">
        <v>27</v>
      </c>
      <c r="D56">
        <v>1.60755318</v>
      </c>
      <c r="E56" s="5">
        <v>3.9958349999999997E-3</v>
      </c>
      <c r="F56">
        <v>0.11743058000000001</v>
      </c>
      <c r="G56" t="s">
        <v>37</v>
      </c>
      <c r="H56" t="s">
        <v>37</v>
      </c>
      <c r="I56" t="s">
        <v>37</v>
      </c>
      <c r="J56" t="s">
        <v>38</v>
      </c>
      <c r="K56" t="s">
        <v>41</v>
      </c>
      <c r="L56" t="s">
        <v>44</v>
      </c>
      <c r="M56" t="s">
        <v>39</v>
      </c>
      <c r="U56">
        <v>1</v>
      </c>
    </row>
    <row r="57" spans="1:21" x14ac:dyDescent="0.2">
      <c r="A57">
        <v>31</v>
      </c>
      <c r="B57" t="s">
        <v>24</v>
      </c>
      <c r="C57" t="s">
        <v>28</v>
      </c>
      <c r="D57">
        <v>0.27977470999999998</v>
      </c>
      <c r="E57">
        <v>0.31789525800000001</v>
      </c>
      <c r="F57">
        <v>0.16262009999999999</v>
      </c>
      <c r="G57">
        <v>-6.1527501200000003</v>
      </c>
      <c r="H57">
        <v>0.34128567999999998</v>
      </c>
      <c r="I57">
        <v>3.659594E-2</v>
      </c>
      <c r="J57" t="s">
        <v>38</v>
      </c>
      <c r="K57" t="s">
        <v>41</v>
      </c>
      <c r="L57" t="s">
        <v>44</v>
      </c>
      <c r="M57" t="s">
        <v>40</v>
      </c>
    </row>
    <row r="58" spans="1:21" x14ac:dyDescent="0.2">
      <c r="A58">
        <v>33</v>
      </c>
      <c r="B58" t="s">
        <v>24</v>
      </c>
      <c r="C58" t="s">
        <v>30</v>
      </c>
      <c r="D58">
        <v>2.0227247799999999</v>
      </c>
      <c r="E58">
        <v>0.53188133100000001</v>
      </c>
      <c r="F58">
        <v>0.10703998000000001</v>
      </c>
      <c r="G58">
        <v>-3.7793685300000002</v>
      </c>
      <c r="H58">
        <v>0.17800732</v>
      </c>
      <c r="I58">
        <v>5.9179269999999999E-2</v>
      </c>
      <c r="J58" t="s">
        <v>38</v>
      </c>
      <c r="K58" t="s">
        <v>41</v>
      </c>
      <c r="L58" t="s">
        <v>44</v>
      </c>
      <c r="M58" t="s">
        <v>42</v>
      </c>
    </row>
    <row r="59" spans="1:21" x14ac:dyDescent="0.2">
      <c r="A59">
        <v>34</v>
      </c>
      <c r="B59" t="s">
        <v>24</v>
      </c>
      <c r="C59" t="s">
        <v>31</v>
      </c>
      <c r="D59">
        <v>2.56338635</v>
      </c>
      <c r="E59">
        <v>0.69193210599999999</v>
      </c>
      <c r="F59">
        <v>8.1869529999999996E-2</v>
      </c>
      <c r="G59">
        <v>-6.4815429099999999</v>
      </c>
      <c r="H59">
        <v>0.12014505</v>
      </c>
      <c r="I59">
        <v>2.582361E-2</v>
      </c>
      <c r="J59" t="s">
        <v>38</v>
      </c>
      <c r="K59" t="s">
        <v>41</v>
      </c>
      <c r="L59" t="s">
        <v>44</v>
      </c>
      <c r="M59" t="s">
        <v>43</v>
      </c>
    </row>
    <row r="60" spans="1:21" x14ac:dyDescent="0.2">
      <c r="A60">
        <v>41</v>
      </c>
      <c r="B60" t="s">
        <v>25</v>
      </c>
      <c r="C60" t="s">
        <v>27</v>
      </c>
      <c r="D60">
        <v>0.89080526999999998</v>
      </c>
      <c r="E60" s="5">
        <v>6.9363406000000002E-2</v>
      </c>
      <c r="F60">
        <v>0.16466285</v>
      </c>
      <c r="G60" t="s">
        <v>37</v>
      </c>
      <c r="H60" t="s">
        <v>37</v>
      </c>
      <c r="I60" t="s">
        <v>37</v>
      </c>
      <c r="J60" t="s">
        <v>38</v>
      </c>
      <c r="K60" t="s">
        <v>42</v>
      </c>
      <c r="L60" t="s">
        <v>44</v>
      </c>
      <c r="M60" t="s">
        <v>39</v>
      </c>
      <c r="U60">
        <v>1</v>
      </c>
    </row>
    <row r="61" spans="1:21" x14ac:dyDescent="0.2">
      <c r="A61">
        <v>42</v>
      </c>
      <c r="B61" t="s">
        <v>25</v>
      </c>
      <c r="C61" t="s">
        <v>28</v>
      </c>
      <c r="D61">
        <v>-0.35787459999999999</v>
      </c>
      <c r="E61">
        <v>0.518358922</v>
      </c>
      <c r="F61">
        <v>0.17355967</v>
      </c>
      <c r="G61">
        <v>-5.8576611099999996</v>
      </c>
      <c r="H61">
        <v>0.15878302999999999</v>
      </c>
      <c r="I61">
        <v>4.0655459999999997E-2</v>
      </c>
      <c r="J61" t="s">
        <v>38</v>
      </c>
      <c r="K61" t="s">
        <v>42</v>
      </c>
      <c r="L61" t="s">
        <v>44</v>
      </c>
      <c r="M61" t="s">
        <v>40</v>
      </c>
    </row>
    <row r="62" spans="1:21" x14ac:dyDescent="0.2">
      <c r="A62">
        <v>43</v>
      </c>
      <c r="B62" t="s">
        <v>25</v>
      </c>
      <c r="C62" t="s">
        <v>29</v>
      </c>
      <c r="D62">
        <v>2.0065334300000002</v>
      </c>
      <c r="E62">
        <v>0.69305758200000001</v>
      </c>
      <c r="F62">
        <v>0.15447593000000001</v>
      </c>
      <c r="G62">
        <v>-5.0239861100000001</v>
      </c>
      <c r="H62">
        <v>0.24073104000000001</v>
      </c>
      <c r="I62">
        <v>6.0129559999999999E-2</v>
      </c>
      <c r="J62" t="s">
        <v>38</v>
      </c>
      <c r="K62" t="s">
        <v>42</v>
      </c>
      <c r="L62" t="s">
        <v>44</v>
      </c>
      <c r="M62" t="s">
        <v>41</v>
      </c>
    </row>
    <row r="63" spans="1:21" x14ac:dyDescent="0.2">
      <c r="A63">
        <v>45</v>
      </c>
      <c r="B63" t="s">
        <v>25</v>
      </c>
      <c r="C63" t="s">
        <v>31</v>
      </c>
      <c r="D63">
        <v>1.82051052</v>
      </c>
      <c r="E63">
        <v>0.408385787</v>
      </c>
      <c r="F63">
        <v>0.15865211000000001</v>
      </c>
      <c r="G63">
        <v>-5.89842946</v>
      </c>
      <c r="H63">
        <v>0.10679869</v>
      </c>
      <c r="I63">
        <v>3.4824210000000001E-2</v>
      </c>
      <c r="J63" t="s">
        <v>38</v>
      </c>
      <c r="K63" t="s">
        <v>42</v>
      </c>
      <c r="L63" t="s">
        <v>44</v>
      </c>
      <c r="M63" t="s">
        <v>43</v>
      </c>
    </row>
    <row r="64" spans="1:21" x14ac:dyDescent="0.2">
      <c r="A64">
        <v>51</v>
      </c>
      <c r="B64" t="s">
        <v>26</v>
      </c>
      <c r="C64" t="s">
        <v>27</v>
      </c>
      <c r="D64">
        <v>1.6831846800000001</v>
      </c>
      <c r="E64">
        <v>0.32905860799999997</v>
      </c>
      <c r="F64">
        <v>0.17363223999999999</v>
      </c>
      <c r="G64" t="s">
        <v>37</v>
      </c>
      <c r="H64" t="s">
        <v>37</v>
      </c>
      <c r="I64" t="s">
        <v>37</v>
      </c>
      <c r="J64" t="s">
        <v>38</v>
      </c>
      <c r="K64" t="s">
        <v>43</v>
      </c>
      <c r="L64" t="s">
        <v>44</v>
      </c>
      <c r="M64" t="s">
        <v>39</v>
      </c>
    </row>
    <row r="65" spans="1:21" x14ac:dyDescent="0.2">
      <c r="A65">
        <v>52</v>
      </c>
      <c r="B65" t="s">
        <v>26</v>
      </c>
      <c r="C65" t="s">
        <v>28</v>
      </c>
      <c r="D65">
        <v>0.53917934000000001</v>
      </c>
      <c r="E65">
        <v>0.32525685599999998</v>
      </c>
      <c r="F65">
        <v>0.19694133</v>
      </c>
      <c r="G65">
        <v>-2.8498238599999999</v>
      </c>
      <c r="H65">
        <v>0.10267799</v>
      </c>
      <c r="I65">
        <v>9.4770640000000003E-2</v>
      </c>
      <c r="J65" t="s">
        <v>38</v>
      </c>
      <c r="K65" t="s">
        <v>43</v>
      </c>
      <c r="L65" t="s">
        <v>44</v>
      </c>
      <c r="M65" t="s">
        <v>40</v>
      </c>
    </row>
    <row r="66" spans="1:21" x14ac:dyDescent="0.2">
      <c r="A66">
        <v>53</v>
      </c>
      <c r="B66" t="s">
        <v>26</v>
      </c>
      <c r="C66" t="s">
        <v>29</v>
      </c>
      <c r="D66">
        <v>2.64460242</v>
      </c>
      <c r="E66">
        <v>0.513567879</v>
      </c>
      <c r="F66">
        <v>0.13862917999999999</v>
      </c>
      <c r="G66">
        <v>-1.93890918</v>
      </c>
      <c r="H66">
        <v>0.60831139000000001</v>
      </c>
      <c r="I66">
        <v>0.12530527999999999</v>
      </c>
      <c r="J66" t="s">
        <v>38</v>
      </c>
      <c r="K66" t="s">
        <v>43</v>
      </c>
      <c r="L66" t="s">
        <v>44</v>
      </c>
      <c r="M66" t="s">
        <v>41</v>
      </c>
    </row>
    <row r="67" spans="1:21" x14ac:dyDescent="0.2">
      <c r="A67">
        <v>54</v>
      </c>
      <c r="B67" t="s">
        <v>26</v>
      </c>
      <c r="C67" t="s">
        <v>30</v>
      </c>
      <c r="D67">
        <v>2.0345594400000002</v>
      </c>
      <c r="E67">
        <v>0.28657098399999997</v>
      </c>
      <c r="F67">
        <v>0.15971120999999999</v>
      </c>
      <c r="G67">
        <v>0.21986189</v>
      </c>
      <c r="H67">
        <v>0.85675458999999998</v>
      </c>
      <c r="I67">
        <v>0.14878580999999999</v>
      </c>
      <c r="J67" t="s">
        <v>38</v>
      </c>
      <c r="K67" t="s">
        <v>43</v>
      </c>
      <c r="L67" t="s">
        <v>44</v>
      </c>
      <c r="M67" t="s">
        <v>42</v>
      </c>
    </row>
    <row r="68" spans="1:21" x14ac:dyDescent="0.2">
      <c r="A68">
        <v>11</v>
      </c>
      <c r="B68" t="s">
        <v>22</v>
      </c>
      <c r="C68" t="s">
        <v>33</v>
      </c>
      <c r="D68">
        <v>1.5795145900000001</v>
      </c>
      <c r="E68">
        <v>0.27298571599999999</v>
      </c>
      <c r="F68">
        <v>0.12680795</v>
      </c>
      <c r="G68" t="s">
        <v>37</v>
      </c>
      <c r="H68" t="s">
        <v>37</v>
      </c>
      <c r="I68" t="s">
        <v>37</v>
      </c>
      <c r="J68" t="s">
        <v>38</v>
      </c>
      <c r="K68" t="s">
        <v>39</v>
      </c>
      <c r="L68" t="s">
        <v>45</v>
      </c>
      <c r="M68" t="s">
        <v>40</v>
      </c>
    </row>
    <row r="69" spans="1:21" x14ac:dyDescent="0.2">
      <c r="A69">
        <v>12</v>
      </c>
      <c r="B69" t="s">
        <v>22</v>
      </c>
      <c r="C69" t="s">
        <v>34</v>
      </c>
      <c r="D69">
        <v>2.772062</v>
      </c>
      <c r="E69">
        <v>0.49100349100000001</v>
      </c>
      <c r="F69">
        <v>0.10248662</v>
      </c>
      <c r="G69" t="s">
        <v>37</v>
      </c>
      <c r="H69" t="s">
        <v>37</v>
      </c>
      <c r="I69" t="s">
        <v>37</v>
      </c>
      <c r="J69" t="s">
        <v>38</v>
      </c>
      <c r="K69" t="s">
        <v>39</v>
      </c>
      <c r="L69" t="s">
        <v>45</v>
      </c>
      <c r="M69" t="s">
        <v>41</v>
      </c>
    </row>
    <row r="70" spans="1:21" x14ac:dyDescent="0.2">
      <c r="A70">
        <v>13</v>
      </c>
      <c r="B70" t="s">
        <v>22</v>
      </c>
      <c r="C70" t="s">
        <v>35</v>
      </c>
      <c r="D70">
        <v>2.2661256600000002</v>
      </c>
      <c r="E70">
        <v>0.51259317400000004</v>
      </c>
      <c r="F70">
        <v>0.11490269</v>
      </c>
      <c r="G70" t="s">
        <v>37</v>
      </c>
      <c r="H70" t="s">
        <v>37</v>
      </c>
      <c r="I70" t="s">
        <v>37</v>
      </c>
      <c r="J70" t="s">
        <v>38</v>
      </c>
      <c r="K70" t="s">
        <v>39</v>
      </c>
      <c r="L70" t="s">
        <v>45</v>
      </c>
      <c r="M70" t="s">
        <v>42</v>
      </c>
    </row>
    <row r="71" spans="1:21" x14ac:dyDescent="0.2">
      <c r="A71">
        <v>14</v>
      </c>
      <c r="B71" t="s">
        <v>22</v>
      </c>
      <c r="C71" t="s">
        <v>36</v>
      </c>
      <c r="D71">
        <v>2.7534288299999998</v>
      </c>
      <c r="E71">
        <v>0.39478154599999998</v>
      </c>
      <c r="F71">
        <v>0.10278155</v>
      </c>
      <c r="G71" t="s">
        <v>37</v>
      </c>
      <c r="H71" t="s">
        <v>37</v>
      </c>
      <c r="I71" t="s">
        <v>37</v>
      </c>
      <c r="J71" t="s">
        <v>38</v>
      </c>
      <c r="K71" t="s">
        <v>39</v>
      </c>
      <c r="L71" t="s">
        <v>45</v>
      </c>
      <c r="M71" t="s">
        <v>43</v>
      </c>
    </row>
    <row r="72" spans="1:21" x14ac:dyDescent="0.2">
      <c r="A72">
        <v>23</v>
      </c>
      <c r="B72" t="s">
        <v>23</v>
      </c>
      <c r="C72" t="s">
        <v>32</v>
      </c>
      <c r="D72">
        <v>4.1720836099999996</v>
      </c>
      <c r="E72" s="5">
        <v>1.8621123E-2</v>
      </c>
      <c r="F72">
        <v>5.5507550000000003E-2</v>
      </c>
      <c r="G72" t="s">
        <v>37</v>
      </c>
      <c r="H72" t="s">
        <v>37</v>
      </c>
      <c r="I72" t="s">
        <v>37</v>
      </c>
      <c r="J72" t="s">
        <v>38</v>
      </c>
      <c r="K72" t="s">
        <v>40</v>
      </c>
      <c r="L72" t="s">
        <v>45</v>
      </c>
      <c r="M72" t="s">
        <v>39</v>
      </c>
      <c r="U72">
        <v>1</v>
      </c>
    </row>
    <row r="73" spans="1:21" x14ac:dyDescent="0.2">
      <c r="A73">
        <v>25</v>
      </c>
      <c r="B73" t="s">
        <v>23</v>
      </c>
      <c r="C73" t="s">
        <v>34</v>
      </c>
      <c r="D73">
        <v>1.96527527</v>
      </c>
      <c r="E73">
        <v>0.227134584</v>
      </c>
      <c r="F73">
        <v>8.216938E-2</v>
      </c>
      <c r="G73">
        <v>-2.5491172899999999</v>
      </c>
      <c r="H73">
        <v>0.60122578000000004</v>
      </c>
      <c r="I73">
        <v>6.0141409999999999E-2</v>
      </c>
      <c r="J73" t="s">
        <v>38</v>
      </c>
      <c r="K73" t="s">
        <v>40</v>
      </c>
      <c r="L73" t="s">
        <v>45</v>
      </c>
      <c r="M73" t="s">
        <v>41</v>
      </c>
    </row>
    <row r="74" spans="1:21" x14ac:dyDescent="0.2">
      <c r="A74">
        <v>26</v>
      </c>
      <c r="B74" t="s">
        <v>23</v>
      </c>
      <c r="C74" t="s">
        <v>35</v>
      </c>
      <c r="D74">
        <v>1.0579583400000001</v>
      </c>
      <c r="E74">
        <v>0.69974159199999997</v>
      </c>
      <c r="F74">
        <v>0.11972793</v>
      </c>
      <c r="G74">
        <v>-2.03963926</v>
      </c>
      <c r="H74">
        <v>0.26141236000000001</v>
      </c>
      <c r="I74">
        <v>0.10074751999999999</v>
      </c>
      <c r="J74" t="s">
        <v>38</v>
      </c>
      <c r="K74" t="s">
        <v>40</v>
      </c>
      <c r="L74" t="s">
        <v>45</v>
      </c>
      <c r="M74" t="s">
        <v>42</v>
      </c>
    </row>
    <row r="75" spans="1:21" x14ac:dyDescent="0.2">
      <c r="A75">
        <v>27</v>
      </c>
      <c r="B75" t="s">
        <v>23</v>
      </c>
      <c r="C75" t="s">
        <v>36</v>
      </c>
      <c r="D75">
        <v>1.8952726600000001</v>
      </c>
      <c r="E75">
        <v>0.67493899800000001</v>
      </c>
      <c r="F75">
        <v>8.2581420000000003E-2</v>
      </c>
      <c r="G75">
        <v>-4.0638924400000001</v>
      </c>
      <c r="H75">
        <v>0.94386115000000004</v>
      </c>
      <c r="I75">
        <v>7.3859949999999994E-2</v>
      </c>
      <c r="J75" t="s">
        <v>38</v>
      </c>
      <c r="K75" t="s">
        <v>40</v>
      </c>
      <c r="L75" t="s">
        <v>45</v>
      </c>
      <c r="M75" t="s">
        <v>43</v>
      </c>
    </row>
    <row r="76" spans="1:21" x14ac:dyDescent="0.2">
      <c r="A76">
        <v>35</v>
      </c>
      <c r="B76" t="s">
        <v>24</v>
      </c>
      <c r="C76" t="s">
        <v>32</v>
      </c>
      <c r="D76">
        <v>3.7095273299999998</v>
      </c>
      <c r="E76">
        <v>0.23477356199999999</v>
      </c>
      <c r="F76">
        <v>5.2355730000000003E-2</v>
      </c>
      <c r="G76" t="s">
        <v>37</v>
      </c>
      <c r="H76" t="s">
        <v>37</v>
      </c>
      <c r="I76" t="s">
        <v>37</v>
      </c>
      <c r="J76" t="s">
        <v>38</v>
      </c>
      <c r="K76" t="s">
        <v>41</v>
      </c>
      <c r="L76" t="s">
        <v>45</v>
      </c>
      <c r="M76" t="s">
        <v>39</v>
      </c>
    </row>
    <row r="77" spans="1:21" x14ac:dyDescent="0.2">
      <c r="A77">
        <v>36</v>
      </c>
      <c r="B77" t="s">
        <v>24</v>
      </c>
      <c r="C77" t="s">
        <v>33</v>
      </c>
      <c r="D77">
        <v>0.76581825999999997</v>
      </c>
      <c r="E77" s="5">
        <v>8.8842404999999999E-2</v>
      </c>
      <c r="F77">
        <v>0.12822086999999999</v>
      </c>
      <c r="G77">
        <v>-3.14750584</v>
      </c>
      <c r="H77">
        <v>0.2496322</v>
      </c>
      <c r="I77">
        <v>3.9032900000000002E-2</v>
      </c>
      <c r="J77" t="s">
        <v>38</v>
      </c>
      <c r="K77" t="s">
        <v>41</v>
      </c>
      <c r="L77" t="s">
        <v>45</v>
      </c>
      <c r="M77" t="s">
        <v>40</v>
      </c>
      <c r="U77">
        <v>1</v>
      </c>
    </row>
    <row r="78" spans="1:21" x14ac:dyDescent="0.2">
      <c r="A78">
        <v>38</v>
      </c>
      <c r="B78" t="s">
        <v>24</v>
      </c>
      <c r="C78" t="s">
        <v>35</v>
      </c>
      <c r="D78">
        <v>1.6271318800000001</v>
      </c>
      <c r="E78">
        <v>0.63311532100000001</v>
      </c>
      <c r="F78">
        <v>9.4675770000000006E-2</v>
      </c>
      <c r="G78">
        <v>-2.33759578</v>
      </c>
      <c r="H78">
        <v>0.85696061000000001</v>
      </c>
      <c r="I78">
        <v>8.0235959999999995E-2</v>
      </c>
      <c r="J78" t="s">
        <v>38</v>
      </c>
      <c r="K78" t="s">
        <v>41</v>
      </c>
      <c r="L78" t="s">
        <v>45</v>
      </c>
      <c r="M78" t="s">
        <v>42</v>
      </c>
    </row>
    <row r="79" spans="1:21" x14ac:dyDescent="0.2">
      <c r="A79">
        <v>39</v>
      </c>
      <c r="B79" t="s">
        <v>24</v>
      </c>
      <c r="C79" t="s">
        <v>36</v>
      </c>
      <c r="D79">
        <v>2.2765990600000001</v>
      </c>
      <c r="E79">
        <v>0.15926488599999999</v>
      </c>
      <c r="F79">
        <v>9.3293420000000002E-2</v>
      </c>
      <c r="G79">
        <v>-4.4706798900000004</v>
      </c>
      <c r="H79">
        <v>0.81893181000000004</v>
      </c>
      <c r="I79">
        <v>5.1122609999999999E-2</v>
      </c>
      <c r="J79" t="s">
        <v>38</v>
      </c>
      <c r="K79" t="s">
        <v>41</v>
      </c>
      <c r="L79" t="s">
        <v>45</v>
      </c>
      <c r="M79" t="s">
        <v>43</v>
      </c>
    </row>
    <row r="80" spans="1:21" x14ac:dyDescent="0.2">
      <c r="A80">
        <v>46</v>
      </c>
      <c r="B80" t="s">
        <v>25</v>
      </c>
      <c r="C80" t="s">
        <v>32</v>
      </c>
      <c r="D80">
        <v>2.9089683599999998</v>
      </c>
      <c r="E80">
        <v>0.87004694299999996</v>
      </c>
      <c r="F80">
        <v>0.11674819</v>
      </c>
      <c r="G80" t="s">
        <v>37</v>
      </c>
      <c r="H80" t="s">
        <v>37</v>
      </c>
      <c r="I80" t="s">
        <v>37</v>
      </c>
      <c r="J80" t="s">
        <v>38</v>
      </c>
      <c r="K80" t="s">
        <v>42</v>
      </c>
      <c r="L80" t="s">
        <v>45</v>
      </c>
      <c r="M80" t="s">
        <v>39</v>
      </c>
    </row>
    <row r="81" spans="1:13" x14ac:dyDescent="0.2">
      <c r="A81">
        <v>47</v>
      </c>
      <c r="B81" t="s">
        <v>25</v>
      </c>
      <c r="C81" t="s">
        <v>33</v>
      </c>
      <c r="D81">
        <v>0.17030655</v>
      </c>
      <c r="E81">
        <v>0.58854317700000003</v>
      </c>
      <c r="F81">
        <v>0.18707556</v>
      </c>
      <c r="G81">
        <v>-2.8629595499999998</v>
      </c>
      <c r="H81">
        <v>0.49095033999999999</v>
      </c>
      <c r="I81">
        <v>6.1735150000000003E-2</v>
      </c>
      <c r="J81" t="s">
        <v>38</v>
      </c>
      <c r="K81" t="s">
        <v>42</v>
      </c>
      <c r="L81" t="s">
        <v>45</v>
      </c>
      <c r="M81" t="s">
        <v>40</v>
      </c>
    </row>
    <row r="82" spans="1:13" x14ac:dyDescent="0.2">
      <c r="A82">
        <v>48</v>
      </c>
      <c r="B82" t="s">
        <v>25</v>
      </c>
      <c r="C82" t="s">
        <v>34</v>
      </c>
      <c r="D82">
        <v>1.59616906</v>
      </c>
      <c r="E82">
        <v>0.61453810600000003</v>
      </c>
      <c r="F82">
        <v>0.15206094000000001</v>
      </c>
      <c r="G82">
        <v>-2.5390286199999998</v>
      </c>
      <c r="H82">
        <v>0.39029655000000002</v>
      </c>
      <c r="I82">
        <v>6.1382119999999998E-2</v>
      </c>
      <c r="J82" t="s">
        <v>38</v>
      </c>
      <c r="K82" t="s">
        <v>42</v>
      </c>
      <c r="L82" t="s">
        <v>45</v>
      </c>
      <c r="M82" t="s">
        <v>41</v>
      </c>
    </row>
    <row r="83" spans="1:13" x14ac:dyDescent="0.2">
      <c r="A83">
        <v>50</v>
      </c>
      <c r="B83" t="s">
        <v>25</v>
      </c>
      <c r="C83" t="s">
        <v>36</v>
      </c>
      <c r="D83">
        <v>1.59308446</v>
      </c>
      <c r="E83">
        <v>0.70706340499999998</v>
      </c>
      <c r="F83">
        <v>0.15848133</v>
      </c>
      <c r="G83">
        <v>-4.0474143199999997</v>
      </c>
      <c r="H83">
        <v>0.40675563999999997</v>
      </c>
      <c r="I83">
        <v>7.752291E-2</v>
      </c>
      <c r="J83" t="s">
        <v>38</v>
      </c>
      <c r="K83" t="s">
        <v>42</v>
      </c>
      <c r="L83" t="s">
        <v>45</v>
      </c>
      <c r="M83" t="s">
        <v>43</v>
      </c>
    </row>
    <row r="84" spans="1:13" x14ac:dyDescent="0.2">
      <c r="A84">
        <v>56</v>
      </c>
      <c r="B84" t="s">
        <v>26</v>
      </c>
      <c r="C84" t="s">
        <v>32</v>
      </c>
      <c r="D84">
        <v>3.3941881199999999</v>
      </c>
      <c r="E84">
        <v>0.49146033700000002</v>
      </c>
      <c r="F84">
        <v>8.8365070000000004E-2</v>
      </c>
      <c r="G84" t="s">
        <v>37</v>
      </c>
      <c r="H84" t="s">
        <v>37</v>
      </c>
      <c r="I84" t="s">
        <v>37</v>
      </c>
      <c r="J84" t="s">
        <v>38</v>
      </c>
      <c r="K84" t="s">
        <v>43</v>
      </c>
      <c r="L84" t="s">
        <v>45</v>
      </c>
      <c r="M84" t="s">
        <v>39</v>
      </c>
    </row>
    <row r="85" spans="1:13" x14ac:dyDescent="0.2">
      <c r="A85">
        <v>57</v>
      </c>
      <c r="B85" t="s">
        <v>26</v>
      </c>
      <c r="C85" t="s">
        <v>33</v>
      </c>
      <c r="D85">
        <v>0.95838811999999995</v>
      </c>
      <c r="E85">
        <v>0.48493809399999999</v>
      </c>
      <c r="F85">
        <v>0.18203917</v>
      </c>
      <c r="G85">
        <v>8.3598160000000005E-2</v>
      </c>
      <c r="H85">
        <v>0.15432929000000001</v>
      </c>
      <c r="I85">
        <v>6.7624580000000004E-2</v>
      </c>
      <c r="J85" t="s">
        <v>38</v>
      </c>
      <c r="K85" t="s">
        <v>43</v>
      </c>
      <c r="L85" t="s">
        <v>45</v>
      </c>
      <c r="M85" t="s">
        <v>40</v>
      </c>
    </row>
    <row r="86" spans="1:13" x14ac:dyDescent="0.2">
      <c r="A86">
        <v>58</v>
      </c>
      <c r="B86" t="s">
        <v>26</v>
      </c>
      <c r="C86" t="s">
        <v>34</v>
      </c>
      <c r="D86">
        <v>2.2827682600000001</v>
      </c>
      <c r="E86">
        <v>0.69400165400000002</v>
      </c>
      <c r="F86">
        <v>0.13326055000000001</v>
      </c>
      <c r="G86">
        <v>2.2216449699999998</v>
      </c>
      <c r="H86">
        <v>0.72481437000000004</v>
      </c>
      <c r="I86">
        <v>0.12395390000000001</v>
      </c>
      <c r="J86" t="s">
        <v>38</v>
      </c>
      <c r="K86" t="s">
        <v>43</v>
      </c>
      <c r="L86" t="s">
        <v>45</v>
      </c>
      <c r="M86" t="s">
        <v>41</v>
      </c>
    </row>
    <row r="87" spans="1:13" x14ac:dyDescent="0.2">
      <c r="A87">
        <v>59</v>
      </c>
      <c r="B87" t="s">
        <v>26</v>
      </c>
      <c r="C87" t="s">
        <v>35</v>
      </c>
      <c r="D87">
        <v>1.7131167599999999</v>
      </c>
      <c r="E87">
        <v>0.14603967200000001</v>
      </c>
      <c r="F87">
        <v>0.15562397</v>
      </c>
      <c r="G87">
        <v>0.9178423</v>
      </c>
      <c r="H87">
        <v>0.98031950000000001</v>
      </c>
      <c r="I87">
        <v>6.6069050000000004E-2</v>
      </c>
      <c r="J87" t="s">
        <v>38</v>
      </c>
      <c r="K87" t="s">
        <v>43</v>
      </c>
      <c r="L87" t="s">
        <v>45</v>
      </c>
      <c r="M87" t="s">
        <v>42</v>
      </c>
    </row>
    <row r="88" spans="1:13" x14ac:dyDescent="0.2">
      <c r="A88">
        <v>66</v>
      </c>
      <c r="B88" t="s">
        <v>27</v>
      </c>
      <c r="C88" t="s">
        <v>33</v>
      </c>
      <c r="D88">
        <v>-0.69990916000000003</v>
      </c>
      <c r="E88">
        <v>0.54228205200000001</v>
      </c>
      <c r="F88">
        <v>0.17441709999999999</v>
      </c>
      <c r="G88" t="s">
        <v>37</v>
      </c>
      <c r="H88" t="s">
        <v>37</v>
      </c>
      <c r="I88" t="s">
        <v>37</v>
      </c>
      <c r="J88" t="s">
        <v>44</v>
      </c>
      <c r="K88" t="s">
        <v>39</v>
      </c>
      <c r="L88" t="s">
        <v>45</v>
      </c>
      <c r="M88" t="s">
        <v>40</v>
      </c>
    </row>
    <row r="89" spans="1:13" x14ac:dyDescent="0.2">
      <c r="A89">
        <v>67</v>
      </c>
      <c r="B89" t="s">
        <v>27</v>
      </c>
      <c r="C89" t="s">
        <v>34</v>
      </c>
      <c r="D89">
        <v>0.97270677999999999</v>
      </c>
      <c r="E89">
        <v>0.45287065700000001</v>
      </c>
      <c r="F89">
        <v>0.14369857</v>
      </c>
      <c r="G89" t="s">
        <v>37</v>
      </c>
      <c r="H89" t="s">
        <v>37</v>
      </c>
      <c r="I89" t="s">
        <v>37</v>
      </c>
      <c r="J89" t="s">
        <v>44</v>
      </c>
      <c r="K89" t="s">
        <v>39</v>
      </c>
      <c r="L89" t="s">
        <v>45</v>
      </c>
      <c r="M89" t="s">
        <v>41</v>
      </c>
    </row>
    <row r="90" spans="1:13" x14ac:dyDescent="0.2">
      <c r="A90">
        <v>68</v>
      </c>
      <c r="B90" t="s">
        <v>27</v>
      </c>
      <c r="C90" t="s">
        <v>35</v>
      </c>
      <c r="D90">
        <v>0.21363451</v>
      </c>
      <c r="E90">
        <v>0.96577656199999995</v>
      </c>
      <c r="F90">
        <v>0.14972418000000001</v>
      </c>
      <c r="G90" t="s">
        <v>37</v>
      </c>
      <c r="H90" t="s">
        <v>37</v>
      </c>
      <c r="I90" t="s">
        <v>37</v>
      </c>
      <c r="J90" t="s">
        <v>44</v>
      </c>
      <c r="K90" t="s">
        <v>39</v>
      </c>
      <c r="L90" t="s">
        <v>45</v>
      </c>
      <c r="M90" t="s">
        <v>42</v>
      </c>
    </row>
    <row r="91" spans="1:13" x14ac:dyDescent="0.2">
      <c r="A91">
        <v>69</v>
      </c>
      <c r="B91" t="s">
        <v>27</v>
      </c>
      <c r="C91" t="s">
        <v>36</v>
      </c>
      <c r="D91">
        <v>0.98663413</v>
      </c>
      <c r="E91">
        <v>0.97505391600000002</v>
      </c>
      <c r="F91">
        <v>0.13615181000000001</v>
      </c>
      <c r="G91" t="s">
        <v>37</v>
      </c>
      <c r="H91" t="s">
        <v>37</v>
      </c>
      <c r="I91" t="s">
        <v>37</v>
      </c>
      <c r="J91" t="s">
        <v>44</v>
      </c>
      <c r="K91" t="s">
        <v>39</v>
      </c>
      <c r="L91" t="s">
        <v>45</v>
      </c>
      <c r="M91" t="s">
        <v>43</v>
      </c>
    </row>
    <row r="92" spans="1:13" x14ac:dyDescent="0.2">
      <c r="A92">
        <v>73</v>
      </c>
      <c r="B92" t="s">
        <v>28</v>
      </c>
      <c r="C92" t="s">
        <v>32</v>
      </c>
      <c r="D92">
        <v>3.9353719200000001</v>
      </c>
      <c r="E92">
        <v>0.35032343999999999</v>
      </c>
      <c r="F92">
        <v>7.8797480000000003E-2</v>
      </c>
      <c r="G92" t="s">
        <v>37</v>
      </c>
      <c r="H92" t="s">
        <v>37</v>
      </c>
      <c r="I92" t="s">
        <v>37</v>
      </c>
      <c r="J92" t="s">
        <v>44</v>
      </c>
      <c r="K92" t="s">
        <v>40</v>
      </c>
      <c r="L92" t="s">
        <v>45</v>
      </c>
      <c r="M92" t="s">
        <v>39</v>
      </c>
    </row>
    <row r="93" spans="1:13" x14ac:dyDescent="0.2">
      <c r="A93">
        <v>75</v>
      </c>
      <c r="B93" t="s">
        <v>28</v>
      </c>
      <c r="C93" t="s">
        <v>34</v>
      </c>
      <c r="D93">
        <v>2.2668960299999998</v>
      </c>
      <c r="E93">
        <v>0.63721711599999997</v>
      </c>
      <c r="F93">
        <v>0.11531547</v>
      </c>
      <c r="G93">
        <v>4.2103921299999998</v>
      </c>
      <c r="H93">
        <v>0.38385545999999998</v>
      </c>
      <c r="I93">
        <v>7.2946819999999996E-2</v>
      </c>
      <c r="J93" t="s">
        <v>44</v>
      </c>
      <c r="K93" t="s">
        <v>40</v>
      </c>
      <c r="L93" t="s">
        <v>45</v>
      </c>
      <c r="M93" t="s">
        <v>41</v>
      </c>
    </row>
    <row r="94" spans="1:13" x14ac:dyDescent="0.2">
      <c r="A94">
        <v>76</v>
      </c>
      <c r="B94" t="s">
        <v>28</v>
      </c>
      <c r="C94" t="s">
        <v>35</v>
      </c>
      <c r="D94">
        <v>1.48474153</v>
      </c>
      <c r="E94">
        <v>0.339612046</v>
      </c>
      <c r="F94">
        <v>0.11931853000000001</v>
      </c>
      <c r="G94">
        <v>3.0307891900000001</v>
      </c>
      <c r="H94">
        <v>0.19577306</v>
      </c>
      <c r="I94">
        <v>7.9955390000000001E-2</v>
      </c>
      <c r="J94" t="s">
        <v>44</v>
      </c>
      <c r="K94" t="s">
        <v>40</v>
      </c>
      <c r="L94" t="s">
        <v>45</v>
      </c>
      <c r="M94" t="s">
        <v>42</v>
      </c>
    </row>
    <row r="95" spans="1:13" x14ac:dyDescent="0.2">
      <c r="A95">
        <v>77</v>
      </c>
      <c r="B95" t="s">
        <v>28</v>
      </c>
      <c r="C95" t="s">
        <v>36</v>
      </c>
      <c r="D95">
        <v>2.2117787099999999</v>
      </c>
      <c r="E95">
        <v>0.67515478500000004</v>
      </c>
      <c r="F95">
        <v>0.11170309</v>
      </c>
      <c r="G95">
        <v>2.5932127</v>
      </c>
      <c r="H95">
        <v>0.59778763000000001</v>
      </c>
      <c r="I95">
        <v>0.11231378</v>
      </c>
      <c r="J95" t="s">
        <v>44</v>
      </c>
      <c r="K95" t="s">
        <v>40</v>
      </c>
      <c r="L95" t="s">
        <v>45</v>
      </c>
      <c r="M95" t="s">
        <v>43</v>
      </c>
    </row>
    <row r="96" spans="1:13" x14ac:dyDescent="0.2">
      <c r="A96">
        <v>80</v>
      </c>
      <c r="B96" t="s">
        <v>29</v>
      </c>
      <c r="C96" t="s">
        <v>32</v>
      </c>
      <c r="D96">
        <v>1.64526075</v>
      </c>
      <c r="E96">
        <v>0.56085016799999998</v>
      </c>
      <c r="F96">
        <v>0.14626154999999999</v>
      </c>
      <c r="G96" t="s">
        <v>37</v>
      </c>
      <c r="H96" t="s">
        <v>37</v>
      </c>
      <c r="I96" t="s">
        <v>37</v>
      </c>
      <c r="J96" t="s">
        <v>44</v>
      </c>
      <c r="K96" t="s">
        <v>41</v>
      </c>
      <c r="L96" t="s">
        <v>45</v>
      </c>
      <c r="M96" t="s">
        <v>39</v>
      </c>
    </row>
    <row r="97" spans="1:21" x14ac:dyDescent="0.2">
      <c r="A97">
        <v>81</v>
      </c>
      <c r="B97" t="s">
        <v>29</v>
      </c>
      <c r="C97" t="s">
        <v>33</v>
      </c>
      <c r="D97">
        <v>-1.82736853</v>
      </c>
      <c r="E97">
        <v>0.62292235299999998</v>
      </c>
      <c r="F97">
        <v>0.17262606999999999</v>
      </c>
      <c r="G97">
        <v>1.6058316500000001</v>
      </c>
      <c r="H97">
        <v>0.29730184999999998</v>
      </c>
      <c r="I97">
        <v>0.14607017</v>
      </c>
      <c r="J97" t="s">
        <v>44</v>
      </c>
      <c r="K97" t="s">
        <v>41</v>
      </c>
      <c r="L97" t="s">
        <v>45</v>
      </c>
      <c r="M97" t="s">
        <v>40</v>
      </c>
    </row>
    <row r="98" spans="1:21" x14ac:dyDescent="0.2">
      <c r="A98">
        <v>83</v>
      </c>
      <c r="B98" t="s">
        <v>29</v>
      </c>
      <c r="C98" t="s">
        <v>35</v>
      </c>
      <c r="D98">
        <v>-1.0229289500000001</v>
      </c>
      <c r="E98" s="5">
        <v>7.2789111000000004E-2</v>
      </c>
      <c r="F98">
        <v>0.17303099</v>
      </c>
      <c r="G98">
        <v>2.28323527</v>
      </c>
      <c r="H98">
        <v>0.1564594</v>
      </c>
      <c r="I98">
        <v>0.10172687</v>
      </c>
      <c r="J98" t="s">
        <v>44</v>
      </c>
      <c r="K98" t="s">
        <v>41</v>
      </c>
      <c r="L98" t="s">
        <v>45</v>
      </c>
      <c r="M98" t="s">
        <v>42</v>
      </c>
      <c r="U98">
        <v>1</v>
      </c>
    </row>
    <row r="99" spans="1:21" x14ac:dyDescent="0.2">
      <c r="A99">
        <v>84</v>
      </c>
      <c r="B99" t="s">
        <v>29</v>
      </c>
      <c r="C99" t="s">
        <v>36</v>
      </c>
      <c r="D99">
        <v>-0.27735239</v>
      </c>
      <c r="E99">
        <v>0.90455365899999995</v>
      </c>
      <c r="F99">
        <v>0.16860520000000001</v>
      </c>
      <c r="G99">
        <v>1.7433998799999999</v>
      </c>
      <c r="H99">
        <v>0.63640399000000003</v>
      </c>
      <c r="I99">
        <v>0.13918133999999999</v>
      </c>
      <c r="J99" t="s">
        <v>44</v>
      </c>
      <c r="K99" t="s">
        <v>41</v>
      </c>
      <c r="L99" t="s">
        <v>45</v>
      </c>
      <c r="M99" t="s">
        <v>43</v>
      </c>
    </row>
    <row r="100" spans="1:21" x14ac:dyDescent="0.2">
      <c r="A100">
        <v>86</v>
      </c>
      <c r="B100" t="s">
        <v>30</v>
      </c>
      <c r="C100" t="s">
        <v>32</v>
      </c>
      <c r="D100">
        <v>2.2826571100000002</v>
      </c>
      <c r="E100">
        <v>0.96384166000000004</v>
      </c>
      <c r="F100">
        <v>0.12790348000000001</v>
      </c>
      <c r="G100" t="s">
        <v>37</v>
      </c>
      <c r="H100" t="s">
        <v>37</v>
      </c>
      <c r="I100" t="s">
        <v>37</v>
      </c>
      <c r="J100" t="s">
        <v>44</v>
      </c>
      <c r="K100" t="s">
        <v>42</v>
      </c>
      <c r="L100" t="s">
        <v>45</v>
      </c>
      <c r="M100" t="s">
        <v>39</v>
      </c>
    </row>
    <row r="101" spans="1:21" x14ac:dyDescent="0.2">
      <c r="A101">
        <v>87</v>
      </c>
      <c r="B101" t="s">
        <v>30</v>
      </c>
      <c r="C101" t="s">
        <v>33</v>
      </c>
      <c r="D101">
        <v>-1.1197495500000001</v>
      </c>
      <c r="E101">
        <v>0.26497547300000002</v>
      </c>
      <c r="F101">
        <v>0.17368411</v>
      </c>
      <c r="G101">
        <v>-8.8379609999999997E-2</v>
      </c>
      <c r="H101">
        <v>0.39326106</v>
      </c>
      <c r="I101">
        <v>0.12923762999999999</v>
      </c>
      <c r="J101" t="s">
        <v>44</v>
      </c>
      <c r="K101" t="s">
        <v>42</v>
      </c>
      <c r="L101" t="s">
        <v>45</v>
      </c>
      <c r="M101" t="s">
        <v>40</v>
      </c>
    </row>
    <row r="102" spans="1:21" x14ac:dyDescent="0.2">
      <c r="A102">
        <v>88</v>
      </c>
      <c r="B102" t="s">
        <v>30</v>
      </c>
      <c r="C102" t="s">
        <v>34</v>
      </c>
      <c r="D102">
        <v>0.41084225000000002</v>
      </c>
      <c r="E102">
        <v>0.76763731899999998</v>
      </c>
      <c r="F102">
        <v>0.15660484999999999</v>
      </c>
      <c r="G102">
        <v>1.47715405</v>
      </c>
      <c r="H102">
        <v>0.11051828</v>
      </c>
      <c r="I102">
        <v>0.13958027000000001</v>
      </c>
      <c r="J102" t="s">
        <v>44</v>
      </c>
      <c r="K102" t="s">
        <v>42</v>
      </c>
      <c r="L102" t="s">
        <v>45</v>
      </c>
      <c r="M102" t="s">
        <v>41</v>
      </c>
    </row>
    <row r="103" spans="1:21" x14ac:dyDescent="0.2">
      <c r="A103">
        <v>90</v>
      </c>
      <c r="B103" t="s">
        <v>30</v>
      </c>
      <c r="C103" t="s">
        <v>36</v>
      </c>
      <c r="D103">
        <v>0.47296723000000002</v>
      </c>
      <c r="E103">
        <v>0.50715241600000005</v>
      </c>
      <c r="F103">
        <v>0.16542038000000001</v>
      </c>
      <c r="G103">
        <v>-0.22776626999999999</v>
      </c>
      <c r="H103">
        <v>0.81342345999999999</v>
      </c>
      <c r="I103">
        <v>0.16097270999999999</v>
      </c>
      <c r="J103" t="s">
        <v>44</v>
      </c>
      <c r="K103" t="s">
        <v>42</v>
      </c>
      <c r="L103" t="s">
        <v>45</v>
      </c>
      <c r="M103" t="s">
        <v>43</v>
      </c>
    </row>
    <row r="104" spans="1:21" x14ac:dyDescent="0.2">
      <c r="A104">
        <v>91</v>
      </c>
      <c r="B104" t="s">
        <v>31</v>
      </c>
      <c r="C104" t="s">
        <v>32</v>
      </c>
      <c r="D104">
        <v>1.62786578</v>
      </c>
      <c r="E104">
        <v>0.57500238400000003</v>
      </c>
      <c r="F104">
        <v>0.18024266999999999</v>
      </c>
      <c r="G104" t="s">
        <v>37</v>
      </c>
      <c r="H104" t="s">
        <v>37</v>
      </c>
      <c r="I104" t="s">
        <v>37</v>
      </c>
      <c r="J104" t="s">
        <v>44</v>
      </c>
      <c r="K104" t="s">
        <v>43</v>
      </c>
      <c r="L104" t="s">
        <v>45</v>
      </c>
      <c r="M104" t="s">
        <v>39</v>
      </c>
    </row>
    <row r="105" spans="1:21" x14ac:dyDescent="0.2">
      <c r="A105">
        <v>92</v>
      </c>
      <c r="B105" t="s">
        <v>31</v>
      </c>
      <c r="C105" t="s">
        <v>33</v>
      </c>
      <c r="D105">
        <v>-1.64296043</v>
      </c>
      <c r="E105">
        <v>0.96555435999999994</v>
      </c>
      <c r="F105">
        <v>0.18105842</v>
      </c>
      <c r="G105">
        <v>0.67092843000000002</v>
      </c>
      <c r="H105">
        <v>0.81818212000000001</v>
      </c>
      <c r="I105">
        <v>8.0120179999999999E-2</v>
      </c>
      <c r="J105" t="s">
        <v>44</v>
      </c>
      <c r="K105" t="s">
        <v>43</v>
      </c>
      <c r="L105" t="s">
        <v>45</v>
      </c>
      <c r="M105" t="s">
        <v>40</v>
      </c>
    </row>
    <row r="106" spans="1:21" x14ac:dyDescent="0.2">
      <c r="A106">
        <v>93</v>
      </c>
      <c r="B106" t="s">
        <v>31</v>
      </c>
      <c r="C106" t="s">
        <v>34</v>
      </c>
      <c r="D106">
        <v>-0.24445681</v>
      </c>
      <c r="E106">
        <v>0.31797085800000002</v>
      </c>
      <c r="F106">
        <v>0.20576576999999999</v>
      </c>
      <c r="G106">
        <v>2.98743223</v>
      </c>
      <c r="H106">
        <v>0.65959157000000002</v>
      </c>
      <c r="I106">
        <v>9.9373719999999999E-2</v>
      </c>
      <c r="J106" t="s">
        <v>44</v>
      </c>
      <c r="K106" t="s">
        <v>43</v>
      </c>
      <c r="L106" t="s">
        <v>45</v>
      </c>
      <c r="M106" t="s">
        <v>41</v>
      </c>
    </row>
    <row r="107" spans="1:21" x14ac:dyDescent="0.2">
      <c r="A107">
        <v>94</v>
      </c>
      <c r="B107" t="s">
        <v>31</v>
      </c>
      <c r="C107" t="s">
        <v>35</v>
      </c>
      <c r="D107">
        <v>-0.83917598000000004</v>
      </c>
      <c r="E107">
        <v>0.59262257900000004</v>
      </c>
      <c r="F107">
        <v>0.21720423</v>
      </c>
      <c r="G107">
        <v>1.4985420300000001</v>
      </c>
      <c r="H107" s="5">
        <v>7.4370850000000002E-2</v>
      </c>
      <c r="I107">
        <v>5.9830540000000001E-2</v>
      </c>
      <c r="J107" t="s">
        <v>44</v>
      </c>
      <c r="K107" t="s">
        <v>43</v>
      </c>
      <c r="L107" t="s">
        <v>45</v>
      </c>
      <c r="M107" t="s">
        <v>42</v>
      </c>
      <c r="U107">
        <v>1</v>
      </c>
    </row>
  </sheetData>
  <autoFilter ref="A2:T2" xr:uid="{10338D2E-78A4-9F43-B4EC-29E6455A3B2C}"/>
  <sortState xmlns:xlrd2="http://schemas.microsoft.com/office/spreadsheetml/2017/richdata2" ref="A3:M107">
    <sortCondition ref="J3:J107"/>
    <sortCondition ref="L3:L107"/>
    <sortCondition ref="K3:K107"/>
    <sortCondition ref="M3:M10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44AF-E237-D146-8444-7FDDD52F3806}">
  <dimension ref="A1:W5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3" sqref="Q3"/>
    </sheetView>
  </sheetViews>
  <sheetFormatPr baseColWidth="10" defaultRowHeight="16" x14ac:dyDescent="0.2"/>
  <cols>
    <col min="17" max="17" width="17" bestFit="1" customWidth="1"/>
    <col min="19" max="19" width="11.1640625" bestFit="1" customWidth="1"/>
    <col min="22" max="23" width="12.1640625" bestFit="1" customWidth="1"/>
  </cols>
  <sheetData>
    <row r="1" spans="1:23" x14ac:dyDescent="0.2">
      <c r="C1" t="s">
        <v>7</v>
      </c>
      <c r="I1" t="s">
        <v>8</v>
      </c>
      <c r="R1" t="s">
        <v>7</v>
      </c>
      <c r="U1" t="s">
        <v>8</v>
      </c>
    </row>
    <row r="2" spans="1:23" x14ac:dyDescent="0.2">
      <c r="A2" t="s">
        <v>0</v>
      </c>
      <c r="B2" t="s">
        <v>1</v>
      </c>
      <c r="C2" t="s">
        <v>2</v>
      </c>
      <c r="D2" t="s">
        <v>3</v>
      </c>
      <c r="E2" t="s">
        <v>122</v>
      </c>
      <c r="F2" t="s">
        <v>54</v>
      </c>
      <c r="G2" t="s">
        <v>55</v>
      </c>
      <c r="H2" t="s">
        <v>123</v>
      </c>
      <c r="I2" t="s">
        <v>2</v>
      </c>
      <c r="J2" t="s">
        <v>3</v>
      </c>
      <c r="K2" t="s">
        <v>122</v>
      </c>
      <c r="L2" t="s">
        <v>54</v>
      </c>
      <c r="M2" t="s">
        <v>55</v>
      </c>
      <c r="N2" t="s">
        <v>123</v>
      </c>
      <c r="Q2" t="s">
        <v>108</v>
      </c>
      <c r="R2" t="s">
        <v>2</v>
      </c>
      <c r="S2" t="s">
        <v>129</v>
      </c>
      <c r="T2" t="s">
        <v>98</v>
      </c>
      <c r="U2" t="s">
        <v>2</v>
      </c>
      <c r="V2" t="s">
        <v>129</v>
      </c>
      <c r="W2" t="s">
        <v>98</v>
      </c>
    </row>
    <row r="3" spans="1:23" x14ac:dyDescent="0.2">
      <c r="A3" t="s">
        <v>124</v>
      </c>
      <c r="B3" t="s">
        <v>44</v>
      </c>
      <c r="C3">
        <v>6.5023398679446398</v>
      </c>
      <c r="D3" s="10">
        <v>1.9374952322047299E-10</v>
      </c>
      <c r="E3" s="10">
        <v>1.9374952322047299E-10</v>
      </c>
      <c r="F3" s="10">
        <v>5.7503412793569002E-4</v>
      </c>
      <c r="G3">
        <v>1.70628012869564E-3</v>
      </c>
      <c r="H3" s="10">
        <v>1.9374952322047299E-10</v>
      </c>
      <c r="I3">
        <v>-13.8956154695684</v>
      </c>
      <c r="J3" s="10">
        <v>1.5828206400201301E-36</v>
      </c>
      <c r="K3" s="10">
        <v>1.5828206400201301E-36</v>
      </c>
      <c r="L3" s="10">
        <v>1.8417829579029799E-6</v>
      </c>
      <c r="M3" s="10">
        <v>5.6372775421774401E-6</v>
      </c>
      <c r="N3" s="10">
        <v>1.5828206400201301E-36</v>
      </c>
      <c r="O3" t="s">
        <v>107</v>
      </c>
      <c r="P3" t="s">
        <v>44</v>
      </c>
      <c r="Q3" t="str">
        <f>CONCATENATE(O3, " vs ", P3 )</f>
        <v>Lameshur vs Tektite</v>
      </c>
      <c r="R3" s="7">
        <f>IF(D3&lt;0.1,C3,"")</f>
        <v>6.5023398679446398</v>
      </c>
      <c r="S3" s="2">
        <f>IF(D3&lt;F3,D3,"")</f>
        <v>1.9374952322047299E-10</v>
      </c>
      <c r="T3" s="2">
        <f>IF(D3&lt;0.05,D3,"")</f>
        <v>1.9374952322047299E-10</v>
      </c>
      <c r="U3" s="7">
        <f>IF(J3&lt;0.1,I3,"")</f>
        <v>-13.8956154695684</v>
      </c>
      <c r="V3" s="2">
        <f>IF(J3&lt;L3,J3,"")</f>
        <v>1.5828206400201301E-36</v>
      </c>
      <c r="W3" s="2">
        <f>IF(J3&lt;0.05,J3,"")</f>
        <v>1.5828206400201301E-36</v>
      </c>
    </row>
    <row r="4" spans="1:23" x14ac:dyDescent="0.2">
      <c r="A4" t="s">
        <v>124</v>
      </c>
      <c r="B4" t="s">
        <v>45</v>
      </c>
      <c r="C4">
        <v>9.4029428978582601</v>
      </c>
      <c r="D4" s="10">
        <v>2.54564195640802E-19</v>
      </c>
      <c r="E4" s="10">
        <v>2.54564195640802E-19</v>
      </c>
      <c r="F4" s="10">
        <v>3.8286006141629298E-5</v>
      </c>
      <c r="G4" s="10">
        <v>1.1940415368334099E-4</v>
      </c>
      <c r="H4" s="10">
        <v>2.54564195640802E-19</v>
      </c>
      <c r="I4">
        <v>-7.9732703426681502</v>
      </c>
      <c r="J4" s="10">
        <v>1.34450736888737E-14</v>
      </c>
      <c r="K4" s="10">
        <v>1.34450736888737E-14</v>
      </c>
      <c r="L4" s="10">
        <v>4.51407638042439E-4</v>
      </c>
      <c r="M4">
        <v>1.2810161350699299E-3</v>
      </c>
      <c r="N4" s="10">
        <v>1.34450736888737E-14</v>
      </c>
      <c r="O4" t="s">
        <v>107</v>
      </c>
      <c r="P4" t="s">
        <v>45</v>
      </c>
      <c r="Q4" t="str">
        <f>CONCATENATE(O4, " vs ", P4 )</f>
        <v>Lameshur vs Yawzi</v>
      </c>
      <c r="R4" s="7">
        <f>IF(D4&lt;0.1,C4,"")</f>
        <v>9.4029428978582601</v>
      </c>
      <c r="S4" s="2">
        <f>IF(D4&lt;F4,D4,"")</f>
        <v>2.54564195640802E-19</v>
      </c>
      <c r="T4" s="2">
        <f>IF(D4&lt;0.05,D4,"")</f>
        <v>2.54564195640802E-19</v>
      </c>
      <c r="U4" s="7">
        <f>IF(J4&lt;0.1,I4,"")</f>
        <v>-7.9732703426681502</v>
      </c>
      <c r="V4" s="2">
        <f>IF(J4&lt;L4,J4,"")</f>
        <v>1.34450736888737E-14</v>
      </c>
      <c r="W4" s="2">
        <f>IF(J4&lt;0.05,J4,"")</f>
        <v>1.34450736888737E-14</v>
      </c>
    </row>
    <row r="5" spans="1:23" x14ac:dyDescent="0.2">
      <c r="A5" t="s">
        <v>44</v>
      </c>
      <c r="B5" t="s">
        <v>45</v>
      </c>
      <c r="C5">
        <v>2.93050946636242</v>
      </c>
      <c r="D5">
        <v>3.5274175646713198E-3</v>
      </c>
      <c r="E5">
        <v>3.5274175646713198E-3</v>
      </c>
      <c r="F5">
        <v>1.62561226546151E-2</v>
      </c>
      <c r="G5">
        <v>3.6987103215613999E-2</v>
      </c>
      <c r="H5">
        <v>3.5274175646713198E-3</v>
      </c>
      <c r="I5">
        <v>4.9744310600579196</v>
      </c>
      <c r="J5" s="10">
        <v>8.5685892882473204E-7</v>
      </c>
      <c r="K5" s="10">
        <v>8.5685892882473204E-7</v>
      </c>
      <c r="L5">
        <v>3.3978776356987398E-3</v>
      </c>
      <c r="M5">
        <v>9.3350463358809806E-3</v>
      </c>
      <c r="N5" s="10">
        <v>8.5685892882473204E-7</v>
      </c>
      <c r="O5" t="s">
        <v>44</v>
      </c>
      <c r="P5" t="s">
        <v>45</v>
      </c>
      <c r="Q5" t="str">
        <f>CONCATENATE(O5, " vs ", P5 )</f>
        <v>Tektite vs Yawzi</v>
      </c>
      <c r="R5" s="7">
        <f>IF(D5&lt;0.1,C5,"")</f>
        <v>2.93050946636242</v>
      </c>
      <c r="S5" s="2">
        <f>IF(D5&lt;F5,D5,"")</f>
        <v>3.5274175646713198E-3</v>
      </c>
      <c r="T5" s="2">
        <f>IF(D5&lt;0.05,D5,"")</f>
        <v>3.5274175646713198E-3</v>
      </c>
      <c r="U5" s="7">
        <f>IF(J5&lt;0.1,I5,"")</f>
        <v>4.9744310600579196</v>
      </c>
      <c r="V5" s="2">
        <f>IF(J5&lt;L5,J5,"")</f>
        <v>8.5685892882473204E-7</v>
      </c>
      <c r="W5" s="2">
        <f>IF(J5&lt;0.05,J5,"")</f>
        <v>8.5685892882473204E-7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43FD-485E-BB48-95D7-FF7F8BF77CD8}">
  <dimension ref="A1:V3"/>
  <sheetViews>
    <sheetView workbookViewId="0">
      <selection activeCell="K3" sqref="K3"/>
    </sheetView>
  </sheetViews>
  <sheetFormatPr baseColWidth="10" defaultRowHeight="16" x14ac:dyDescent="0.2"/>
  <sheetData>
    <row r="1" spans="1:22" x14ac:dyDescent="0.2">
      <c r="C1" t="s">
        <v>7</v>
      </c>
      <c r="I1" t="s">
        <v>8</v>
      </c>
      <c r="Q1" t="s">
        <v>7</v>
      </c>
      <c r="T1" t="s">
        <v>8</v>
      </c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122</v>
      </c>
      <c r="F2" t="s">
        <v>54</v>
      </c>
      <c r="G2" t="s">
        <v>55</v>
      </c>
      <c r="H2" t="s">
        <v>123</v>
      </c>
      <c r="I2" t="s">
        <v>2</v>
      </c>
      <c r="J2" t="s">
        <v>3</v>
      </c>
      <c r="K2" t="s">
        <v>122</v>
      </c>
      <c r="L2" t="s">
        <v>54</v>
      </c>
      <c r="M2" t="s">
        <v>55</v>
      </c>
      <c r="N2" t="s">
        <v>123</v>
      </c>
      <c r="P2" t="s">
        <v>108</v>
      </c>
      <c r="Q2" t="s">
        <v>2</v>
      </c>
      <c r="R2" t="s">
        <v>129</v>
      </c>
      <c r="S2" t="s">
        <v>98</v>
      </c>
      <c r="T2" t="s">
        <v>2</v>
      </c>
      <c r="U2" t="s">
        <v>129</v>
      </c>
      <c r="V2" t="s">
        <v>98</v>
      </c>
    </row>
    <row r="3" spans="1:22" x14ac:dyDescent="0.2">
      <c r="A3" t="s">
        <v>130</v>
      </c>
      <c r="B3" t="s">
        <v>131</v>
      </c>
      <c r="C3">
        <v>2.7625625280233702E-2</v>
      </c>
      <c r="D3">
        <v>0.97796555126070905</v>
      </c>
      <c r="E3">
        <v>0.97796555126070905</v>
      </c>
      <c r="F3">
        <v>5.9635677181215797E-2</v>
      </c>
      <c r="G3">
        <v>0.11567248355179501</v>
      </c>
      <c r="H3" t="s">
        <v>37</v>
      </c>
      <c r="I3">
        <v>-3.0801122662803002</v>
      </c>
      <c r="J3">
        <v>2.1128397104975198E-3</v>
      </c>
      <c r="K3">
        <v>2.1128397104975198E-3</v>
      </c>
      <c r="L3">
        <v>1.14848947985628E-2</v>
      </c>
      <c r="M3">
        <v>2.7664371869007501E-2</v>
      </c>
      <c r="N3">
        <v>2.1128397104975198E-3</v>
      </c>
      <c r="P3" t="s">
        <v>132</v>
      </c>
      <c r="Q3" s="7" t="str">
        <f>IF(D3&lt;0.1,C3,"")</f>
        <v/>
      </c>
      <c r="R3" s="2" t="str">
        <f>IF(D3&lt;F3,D3,"")</f>
        <v/>
      </c>
      <c r="S3" s="2" t="str">
        <f>IF(D3&lt;0.05,D3,"")</f>
        <v/>
      </c>
      <c r="T3" s="7">
        <f>IF(J3&lt;0.1,I3,"")</f>
        <v>-3.0801122662803002</v>
      </c>
      <c r="U3" s="2">
        <f>IF(J3&lt;L3,J3,"")</f>
        <v>2.1128397104975198E-3</v>
      </c>
      <c r="V3" s="2">
        <f>IF(J3&lt;0.05,J3,"")</f>
        <v>2.1128397104975198E-3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478F-9C54-DD45-81FA-50E2F709ECE0}">
  <dimension ref="A2:AJ52"/>
  <sheetViews>
    <sheetView topLeftCell="N1" workbookViewId="0">
      <selection activeCell="V21" sqref="V21"/>
    </sheetView>
  </sheetViews>
  <sheetFormatPr baseColWidth="10" defaultRowHeight="16" x14ac:dyDescent="0.2"/>
  <cols>
    <col min="2" max="3" width="21" bestFit="1" customWidth="1"/>
    <col min="4" max="4" width="11.33203125" customWidth="1"/>
    <col min="5" max="8" width="9.83203125" customWidth="1"/>
    <col min="9" max="9" width="23.5" bestFit="1" customWidth="1"/>
    <col min="19" max="21" width="10.83203125" customWidth="1"/>
    <col min="23" max="23" width="12.1640625" bestFit="1" customWidth="1"/>
    <col min="31" max="31" width="30.1640625" bestFit="1" customWidth="1"/>
  </cols>
  <sheetData>
    <row r="2" spans="1:36" hidden="1" x14ac:dyDescent="0.2">
      <c r="J2" t="s">
        <v>7</v>
      </c>
      <c r="P2" t="s">
        <v>8</v>
      </c>
      <c r="V2" t="s">
        <v>7</v>
      </c>
      <c r="Z2" t="s">
        <v>8</v>
      </c>
      <c r="AF2" t="s">
        <v>7</v>
      </c>
      <c r="AH2" t="s">
        <v>8</v>
      </c>
    </row>
    <row r="3" spans="1:36" hidden="1" x14ac:dyDescent="0.2">
      <c r="A3" t="s">
        <v>125</v>
      </c>
      <c r="B3" t="s">
        <v>0</v>
      </c>
      <c r="C3" t="s">
        <v>1</v>
      </c>
      <c r="D3" t="s">
        <v>104</v>
      </c>
      <c r="E3" t="s">
        <v>102</v>
      </c>
      <c r="F3" t="s">
        <v>109</v>
      </c>
      <c r="G3" t="s">
        <v>110</v>
      </c>
      <c r="H3" t="s">
        <v>111</v>
      </c>
      <c r="I3" t="s">
        <v>112</v>
      </c>
      <c r="J3" t="s">
        <v>2</v>
      </c>
      <c r="K3" t="s">
        <v>3</v>
      </c>
      <c r="L3" t="s">
        <v>54</v>
      </c>
      <c r="M3" t="s">
        <v>55</v>
      </c>
      <c r="P3" t="s">
        <v>2</v>
      </c>
      <c r="Q3" t="s">
        <v>3</v>
      </c>
      <c r="R3" t="s">
        <v>54</v>
      </c>
      <c r="S3" t="s">
        <v>55</v>
      </c>
      <c r="V3" t="s">
        <v>2</v>
      </c>
      <c r="X3" t="s">
        <v>97</v>
      </c>
      <c r="Y3" t="s">
        <v>98</v>
      </c>
      <c r="Z3" t="s">
        <v>2</v>
      </c>
      <c r="AB3" t="s">
        <v>97</v>
      </c>
      <c r="AC3" t="s">
        <v>98</v>
      </c>
      <c r="AE3" t="s">
        <v>108</v>
      </c>
      <c r="AF3" t="s">
        <v>2</v>
      </c>
      <c r="AG3" t="s">
        <v>3</v>
      </c>
      <c r="AH3" t="s">
        <v>2</v>
      </c>
      <c r="AI3" t="s">
        <v>3</v>
      </c>
    </row>
    <row r="4" spans="1:36" hidden="1" x14ac:dyDescent="0.2">
      <c r="A4">
        <v>1</v>
      </c>
      <c r="B4" t="s">
        <v>9</v>
      </c>
      <c r="C4" t="s">
        <v>101</v>
      </c>
      <c r="D4" t="s">
        <v>46</v>
      </c>
      <c r="E4" t="s">
        <v>103</v>
      </c>
      <c r="F4" t="s">
        <v>38</v>
      </c>
      <c r="G4" t="s">
        <v>105</v>
      </c>
      <c r="H4" t="s">
        <v>106</v>
      </c>
      <c r="I4" t="str">
        <f t="shared" ref="I4:I12" si="0">CONCATENATE(F4, " (", G4, " vs ", H4, ")")</f>
        <v>Lameshur Bay (Dawn vs Afternoon)</v>
      </c>
      <c r="J4">
        <v>-4.2707297851166803</v>
      </c>
      <c r="K4">
        <v>0.33086524656541499</v>
      </c>
      <c r="L4">
        <v>6.99503763356018E-3</v>
      </c>
      <c r="M4">
        <v>1.8083104168276499E-3</v>
      </c>
      <c r="P4">
        <v>-0.53043075170413501</v>
      </c>
      <c r="Q4">
        <v>0.44503196547178397</v>
      </c>
      <c r="R4">
        <v>6.24029789849695E-2</v>
      </c>
      <c r="S4">
        <v>0.11453231453764</v>
      </c>
      <c r="V4" t="str">
        <f>IF(K4&lt;0.1,J4,"")</f>
        <v/>
      </c>
      <c r="X4" s="1" t="str">
        <f>IF(K4&lt;L4,K4,"")</f>
        <v/>
      </c>
      <c r="Y4" s="1" t="str">
        <f>IF(K4&lt;0.05,K4,"")</f>
        <v/>
      </c>
      <c r="Z4" t="str">
        <f t="shared" ref="Z4:Z18" si="1">IF(Q4&lt;0.1,P4,"")</f>
        <v/>
      </c>
      <c r="AB4" s="1" t="str">
        <f t="shared" ref="AB4:AB18" si="2">IF(Q4&lt;R4,Q4,"")</f>
        <v/>
      </c>
      <c r="AC4" s="1" t="str">
        <f t="shared" ref="AC4:AC18" si="3">IF(Q4&lt;0.05,Q4,"")</f>
        <v/>
      </c>
      <c r="AD4">
        <f>A4</f>
        <v>1</v>
      </c>
      <c r="AE4" t="str">
        <f>I4</f>
        <v>Lameshur Bay (Dawn vs Afternoon)</v>
      </c>
      <c r="AF4" s="7">
        <f>J4</f>
        <v>-4.2707297851166803</v>
      </c>
      <c r="AG4" s="1">
        <f>K4</f>
        <v>0.33086524656541499</v>
      </c>
      <c r="AH4" s="7">
        <f>P4</f>
        <v>-0.53043075170413501</v>
      </c>
      <c r="AI4" s="1">
        <f>Q4</f>
        <v>0.44503196547178397</v>
      </c>
      <c r="AJ4" t="s">
        <v>121</v>
      </c>
    </row>
    <row r="5" spans="1:36" hidden="1" x14ac:dyDescent="0.2">
      <c r="A5">
        <v>2</v>
      </c>
      <c r="B5" t="s">
        <v>6</v>
      </c>
      <c r="C5" t="s">
        <v>100</v>
      </c>
      <c r="D5" t="s">
        <v>46</v>
      </c>
      <c r="E5" t="s">
        <v>103</v>
      </c>
      <c r="F5" t="s">
        <v>45</v>
      </c>
      <c r="G5" t="s">
        <v>105</v>
      </c>
      <c r="H5" t="s">
        <v>106</v>
      </c>
      <c r="I5" t="str">
        <f t="shared" si="0"/>
        <v>Yawzi (Dawn vs Afternoon)</v>
      </c>
      <c r="J5">
        <v>3.0872966286331098</v>
      </c>
      <c r="K5">
        <v>4.70516870976549E-2</v>
      </c>
      <c r="L5">
        <v>3.9726997565541697E-2</v>
      </c>
      <c r="M5">
        <v>0.106624237257275</v>
      </c>
      <c r="P5">
        <v>-6.7170775846376198</v>
      </c>
      <c r="Q5">
        <v>0.659258858427062</v>
      </c>
      <c r="R5">
        <v>2.27432203655704E-3</v>
      </c>
      <c r="S5">
        <v>5.4087559175695302E-3</v>
      </c>
      <c r="V5">
        <f>IF(K5&lt;0.1,J5,"")</f>
        <v>3.0872966286331098</v>
      </c>
      <c r="X5" s="1" t="str">
        <f>IF(K5&lt;L5,K5,"")</f>
        <v/>
      </c>
      <c r="Y5" s="1">
        <f>IF(K5&lt;0.05,K5,"")</f>
        <v>4.70516870976549E-2</v>
      </c>
      <c r="Z5" t="str">
        <f t="shared" si="1"/>
        <v/>
      </c>
      <c r="AB5" s="1" t="str">
        <f t="shared" si="2"/>
        <v/>
      </c>
      <c r="AC5" s="1" t="str">
        <f t="shared" si="3"/>
        <v/>
      </c>
      <c r="AD5">
        <f t="shared" ref="AD5:AD18" si="4">A5</f>
        <v>2</v>
      </c>
      <c r="AE5" t="str">
        <f t="shared" ref="AE5:AE18" si="5">I5</f>
        <v>Yawzi (Dawn vs Afternoon)</v>
      </c>
      <c r="AF5" s="7">
        <f>J5</f>
        <v>3.0872966286331098</v>
      </c>
      <c r="AG5" s="1">
        <f>K5</f>
        <v>4.70516870976549E-2</v>
      </c>
      <c r="AH5" s="7">
        <f t="shared" ref="AH5:AH12" si="6">P5</f>
        <v>-6.7170775846376198</v>
      </c>
      <c r="AI5" s="1">
        <f t="shared" ref="AI5:AI12" si="7">Q5</f>
        <v>0.659258858427062</v>
      </c>
    </row>
    <row r="6" spans="1:36" hidden="1" x14ac:dyDescent="0.2">
      <c r="A6">
        <v>3</v>
      </c>
      <c r="B6" t="s">
        <v>5</v>
      </c>
      <c r="C6" t="s">
        <v>99</v>
      </c>
      <c r="D6" t="s">
        <v>46</v>
      </c>
      <c r="E6" t="s">
        <v>103</v>
      </c>
      <c r="F6" t="s">
        <v>44</v>
      </c>
      <c r="G6" t="s">
        <v>105</v>
      </c>
      <c r="H6" t="s">
        <v>106</v>
      </c>
      <c r="I6" t="str">
        <f t="shared" si="0"/>
        <v>Tektite (Dawn vs Afternoon)</v>
      </c>
      <c r="J6">
        <v>-1.16649296301143</v>
      </c>
      <c r="K6">
        <v>0.108259188638005</v>
      </c>
      <c r="L6">
        <v>6.4180328017702806E-2</v>
      </c>
      <c r="M6">
        <v>7.3614114156535099E-3</v>
      </c>
      <c r="P6">
        <v>1.3018941641742401</v>
      </c>
      <c r="Q6">
        <v>0.71340746755506601</v>
      </c>
      <c r="R6">
        <v>5.3413922400834202E-2</v>
      </c>
      <c r="S6">
        <v>0.100838118265903</v>
      </c>
      <c r="V6" t="str">
        <f>IF(K6&lt;0.1,J6,"")</f>
        <v/>
      </c>
      <c r="X6" s="1" t="str">
        <f>IF(K6&lt;L6,K6,"")</f>
        <v/>
      </c>
      <c r="Y6" s="1" t="str">
        <f>IF(K6&lt;0.05,K6,"")</f>
        <v/>
      </c>
      <c r="Z6" t="str">
        <f t="shared" si="1"/>
        <v/>
      </c>
      <c r="AB6" s="1" t="str">
        <f t="shared" si="2"/>
        <v/>
      </c>
      <c r="AC6" s="1" t="str">
        <f t="shared" si="3"/>
        <v/>
      </c>
      <c r="AD6">
        <f t="shared" si="4"/>
        <v>3</v>
      </c>
      <c r="AE6" t="str">
        <f t="shared" si="5"/>
        <v>Tektite (Dawn vs Afternoon)</v>
      </c>
      <c r="AF6" s="7">
        <f>J6</f>
        <v>-1.16649296301143</v>
      </c>
      <c r="AG6" s="1">
        <f>K6</f>
        <v>0.108259188638005</v>
      </c>
      <c r="AH6" s="7">
        <f t="shared" si="6"/>
        <v>1.3018941641742401</v>
      </c>
      <c r="AI6" s="1">
        <f t="shared" si="7"/>
        <v>0.71340746755506601</v>
      </c>
    </row>
    <row r="7" spans="1:36" hidden="1" x14ac:dyDescent="0.2">
      <c r="A7">
        <v>4</v>
      </c>
      <c r="B7" t="s">
        <v>9</v>
      </c>
      <c r="C7" t="s">
        <v>6</v>
      </c>
      <c r="D7" t="s">
        <v>103</v>
      </c>
      <c r="E7" t="s">
        <v>46</v>
      </c>
      <c r="F7" t="s">
        <v>105</v>
      </c>
      <c r="G7" t="s">
        <v>107</v>
      </c>
      <c r="H7" t="s">
        <v>45</v>
      </c>
      <c r="I7" t="str">
        <f t="shared" si="0"/>
        <v>Dawn (Lameshur vs Yawzi)</v>
      </c>
      <c r="J7">
        <v>1.39195658451378</v>
      </c>
      <c r="K7">
        <v>0.93469370309772903</v>
      </c>
      <c r="L7">
        <v>3.6009800577728797E-2</v>
      </c>
      <c r="M7">
        <v>8.0602490086298606E-2</v>
      </c>
      <c r="P7">
        <v>-0.475722025383509</v>
      </c>
      <c r="Q7">
        <v>0.96861665725713697</v>
      </c>
      <c r="R7">
        <v>5.9214958297751398E-2</v>
      </c>
      <c r="S7">
        <v>0.11783856368355999</v>
      </c>
      <c r="V7" t="str">
        <f>IF(K7&lt;0.1,J7,"")</f>
        <v/>
      </c>
      <c r="X7" s="1" t="str">
        <f>IF(K7&lt;L7,K7,"")</f>
        <v/>
      </c>
      <c r="Y7" s="1" t="str">
        <f>IF(K7&lt;0.05,K7,"")</f>
        <v/>
      </c>
      <c r="Z7" t="str">
        <f t="shared" si="1"/>
        <v/>
      </c>
      <c r="AB7" s="1" t="str">
        <f t="shared" si="2"/>
        <v/>
      </c>
      <c r="AC7" s="1" t="str">
        <f t="shared" si="3"/>
        <v/>
      </c>
      <c r="AD7">
        <f t="shared" si="4"/>
        <v>4</v>
      </c>
      <c r="AE7" t="str">
        <f t="shared" si="5"/>
        <v>Dawn (Lameshur vs Yawzi)</v>
      </c>
      <c r="AF7" s="7">
        <f>J7</f>
        <v>1.39195658451378</v>
      </c>
      <c r="AG7" s="1">
        <f>K7</f>
        <v>0.93469370309772903</v>
      </c>
      <c r="AH7" s="7">
        <f t="shared" si="6"/>
        <v>-0.475722025383509</v>
      </c>
      <c r="AI7" s="1">
        <f t="shared" si="7"/>
        <v>0.96861665725713697</v>
      </c>
    </row>
    <row r="8" spans="1:36" hidden="1" x14ac:dyDescent="0.2">
      <c r="A8">
        <v>5</v>
      </c>
      <c r="B8" t="s">
        <v>9</v>
      </c>
      <c r="C8" t="s">
        <v>5</v>
      </c>
      <c r="D8" t="s">
        <v>103</v>
      </c>
      <c r="E8" t="s">
        <v>46</v>
      </c>
      <c r="F8" t="s">
        <v>105</v>
      </c>
      <c r="G8" t="s">
        <v>107</v>
      </c>
      <c r="H8" t="s">
        <v>44</v>
      </c>
      <c r="I8" t="str">
        <f t="shared" si="0"/>
        <v>Dawn (Lameshur vs Tektite)</v>
      </c>
      <c r="J8">
        <v>1.4107299007318601</v>
      </c>
      <c r="K8">
        <v>0.35047157624317399</v>
      </c>
      <c r="L8">
        <v>3.8437426732744501E-2</v>
      </c>
      <c r="M8">
        <v>1.6259863493114E-2</v>
      </c>
      <c r="P8">
        <v>-7.1881756858978996</v>
      </c>
      <c r="Q8">
        <v>5.3216763062554198E-2</v>
      </c>
      <c r="R8">
        <v>2.7583280056500698E-3</v>
      </c>
      <c r="S8">
        <v>6.08387749027226E-3</v>
      </c>
      <c r="V8" t="str">
        <f>IF(K8&lt;0.1,J8,"")</f>
        <v/>
      </c>
      <c r="X8" s="1" t="str">
        <f>IF(K8&lt;L8,K8,"")</f>
        <v/>
      </c>
      <c r="Y8" s="1" t="str">
        <f>IF(K8&lt;0.05,K8,"")</f>
        <v/>
      </c>
      <c r="Z8">
        <f t="shared" si="1"/>
        <v>-7.1881756858978996</v>
      </c>
      <c r="AB8" s="1" t="str">
        <f t="shared" si="2"/>
        <v/>
      </c>
      <c r="AC8" s="1" t="str">
        <f t="shared" si="3"/>
        <v/>
      </c>
      <c r="AD8">
        <f t="shared" si="4"/>
        <v>5</v>
      </c>
      <c r="AE8" t="str">
        <f t="shared" si="5"/>
        <v>Dawn (Lameshur vs Tektite)</v>
      </c>
      <c r="AF8" s="7">
        <f>J8</f>
        <v>1.4107299007318601</v>
      </c>
      <c r="AG8" s="1">
        <f>K8</f>
        <v>0.35047157624317399</v>
      </c>
      <c r="AH8" s="7">
        <f t="shared" si="6"/>
        <v>-7.1881756858978996</v>
      </c>
      <c r="AI8" s="1">
        <f t="shared" si="7"/>
        <v>5.3216763062554198E-2</v>
      </c>
    </row>
    <row r="9" spans="1:36" hidden="1" x14ac:dyDescent="0.2">
      <c r="A9">
        <v>6</v>
      </c>
      <c r="B9" t="s">
        <v>5</v>
      </c>
      <c r="C9" t="s">
        <v>6</v>
      </c>
      <c r="D9" t="s">
        <v>103</v>
      </c>
      <c r="E9" t="s">
        <v>46</v>
      </c>
      <c r="F9" t="s">
        <v>105</v>
      </c>
      <c r="G9" t="s">
        <v>44</v>
      </c>
      <c r="H9" t="s">
        <v>45</v>
      </c>
      <c r="I9" t="str">
        <f t="shared" si="0"/>
        <v>Dawn (Tektite vs Yawzi)</v>
      </c>
      <c r="J9">
        <v>5.6958426492966802E-3</v>
      </c>
      <c r="K9">
        <v>0.83983634496400605</v>
      </c>
      <c r="L9">
        <v>8.0038671939873393E-2</v>
      </c>
      <c r="M9">
        <v>1.6070732401727E-2</v>
      </c>
      <c r="P9">
        <v>6.3991600232810901</v>
      </c>
      <c r="Q9">
        <v>5.89670859281906E-3</v>
      </c>
      <c r="R9">
        <v>3.42936715342334E-3</v>
      </c>
      <c r="S9">
        <v>7.24432012697954E-3</v>
      </c>
      <c r="V9" t="str">
        <f>IF(K9&lt;0.1,J9,"")</f>
        <v/>
      </c>
      <c r="X9" s="1" t="str">
        <f>IF(K9&lt;L9,K9,"")</f>
        <v/>
      </c>
      <c r="Y9" s="1" t="str">
        <f>IF(K9&lt;0.05,K9,"")</f>
        <v/>
      </c>
      <c r="Z9">
        <f t="shared" si="1"/>
        <v>6.3991600232810901</v>
      </c>
      <c r="AB9" s="1" t="str">
        <f t="shared" si="2"/>
        <v/>
      </c>
      <c r="AC9" s="1">
        <f t="shared" si="3"/>
        <v>5.89670859281906E-3</v>
      </c>
      <c r="AD9">
        <f t="shared" si="4"/>
        <v>6</v>
      </c>
      <c r="AE9" t="str">
        <f t="shared" si="5"/>
        <v>Dawn (Tektite vs Yawzi)</v>
      </c>
      <c r="AF9" s="7">
        <f>J9</f>
        <v>5.6958426492966802E-3</v>
      </c>
      <c r="AG9" s="1">
        <f>K9</f>
        <v>0.83983634496400605</v>
      </c>
      <c r="AH9" s="7">
        <f t="shared" si="6"/>
        <v>6.3991600232810901</v>
      </c>
      <c r="AI9" s="1">
        <f t="shared" si="7"/>
        <v>5.89670859281906E-3</v>
      </c>
    </row>
    <row r="10" spans="1:36" hidden="1" x14ac:dyDescent="0.2">
      <c r="A10">
        <v>7</v>
      </c>
      <c r="B10" t="s">
        <v>101</v>
      </c>
      <c r="C10" t="s">
        <v>100</v>
      </c>
      <c r="D10" t="s">
        <v>103</v>
      </c>
      <c r="E10" t="s">
        <v>46</v>
      </c>
      <c r="F10" t="s">
        <v>106</v>
      </c>
      <c r="G10" t="s">
        <v>107</v>
      </c>
      <c r="H10" t="s">
        <v>45</v>
      </c>
      <c r="I10" t="str">
        <f t="shared" si="0"/>
        <v>Afternoon (Lameshur vs Yawzi)</v>
      </c>
      <c r="J10">
        <v>8.2881061255092501</v>
      </c>
      <c r="K10">
        <v>1.5918016044730501E-2</v>
      </c>
      <c r="L10" s="10">
        <v>7.1585669426912403E-4</v>
      </c>
      <c r="M10">
        <v>7.7990147195406603E-2</v>
      </c>
      <c r="P10">
        <v>-7.2147436909388203</v>
      </c>
      <c r="Q10">
        <v>1.2749783431393699E-2</v>
      </c>
      <c r="R10">
        <v>1.75267473179032E-3</v>
      </c>
      <c r="S10">
        <v>4.5164244109964797E-3</v>
      </c>
      <c r="V10">
        <f>IF(K10&lt;0.1,J10,"")</f>
        <v>8.2881061255092501</v>
      </c>
      <c r="X10" s="1" t="str">
        <f>IF(K10&lt;L10,K10,"")</f>
        <v/>
      </c>
      <c r="Y10" s="1">
        <f>IF(K10&lt;0.05,K10,"")</f>
        <v>1.5918016044730501E-2</v>
      </c>
      <c r="Z10">
        <f t="shared" si="1"/>
        <v>-7.2147436909388203</v>
      </c>
      <c r="AB10" s="1" t="str">
        <f t="shared" si="2"/>
        <v/>
      </c>
      <c r="AC10" s="1">
        <f t="shared" si="3"/>
        <v>1.2749783431393699E-2</v>
      </c>
      <c r="AD10">
        <f t="shared" si="4"/>
        <v>7</v>
      </c>
      <c r="AE10" t="str">
        <f t="shared" si="5"/>
        <v>Afternoon (Lameshur vs Yawzi)</v>
      </c>
      <c r="AF10" s="7">
        <f>J10</f>
        <v>8.2881061255092501</v>
      </c>
      <c r="AG10" s="1">
        <f>K10</f>
        <v>1.5918016044730501E-2</v>
      </c>
      <c r="AH10" s="7">
        <f t="shared" si="6"/>
        <v>-7.2147436909388203</v>
      </c>
      <c r="AI10" s="1">
        <f t="shared" si="7"/>
        <v>1.2749783431393699E-2</v>
      </c>
    </row>
    <row r="11" spans="1:36" hidden="1" x14ac:dyDescent="0.2">
      <c r="A11">
        <v>8</v>
      </c>
      <c r="B11" t="s">
        <v>101</v>
      </c>
      <c r="C11" t="s">
        <v>99</v>
      </c>
      <c r="D11" t="s">
        <v>103</v>
      </c>
      <c r="E11" t="s">
        <v>46</v>
      </c>
      <c r="F11" t="s">
        <v>106</v>
      </c>
      <c r="G11" t="s">
        <v>107</v>
      </c>
      <c r="H11" t="s">
        <v>44</v>
      </c>
      <c r="I11" t="str">
        <f t="shared" si="0"/>
        <v>Afternoon (Lameshur vs Tektite)</v>
      </c>
      <c r="J11">
        <v>4.1724375725851299</v>
      </c>
      <c r="K11">
        <v>0.238754156320266</v>
      </c>
      <c r="L11">
        <v>5.3803311405794096E-3</v>
      </c>
      <c r="M11">
        <v>0.12108330080548201</v>
      </c>
      <c r="P11">
        <v>-6.59460113541894</v>
      </c>
      <c r="Q11">
        <v>0.87684532779608804</v>
      </c>
      <c r="R11">
        <v>3.6704661721758298E-3</v>
      </c>
      <c r="S11">
        <v>8.0526480111084604E-3</v>
      </c>
      <c r="V11" t="str">
        <f>IF(K11&lt;0.1,J11,"")</f>
        <v/>
      </c>
      <c r="X11" s="1" t="str">
        <f>IF(K11&lt;L11,K11,"")</f>
        <v/>
      </c>
      <c r="Y11" s="1" t="str">
        <f>IF(K11&lt;0.05,K11,"")</f>
        <v/>
      </c>
      <c r="Z11" t="str">
        <f t="shared" si="1"/>
        <v/>
      </c>
      <c r="AB11" s="1" t="str">
        <f t="shared" si="2"/>
        <v/>
      </c>
      <c r="AC11" s="1" t="str">
        <f t="shared" si="3"/>
        <v/>
      </c>
      <c r="AD11">
        <f t="shared" si="4"/>
        <v>8</v>
      </c>
      <c r="AE11" t="str">
        <f t="shared" si="5"/>
        <v>Afternoon (Lameshur vs Tektite)</v>
      </c>
      <c r="AF11" s="7">
        <f>J11</f>
        <v>4.1724375725851299</v>
      </c>
      <c r="AG11" s="1">
        <f>K11</f>
        <v>0.238754156320266</v>
      </c>
      <c r="AH11" s="7">
        <f t="shared" si="6"/>
        <v>-6.59460113541894</v>
      </c>
      <c r="AI11" s="1">
        <f t="shared" si="7"/>
        <v>0.87684532779608804</v>
      </c>
    </row>
    <row r="12" spans="1:36" hidden="1" x14ac:dyDescent="0.2">
      <c r="A12">
        <v>9</v>
      </c>
      <c r="B12" t="s">
        <v>99</v>
      </c>
      <c r="C12" t="s">
        <v>100</v>
      </c>
      <c r="D12" t="s">
        <v>103</v>
      </c>
      <c r="E12" t="s">
        <v>46</v>
      </c>
      <c r="F12" t="s">
        <v>106</v>
      </c>
      <c r="G12" t="s">
        <v>44</v>
      </c>
      <c r="H12" t="s">
        <v>45</v>
      </c>
      <c r="I12" t="str">
        <f t="shared" si="0"/>
        <v>Afternoon (Tektite vs Yawzi)</v>
      </c>
      <c r="J12">
        <v>4.2385595595527796</v>
      </c>
      <c r="K12">
        <v>0.38564400723633702</v>
      </c>
      <c r="L12">
        <v>2.1228530095479699E-2</v>
      </c>
      <c r="M12">
        <v>1.37911059066659E-2</v>
      </c>
      <c r="P12">
        <v>-1.31343777289803</v>
      </c>
      <c r="Q12">
        <v>0.25219575700274099</v>
      </c>
      <c r="R12">
        <v>4.9374040491381298E-2</v>
      </c>
      <c r="S12">
        <v>9.9594771042745098E-2</v>
      </c>
      <c r="V12" t="str">
        <f>IF(K12&lt;0.1,J12,"")</f>
        <v/>
      </c>
      <c r="X12" s="1" t="str">
        <f>IF(K12&lt;L12,K12,"")</f>
        <v/>
      </c>
      <c r="Y12" s="1" t="str">
        <f>IF(K12&lt;0.05,K12,"")</f>
        <v/>
      </c>
      <c r="Z12" t="str">
        <f t="shared" si="1"/>
        <v/>
      </c>
      <c r="AB12" s="1" t="str">
        <f t="shared" si="2"/>
        <v/>
      </c>
      <c r="AC12" s="1" t="str">
        <f t="shared" si="3"/>
        <v/>
      </c>
      <c r="AD12">
        <f t="shared" si="4"/>
        <v>9</v>
      </c>
      <c r="AE12" t="str">
        <f t="shared" si="5"/>
        <v>Afternoon (Tektite vs Yawzi)</v>
      </c>
      <c r="AF12" s="7">
        <f>J12</f>
        <v>4.2385595595527796</v>
      </c>
      <c r="AG12" s="1">
        <f>K12</f>
        <v>0.38564400723633702</v>
      </c>
      <c r="AH12" s="7">
        <f t="shared" si="6"/>
        <v>-1.31343777289803</v>
      </c>
      <c r="AI12" s="1">
        <f t="shared" si="7"/>
        <v>0.25219575700274099</v>
      </c>
    </row>
    <row r="13" spans="1:36" hidden="1" x14ac:dyDescent="0.2">
      <c r="A13">
        <v>10</v>
      </c>
      <c r="B13" t="s">
        <v>9</v>
      </c>
      <c r="C13" t="s">
        <v>100</v>
      </c>
      <c r="G13" t="s">
        <v>114</v>
      </c>
      <c r="H13" t="s">
        <v>113</v>
      </c>
      <c r="I13" t="str">
        <f t="shared" ref="I13:I18" si="8">CONCATENATE(G13, " vs ", H13)</f>
        <v>Lameshur dawn vs Yawzi afternoon</v>
      </c>
      <c r="J13">
        <v>4.94546622304994</v>
      </c>
      <c r="K13">
        <v>0.29270111989184699</v>
      </c>
      <c r="L13">
        <v>7.4007069674791801E-3</v>
      </c>
      <c r="M13">
        <v>6.5203972572568797E-2</v>
      </c>
      <c r="P13">
        <v>-7.6185242508991404</v>
      </c>
      <c r="Q13" s="10">
        <v>6.2565654857652E-5</v>
      </c>
      <c r="R13">
        <v>1.6664132991368701E-3</v>
      </c>
      <c r="S13">
        <v>3.80350109899417E-3</v>
      </c>
      <c r="V13" t="str">
        <f>IF(K13&lt;0.1,J13,"")</f>
        <v/>
      </c>
      <c r="X13" s="1" t="str">
        <f>IF(K13&lt;L13,K13,"")</f>
        <v/>
      </c>
      <c r="Y13" s="1" t="str">
        <f>IF(K13&lt;0.05,K13,"")</f>
        <v/>
      </c>
      <c r="Z13">
        <f t="shared" si="1"/>
        <v>-7.6185242508991404</v>
      </c>
      <c r="AB13" s="1">
        <f t="shared" si="2"/>
        <v>6.2565654857652E-5</v>
      </c>
      <c r="AC13" s="1">
        <f t="shared" si="3"/>
        <v>6.2565654857652E-5</v>
      </c>
      <c r="AD13">
        <f t="shared" si="4"/>
        <v>10</v>
      </c>
      <c r="AE13" t="str">
        <f t="shared" si="5"/>
        <v>Lameshur dawn vs Yawzi afternoon</v>
      </c>
      <c r="AF13" s="7">
        <f>J13</f>
        <v>4.94546622304994</v>
      </c>
      <c r="AG13" s="1">
        <f>K13</f>
        <v>0.29270111989184699</v>
      </c>
      <c r="AH13" s="7">
        <f t="shared" ref="AH13:AH18" si="9">P13</f>
        <v>-7.6185242508991404</v>
      </c>
      <c r="AI13" s="2">
        <f t="shared" ref="AI13:AI18" si="10">Q13</f>
        <v>6.2565654857652E-5</v>
      </c>
    </row>
    <row r="14" spans="1:36" hidden="1" x14ac:dyDescent="0.2">
      <c r="A14">
        <v>11</v>
      </c>
      <c r="B14" t="s">
        <v>5</v>
      </c>
      <c r="C14" t="s">
        <v>101</v>
      </c>
      <c r="G14" t="s">
        <v>116</v>
      </c>
      <c r="H14" t="s">
        <v>117</v>
      </c>
      <c r="I14" t="str">
        <f t="shared" si="8"/>
        <v>Tektite dawn vs Lameshur afternoon</v>
      </c>
      <c r="J14">
        <v>-5.3541951722644798</v>
      </c>
      <c r="K14">
        <v>3.4686328595397299E-3</v>
      </c>
      <c r="L14">
        <v>2.8802207135226699E-3</v>
      </c>
      <c r="M14">
        <v>3.6293287414296299E-2</v>
      </c>
      <c r="P14">
        <v>6.8192408446520298</v>
      </c>
      <c r="Q14">
        <v>0.229479233906657</v>
      </c>
      <c r="R14">
        <v>2.9389997534011599E-3</v>
      </c>
      <c r="S14">
        <v>6.6956507709985099E-3</v>
      </c>
      <c r="V14">
        <f>IF(K14&lt;0.1,J14,"")</f>
        <v>-5.3541951722644798</v>
      </c>
      <c r="X14" s="1" t="str">
        <f>IF(K14&lt;L14,K14,"")</f>
        <v/>
      </c>
      <c r="Y14" s="1">
        <f>IF(K14&lt;0.05,K14,"")</f>
        <v>3.4686328595397299E-3</v>
      </c>
      <c r="Z14" t="str">
        <f t="shared" si="1"/>
        <v/>
      </c>
      <c r="AB14" s="1" t="str">
        <f t="shared" si="2"/>
        <v/>
      </c>
      <c r="AC14" s="1" t="str">
        <f t="shared" si="3"/>
        <v/>
      </c>
      <c r="AD14">
        <f t="shared" si="4"/>
        <v>11</v>
      </c>
      <c r="AE14" t="str">
        <f t="shared" si="5"/>
        <v>Tektite dawn vs Lameshur afternoon</v>
      </c>
      <c r="AF14" s="7">
        <f>J14</f>
        <v>-5.3541951722644798</v>
      </c>
      <c r="AG14" s="1">
        <f>K14</f>
        <v>3.4686328595397299E-3</v>
      </c>
      <c r="AH14" s="7">
        <f t="shared" si="9"/>
        <v>6.8192408446520298</v>
      </c>
      <c r="AI14" s="1">
        <f t="shared" si="10"/>
        <v>0.229479233906657</v>
      </c>
    </row>
    <row r="15" spans="1:36" hidden="1" x14ac:dyDescent="0.2">
      <c r="A15">
        <v>12</v>
      </c>
      <c r="B15" t="s">
        <v>6</v>
      </c>
      <c r="C15" t="s">
        <v>99</v>
      </c>
      <c r="G15" t="s">
        <v>115</v>
      </c>
      <c r="H15" t="s">
        <v>118</v>
      </c>
      <c r="I15" t="str">
        <f t="shared" si="8"/>
        <v>Yawzi dawn vs Tektite afternoon</v>
      </c>
      <c r="J15">
        <v>-1.15444777071253</v>
      </c>
      <c r="K15">
        <v>0.94996292555492701</v>
      </c>
      <c r="L15">
        <v>6.3563893155913001E-2</v>
      </c>
      <c r="M15">
        <v>6.7310320886042593E-2</v>
      </c>
      <c r="P15">
        <v>-6.0028160116626896</v>
      </c>
      <c r="Q15">
        <v>1.4647157903119899E-2</v>
      </c>
      <c r="R15">
        <v>3.9173486407802303E-3</v>
      </c>
      <c r="S15">
        <v>9.1984955595656899E-3</v>
      </c>
      <c r="V15" t="str">
        <f>IF(K15&lt;0.1,J15,"")</f>
        <v/>
      </c>
      <c r="X15" s="1" t="str">
        <f>IF(K15&lt;L15,K15,"")</f>
        <v/>
      </c>
      <c r="Y15" s="1" t="str">
        <f>IF(K15&lt;0.05,K15,"")</f>
        <v/>
      </c>
      <c r="Z15">
        <f t="shared" si="1"/>
        <v>-6.0028160116626896</v>
      </c>
      <c r="AB15" s="1" t="str">
        <f t="shared" si="2"/>
        <v/>
      </c>
      <c r="AC15" s="1">
        <f t="shared" si="3"/>
        <v>1.4647157903119899E-2</v>
      </c>
      <c r="AD15">
        <f t="shared" si="4"/>
        <v>12</v>
      </c>
      <c r="AE15" t="str">
        <f t="shared" si="5"/>
        <v>Yawzi dawn vs Tektite afternoon</v>
      </c>
      <c r="AF15" s="7">
        <f>J15</f>
        <v>-1.15444777071253</v>
      </c>
      <c r="AG15" s="1">
        <f>K15</f>
        <v>0.94996292555492701</v>
      </c>
      <c r="AH15" s="7">
        <f t="shared" si="9"/>
        <v>-6.0028160116626896</v>
      </c>
      <c r="AI15" s="1">
        <f t="shared" si="10"/>
        <v>1.4647157903119899E-2</v>
      </c>
    </row>
    <row r="16" spans="1:36" hidden="1" x14ac:dyDescent="0.2">
      <c r="A16">
        <v>13</v>
      </c>
      <c r="B16" t="s">
        <v>9</v>
      </c>
      <c r="C16" t="s">
        <v>99</v>
      </c>
      <c r="G16" t="s">
        <v>114</v>
      </c>
      <c r="H16" t="s">
        <v>118</v>
      </c>
      <c r="I16" t="str">
        <f t="shared" si="8"/>
        <v>Lameshur dawn vs Tektite afternoon</v>
      </c>
      <c r="J16">
        <v>0.137144000080511</v>
      </c>
      <c r="K16">
        <v>0.22361684199310899</v>
      </c>
      <c r="L16">
        <v>6.7643054216847798E-2</v>
      </c>
      <c r="M16">
        <v>0.129575312354618</v>
      </c>
      <c r="P16">
        <v>-7.0712535431297701</v>
      </c>
      <c r="Q16">
        <v>0.45469845808026099</v>
      </c>
      <c r="R16">
        <v>2.9815407689488698E-3</v>
      </c>
      <c r="S16">
        <v>6.6719744227144101E-3</v>
      </c>
      <c r="V16" t="str">
        <f>IF(K16&lt;0.1,J16,"")</f>
        <v/>
      </c>
      <c r="X16" s="1" t="str">
        <f>IF(K16&lt;L16,K16,"")</f>
        <v/>
      </c>
      <c r="Y16" s="1" t="str">
        <f>IF(K16&lt;0.05,K16,"")</f>
        <v/>
      </c>
      <c r="Z16" t="str">
        <f t="shared" si="1"/>
        <v/>
      </c>
      <c r="AB16" s="1" t="str">
        <f t="shared" si="2"/>
        <v/>
      </c>
      <c r="AC16" s="1" t="str">
        <f t="shared" si="3"/>
        <v/>
      </c>
      <c r="AD16">
        <f t="shared" si="4"/>
        <v>13</v>
      </c>
      <c r="AE16" t="str">
        <f t="shared" si="5"/>
        <v>Lameshur dawn vs Tektite afternoon</v>
      </c>
      <c r="AF16" s="7">
        <f>J16</f>
        <v>0.137144000080511</v>
      </c>
      <c r="AG16" s="1">
        <f>K16</f>
        <v>0.22361684199310899</v>
      </c>
      <c r="AH16" s="7">
        <f t="shared" si="9"/>
        <v>-7.0712535431297701</v>
      </c>
      <c r="AI16" s="1">
        <f t="shared" si="10"/>
        <v>0.45469845808026099</v>
      </c>
    </row>
    <row r="17" spans="1:36" hidden="1" x14ac:dyDescent="0.2">
      <c r="A17">
        <v>14</v>
      </c>
      <c r="B17" t="s">
        <v>5</v>
      </c>
      <c r="C17" t="s">
        <v>100</v>
      </c>
      <c r="G17" t="s">
        <v>116</v>
      </c>
      <c r="H17" t="s">
        <v>113</v>
      </c>
      <c r="I17" t="str">
        <f t="shared" si="8"/>
        <v>Tektite dawn vs Yawzi afternoon</v>
      </c>
      <c r="J17">
        <v>3.1759166990951599</v>
      </c>
      <c r="K17">
        <v>0.50661732543814697</v>
      </c>
      <c r="L17">
        <v>4.10686583021658E-2</v>
      </c>
      <c r="M17">
        <v>7.7450688699808303E-3</v>
      </c>
      <c r="P17">
        <v>4.6747199125993101E-2</v>
      </c>
      <c r="Q17">
        <v>0.69994040407581903</v>
      </c>
      <c r="R17">
        <v>6.3232660359761106E-2</v>
      </c>
      <c r="S17">
        <v>0.118093116098911</v>
      </c>
      <c r="V17" t="str">
        <f>IF(K17&lt;0.1,J17,"")</f>
        <v/>
      </c>
      <c r="X17" s="1" t="str">
        <f>IF(K17&lt;L17,K17,"")</f>
        <v/>
      </c>
      <c r="Y17" s="1" t="str">
        <f>IF(K17&lt;0.05,K17,"")</f>
        <v/>
      </c>
      <c r="Z17" t="str">
        <f t="shared" si="1"/>
        <v/>
      </c>
      <c r="AB17" s="1" t="str">
        <f t="shared" si="2"/>
        <v/>
      </c>
      <c r="AC17" s="1" t="str">
        <f t="shared" si="3"/>
        <v/>
      </c>
      <c r="AD17">
        <f t="shared" si="4"/>
        <v>14</v>
      </c>
      <c r="AE17" t="str">
        <f t="shared" si="5"/>
        <v>Tektite dawn vs Yawzi afternoon</v>
      </c>
      <c r="AF17" s="7">
        <f>J17</f>
        <v>3.1759166990951599</v>
      </c>
      <c r="AG17" s="1">
        <f>K17</f>
        <v>0.50661732543814697</v>
      </c>
      <c r="AH17" s="7">
        <f t="shared" si="9"/>
        <v>4.6747199125993101E-2</v>
      </c>
      <c r="AI17" s="1">
        <f t="shared" si="10"/>
        <v>0.69994040407581903</v>
      </c>
    </row>
    <row r="18" spans="1:36" hidden="1" x14ac:dyDescent="0.2">
      <c r="A18">
        <v>15</v>
      </c>
      <c r="B18" t="s">
        <v>6</v>
      </c>
      <c r="C18" t="s">
        <v>101</v>
      </c>
      <c r="G18" t="s">
        <v>115</v>
      </c>
      <c r="H18" t="s">
        <v>117</v>
      </c>
      <c r="I18" t="str">
        <f t="shared" si="8"/>
        <v>Yawzi dawn vs Lameshur afternoon</v>
      </c>
      <c r="J18">
        <v>-5.3017681226337299</v>
      </c>
      <c r="K18">
        <v>0.23230305843850199</v>
      </c>
      <c r="L18">
        <v>2.9964669188699E-3</v>
      </c>
      <c r="M18">
        <v>0.10868992171386301</v>
      </c>
      <c r="P18">
        <v>2.8616537563313699E-2</v>
      </c>
      <c r="Q18">
        <v>0.82118751788248501</v>
      </c>
      <c r="R18">
        <v>4.7691198946749801E-2</v>
      </c>
      <c r="S18">
        <v>0.10551609400114401</v>
      </c>
      <c r="V18" t="str">
        <f>IF(K18&lt;0.1,J18,"")</f>
        <v/>
      </c>
      <c r="X18" s="1" t="str">
        <f>IF(K18&lt;L18,K18,"")</f>
        <v/>
      </c>
      <c r="Y18" s="1" t="str">
        <f>IF(K18&lt;0.05,K18,"")</f>
        <v/>
      </c>
      <c r="Z18" t="str">
        <f t="shared" si="1"/>
        <v/>
      </c>
      <c r="AB18" s="1" t="str">
        <f t="shared" si="2"/>
        <v/>
      </c>
      <c r="AC18" s="1" t="str">
        <f t="shared" si="3"/>
        <v/>
      </c>
      <c r="AD18">
        <f t="shared" si="4"/>
        <v>15</v>
      </c>
      <c r="AE18" t="str">
        <f t="shared" si="5"/>
        <v>Yawzi dawn vs Lameshur afternoon</v>
      </c>
      <c r="AF18" s="7">
        <f>J18</f>
        <v>-5.3017681226337299</v>
      </c>
      <c r="AG18" s="1">
        <f>K18</f>
        <v>0.23230305843850199</v>
      </c>
      <c r="AH18" s="7">
        <f t="shared" si="9"/>
        <v>2.8616537563313699E-2</v>
      </c>
      <c r="AI18" s="1">
        <f t="shared" si="10"/>
        <v>0.82118751788248501</v>
      </c>
    </row>
    <row r="19" spans="1:36" x14ac:dyDescent="0.2">
      <c r="J19" t="s">
        <v>7</v>
      </c>
      <c r="P19" t="s">
        <v>8</v>
      </c>
      <c r="V19" t="s">
        <v>7</v>
      </c>
      <c r="Z19" t="s">
        <v>8</v>
      </c>
      <c r="AF19" t="s">
        <v>7</v>
      </c>
      <c r="AH19" t="s">
        <v>8</v>
      </c>
    </row>
    <row r="20" spans="1:36" x14ac:dyDescent="0.2">
      <c r="A20" t="s">
        <v>126</v>
      </c>
      <c r="B20" t="s">
        <v>0</v>
      </c>
      <c r="C20" t="s">
        <v>1</v>
      </c>
      <c r="D20" t="s">
        <v>104</v>
      </c>
      <c r="E20" t="s">
        <v>102</v>
      </c>
      <c r="F20" t="s">
        <v>109</v>
      </c>
      <c r="G20" t="s">
        <v>110</v>
      </c>
      <c r="H20" t="s">
        <v>111</v>
      </c>
      <c r="I20" t="s">
        <v>112</v>
      </c>
      <c r="J20" t="s">
        <v>2</v>
      </c>
      <c r="K20" t="s">
        <v>3</v>
      </c>
      <c r="L20" t="s">
        <v>122</v>
      </c>
      <c r="M20" t="s">
        <v>54</v>
      </c>
      <c r="N20" t="s">
        <v>55</v>
      </c>
      <c r="O20" t="s">
        <v>123</v>
      </c>
      <c r="P20" t="s">
        <v>2</v>
      </c>
      <c r="Q20" t="s">
        <v>3</v>
      </c>
      <c r="R20" t="s">
        <v>122</v>
      </c>
      <c r="S20" t="s">
        <v>54</v>
      </c>
      <c r="T20" t="s">
        <v>55</v>
      </c>
      <c r="U20" t="s">
        <v>123</v>
      </c>
      <c r="V20" t="s">
        <v>2</v>
      </c>
      <c r="W20" t="s">
        <v>128</v>
      </c>
      <c r="X20" t="s">
        <v>97</v>
      </c>
      <c r="Y20" t="s">
        <v>98</v>
      </c>
      <c r="Z20" t="s">
        <v>2</v>
      </c>
      <c r="AA20" t="s">
        <v>128</v>
      </c>
      <c r="AB20" t="s">
        <v>97</v>
      </c>
      <c r="AC20" t="s">
        <v>98</v>
      </c>
      <c r="AE20" t="s">
        <v>108</v>
      </c>
      <c r="AF20" t="s">
        <v>2</v>
      </c>
      <c r="AG20" t="s">
        <v>3</v>
      </c>
      <c r="AH20" t="s">
        <v>2</v>
      </c>
      <c r="AI20" t="s">
        <v>3</v>
      </c>
    </row>
    <row r="21" spans="1:36" x14ac:dyDescent="0.2">
      <c r="A21">
        <v>1</v>
      </c>
      <c r="B21" t="s">
        <v>119</v>
      </c>
      <c r="C21" t="s">
        <v>120</v>
      </c>
      <c r="D21" t="s">
        <v>46</v>
      </c>
      <c r="E21" t="s">
        <v>103</v>
      </c>
      <c r="F21" t="s">
        <v>38</v>
      </c>
      <c r="G21" t="s">
        <v>105</v>
      </c>
      <c r="H21" t="s">
        <v>106</v>
      </c>
      <c r="I21" t="str">
        <f>CONCATENATE(F21, " (", G21, " vs ", H21, ")")</f>
        <v>Lameshur Bay (Dawn vs Afternoon)</v>
      </c>
      <c r="J21">
        <v>-4.2707297851166803</v>
      </c>
      <c r="K21" s="10">
        <v>4.5882347750808102E-5</v>
      </c>
      <c r="L21" s="10">
        <v>4.5882347750808102E-5</v>
      </c>
      <c r="M21">
        <v>6.6321154332282806E-2</v>
      </c>
      <c r="N21">
        <v>0.123407346283643</v>
      </c>
      <c r="O21" s="10">
        <v>4.5882347750808102E-5</v>
      </c>
      <c r="P21">
        <v>-0.53043075170413501</v>
      </c>
      <c r="Q21">
        <v>0.59682590774479405</v>
      </c>
      <c r="R21">
        <v>0.59682590774479405</v>
      </c>
      <c r="S21">
        <v>3.0768738913861502E-3</v>
      </c>
      <c r="T21">
        <v>7.0764701526421997E-3</v>
      </c>
      <c r="U21" t="s">
        <v>37</v>
      </c>
      <c r="V21">
        <f t="shared" ref="V21:V33" si="11">IF(K21&lt;0.1,J21,"")</f>
        <v>-4.2707297851166803</v>
      </c>
      <c r="W21" t="str">
        <f>IF(L21&lt;K21,L21,"")</f>
        <v/>
      </c>
      <c r="X21" s="1">
        <f>IF(K21&lt;M21,K21,"")</f>
        <v>4.5882347750808102E-5</v>
      </c>
      <c r="Y21" s="1">
        <f t="shared" ref="Y21:Y33" si="12">IF(K21&lt;0.05,K21,"")</f>
        <v>4.5882347750808102E-5</v>
      </c>
      <c r="Z21" t="str">
        <f>IF(Q21&lt;0.1,P21,"")</f>
        <v/>
      </c>
      <c r="AA21" t="str">
        <f>IF(R21&lt;Q21,R21,"")</f>
        <v/>
      </c>
      <c r="AB21" s="1" t="str">
        <f>IF(Q21&lt;S21,Q21,"")</f>
        <v/>
      </c>
      <c r="AC21" s="1" t="str">
        <f>IF(Q21&lt;0.05,Q21,"")</f>
        <v/>
      </c>
      <c r="AD21">
        <f t="shared" ref="AD21:AD33" si="13">A21</f>
        <v>1</v>
      </c>
      <c r="AE21" t="str">
        <f t="shared" ref="AE21:AE33" si="14">I21</f>
        <v>Lameshur Bay (Dawn vs Afternoon)</v>
      </c>
      <c r="AF21" s="7">
        <f t="shared" ref="AF21:AF33" si="15">J21</f>
        <v>-4.2707297851166803</v>
      </c>
      <c r="AG21" s="1">
        <f t="shared" ref="AG21:AG33" si="16">K21</f>
        <v>4.5882347750808102E-5</v>
      </c>
      <c r="AH21" s="7">
        <f t="shared" ref="AH21:AH33" si="17">P21</f>
        <v>-0.53043075170413501</v>
      </c>
      <c r="AI21" s="1">
        <f t="shared" ref="AI21:AI33" si="18">Q21</f>
        <v>0.59682590774479405</v>
      </c>
      <c r="AJ21" t="s">
        <v>127</v>
      </c>
    </row>
    <row r="22" spans="1:36" x14ac:dyDescent="0.2">
      <c r="A22">
        <v>2</v>
      </c>
      <c r="B22" t="s">
        <v>6</v>
      </c>
      <c r="C22" t="s">
        <v>100</v>
      </c>
      <c r="D22" t="s">
        <v>46</v>
      </c>
      <c r="E22" t="s">
        <v>103</v>
      </c>
      <c r="F22" t="s">
        <v>45</v>
      </c>
      <c r="G22" t="s">
        <v>105</v>
      </c>
      <c r="H22" t="s">
        <v>106</v>
      </c>
      <c r="I22" t="str">
        <f>CONCATENATE(F22, " (", G22, " vs ", H22, ")")</f>
        <v>Yawzi (Dawn vs Afternoon)</v>
      </c>
      <c r="J22">
        <v>3.0872966286331098</v>
      </c>
      <c r="K22">
        <v>2.61050527675291E-3</v>
      </c>
      <c r="L22">
        <v>2.61050527675291E-3</v>
      </c>
      <c r="M22">
        <v>3.9503792125284799E-2</v>
      </c>
      <c r="N22">
        <v>6.3081189844084895E-2</v>
      </c>
      <c r="O22">
        <v>2.61050527675291E-3</v>
      </c>
      <c r="P22">
        <v>-6.7170775846376198</v>
      </c>
      <c r="Q22" s="10">
        <v>7.6873977356866797E-10</v>
      </c>
      <c r="R22" s="10">
        <v>7.6873977356866797E-10</v>
      </c>
      <c r="S22">
        <v>6.4449217610626705E-2</v>
      </c>
      <c r="T22">
        <v>0.11872688271406</v>
      </c>
      <c r="U22" s="10">
        <v>7.6873977356866797E-10</v>
      </c>
      <c r="V22">
        <f t="shared" si="11"/>
        <v>3.0872966286331098</v>
      </c>
      <c r="W22" t="str">
        <f t="shared" ref="W22:W35" si="19">IF(L22&lt;K22,L22,"")</f>
        <v/>
      </c>
      <c r="X22" s="1">
        <f t="shared" ref="X22:X33" si="20">IF(K22&lt;M22,K22,"")</f>
        <v>2.61050527675291E-3</v>
      </c>
      <c r="Y22" s="1">
        <f t="shared" si="12"/>
        <v>2.61050527675291E-3</v>
      </c>
      <c r="Z22">
        <f t="shared" ref="Z22:Z33" si="21">IF(Q22&lt;0.1,P22,"")</f>
        <v>-6.7170775846376198</v>
      </c>
      <c r="AA22" t="str">
        <f t="shared" ref="AA22:AA35" si="22">IF(R22&lt;Q22,R22,"")</f>
        <v/>
      </c>
      <c r="AB22" s="1">
        <f t="shared" ref="AB22:AB33" si="23">IF(Q22&lt;S22,Q22,"")</f>
        <v>7.6873977356866797E-10</v>
      </c>
      <c r="AC22" s="1">
        <f t="shared" ref="AC22:AC33" si="24">IF(Q22&lt;0.05,Q22,"")</f>
        <v>7.6873977356866797E-10</v>
      </c>
      <c r="AD22">
        <f t="shared" si="13"/>
        <v>2</v>
      </c>
      <c r="AE22" t="str">
        <f t="shared" si="14"/>
        <v>Yawzi (Dawn vs Afternoon)</v>
      </c>
      <c r="AF22" s="7">
        <f t="shared" si="15"/>
        <v>3.0872966286331098</v>
      </c>
      <c r="AG22" s="1">
        <f t="shared" si="16"/>
        <v>2.61050527675291E-3</v>
      </c>
      <c r="AH22" s="7">
        <f t="shared" si="17"/>
        <v>-6.7170775846376198</v>
      </c>
      <c r="AI22" s="1">
        <f t="shared" si="18"/>
        <v>7.6873977356866797E-10</v>
      </c>
    </row>
    <row r="23" spans="1:36" x14ac:dyDescent="0.2">
      <c r="A23">
        <v>3</v>
      </c>
      <c r="B23" t="s">
        <v>5</v>
      </c>
      <c r="C23" t="s">
        <v>99</v>
      </c>
      <c r="D23" t="s">
        <v>46</v>
      </c>
      <c r="E23" t="s">
        <v>103</v>
      </c>
      <c r="F23" t="s">
        <v>44</v>
      </c>
      <c r="G23" t="s">
        <v>105</v>
      </c>
      <c r="H23" t="s">
        <v>106</v>
      </c>
      <c r="I23" t="str">
        <f>CONCATENATE(F23, " (", G23, " vs ", H23, ")")</f>
        <v>Tektite (Dawn vs Afternoon)</v>
      </c>
      <c r="J23">
        <v>-1.16649296301143</v>
      </c>
      <c r="K23">
        <v>0.24559083028944401</v>
      </c>
      <c r="L23">
        <v>0.24559083028944401</v>
      </c>
      <c r="M23">
        <v>3.1026846210505301E-3</v>
      </c>
      <c r="N23">
        <v>7.6761246478717297E-3</v>
      </c>
      <c r="O23" t="s">
        <v>37</v>
      </c>
      <c r="P23">
        <v>1.3018941641742401</v>
      </c>
      <c r="Q23">
        <v>0.19531795918991501</v>
      </c>
      <c r="R23">
        <v>0.19531795918991501</v>
      </c>
      <c r="S23">
        <v>3.8847579670832202E-2</v>
      </c>
      <c r="T23">
        <v>0.10177117129660999</v>
      </c>
      <c r="U23" t="s">
        <v>37</v>
      </c>
      <c r="V23" t="str">
        <f t="shared" si="11"/>
        <v/>
      </c>
      <c r="W23" t="str">
        <f t="shared" si="19"/>
        <v/>
      </c>
      <c r="X23" s="1" t="str">
        <f t="shared" si="20"/>
        <v/>
      </c>
      <c r="Y23" s="1" t="str">
        <f t="shared" si="12"/>
        <v/>
      </c>
      <c r="Z23" t="str">
        <f t="shared" si="21"/>
        <v/>
      </c>
      <c r="AA23" t="str">
        <f t="shared" si="22"/>
        <v/>
      </c>
      <c r="AB23" s="1" t="str">
        <f t="shared" si="23"/>
        <v/>
      </c>
      <c r="AC23" s="1" t="str">
        <f t="shared" si="24"/>
        <v/>
      </c>
      <c r="AD23">
        <f t="shared" si="13"/>
        <v>3</v>
      </c>
      <c r="AE23" t="str">
        <f t="shared" si="14"/>
        <v>Tektite (Dawn vs Afternoon)</v>
      </c>
      <c r="AF23" s="7">
        <f t="shared" si="15"/>
        <v>-1.16649296301143</v>
      </c>
      <c r="AG23" s="1">
        <f t="shared" si="16"/>
        <v>0.24559083028944401</v>
      </c>
      <c r="AH23" s="7">
        <f t="shared" si="17"/>
        <v>1.3018941641742401</v>
      </c>
      <c r="AI23" s="1">
        <f t="shared" si="18"/>
        <v>0.19531795918991501</v>
      </c>
    </row>
    <row r="24" spans="1:36" x14ac:dyDescent="0.2">
      <c r="A24">
        <v>4</v>
      </c>
      <c r="B24" t="s">
        <v>119</v>
      </c>
      <c r="C24" t="s">
        <v>6</v>
      </c>
      <c r="D24" t="s">
        <v>103</v>
      </c>
      <c r="E24" t="s">
        <v>46</v>
      </c>
      <c r="F24" t="s">
        <v>105</v>
      </c>
      <c r="G24" t="s">
        <v>107</v>
      </c>
      <c r="H24" t="s">
        <v>45</v>
      </c>
      <c r="I24" t="str">
        <f>CONCATENATE(F24, " (", G24, " vs ", H24, ")")</f>
        <v>Dawn (Lameshur vs Yawzi)</v>
      </c>
      <c r="J24">
        <v>1.39195658451378</v>
      </c>
      <c r="K24">
        <v>0.166317247410492</v>
      </c>
      <c r="L24">
        <v>0.166317247410492</v>
      </c>
      <c r="M24">
        <v>3.7774877320649602E-2</v>
      </c>
      <c r="N24">
        <v>7.5247143077237094E-2</v>
      </c>
      <c r="O24" t="s">
        <v>37</v>
      </c>
      <c r="P24">
        <v>-0.475722025383509</v>
      </c>
      <c r="Q24">
        <v>0.63505011982238202</v>
      </c>
      <c r="R24">
        <v>0.63505011982238202</v>
      </c>
      <c r="S24">
        <v>2.7977812840965198E-3</v>
      </c>
      <c r="T24">
        <v>5.83333073423102E-3</v>
      </c>
      <c r="U24" t="s">
        <v>37</v>
      </c>
      <c r="V24" t="str">
        <f t="shared" si="11"/>
        <v/>
      </c>
      <c r="W24" t="str">
        <f t="shared" si="19"/>
        <v/>
      </c>
      <c r="X24" s="1" t="str">
        <f t="shared" si="20"/>
        <v/>
      </c>
      <c r="Y24" s="1" t="str">
        <f t="shared" si="12"/>
        <v/>
      </c>
      <c r="Z24" t="str">
        <f t="shared" si="21"/>
        <v/>
      </c>
      <c r="AA24" t="str">
        <f t="shared" si="22"/>
        <v/>
      </c>
      <c r="AB24" s="1" t="str">
        <f t="shared" si="23"/>
        <v/>
      </c>
      <c r="AC24" s="1" t="str">
        <f t="shared" si="24"/>
        <v/>
      </c>
      <c r="AD24">
        <f t="shared" si="13"/>
        <v>4</v>
      </c>
      <c r="AE24" t="str">
        <f t="shared" si="14"/>
        <v>Dawn (Lameshur vs Yawzi)</v>
      </c>
      <c r="AF24" s="7">
        <f t="shared" si="15"/>
        <v>1.39195658451378</v>
      </c>
      <c r="AG24" s="1">
        <f t="shared" si="16"/>
        <v>0.166317247410492</v>
      </c>
      <c r="AH24" s="7">
        <f t="shared" si="17"/>
        <v>-0.475722025383509</v>
      </c>
      <c r="AI24" s="1">
        <f t="shared" si="18"/>
        <v>0.63505011982238202</v>
      </c>
    </row>
    <row r="25" spans="1:36" x14ac:dyDescent="0.2">
      <c r="A25">
        <v>5</v>
      </c>
      <c r="B25" t="s">
        <v>119</v>
      </c>
      <c r="C25" t="s">
        <v>5</v>
      </c>
      <c r="D25" t="s">
        <v>103</v>
      </c>
      <c r="E25" t="s">
        <v>46</v>
      </c>
      <c r="F25" t="s">
        <v>105</v>
      </c>
      <c r="G25" t="s">
        <v>107</v>
      </c>
      <c r="H25" t="s">
        <v>44</v>
      </c>
      <c r="I25" t="str">
        <f>CONCATENATE(F25, " (", G25, " vs ", H25, ")")</f>
        <v>Dawn (Lameshur vs Tektite)</v>
      </c>
      <c r="J25">
        <v>1.4107299007318601</v>
      </c>
      <c r="K25">
        <v>0.16071305139259301</v>
      </c>
      <c r="L25">
        <v>0.16071305139259301</v>
      </c>
      <c r="M25">
        <v>7.3350133063759997E-3</v>
      </c>
      <c r="N25">
        <v>1.7355026887826201E-2</v>
      </c>
      <c r="O25" t="s">
        <v>37</v>
      </c>
      <c r="P25">
        <v>-7.1881756858978996</v>
      </c>
      <c r="Q25" s="10">
        <v>2.1144899344572199E-10</v>
      </c>
      <c r="R25" s="10">
        <v>2.1144899344572199E-10</v>
      </c>
      <c r="S25">
        <v>6.6482630198719903E-2</v>
      </c>
      <c r="T25">
        <v>0.12506935629191601</v>
      </c>
      <c r="U25" s="10">
        <v>2.1144899344572199E-10</v>
      </c>
      <c r="V25" t="str">
        <f t="shared" si="11"/>
        <v/>
      </c>
      <c r="W25" t="str">
        <f t="shared" si="19"/>
        <v/>
      </c>
      <c r="X25" s="1" t="str">
        <f t="shared" si="20"/>
        <v/>
      </c>
      <c r="Y25" s="1" t="str">
        <f t="shared" si="12"/>
        <v/>
      </c>
      <c r="Z25">
        <f t="shared" si="21"/>
        <v>-7.1881756858978996</v>
      </c>
      <c r="AA25" t="str">
        <f t="shared" si="22"/>
        <v/>
      </c>
      <c r="AB25" s="1">
        <f t="shared" si="23"/>
        <v>2.1144899344572199E-10</v>
      </c>
      <c r="AC25" s="1">
        <f t="shared" si="24"/>
        <v>2.1144899344572199E-10</v>
      </c>
      <c r="AD25">
        <f t="shared" si="13"/>
        <v>5</v>
      </c>
      <c r="AE25" t="str">
        <f t="shared" si="14"/>
        <v>Dawn (Lameshur vs Tektite)</v>
      </c>
      <c r="AF25" s="7">
        <f t="shared" si="15"/>
        <v>1.4107299007318601</v>
      </c>
      <c r="AG25" s="1">
        <f t="shared" si="16"/>
        <v>0.16071305139259301</v>
      </c>
      <c r="AH25" s="7">
        <f t="shared" si="17"/>
        <v>-7.1881756858978996</v>
      </c>
      <c r="AI25" s="1">
        <f t="shared" si="18"/>
        <v>2.1144899344572199E-10</v>
      </c>
    </row>
    <row r="26" spans="1:36" x14ac:dyDescent="0.2">
      <c r="A26">
        <v>6</v>
      </c>
      <c r="B26" t="s">
        <v>5</v>
      </c>
      <c r="C26" t="s">
        <v>6</v>
      </c>
      <c r="D26" t="s">
        <v>103</v>
      </c>
      <c r="E26" t="s">
        <v>46</v>
      </c>
      <c r="F26" t="s">
        <v>105</v>
      </c>
      <c r="G26" t="s">
        <v>44</v>
      </c>
      <c r="H26" t="s">
        <v>45</v>
      </c>
      <c r="I26" t="str">
        <f>CONCATENATE(F26, " (", G26, " vs ", H26, ")")</f>
        <v>Dawn (Tektite vs Yawzi)</v>
      </c>
      <c r="J26">
        <v>5.6958426492966802E-3</v>
      </c>
      <c r="K26">
        <v>0.99546414110355497</v>
      </c>
      <c r="L26">
        <v>0.99546414110355497</v>
      </c>
      <c r="M26">
        <v>2.8193727831721102E-3</v>
      </c>
      <c r="N26">
        <v>7.0284661159596296E-3</v>
      </c>
      <c r="O26" t="s">
        <v>37</v>
      </c>
      <c r="P26">
        <v>6.3991600232810901</v>
      </c>
      <c r="Q26" s="10">
        <v>4.1374473197158801E-9</v>
      </c>
      <c r="R26" s="10">
        <v>4.1374473197158801E-9</v>
      </c>
      <c r="S26">
        <v>3.3003701968575098E-3</v>
      </c>
      <c r="T26">
        <v>7.3030092590209497E-3</v>
      </c>
      <c r="U26" s="10">
        <v>4.1374473197158801E-9</v>
      </c>
      <c r="V26" t="str">
        <f t="shared" si="11"/>
        <v/>
      </c>
      <c r="W26" t="str">
        <f t="shared" si="19"/>
        <v/>
      </c>
      <c r="X26" s="1" t="str">
        <f t="shared" si="20"/>
        <v/>
      </c>
      <c r="Y26" s="1" t="str">
        <f t="shared" si="12"/>
        <v/>
      </c>
      <c r="Z26">
        <f t="shared" si="21"/>
        <v>6.3991600232810901</v>
      </c>
      <c r="AA26" t="str">
        <f t="shared" si="22"/>
        <v/>
      </c>
      <c r="AB26" s="1">
        <f t="shared" si="23"/>
        <v>4.1374473197158801E-9</v>
      </c>
      <c r="AC26" s="1">
        <f t="shared" si="24"/>
        <v>4.1374473197158801E-9</v>
      </c>
      <c r="AD26">
        <f t="shared" si="13"/>
        <v>6</v>
      </c>
      <c r="AE26" t="str">
        <f t="shared" si="14"/>
        <v>Dawn (Tektite vs Yawzi)</v>
      </c>
      <c r="AF26" s="7">
        <f t="shared" si="15"/>
        <v>5.6958426492966802E-3</v>
      </c>
      <c r="AG26" s="1">
        <f t="shared" si="16"/>
        <v>0.99546414110355497</v>
      </c>
      <c r="AH26" s="7">
        <f t="shared" si="17"/>
        <v>6.3991600232810901</v>
      </c>
      <c r="AI26" s="1">
        <f t="shared" si="18"/>
        <v>4.1374473197158801E-9</v>
      </c>
    </row>
    <row r="27" spans="1:36" x14ac:dyDescent="0.2">
      <c r="A27">
        <v>7</v>
      </c>
      <c r="B27" t="s">
        <v>120</v>
      </c>
      <c r="C27" t="s">
        <v>100</v>
      </c>
      <c r="D27" t="s">
        <v>103</v>
      </c>
      <c r="E27" t="s">
        <v>46</v>
      </c>
      <c r="F27" t="s">
        <v>106</v>
      </c>
      <c r="G27" t="s">
        <v>107</v>
      </c>
      <c r="H27" t="s">
        <v>45</v>
      </c>
      <c r="I27" t="str">
        <f>CONCATENATE(F27, " (", G27, " vs ", H27, ")")</f>
        <v>Afternoon (Lameshur vs Yawzi)</v>
      </c>
      <c r="J27">
        <v>8.2881061255092501</v>
      </c>
      <c r="K27" s="10">
        <v>5.86421662500967E-12</v>
      </c>
      <c r="L27" s="10">
        <v>5.86421662500967E-12</v>
      </c>
      <c r="M27">
        <v>2.1308328444956299E-2</v>
      </c>
      <c r="N27">
        <v>3.8198774269574798E-2</v>
      </c>
      <c r="O27" s="10">
        <v>5.86421662500967E-12</v>
      </c>
      <c r="P27">
        <v>-7.2147436909388203</v>
      </c>
      <c r="Q27" s="10">
        <v>1.4336770816956899E-10</v>
      </c>
      <c r="R27" s="10">
        <v>1.4336770816956899E-10</v>
      </c>
      <c r="S27">
        <v>5.02149678101158E-2</v>
      </c>
      <c r="T27">
        <v>9.8864323973997303E-2</v>
      </c>
      <c r="U27" s="10">
        <v>1.4336770816956899E-10</v>
      </c>
      <c r="V27">
        <f t="shared" si="11"/>
        <v>8.2881061255092501</v>
      </c>
      <c r="W27" t="str">
        <f t="shared" si="19"/>
        <v/>
      </c>
      <c r="X27" s="1">
        <f t="shared" si="20"/>
        <v>5.86421662500967E-12</v>
      </c>
      <c r="Y27" s="1">
        <f t="shared" si="12"/>
        <v>5.86421662500967E-12</v>
      </c>
      <c r="Z27">
        <f t="shared" si="21"/>
        <v>-7.2147436909388203</v>
      </c>
      <c r="AA27" t="str">
        <f t="shared" si="22"/>
        <v/>
      </c>
      <c r="AB27" s="1">
        <f t="shared" si="23"/>
        <v>1.4336770816956899E-10</v>
      </c>
      <c r="AC27" s="1">
        <f t="shared" si="24"/>
        <v>1.4336770816956899E-10</v>
      </c>
      <c r="AD27">
        <f t="shared" si="13"/>
        <v>7</v>
      </c>
      <c r="AE27" t="str">
        <f t="shared" si="14"/>
        <v>Afternoon (Lameshur vs Yawzi)</v>
      </c>
      <c r="AF27" s="7">
        <f t="shared" si="15"/>
        <v>8.2881061255092501</v>
      </c>
      <c r="AG27" s="1">
        <f t="shared" si="16"/>
        <v>5.86421662500967E-12</v>
      </c>
      <c r="AH27" s="7">
        <f t="shared" si="17"/>
        <v>-7.2147436909388203</v>
      </c>
      <c r="AI27" s="1">
        <f t="shared" si="18"/>
        <v>1.4336770816956899E-10</v>
      </c>
    </row>
    <row r="28" spans="1:36" x14ac:dyDescent="0.2">
      <c r="A28">
        <v>8</v>
      </c>
      <c r="B28" t="s">
        <v>120</v>
      </c>
      <c r="C28" t="s">
        <v>99</v>
      </c>
      <c r="D28" t="s">
        <v>103</v>
      </c>
      <c r="E28" t="s">
        <v>46</v>
      </c>
      <c r="F28" t="s">
        <v>106</v>
      </c>
      <c r="G28" t="s">
        <v>107</v>
      </c>
      <c r="H28" t="s">
        <v>44</v>
      </c>
      <c r="I28" t="str">
        <f>CONCATENATE(F28, " (", G28, " vs ", H28, ")")</f>
        <v>Afternoon (Lameshur vs Tektite)</v>
      </c>
      <c r="J28">
        <v>4.1724375725851299</v>
      </c>
      <c r="K28" s="10">
        <v>6.2080784345908103E-5</v>
      </c>
      <c r="L28" s="10">
        <v>6.2080784345908103E-5</v>
      </c>
      <c r="M28">
        <v>6.5713710690601307E-2</v>
      </c>
      <c r="N28">
        <v>0.11206854197650599</v>
      </c>
      <c r="O28" s="10">
        <v>6.2080784345908103E-5</v>
      </c>
      <c r="P28">
        <v>-6.59460113541894</v>
      </c>
      <c r="Q28" s="10">
        <v>1.23354267609002E-9</v>
      </c>
      <c r="R28" s="10">
        <v>1.23354267609002E-9</v>
      </c>
      <c r="S28">
        <v>4.02408167564452E-3</v>
      </c>
      <c r="T28">
        <v>8.98742149311209E-3</v>
      </c>
      <c r="U28" s="10">
        <v>1.23354267609002E-9</v>
      </c>
      <c r="V28">
        <f t="shared" si="11"/>
        <v>4.1724375725851299</v>
      </c>
      <c r="W28" t="str">
        <f t="shared" si="19"/>
        <v/>
      </c>
      <c r="X28" s="1">
        <f t="shared" si="20"/>
        <v>6.2080784345908103E-5</v>
      </c>
      <c r="Y28" s="1">
        <f t="shared" si="12"/>
        <v>6.2080784345908103E-5</v>
      </c>
      <c r="Z28">
        <f t="shared" si="21"/>
        <v>-6.59460113541894</v>
      </c>
      <c r="AA28" t="str">
        <f t="shared" si="22"/>
        <v/>
      </c>
      <c r="AB28" s="1">
        <f t="shared" si="23"/>
        <v>1.23354267609002E-9</v>
      </c>
      <c r="AC28" s="1">
        <f t="shared" si="24"/>
        <v>1.23354267609002E-9</v>
      </c>
      <c r="AD28">
        <f t="shared" si="13"/>
        <v>8</v>
      </c>
      <c r="AE28" t="str">
        <f t="shared" si="14"/>
        <v>Afternoon (Lameshur vs Tektite)</v>
      </c>
      <c r="AF28" s="7">
        <f t="shared" si="15"/>
        <v>4.1724375725851299</v>
      </c>
      <c r="AG28" s="1">
        <f t="shared" si="16"/>
        <v>6.2080784345908103E-5</v>
      </c>
      <c r="AH28" s="7">
        <f t="shared" si="17"/>
        <v>-6.59460113541894</v>
      </c>
      <c r="AI28" s="1">
        <f t="shared" si="18"/>
        <v>1.23354267609002E-9</v>
      </c>
    </row>
    <row r="29" spans="1:36" x14ac:dyDescent="0.2">
      <c r="A29">
        <v>9</v>
      </c>
      <c r="B29" t="s">
        <v>99</v>
      </c>
      <c r="C29" t="s">
        <v>100</v>
      </c>
      <c r="D29" t="s">
        <v>103</v>
      </c>
      <c r="E29" t="s">
        <v>46</v>
      </c>
      <c r="F29" t="s">
        <v>106</v>
      </c>
      <c r="G29" t="s">
        <v>44</v>
      </c>
      <c r="H29" t="s">
        <v>45</v>
      </c>
      <c r="I29" t="str">
        <f>CONCATENATE(F29, " (", G29, " vs ", H29, ")")</f>
        <v>Afternoon (Tektite vs Yawzi)</v>
      </c>
      <c r="J29">
        <v>4.2385595595527796</v>
      </c>
      <c r="K29" s="10">
        <v>5.2250738455673397E-5</v>
      </c>
      <c r="L29" s="10">
        <v>5.2250738455673397E-5</v>
      </c>
      <c r="M29">
        <v>3.89650619192142E-2</v>
      </c>
      <c r="N29">
        <v>6.5056182546437497E-2</v>
      </c>
      <c r="O29" s="10">
        <v>5.2250738455673397E-5</v>
      </c>
      <c r="P29">
        <v>-1.31343777289803</v>
      </c>
      <c r="Q29">
        <v>0.19131322001037801</v>
      </c>
      <c r="R29">
        <v>0.19131322001037801</v>
      </c>
      <c r="S29">
        <v>2.1533724117001902E-3</v>
      </c>
      <c r="T29">
        <v>4.9179579073006501E-3</v>
      </c>
      <c r="U29" t="s">
        <v>37</v>
      </c>
      <c r="V29">
        <f t="shared" si="11"/>
        <v>4.2385595595527796</v>
      </c>
      <c r="W29" t="str">
        <f t="shared" si="19"/>
        <v/>
      </c>
      <c r="X29" s="1">
        <f t="shared" si="20"/>
        <v>5.2250738455673397E-5</v>
      </c>
      <c r="Y29" s="1">
        <f t="shared" si="12"/>
        <v>5.2250738455673397E-5</v>
      </c>
      <c r="Z29" t="str">
        <f t="shared" si="21"/>
        <v/>
      </c>
      <c r="AA29" t="str">
        <f t="shared" si="22"/>
        <v/>
      </c>
      <c r="AB29" s="1" t="str">
        <f t="shared" si="23"/>
        <v/>
      </c>
      <c r="AC29" s="1" t="str">
        <f t="shared" si="24"/>
        <v/>
      </c>
      <c r="AD29">
        <f t="shared" si="13"/>
        <v>9</v>
      </c>
      <c r="AE29" t="str">
        <f t="shared" si="14"/>
        <v>Afternoon (Tektite vs Yawzi)</v>
      </c>
      <c r="AF29" s="7">
        <f t="shared" si="15"/>
        <v>4.2385595595527796</v>
      </c>
      <c r="AG29" s="1">
        <f t="shared" si="16"/>
        <v>5.2250738455673397E-5</v>
      </c>
      <c r="AH29" s="7">
        <f t="shared" si="17"/>
        <v>-1.31343777289803</v>
      </c>
      <c r="AI29" s="1">
        <f t="shared" si="18"/>
        <v>0.19131322001037801</v>
      </c>
    </row>
    <row r="30" spans="1:36" x14ac:dyDescent="0.2">
      <c r="A30">
        <v>10</v>
      </c>
      <c r="B30" t="s">
        <v>119</v>
      </c>
      <c r="C30" t="s">
        <v>100</v>
      </c>
      <c r="G30" t="s">
        <v>114</v>
      </c>
      <c r="H30" t="s">
        <v>113</v>
      </c>
      <c r="I30" t="str">
        <f t="shared" ref="I30:I33" si="25">CONCATENATE(G30, " vs ", H30)</f>
        <v>Lameshur dawn vs Yawzi afternoon</v>
      </c>
      <c r="J30">
        <v>4.94546622304994</v>
      </c>
      <c r="K30" s="10">
        <v>2.9528370445724499E-6</v>
      </c>
      <c r="L30" s="10">
        <v>2.9528370445724499E-6</v>
      </c>
      <c r="M30">
        <v>8.2315072381648497E-3</v>
      </c>
      <c r="N30">
        <v>1.68909986153606E-2</v>
      </c>
      <c r="O30" s="10">
        <v>2.9528370445724499E-6</v>
      </c>
      <c r="P30">
        <v>-7.6185242508991404</v>
      </c>
      <c r="Q30" s="10">
        <v>2.3740175218712801E-11</v>
      </c>
      <c r="R30" s="10">
        <v>2.3740175218712801E-11</v>
      </c>
      <c r="S30">
        <v>1.61662013564089E-3</v>
      </c>
      <c r="T30">
        <v>3.8094006388449302E-3</v>
      </c>
      <c r="U30" s="10">
        <v>2.3740175218712801E-11</v>
      </c>
      <c r="V30">
        <f>IF(K30&lt;0.1,J30,"")</f>
        <v>4.94546622304994</v>
      </c>
      <c r="W30" t="str">
        <f t="shared" si="19"/>
        <v/>
      </c>
      <c r="X30" s="1">
        <f>IF(K30&lt;M30,K30,"")</f>
        <v>2.9528370445724499E-6</v>
      </c>
      <c r="Y30" s="1">
        <f>IF(K30&lt;0.05,K30,"")</f>
        <v>2.9528370445724499E-6</v>
      </c>
      <c r="Z30">
        <f>IF(Q30&lt;0.1,P30,"")</f>
        <v>-7.6185242508991404</v>
      </c>
      <c r="AA30" t="str">
        <f t="shared" si="22"/>
        <v/>
      </c>
      <c r="AB30" s="1">
        <f>IF(Q30&lt;S30,Q30,"")</f>
        <v>2.3740175218712801E-11</v>
      </c>
      <c r="AC30" s="1">
        <f>IF(Q30&lt;0.05,Q30,"")</f>
        <v>2.3740175218712801E-11</v>
      </c>
      <c r="AD30">
        <f>A30</f>
        <v>10</v>
      </c>
      <c r="AE30" t="str">
        <f>I30</f>
        <v>Lameshur dawn vs Yawzi afternoon</v>
      </c>
      <c r="AF30" s="7">
        <f>J30</f>
        <v>4.94546622304994</v>
      </c>
      <c r="AG30" s="1">
        <f>K30</f>
        <v>2.9528370445724499E-6</v>
      </c>
      <c r="AH30" s="7">
        <f>P30</f>
        <v>-7.6185242508991404</v>
      </c>
      <c r="AI30" s="1">
        <f>Q30</f>
        <v>2.3740175218712801E-11</v>
      </c>
    </row>
    <row r="31" spans="1:36" x14ac:dyDescent="0.2">
      <c r="A31">
        <v>11</v>
      </c>
      <c r="B31" t="s">
        <v>119</v>
      </c>
      <c r="C31" t="s">
        <v>99</v>
      </c>
      <c r="G31" t="s">
        <v>114</v>
      </c>
      <c r="H31" t="s">
        <v>118</v>
      </c>
      <c r="I31" t="str">
        <f t="shared" si="25"/>
        <v>Lameshur dawn vs Tektite afternoon</v>
      </c>
      <c r="J31">
        <v>0.137144000080511</v>
      </c>
      <c r="K31">
        <v>0.89113381398930003</v>
      </c>
      <c r="L31">
        <v>0.89113381398930003</v>
      </c>
      <c r="M31">
        <v>3.9133410691964299E-2</v>
      </c>
      <c r="N31">
        <v>7.9356048797085105E-2</v>
      </c>
      <c r="O31" t="s">
        <v>37</v>
      </c>
      <c r="P31">
        <v>-7.0712535431297701</v>
      </c>
      <c r="Q31" s="10">
        <v>1.1711931341082901E-10</v>
      </c>
      <c r="R31" s="10">
        <v>1.1711931341082901E-10</v>
      </c>
      <c r="S31">
        <v>5.5145737503640997E-2</v>
      </c>
      <c r="T31">
        <v>0.109444979147979</v>
      </c>
      <c r="U31" s="10">
        <v>1.1711931341082901E-10</v>
      </c>
      <c r="V31" t="str">
        <f t="shared" si="11"/>
        <v/>
      </c>
      <c r="W31" t="str">
        <f t="shared" si="19"/>
        <v/>
      </c>
      <c r="X31" s="1" t="str">
        <f t="shared" si="20"/>
        <v/>
      </c>
      <c r="Y31" s="1" t="str">
        <f t="shared" si="12"/>
        <v/>
      </c>
      <c r="Z31">
        <f t="shared" si="21"/>
        <v>-7.0712535431297701</v>
      </c>
      <c r="AA31" t="str">
        <f t="shared" si="22"/>
        <v/>
      </c>
      <c r="AB31" s="1">
        <f t="shared" si="23"/>
        <v>1.1711931341082901E-10</v>
      </c>
      <c r="AC31" s="1">
        <f t="shared" si="24"/>
        <v>1.1711931341082901E-10</v>
      </c>
      <c r="AD31">
        <f t="shared" si="13"/>
        <v>11</v>
      </c>
      <c r="AE31" t="str">
        <f t="shared" si="14"/>
        <v>Lameshur dawn vs Tektite afternoon</v>
      </c>
      <c r="AF31" s="7">
        <f t="shared" si="15"/>
        <v>0.137144000080511</v>
      </c>
      <c r="AG31" s="1">
        <f t="shared" si="16"/>
        <v>0.89113381398930003</v>
      </c>
      <c r="AH31" s="7">
        <f t="shared" si="17"/>
        <v>-7.0712535431297701</v>
      </c>
      <c r="AI31" s="1">
        <f t="shared" si="18"/>
        <v>1.1711931341082901E-10</v>
      </c>
    </row>
    <row r="32" spans="1:36" x14ac:dyDescent="0.2">
      <c r="A32">
        <v>12</v>
      </c>
      <c r="B32" t="s">
        <v>6</v>
      </c>
      <c r="C32" t="s">
        <v>120</v>
      </c>
      <c r="G32" t="s">
        <v>115</v>
      </c>
      <c r="H32" t="s">
        <v>117</v>
      </c>
      <c r="I32" t="str">
        <f t="shared" si="25"/>
        <v>Yawzi dawn vs Lameshur afternoon</v>
      </c>
      <c r="J32">
        <v>-5.3017681226337299</v>
      </c>
      <c r="K32" s="10">
        <v>7.0046260175062204E-7</v>
      </c>
      <c r="L32" s="10">
        <v>7.0046260175062204E-7</v>
      </c>
      <c r="M32">
        <v>6.3882069919398696E-2</v>
      </c>
      <c r="N32">
        <v>0.112303116056984</v>
      </c>
      <c r="O32" s="10">
        <v>7.0046260175062204E-7</v>
      </c>
      <c r="P32">
        <v>2.8616537563313699E-2</v>
      </c>
      <c r="Q32">
        <v>0.97721445228617798</v>
      </c>
      <c r="R32">
        <v>0.97721445228617798</v>
      </c>
      <c r="S32">
        <v>5.4268552429297102E-2</v>
      </c>
      <c r="T32">
        <v>9.9470486182233003E-2</v>
      </c>
      <c r="U32" t="s">
        <v>37</v>
      </c>
      <c r="V32">
        <f t="shared" si="11"/>
        <v>-5.3017681226337299</v>
      </c>
      <c r="W32" t="str">
        <f t="shared" si="19"/>
        <v/>
      </c>
      <c r="X32" s="1">
        <f t="shared" si="20"/>
        <v>7.0046260175062204E-7</v>
      </c>
      <c r="Y32" s="1">
        <f t="shared" si="12"/>
        <v>7.0046260175062204E-7</v>
      </c>
      <c r="Z32" t="str">
        <f t="shared" si="21"/>
        <v/>
      </c>
      <c r="AA32" t="str">
        <f t="shared" si="22"/>
        <v/>
      </c>
      <c r="AB32" s="1" t="str">
        <f t="shared" si="23"/>
        <v/>
      </c>
      <c r="AC32" s="1" t="str">
        <f t="shared" si="24"/>
        <v/>
      </c>
      <c r="AD32">
        <f t="shared" si="13"/>
        <v>12</v>
      </c>
      <c r="AE32" t="str">
        <f t="shared" si="14"/>
        <v>Yawzi dawn vs Lameshur afternoon</v>
      </c>
      <c r="AF32" s="7">
        <f t="shared" si="15"/>
        <v>-5.3017681226337299</v>
      </c>
      <c r="AG32" s="1">
        <f t="shared" si="16"/>
        <v>7.0046260175062204E-7</v>
      </c>
      <c r="AH32" s="7">
        <f t="shared" si="17"/>
        <v>2.8616537563313699E-2</v>
      </c>
      <c r="AI32" s="1">
        <f t="shared" si="18"/>
        <v>0.97721445228617798</v>
      </c>
    </row>
    <row r="33" spans="1:35" x14ac:dyDescent="0.2">
      <c r="A33">
        <v>13</v>
      </c>
      <c r="B33" t="s">
        <v>6</v>
      </c>
      <c r="C33" t="s">
        <v>99</v>
      </c>
      <c r="G33" t="s">
        <v>115</v>
      </c>
      <c r="H33" t="s">
        <v>118</v>
      </c>
      <c r="I33" t="str">
        <f t="shared" si="25"/>
        <v>Yawzi dawn vs Tektite afternoon</v>
      </c>
      <c r="J33">
        <v>-1.15444777071253</v>
      </c>
      <c r="K33">
        <v>0.25045716577728899</v>
      </c>
      <c r="L33">
        <v>0.25045716577728899</v>
      </c>
      <c r="M33">
        <v>7.8529580645024605E-2</v>
      </c>
      <c r="N33">
        <v>0.13012137032729901</v>
      </c>
      <c r="O33" t="s">
        <v>37</v>
      </c>
      <c r="P33">
        <v>-6.0028160116626896</v>
      </c>
      <c r="Q33" s="10">
        <v>1.47560004507799E-8</v>
      </c>
      <c r="R33" s="10">
        <v>1.47560004507799E-8</v>
      </c>
      <c r="S33">
        <v>3.2763669787978299E-3</v>
      </c>
      <c r="T33">
        <v>7.2182784742431403E-3</v>
      </c>
      <c r="U33" s="10">
        <v>1.47560004507799E-8</v>
      </c>
      <c r="V33" t="str">
        <f t="shared" si="11"/>
        <v/>
      </c>
      <c r="W33" t="str">
        <f t="shared" si="19"/>
        <v/>
      </c>
      <c r="X33" s="1" t="str">
        <f t="shared" si="20"/>
        <v/>
      </c>
      <c r="Y33" s="1" t="str">
        <f t="shared" si="12"/>
        <v/>
      </c>
      <c r="Z33">
        <f t="shared" si="21"/>
        <v>-6.0028160116626896</v>
      </c>
      <c r="AA33" t="str">
        <f t="shared" si="22"/>
        <v/>
      </c>
      <c r="AB33" s="1">
        <f t="shared" si="23"/>
        <v>1.47560004507799E-8</v>
      </c>
      <c r="AC33" s="1">
        <f t="shared" si="24"/>
        <v>1.47560004507799E-8</v>
      </c>
      <c r="AD33">
        <f t="shared" si="13"/>
        <v>13</v>
      </c>
      <c r="AE33" t="str">
        <f t="shared" si="14"/>
        <v>Yawzi dawn vs Tektite afternoon</v>
      </c>
      <c r="AF33" s="7">
        <f t="shared" si="15"/>
        <v>-1.15444777071253</v>
      </c>
      <c r="AG33" s="1">
        <f t="shared" si="16"/>
        <v>0.25045716577728899</v>
      </c>
      <c r="AH33" s="7">
        <f t="shared" si="17"/>
        <v>-6.0028160116626896</v>
      </c>
      <c r="AI33" s="1">
        <f t="shared" si="18"/>
        <v>1.47560004507799E-8</v>
      </c>
    </row>
    <row r="34" spans="1:35" x14ac:dyDescent="0.2">
      <c r="A34">
        <v>14</v>
      </c>
      <c r="B34" t="s">
        <v>5</v>
      </c>
      <c r="C34" t="s">
        <v>120</v>
      </c>
      <c r="G34" t="s">
        <v>116</v>
      </c>
      <c r="H34" t="s">
        <v>117</v>
      </c>
      <c r="I34" t="str">
        <f>CONCATENATE(G34, " vs ", H34)</f>
        <v>Tektite dawn vs Lameshur afternoon</v>
      </c>
      <c r="J34">
        <v>-5.3541951722644798</v>
      </c>
      <c r="K34" s="10">
        <v>5.8046081748325405E-7</v>
      </c>
      <c r="L34" s="10">
        <v>5.8046081748325405E-7</v>
      </c>
      <c r="M34">
        <v>6.43091741983588E-3</v>
      </c>
      <c r="N34">
        <v>1.49252266419088E-2</v>
      </c>
      <c r="O34" s="10">
        <v>5.8046081748325405E-7</v>
      </c>
      <c r="P34">
        <v>6.8192408446520298</v>
      </c>
      <c r="Q34" s="10">
        <v>1.0472825850273999E-9</v>
      </c>
      <c r="R34" s="10">
        <v>1.0472825850273999E-9</v>
      </c>
      <c r="S34">
        <v>3.81014438866209E-3</v>
      </c>
      <c r="T34">
        <v>8.6735889996276804E-3</v>
      </c>
      <c r="U34" s="10">
        <v>1.0472825850273999E-9</v>
      </c>
      <c r="V34">
        <f>IF(K34&lt;0.1,J34,"")</f>
        <v>-5.3541951722644798</v>
      </c>
      <c r="W34" t="str">
        <f t="shared" si="19"/>
        <v/>
      </c>
      <c r="X34" s="1">
        <f>IF(K34&lt;M34,K34,"")</f>
        <v>5.8046081748325405E-7</v>
      </c>
      <c r="Y34" s="1">
        <f>IF(K34&lt;0.05,K34,"")</f>
        <v>5.8046081748325405E-7</v>
      </c>
      <c r="Z34">
        <f>IF(Q34&lt;0.1,P34,"")</f>
        <v>6.8192408446520298</v>
      </c>
      <c r="AA34" t="str">
        <f t="shared" si="22"/>
        <v/>
      </c>
      <c r="AB34" s="1">
        <f>IF(Q34&lt;S34,Q34,"")</f>
        <v>1.0472825850273999E-9</v>
      </c>
      <c r="AC34" s="1">
        <f>IF(Q34&lt;0.05,Q34,"")</f>
        <v>1.0472825850273999E-9</v>
      </c>
      <c r="AD34">
        <f>A34</f>
        <v>14</v>
      </c>
      <c r="AE34" t="str">
        <f>I34</f>
        <v>Tektite dawn vs Lameshur afternoon</v>
      </c>
      <c r="AF34" s="7">
        <f>J34</f>
        <v>-5.3541951722644798</v>
      </c>
      <c r="AG34" s="1">
        <f>K34</f>
        <v>5.8046081748325405E-7</v>
      </c>
      <c r="AH34" s="7">
        <f>P34</f>
        <v>6.8192408446520298</v>
      </c>
      <c r="AI34" s="1">
        <f>Q34</f>
        <v>1.0472825850273999E-9</v>
      </c>
    </row>
    <row r="35" spans="1:35" x14ac:dyDescent="0.2">
      <c r="A35">
        <v>15</v>
      </c>
      <c r="B35" t="s">
        <v>5</v>
      </c>
      <c r="C35" t="s">
        <v>100</v>
      </c>
      <c r="G35" t="s">
        <v>116</v>
      </c>
      <c r="H35" t="s">
        <v>113</v>
      </c>
      <c r="I35" t="str">
        <f>CONCATENATE(G35, " vs ", H35)</f>
        <v>Tektite dawn vs Yawzi afternoon</v>
      </c>
      <c r="J35">
        <v>3.1759166990951599</v>
      </c>
      <c r="K35">
        <v>1.9729108808484502E-3</v>
      </c>
      <c r="L35">
        <v>1.9729108808484502E-3</v>
      </c>
      <c r="M35" s="10">
        <v>6.4303515322368095E-4</v>
      </c>
      <c r="N35">
        <v>1.79658478516784E-3</v>
      </c>
      <c r="O35" t="s">
        <v>37</v>
      </c>
      <c r="P35">
        <v>4.6747199125993101E-2</v>
      </c>
      <c r="Q35">
        <v>0.96278689461369404</v>
      </c>
      <c r="R35">
        <v>0.96278689461369404</v>
      </c>
      <c r="S35">
        <v>1.95614829210926E-3</v>
      </c>
      <c r="T35">
        <v>4.6316436622369003E-3</v>
      </c>
      <c r="U35" t="s">
        <v>37</v>
      </c>
      <c r="V35">
        <f>IF(K35&lt;0.1,J35,"")</f>
        <v>3.1759166990951599</v>
      </c>
      <c r="W35" t="str">
        <f t="shared" si="19"/>
        <v/>
      </c>
      <c r="X35" s="1" t="str">
        <f>IF(K35&lt;M35,K35,"")</f>
        <v/>
      </c>
      <c r="Y35" s="1">
        <f>IF(K35&lt;0.05,K35,"")</f>
        <v>1.9729108808484502E-3</v>
      </c>
      <c r="Z35" t="str">
        <f>IF(Q35&lt;0.1,P35,"")</f>
        <v/>
      </c>
      <c r="AA35" t="str">
        <f t="shared" si="22"/>
        <v/>
      </c>
      <c r="AB35" s="1" t="str">
        <f>IF(Q35&lt;S35,Q35,"")</f>
        <v/>
      </c>
      <c r="AC35" s="1" t="str">
        <f>IF(Q35&lt;0.05,Q35,"")</f>
        <v/>
      </c>
      <c r="AD35">
        <f>A35</f>
        <v>15</v>
      </c>
      <c r="AE35" t="str">
        <f>I35</f>
        <v>Tektite dawn vs Yawzi afternoon</v>
      </c>
      <c r="AF35" s="7">
        <f>J35</f>
        <v>3.1759166990951599</v>
      </c>
      <c r="AG35" s="1">
        <f>K35</f>
        <v>1.9729108808484502E-3</v>
      </c>
      <c r="AH35" s="7">
        <f>P35</f>
        <v>4.6747199125993101E-2</v>
      </c>
      <c r="AI35" s="1">
        <f>Q35</f>
        <v>0.96278689461369404</v>
      </c>
    </row>
    <row r="38" spans="1:35" x14ac:dyDescent="0.2">
      <c r="K38" s="10"/>
      <c r="L38" s="10"/>
      <c r="O38" s="10"/>
    </row>
    <row r="39" spans="1:35" x14ac:dyDescent="0.2">
      <c r="Q39" s="10"/>
      <c r="R39" s="10"/>
      <c r="U39" s="10"/>
    </row>
    <row r="42" spans="1:35" x14ac:dyDescent="0.2">
      <c r="Q42" s="10"/>
      <c r="R42" s="10"/>
      <c r="U42" s="10"/>
    </row>
    <row r="43" spans="1:35" x14ac:dyDescent="0.2">
      <c r="Q43" s="10"/>
      <c r="R43" s="10"/>
      <c r="U43" s="10"/>
    </row>
    <row r="44" spans="1:35" x14ac:dyDescent="0.2">
      <c r="K44" s="10"/>
      <c r="L44" s="10"/>
      <c r="O44" s="10"/>
      <c r="Q44" s="10"/>
      <c r="R44" s="10"/>
      <c r="U44" s="10"/>
    </row>
    <row r="45" spans="1:35" x14ac:dyDescent="0.2">
      <c r="K45" s="10"/>
      <c r="L45" s="10"/>
      <c r="O45" s="10"/>
      <c r="Q45" s="10"/>
      <c r="R45" s="10"/>
      <c r="U45" s="10"/>
    </row>
    <row r="46" spans="1:35" x14ac:dyDescent="0.2">
      <c r="K46" s="10"/>
      <c r="L46" s="10"/>
      <c r="O46" s="10"/>
    </row>
    <row r="47" spans="1:35" x14ac:dyDescent="0.2">
      <c r="K47" s="10"/>
      <c r="L47" s="10"/>
      <c r="O47" s="10"/>
      <c r="Q47" s="10"/>
      <c r="R47" s="10"/>
      <c r="U47" s="10"/>
    </row>
    <row r="48" spans="1:35" x14ac:dyDescent="0.2">
      <c r="Q48" s="10"/>
      <c r="R48" s="10"/>
      <c r="U48" s="10"/>
    </row>
    <row r="49" spans="11:21" x14ac:dyDescent="0.2">
      <c r="K49" s="10"/>
      <c r="L49" s="10"/>
      <c r="O49" s="10"/>
    </row>
    <row r="50" spans="11:21" x14ac:dyDescent="0.2">
      <c r="Q50" s="10"/>
      <c r="R50" s="10"/>
      <c r="U50" s="10"/>
    </row>
    <row r="51" spans="11:21" x14ac:dyDescent="0.2">
      <c r="K51" s="10"/>
      <c r="L51" s="10"/>
      <c r="O51" s="10"/>
      <c r="Q51" s="10"/>
      <c r="R51" s="10"/>
      <c r="U51" s="10"/>
    </row>
    <row r="52" spans="11:21" x14ac:dyDescent="0.2">
      <c r="M52" s="10"/>
    </row>
  </sheetData>
  <sortState xmlns:xlrd2="http://schemas.microsoft.com/office/spreadsheetml/2017/richdata2" ref="B38:U50">
    <sortCondition ref="D38:D50"/>
    <sortCondition ref="E38:E50"/>
    <sortCondition ref="B38:B50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469E-652C-5F4A-9E15-9EC6494F939D}">
  <dimension ref="A1:AD136"/>
  <sheetViews>
    <sheetView topLeftCell="A69" workbookViewId="0">
      <pane xSplit="3" ySplit="2" topLeftCell="T80" activePane="bottomRight" state="frozen"/>
      <selection activeCell="A69" sqref="A69"/>
      <selection pane="topRight" activeCell="D69" sqref="D69"/>
      <selection pane="bottomLeft" activeCell="A71" sqref="A71"/>
      <selection pane="bottomRight" activeCell="D71" sqref="D71"/>
    </sheetView>
  </sheetViews>
  <sheetFormatPr baseColWidth="10" defaultRowHeight="16" x14ac:dyDescent="0.2"/>
  <cols>
    <col min="2" max="3" width="15.6640625" bestFit="1" customWidth="1"/>
    <col min="4" max="6" width="10.83203125" style="11"/>
    <col min="7" max="8" width="10.83203125" style="11" customWidth="1"/>
    <col min="12" max="13" width="10.83203125" customWidth="1"/>
    <col min="14" max="14" width="12.33203125" bestFit="1" customWidth="1"/>
    <col min="16" max="16" width="12.33203125" bestFit="1" customWidth="1"/>
    <col min="22" max="22" width="12.33203125" bestFit="1" customWidth="1"/>
    <col min="23" max="23" width="20.33203125" bestFit="1" customWidth="1"/>
  </cols>
  <sheetData>
    <row r="1" spans="1:30" hidden="1" x14ac:dyDescent="0.2">
      <c r="D1" s="11" t="s">
        <v>7</v>
      </c>
      <c r="I1" t="s">
        <v>8</v>
      </c>
      <c r="N1" t="s">
        <v>0</v>
      </c>
      <c r="P1" t="s">
        <v>1</v>
      </c>
      <c r="R1" t="s">
        <v>95</v>
      </c>
      <c r="S1" t="s">
        <v>95</v>
      </c>
      <c r="T1" t="s">
        <v>95</v>
      </c>
      <c r="U1" t="s">
        <v>96</v>
      </c>
      <c r="V1" t="s">
        <v>96</v>
      </c>
      <c r="W1" t="s">
        <v>96</v>
      </c>
      <c r="X1" t="s">
        <v>7</v>
      </c>
      <c r="AA1" t="s">
        <v>8</v>
      </c>
    </row>
    <row r="2" spans="1:30" hidden="1" x14ac:dyDescent="0.2">
      <c r="B2" t="s">
        <v>0</v>
      </c>
      <c r="C2" t="s">
        <v>1</v>
      </c>
      <c r="D2" s="11" t="s">
        <v>2</v>
      </c>
      <c r="E2" s="11" t="s">
        <v>3</v>
      </c>
      <c r="F2" s="11" t="s">
        <v>54</v>
      </c>
      <c r="G2" s="11" t="s">
        <v>55</v>
      </c>
      <c r="I2" t="s">
        <v>2</v>
      </c>
      <c r="J2" t="s">
        <v>3</v>
      </c>
      <c r="K2" t="s">
        <v>54</v>
      </c>
      <c r="L2" t="s">
        <v>55</v>
      </c>
      <c r="N2" t="s">
        <v>46</v>
      </c>
      <c r="O2" t="s">
        <v>47</v>
      </c>
      <c r="P2" t="s">
        <v>46</v>
      </c>
      <c r="Q2" t="s">
        <v>47</v>
      </c>
      <c r="R2" t="s">
        <v>52</v>
      </c>
      <c r="S2" t="s">
        <v>49</v>
      </c>
      <c r="T2" t="s">
        <v>50</v>
      </c>
      <c r="U2" t="s">
        <v>52</v>
      </c>
      <c r="V2" t="s">
        <v>49</v>
      </c>
      <c r="W2" t="s">
        <v>50</v>
      </c>
      <c r="X2" t="s">
        <v>2</v>
      </c>
      <c r="Y2" t="s">
        <v>97</v>
      </c>
      <c r="Z2" t="s">
        <v>98</v>
      </c>
      <c r="AA2" t="s">
        <v>2</v>
      </c>
      <c r="AB2" t="s">
        <v>97</v>
      </c>
      <c r="AC2" t="s">
        <v>98</v>
      </c>
      <c r="AD2" t="s">
        <v>53</v>
      </c>
    </row>
    <row r="3" spans="1:30" hidden="1" x14ac:dyDescent="0.2">
      <c r="A3" t="s">
        <v>121</v>
      </c>
      <c r="B3" t="s">
        <v>35</v>
      </c>
      <c r="C3" t="s">
        <v>36</v>
      </c>
      <c r="D3" s="12">
        <v>0.65425734492320997</v>
      </c>
      <c r="E3" s="12">
        <v>0.35099057413919299</v>
      </c>
      <c r="F3" s="12">
        <v>0.120204564919406</v>
      </c>
      <c r="G3" s="12">
        <v>0.201217857776535</v>
      </c>
      <c r="H3" s="12"/>
      <c r="I3" s="8">
        <v>-0.88157459100000002</v>
      </c>
      <c r="J3" s="9">
        <v>0.21293713199499301</v>
      </c>
      <c r="K3" s="8">
        <v>5.8134700999999997E-2</v>
      </c>
      <c r="L3" s="6" t="s">
        <v>84</v>
      </c>
      <c r="M3" s="6"/>
      <c r="N3" t="s">
        <v>45</v>
      </c>
      <c r="O3" t="s">
        <v>42</v>
      </c>
      <c r="P3" t="s">
        <v>45</v>
      </c>
      <c r="Q3" t="s">
        <v>43</v>
      </c>
      <c r="R3" t="str">
        <f t="shared" ref="R3:R16" si="0">IF(N3=P3, "Site", IF(O3=Q3, "Day", ""))</f>
        <v>Site</v>
      </c>
      <c r="S3" t="str">
        <f t="shared" ref="S3:S34" si="1">IF(R3="Day", Q3, IF(R3="Site", P3, ""))</f>
        <v>Yawzi</v>
      </c>
      <c r="T3" t="str">
        <f t="shared" ref="T3:T34" si="2">IF(R3="Site", CONCATENATE(Q3, " vs ", O3), IF(R3="Day", CONCATENATE(N3, " vs ", P3), ""))</f>
        <v>Day5 vs Day4</v>
      </c>
      <c r="U3" t="s">
        <v>48</v>
      </c>
      <c r="V3" t="s">
        <v>45</v>
      </c>
      <c r="W3" t="s">
        <v>93</v>
      </c>
      <c r="X3" s="1" t="str">
        <f>IF(E3&lt;0.1,D3,"")</f>
        <v/>
      </c>
      <c r="Y3" s="1" t="str">
        <f>IF(E3&lt;F3,E3,"")</f>
        <v/>
      </c>
      <c r="Z3" s="1" t="str">
        <f>IF(E3&lt;0.05,E3,"")</f>
        <v/>
      </c>
      <c r="AA3" s="1" t="str">
        <f>IF(J3&lt;0.1,G3,"")</f>
        <v/>
      </c>
      <c r="AB3" s="1" t="str">
        <f>IF(J3&lt;K3,J3,"")</f>
        <v/>
      </c>
      <c r="AC3" s="1" t="str">
        <f>IF(J3&lt;0.05,J3,"")</f>
        <v/>
      </c>
    </row>
    <row r="4" spans="1:30" hidden="1" x14ac:dyDescent="0.2">
      <c r="B4" t="s">
        <v>33</v>
      </c>
      <c r="C4" t="s">
        <v>36</v>
      </c>
      <c r="D4" s="12">
        <v>1.42320917069619</v>
      </c>
      <c r="E4" s="12">
        <v>0.48042891441350899</v>
      </c>
      <c r="F4" s="12">
        <v>9.6486043047411499E-2</v>
      </c>
      <c r="G4" s="12">
        <v>0.16445434701520201</v>
      </c>
      <c r="H4" s="12"/>
      <c r="I4" s="8">
        <v>-0.897781528</v>
      </c>
      <c r="J4" s="8">
        <v>0.87462795100000001</v>
      </c>
      <c r="K4" s="9">
        <v>5.1671383952682899E-2</v>
      </c>
      <c r="L4" s="6" t="s">
        <v>82</v>
      </c>
      <c r="M4" s="6"/>
      <c r="N4" t="s">
        <v>45</v>
      </c>
      <c r="O4" t="s">
        <v>41</v>
      </c>
      <c r="P4" t="s">
        <v>45</v>
      </c>
      <c r="Q4" t="s">
        <v>43</v>
      </c>
      <c r="R4" t="str">
        <f t="shared" si="0"/>
        <v>Site</v>
      </c>
      <c r="S4" t="str">
        <f t="shared" si="1"/>
        <v>Yawzi</v>
      </c>
      <c r="T4" t="str">
        <f t="shared" si="2"/>
        <v>Day5 vs Day3</v>
      </c>
      <c r="U4" t="s">
        <v>48</v>
      </c>
      <c r="V4" t="s">
        <v>45</v>
      </c>
      <c r="W4" t="s">
        <v>92</v>
      </c>
      <c r="X4" s="1" t="str">
        <f>IF(E4&lt;0.1,D4,"")</f>
        <v/>
      </c>
      <c r="Y4" s="1" t="str">
        <f>IF(E4&lt;F4,E4,"")</f>
        <v/>
      </c>
      <c r="Z4" s="1" t="str">
        <f>IF(E4&lt;0.05,E4,"")</f>
        <v/>
      </c>
      <c r="AA4" s="1" t="str">
        <f>IF(J4&lt;0.1,G4,"")</f>
        <v/>
      </c>
      <c r="AB4" s="1" t="str">
        <f t="shared" ref="AB4:AB32" si="3">IF(J4&lt;K4,J4,"")</f>
        <v/>
      </c>
      <c r="AC4" s="1" t="str">
        <f t="shared" ref="AC4:AC32" si="4">IF(J4&lt;0.05,J4,"")</f>
        <v/>
      </c>
    </row>
    <row r="5" spans="1:30" hidden="1" x14ac:dyDescent="0.2">
      <c r="B5" t="s">
        <v>34</v>
      </c>
      <c r="C5" t="s">
        <v>36</v>
      </c>
      <c r="D5" s="12">
        <v>9.7110427831611196E-2</v>
      </c>
      <c r="E5" s="12">
        <v>0.37348392472509501</v>
      </c>
      <c r="F5" s="12">
        <v>9.1477312577981404E-2</v>
      </c>
      <c r="G5" s="12">
        <v>0.20451029770895199</v>
      </c>
      <c r="H5" s="12"/>
      <c r="I5" s="8">
        <v>-2.0503534490000002</v>
      </c>
      <c r="J5" s="9">
        <v>0.72750302280153001</v>
      </c>
      <c r="K5" s="8">
        <v>7.5129211000000001E-2</v>
      </c>
      <c r="L5" s="6" t="s">
        <v>83</v>
      </c>
      <c r="M5" s="6"/>
      <c r="N5" t="s">
        <v>45</v>
      </c>
      <c r="O5" t="s">
        <v>41</v>
      </c>
      <c r="P5" t="s">
        <v>45</v>
      </c>
      <c r="Q5" t="s">
        <v>43</v>
      </c>
      <c r="R5" t="str">
        <f t="shared" si="0"/>
        <v>Site</v>
      </c>
      <c r="S5" t="str">
        <f t="shared" si="1"/>
        <v>Yawzi</v>
      </c>
      <c r="T5" t="str">
        <f t="shared" si="2"/>
        <v>Day5 vs Day3</v>
      </c>
      <c r="U5" t="s">
        <v>48</v>
      </c>
      <c r="V5" t="s">
        <v>45</v>
      </c>
      <c r="W5" t="s">
        <v>92</v>
      </c>
      <c r="X5" s="1" t="str">
        <f>IF(E5&lt;0.1,D5,"")</f>
        <v/>
      </c>
      <c r="Y5" s="1" t="str">
        <f>IF(E5&lt;F5,E5,"")</f>
        <v/>
      </c>
      <c r="Z5" s="1" t="str">
        <f>IF(E5&lt;0.05,E5,"")</f>
        <v/>
      </c>
      <c r="AA5" s="1" t="str">
        <f>IF(J5&lt;0.1,G5,"")</f>
        <v/>
      </c>
      <c r="AB5" s="1" t="str">
        <f t="shared" si="3"/>
        <v/>
      </c>
      <c r="AC5" s="1" t="str">
        <f t="shared" si="4"/>
        <v/>
      </c>
    </row>
    <row r="6" spans="1:30" hidden="1" x14ac:dyDescent="0.2">
      <c r="B6" t="s">
        <v>34</v>
      </c>
      <c r="C6" t="s">
        <v>35</v>
      </c>
      <c r="D6" s="12">
        <v>-0.608707673612643</v>
      </c>
      <c r="E6" s="12">
        <v>0.308218961184139</v>
      </c>
      <c r="F6" s="12">
        <v>9.8818177750912006E-2</v>
      </c>
      <c r="G6" s="12">
        <v>0.217893571265692</v>
      </c>
      <c r="H6" s="12"/>
      <c r="I6" s="8">
        <v>-0.74701347200000001</v>
      </c>
      <c r="J6" s="8">
        <v>7.4119077000000005E-2</v>
      </c>
      <c r="K6" s="9">
        <v>4.0874875561733602E-2</v>
      </c>
      <c r="L6">
        <v>8.9654213590199094E-2</v>
      </c>
      <c r="N6" t="s">
        <v>45</v>
      </c>
      <c r="O6" t="s">
        <v>41</v>
      </c>
      <c r="P6" t="s">
        <v>45</v>
      </c>
      <c r="Q6" t="s">
        <v>42</v>
      </c>
      <c r="R6" t="str">
        <f t="shared" si="0"/>
        <v>Site</v>
      </c>
      <c r="S6" t="str">
        <f t="shared" si="1"/>
        <v>Yawzi</v>
      </c>
      <c r="T6" t="str">
        <f t="shared" si="2"/>
        <v>Day4 vs Day3</v>
      </c>
      <c r="U6" t="s">
        <v>48</v>
      </c>
      <c r="V6" t="s">
        <v>45</v>
      </c>
      <c r="W6" t="s">
        <v>91</v>
      </c>
      <c r="X6" s="1" t="str">
        <f>IF(E6&lt;0.1,D6,"")</f>
        <v/>
      </c>
      <c r="Y6" s="1" t="str">
        <f>IF(E6&lt;F6,E6,"")</f>
        <v/>
      </c>
      <c r="Z6" s="1" t="str">
        <f>IF(E6&lt;0.05,E6,"")</f>
        <v/>
      </c>
      <c r="AA6" s="1">
        <f>IF(J6&lt;0.1,G6,"")</f>
        <v>0.217893571265692</v>
      </c>
      <c r="AB6" s="1" t="str">
        <f t="shared" si="3"/>
        <v/>
      </c>
      <c r="AC6" s="1" t="str">
        <f t="shared" si="4"/>
        <v/>
      </c>
    </row>
    <row r="7" spans="1:30" hidden="1" x14ac:dyDescent="0.2">
      <c r="B7" t="s">
        <v>33</v>
      </c>
      <c r="C7" t="s">
        <v>35</v>
      </c>
      <c r="D7" s="12">
        <v>0.80319281338122706</v>
      </c>
      <c r="E7" s="12">
        <v>0.66069763395591996</v>
      </c>
      <c r="F7" s="12">
        <v>0.113841533588039</v>
      </c>
      <c r="G7" s="12">
        <v>0.19930772376064701</v>
      </c>
      <c r="H7" s="12"/>
      <c r="I7" s="8">
        <v>7.9711947000000005E-2</v>
      </c>
      <c r="J7" s="9">
        <v>0.90784764313714095</v>
      </c>
      <c r="K7" s="9">
        <v>3.4765441322875797E-2</v>
      </c>
      <c r="L7">
        <v>7.76678364519056E-2</v>
      </c>
      <c r="N7" t="s">
        <v>45</v>
      </c>
      <c r="O7" t="s">
        <v>40</v>
      </c>
      <c r="P7" t="s">
        <v>45</v>
      </c>
      <c r="Q7" t="s">
        <v>42</v>
      </c>
      <c r="R7" t="str">
        <f t="shared" si="0"/>
        <v>Site</v>
      </c>
      <c r="S7" t="str">
        <f t="shared" si="1"/>
        <v>Yawzi</v>
      </c>
      <c r="T7" t="str">
        <f t="shared" si="2"/>
        <v>Day4 vs Day2</v>
      </c>
      <c r="U7" t="s">
        <v>48</v>
      </c>
      <c r="V7" t="s">
        <v>45</v>
      </c>
      <c r="W7" t="s">
        <v>86</v>
      </c>
      <c r="X7" s="1" t="str">
        <f>IF(E7&lt;0.1,D7,"")</f>
        <v/>
      </c>
      <c r="Y7" s="1" t="str">
        <f>IF(E7&lt;F7,E7,"")</f>
        <v/>
      </c>
      <c r="Z7" s="1" t="str">
        <f>IF(E7&lt;0.05,E7,"")</f>
        <v/>
      </c>
      <c r="AA7" s="1" t="str">
        <f>IF(J7&lt;0.1,G7,"")</f>
        <v/>
      </c>
      <c r="AB7" s="1" t="str">
        <f t="shared" si="3"/>
        <v/>
      </c>
      <c r="AC7" s="1" t="str">
        <f t="shared" si="4"/>
        <v/>
      </c>
    </row>
    <row r="8" spans="1:30" hidden="1" x14ac:dyDescent="0.2">
      <c r="B8" t="s">
        <v>33</v>
      </c>
      <c r="C8" t="s">
        <v>34</v>
      </c>
      <c r="D8" s="12">
        <v>1.41896544677878</v>
      </c>
      <c r="E8" s="12">
        <v>0.67550522240864996</v>
      </c>
      <c r="F8" s="12">
        <v>9.4165504945115899E-2</v>
      </c>
      <c r="G8" s="12">
        <v>0.16728705843959699</v>
      </c>
      <c r="H8" s="12"/>
      <c r="I8" s="9">
        <v>0.96456904939574295</v>
      </c>
      <c r="J8" s="9">
        <v>0.99542717389056001</v>
      </c>
      <c r="K8" s="9">
        <v>3.2727754315166002E-2</v>
      </c>
      <c r="L8">
        <v>7.6217976508116098E-2</v>
      </c>
      <c r="N8" t="s">
        <v>45</v>
      </c>
      <c r="O8" t="s">
        <v>40</v>
      </c>
      <c r="P8" t="s">
        <v>45</v>
      </c>
      <c r="Q8" t="s">
        <v>41</v>
      </c>
      <c r="R8" t="str">
        <f t="shared" si="0"/>
        <v>Site</v>
      </c>
      <c r="S8" t="str">
        <f t="shared" si="1"/>
        <v>Yawzi</v>
      </c>
      <c r="T8" t="str">
        <f t="shared" si="2"/>
        <v>Day3 vs Day2</v>
      </c>
      <c r="U8" t="s">
        <v>48</v>
      </c>
      <c r="V8" t="s">
        <v>45</v>
      </c>
      <c r="W8" t="s">
        <v>85</v>
      </c>
      <c r="X8" s="1" t="str">
        <f>IF(E8&lt;0.1,D8,"")</f>
        <v/>
      </c>
      <c r="Y8" s="1" t="str">
        <f>IF(E8&lt;F8,E8,"")</f>
        <v/>
      </c>
      <c r="Z8" s="1" t="str">
        <f>IF(E8&lt;0.05,E8,"")</f>
        <v/>
      </c>
      <c r="AA8" s="1" t="str">
        <f>IF(J8&lt;0.1,G8,"")</f>
        <v/>
      </c>
      <c r="AB8" s="1" t="str">
        <f t="shared" si="3"/>
        <v/>
      </c>
      <c r="AC8" s="1" t="str">
        <f t="shared" si="4"/>
        <v/>
      </c>
    </row>
    <row r="9" spans="1:30" hidden="1" x14ac:dyDescent="0.2">
      <c r="B9" t="s">
        <v>30</v>
      </c>
      <c r="C9" t="s">
        <v>31</v>
      </c>
      <c r="D9" s="12">
        <v>0.68369467075303703</v>
      </c>
      <c r="E9" s="12">
        <v>0.331881491663024</v>
      </c>
      <c r="F9" s="12">
        <v>9.5131643660872497E-2</v>
      </c>
      <c r="G9" s="12">
        <v>0.16435253417381099</v>
      </c>
      <c r="H9" s="12"/>
      <c r="I9" s="8">
        <v>-0.85843652699999995</v>
      </c>
      <c r="J9" s="9">
        <v>0.86622711213459103</v>
      </c>
      <c r="K9" s="8">
        <v>8.5107751999999995E-2</v>
      </c>
      <c r="L9" s="6" t="s">
        <v>76</v>
      </c>
      <c r="M9" s="6"/>
      <c r="N9" t="s">
        <v>44</v>
      </c>
      <c r="O9" t="s">
        <v>42</v>
      </c>
      <c r="P9" t="s">
        <v>44</v>
      </c>
      <c r="Q9" t="s">
        <v>43</v>
      </c>
      <c r="R9" t="str">
        <f t="shared" si="0"/>
        <v>Site</v>
      </c>
      <c r="S9" t="str">
        <f t="shared" si="1"/>
        <v>Tektite</v>
      </c>
      <c r="T9" t="str">
        <f t="shared" si="2"/>
        <v>Day5 vs Day4</v>
      </c>
      <c r="U9" t="s">
        <v>48</v>
      </c>
      <c r="V9" t="s">
        <v>44</v>
      </c>
      <c r="W9" t="s">
        <v>93</v>
      </c>
      <c r="X9" s="1" t="str">
        <f>IF(E9&lt;0.1,D9,"")</f>
        <v/>
      </c>
      <c r="Y9" s="1" t="str">
        <f>IF(E9&lt;F9,E9,"")</f>
        <v/>
      </c>
      <c r="Z9" s="1" t="str">
        <f>IF(E9&lt;0.05,E9,"")</f>
        <v/>
      </c>
      <c r="AA9" s="1" t="str">
        <f>IF(J9&lt;0.1,G9,"")</f>
        <v/>
      </c>
      <c r="AB9" s="1" t="str">
        <f t="shared" si="3"/>
        <v/>
      </c>
      <c r="AC9" s="1" t="str">
        <f t="shared" si="4"/>
        <v/>
      </c>
    </row>
    <row r="10" spans="1:30" hidden="1" x14ac:dyDescent="0.2">
      <c r="B10" t="s">
        <v>29</v>
      </c>
      <c r="C10" t="s">
        <v>31</v>
      </c>
      <c r="D10" s="12">
        <v>-0.18387561351152501</v>
      </c>
      <c r="E10" s="12">
        <v>0.23108881215750501</v>
      </c>
      <c r="F10" s="12">
        <v>9.6103851032322496E-2</v>
      </c>
      <c r="G10" s="12">
        <v>0.17972511656958501</v>
      </c>
      <c r="H10" s="12"/>
      <c r="I10" s="9">
        <v>1.2981419628720701</v>
      </c>
      <c r="J10" s="9">
        <v>0.80579698819002099</v>
      </c>
      <c r="K10" s="8">
        <v>8.6513867999999994E-2</v>
      </c>
      <c r="L10" s="6" t="s">
        <v>73</v>
      </c>
      <c r="M10" s="6"/>
      <c r="N10" t="s">
        <v>44</v>
      </c>
      <c r="O10" t="s">
        <v>41</v>
      </c>
      <c r="P10" t="s">
        <v>44</v>
      </c>
      <c r="Q10" t="s">
        <v>43</v>
      </c>
      <c r="R10" t="str">
        <f t="shared" si="0"/>
        <v>Site</v>
      </c>
      <c r="S10" t="str">
        <f t="shared" si="1"/>
        <v>Tektite</v>
      </c>
      <c r="T10" t="str">
        <f t="shared" si="2"/>
        <v>Day5 vs Day3</v>
      </c>
      <c r="U10" t="s">
        <v>48</v>
      </c>
      <c r="V10" t="s">
        <v>44</v>
      </c>
      <c r="W10" t="s">
        <v>92</v>
      </c>
      <c r="X10" s="1" t="str">
        <f>IF(E10&lt;0.1,D10,"")</f>
        <v/>
      </c>
      <c r="Y10" s="1" t="str">
        <f>IF(E10&lt;F10,E10,"")</f>
        <v/>
      </c>
      <c r="Z10" s="1" t="str">
        <f>IF(E10&lt;0.05,E10,"")</f>
        <v/>
      </c>
      <c r="AA10" s="1" t="str">
        <f>IF(J10&lt;0.1,G10,"")</f>
        <v/>
      </c>
      <c r="AB10" s="1" t="str">
        <f t="shared" si="3"/>
        <v/>
      </c>
      <c r="AC10" s="1" t="str">
        <f t="shared" si="4"/>
        <v/>
      </c>
    </row>
    <row r="11" spans="1:30" hidden="1" x14ac:dyDescent="0.2">
      <c r="B11" t="s">
        <v>28</v>
      </c>
      <c r="C11" t="s">
        <v>31</v>
      </c>
      <c r="D11" s="12">
        <v>2.5612156654094198</v>
      </c>
      <c r="E11" s="12">
        <v>0.938023079186177</v>
      </c>
      <c r="F11" s="12">
        <v>6.9556850607654999E-2</v>
      </c>
      <c r="G11" s="12">
        <v>0.109662439024203</v>
      </c>
      <c r="H11" s="12"/>
      <c r="I11" s="9">
        <v>2.2419350541574499</v>
      </c>
      <c r="J11" s="9">
        <v>0.125850863621568</v>
      </c>
      <c r="K11" s="8">
        <v>7.0599062000000004E-2</v>
      </c>
      <c r="L11" s="6" t="s">
        <v>69</v>
      </c>
      <c r="M11" s="6"/>
      <c r="N11" t="s">
        <v>44</v>
      </c>
      <c r="O11" t="s">
        <v>40</v>
      </c>
      <c r="P11" t="s">
        <v>44</v>
      </c>
      <c r="Q11" t="s">
        <v>43</v>
      </c>
      <c r="R11" t="str">
        <f t="shared" si="0"/>
        <v>Site</v>
      </c>
      <c r="S11" t="str">
        <f t="shared" si="1"/>
        <v>Tektite</v>
      </c>
      <c r="T11" t="str">
        <f t="shared" si="2"/>
        <v>Day5 vs Day2</v>
      </c>
      <c r="U11" t="s">
        <v>48</v>
      </c>
      <c r="V11" t="s">
        <v>44</v>
      </c>
      <c r="W11" t="s">
        <v>87</v>
      </c>
      <c r="X11" s="1" t="str">
        <f>IF(E11&lt;0.1,D11,"")</f>
        <v/>
      </c>
      <c r="Y11" s="1" t="str">
        <f>IF(E11&lt;F11,E11,"")</f>
        <v/>
      </c>
      <c r="Z11" s="1" t="str">
        <f>IF(E11&lt;0.05,E11,"")</f>
        <v/>
      </c>
      <c r="AA11" s="1" t="str">
        <f>IF(J11&lt;0.1,G11,"")</f>
        <v/>
      </c>
      <c r="AB11" s="1" t="str">
        <f t="shared" si="3"/>
        <v/>
      </c>
      <c r="AC11" s="1" t="str">
        <f t="shared" si="4"/>
        <v/>
      </c>
    </row>
    <row r="12" spans="1:30" hidden="1" x14ac:dyDescent="0.2">
      <c r="B12" t="s">
        <v>29</v>
      </c>
      <c r="C12" t="s">
        <v>30</v>
      </c>
      <c r="D12" s="12">
        <v>-0.91254718324484296</v>
      </c>
      <c r="E12" s="12">
        <v>0.47163832704887898</v>
      </c>
      <c r="F12" s="12">
        <v>9.8702407202296699E-2</v>
      </c>
      <c r="G12" s="12">
        <v>0.17267200427520199</v>
      </c>
      <c r="H12" s="12"/>
      <c r="I12" s="9">
        <v>1.87924024191762</v>
      </c>
      <c r="J12" s="9">
        <v>0.28092630738614799</v>
      </c>
      <c r="K12" s="8">
        <v>7.8891745999999999E-2</v>
      </c>
      <c r="L12" s="6" t="s">
        <v>72</v>
      </c>
      <c r="M12" s="6"/>
      <c r="N12" t="s">
        <v>44</v>
      </c>
      <c r="O12" t="s">
        <v>41</v>
      </c>
      <c r="P12" t="s">
        <v>44</v>
      </c>
      <c r="Q12" t="s">
        <v>42</v>
      </c>
      <c r="R12" t="str">
        <f t="shared" si="0"/>
        <v>Site</v>
      </c>
      <c r="S12" t="str">
        <f t="shared" si="1"/>
        <v>Tektite</v>
      </c>
      <c r="T12" t="str">
        <f t="shared" si="2"/>
        <v>Day4 vs Day3</v>
      </c>
      <c r="U12" t="s">
        <v>48</v>
      </c>
      <c r="V12" t="s">
        <v>44</v>
      </c>
      <c r="W12" t="s">
        <v>91</v>
      </c>
      <c r="X12" s="1" t="str">
        <f>IF(E12&lt;0.1,D12,"")</f>
        <v/>
      </c>
      <c r="Y12" s="1" t="str">
        <f>IF(E12&lt;F12,E12,"")</f>
        <v/>
      </c>
      <c r="Z12" s="1" t="str">
        <f>IF(E12&lt;0.05,E12,"")</f>
        <v/>
      </c>
      <c r="AA12" s="1" t="str">
        <f>IF(J12&lt;0.1,G12,"")</f>
        <v/>
      </c>
      <c r="AB12" s="1" t="str">
        <f t="shared" si="3"/>
        <v/>
      </c>
      <c r="AC12" s="1" t="str">
        <f t="shared" si="4"/>
        <v/>
      </c>
    </row>
    <row r="13" spans="1:30" hidden="1" x14ac:dyDescent="0.2">
      <c r="B13" t="s">
        <v>28</v>
      </c>
      <c r="C13" t="s">
        <v>30</v>
      </c>
      <c r="D13" s="12">
        <v>1.93700166141511</v>
      </c>
      <c r="E13" s="12">
        <v>0.44888886309215298</v>
      </c>
      <c r="F13" s="12">
        <v>9.1203676903604897E-2</v>
      </c>
      <c r="G13" s="12">
        <v>0.146874504098466</v>
      </c>
      <c r="H13" s="12"/>
      <c r="I13" s="9">
        <v>2.7135686050576799</v>
      </c>
      <c r="J13" s="9">
        <v>0.59895353616705405</v>
      </c>
      <c r="K13" s="8">
        <v>5.7316244000000002E-2</v>
      </c>
      <c r="L13">
        <v>9.9164016079260398E-2</v>
      </c>
      <c r="N13" t="s">
        <v>44</v>
      </c>
      <c r="O13" t="s">
        <v>40</v>
      </c>
      <c r="P13" t="s">
        <v>44</v>
      </c>
      <c r="Q13" t="s">
        <v>42</v>
      </c>
      <c r="R13" t="str">
        <f t="shared" si="0"/>
        <v>Site</v>
      </c>
      <c r="S13" t="str">
        <f t="shared" si="1"/>
        <v>Tektite</v>
      </c>
      <c r="T13" t="str">
        <f t="shared" si="2"/>
        <v>Day4 vs Day2</v>
      </c>
      <c r="U13" t="s">
        <v>48</v>
      </c>
      <c r="V13" t="s">
        <v>44</v>
      </c>
      <c r="W13" t="s">
        <v>86</v>
      </c>
      <c r="X13" s="1" t="str">
        <f>IF(E13&lt;0.1,D13,"")</f>
        <v/>
      </c>
      <c r="Y13" s="1" t="str">
        <f>IF(E13&lt;F13,E13,"")</f>
        <v/>
      </c>
      <c r="Z13" s="1" t="str">
        <f>IF(E13&lt;0.05,E13,"")</f>
        <v/>
      </c>
      <c r="AA13" s="1" t="str">
        <f>IF(J13&lt;0.1,G13,"")</f>
        <v/>
      </c>
      <c r="AB13" s="1" t="str">
        <f t="shared" si="3"/>
        <v/>
      </c>
      <c r="AC13" s="1" t="str">
        <f t="shared" si="4"/>
        <v/>
      </c>
    </row>
    <row r="14" spans="1:30" hidden="1" x14ac:dyDescent="0.2">
      <c r="B14" t="s">
        <v>28</v>
      </c>
      <c r="C14" t="s">
        <v>29</v>
      </c>
      <c r="D14" s="12">
        <v>2.8294544764245302</v>
      </c>
      <c r="E14" s="12">
        <v>0.42385954951485</v>
      </c>
      <c r="F14" s="12">
        <v>7.3539356701479194E-2</v>
      </c>
      <c r="G14" s="12">
        <v>0.110588116995643</v>
      </c>
      <c r="H14" s="12"/>
      <c r="I14" s="9">
        <v>0.91005249935037502</v>
      </c>
      <c r="J14" s="9">
        <v>0.54100448469575002</v>
      </c>
      <c r="K14" s="8">
        <v>9.2295213000000001E-2</v>
      </c>
      <c r="L14" s="6" t="s">
        <v>68</v>
      </c>
      <c r="M14" s="6"/>
      <c r="N14" t="s">
        <v>44</v>
      </c>
      <c r="O14" t="s">
        <v>40</v>
      </c>
      <c r="P14" t="s">
        <v>44</v>
      </c>
      <c r="Q14" t="s">
        <v>41</v>
      </c>
      <c r="R14" t="str">
        <f t="shared" si="0"/>
        <v>Site</v>
      </c>
      <c r="S14" t="str">
        <f t="shared" si="1"/>
        <v>Tektite</v>
      </c>
      <c r="T14" t="str">
        <f t="shared" si="2"/>
        <v>Day3 vs Day2</v>
      </c>
      <c r="U14" t="s">
        <v>48</v>
      </c>
      <c r="V14" t="s">
        <v>44</v>
      </c>
      <c r="W14" t="s">
        <v>85</v>
      </c>
      <c r="X14" s="1" t="str">
        <f>IF(E14&lt;0.1,D14,"")</f>
        <v/>
      </c>
      <c r="Y14" s="1" t="str">
        <f>IF(E14&lt;F14,E14,"")</f>
        <v/>
      </c>
      <c r="Z14" s="1" t="str">
        <f>IF(E14&lt;0.05,E14,"")</f>
        <v/>
      </c>
      <c r="AA14" s="1" t="str">
        <f>IF(J14&lt;0.1,G14,"")</f>
        <v/>
      </c>
      <c r="AB14" s="1" t="str">
        <f t="shared" si="3"/>
        <v/>
      </c>
      <c r="AC14" s="1" t="str">
        <f t="shared" si="4"/>
        <v/>
      </c>
    </row>
    <row r="15" spans="1:30" hidden="1" x14ac:dyDescent="0.2">
      <c r="B15" t="s">
        <v>25</v>
      </c>
      <c r="C15" t="s">
        <v>26</v>
      </c>
      <c r="D15" s="12">
        <v>-0.79888989684283296</v>
      </c>
      <c r="E15" s="12">
        <v>0.59284899795551504</v>
      </c>
      <c r="F15" s="12">
        <v>0.111381985361912</v>
      </c>
      <c r="G15" s="12">
        <v>0.189179772554355</v>
      </c>
      <c r="H15" s="12"/>
      <c r="I15" s="8">
        <v>-5.2774262749999998</v>
      </c>
      <c r="J15" s="9">
        <v>2.1041618244417699E-2</v>
      </c>
      <c r="K15" s="8">
        <v>2.4011889000000002E-2</v>
      </c>
      <c r="L15">
        <v>4.2448177647059201E-2</v>
      </c>
      <c r="N15" t="s">
        <v>38</v>
      </c>
      <c r="O15" t="s">
        <v>42</v>
      </c>
      <c r="P15" t="s">
        <v>38</v>
      </c>
      <c r="Q15" t="s">
        <v>43</v>
      </c>
      <c r="R15" t="str">
        <f t="shared" si="0"/>
        <v>Site</v>
      </c>
      <c r="S15" t="str">
        <f t="shared" si="1"/>
        <v>Lameshur Bay</v>
      </c>
      <c r="T15" t="str">
        <f t="shared" si="2"/>
        <v>Day5 vs Day4</v>
      </c>
      <c r="U15" t="s">
        <v>48</v>
      </c>
      <c r="V15" t="s">
        <v>38</v>
      </c>
      <c r="W15" t="s">
        <v>93</v>
      </c>
      <c r="X15" s="1" t="str">
        <f>IF(E15&lt;0.1,D15,"")</f>
        <v/>
      </c>
      <c r="Y15" s="1" t="str">
        <f>IF(E15&lt;F15,E15,"")</f>
        <v/>
      </c>
      <c r="Z15" s="1" t="str">
        <f>IF(E15&lt;0.05,E15,"")</f>
        <v/>
      </c>
      <c r="AA15" s="1">
        <f>IF(J15&lt;0.1,G15,"")</f>
        <v>0.189179772554355</v>
      </c>
      <c r="AB15" s="1">
        <f t="shared" si="3"/>
        <v>2.1041618244417699E-2</v>
      </c>
      <c r="AC15" s="1">
        <f t="shared" si="4"/>
        <v>2.1041618244417699E-2</v>
      </c>
    </row>
    <row r="16" spans="1:30" hidden="1" x14ac:dyDescent="0.2">
      <c r="B16" t="s">
        <v>24</v>
      </c>
      <c r="C16" t="s">
        <v>26</v>
      </c>
      <c r="D16" s="12">
        <v>-0.277032674669628</v>
      </c>
      <c r="E16" s="12">
        <v>0.69407576340366695</v>
      </c>
      <c r="F16" s="12">
        <v>9.6779644303321297E-2</v>
      </c>
      <c r="G16" s="12">
        <v>0.17146710565089199</v>
      </c>
      <c r="H16" s="12"/>
      <c r="I16" s="8">
        <v>-5.7609042989999999</v>
      </c>
      <c r="J16" s="9">
        <v>0.42927426862822898</v>
      </c>
      <c r="K16" s="8">
        <v>1.7173193E-2</v>
      </c>
      <c r="L16">
        <v>2.9201476149270301E-2</v>
      </c>
      <c r="N16" t="s">
        <v>38</v>
      </c>
      <c r="O16" t="s">
        <v>41</v>
      </c>
      <c r="P16" t="s">
        <v>38</v>
      </c>
      <c r="Q16" t="s">
        <v>43</v>
      </c>
      <c r="R16" t="str">
        <f t="shared" si="0"/>
        <v>Site</v>
      </c>
      <c r="S16" t="str">
        <f t="shared" si="1"/>
        <v>Lameshur Bay</v>
      </c>
      <c r="T16" t="str">
        <f t="shared" si="2"/>
        <v>Day5 vs Day3</v>
      </c>
      <c r="U16" t="s">
        <v>48</v>
      </c>
      <c r="V16" t="s">
        <v>38</v>
      </c>
      <c r="W16" t="s">
        <v>92</v>
      </c>
      <c r="X16" s="1" t="str">
        <f>IF(E16&lt;0.1,D16,"")</f>
        <v/>
      </c>
      <c r="Y16" s="1" t="str">
        <f>IF(E16&lt;F16,E16,"")</f>
        <v/>
      </c>
      <c r="Z16" s="1" t="str">
        <f>IF(E16&lt;0.05,E16,"")</f>
        <v/>
      </c>
      <c r="AA16" s="1" t="str">
        <f>IF(J16&lt;0.1,G16,"")</f>
        <v/>
      </c>
      <c r="AB16" s="1" t="str">
        <f t="shared" si="3"/>
        <v/>
      </c>
      <c r="AC16" s="1" t="str">
        <f t="shared" si="4"/>
        <v/>
      </c>
    </row>
    <row r="17" spans="2:29" hidden="1" x14ac:dyDescent="0.2">
      <c r="B17" t="s">
        <v>23</v>
      </c>
      <c r="C17" t="s">
        <v>26</v>
      </c>
      <c r="D17" s="12">
        <v>-1.0619372426414599</v>
      </c>
      <c r="E17" s="12">
        <v>0.249487727904871</v>
      </c>
      <c r="F17" s="12">
        <v>0.110716062384348</v>
      </c>
      <c r="G17" s="12">
        <v>0.20071138168175801</v>
      </c>
      <c r="H17" s="12"/>
      <c r="I17" s="8">
        <v>-5.0391362700000002</v>
      </c>
      <c r="J17" s="9">
        <v>0.53050424027186704</v>
      </c>
      <c r="K17" s="9">
        <v>2.5781750937602099E-2</v>
      </c>
      <c r="L17">
        <v>4.50032186129476E-2</v>
      </c>
      <c r="N17" t="s">
        <v>38</v>
      </c>
      <c r="O17" t="s">
        <v>40</v>
      </c>
      <c r="P17" t="s">
        <v>38</v>
      </c>
      <c r="Q17" t="s">
        <v>43</v>
      </c>
      <c r="R17" t="s">
        <v>48</v>
      </c>
      <c r="S17" t="str">
        <f t="shared" si="1"/>
        <v>Lameshur Bay</v>
      </c>
      <c r="T17" t="str">
        <f t="shared" si="2"/>
        <v>Day5 vs Day2</v>
      </c>
      <c r="U17" t="s">
        <v>48</v>
      </c>
      <c r="V17" t="s">
        <v>38</v>
      </c>
      <c r="W17" t="s">
        <v>87</v>
      </c>
      <c r="X17" s="1" t="str">
        <f>IF(E17&lt;0.1,D17,"")</f>
        <v/>
      </c>
      <c r="Y17" s="1" t="str">
        <f>IF(E17&lt;F17,E17,"")</f>
        <v/>
      </c>
      <c r="Z17" s="1" t="str">
        <f>IF(E17&lt;0.05,E17,"")</f>
        <v/>
      </c>
      <c r="AA17" s="1" t="str">
        <f>IF(J17&lt;0.1,G17,"")</f>
        <v/>
      </c>
      <c r="AB17" s="1" t="str">
        <f t="shared" si="3"/>
        <v/>
      </c>
      <c r="AC17" s="1" t="str">
        <f t="shared" si="4"/>
        <v/>
      </c>
    </row>
    <row r="18" spans="2:29" hidden="1" x14ac:dyDescent="0.2">
      <c r="B18" t="s">
        <v>24</v>
      </c>
      <c r="C18" t="s">
        <v>25</v>
      </c>
      <c r="D18" s="12">
        <v>0.58750638508833497</v>
      </c>
      <c r="E18" s="12">
        <v>0.92091756344213704</v>
      </c>
      <c r="F18" s="12">
        <v>9.1151206771442797E-2</v>
      </c>
      <c r="G18" s="12">
        <v>0.13774322359341201</v>
      </c>
      <c r="H18" s="12"/>
      <c r="I18" s="8">
        <v>-0.50143493400000005</v>
      </c>
      <c r="J18" s="9">
        <v>0.84537317856542005</v>
      </c>
      <c r="K18" s="8">
        <v>9.4593634999999995E-2</v>
      </c>
      <c r="L18" s="6" t="s">
        <v>59</v>
      </c>
      <c r="M18" s="6"/>
      <c r="N18" t="s">
        <v>38</v>
      </c>
      <c r="O18" t="s">
        <v>41</v>
      </c>
      <c r="P18" t="s">
        <v>38</v>
      </c>
      <c r="Q18" t="s">
        <v>42</v>
      </c>
      <c r="R18" t="str">
        <f>IF(N18=P18, "Site", IF(O18=Q18, "Day", ""))</f>
        <v>Site</v>
      </c>
      <c r="S18" t="str">
        <f t="shared" si="1"/>
        <v>Lameshur Bay</v>
      </c>
      <c r="T18" t="str">
        <f t="shared" si="2"/>
        <v>Day4 vs Day3</v>
      </c>
      <c r="U18" t="s">
        <v>48</v>
      </c>
      <c r="V18" t="s">
        <v>38</v>
      </c>
      <c r="W18" t="s">
        <v>91</v>
      </c>
      <c r="X18" s="1" t="str">
        <f>IF(E18&lt;0.1,D18,"")</f>
        <v/>
      </c>
      <c r="Y18" s="1" t="str">
        <f>IF(E18&lt;F18,E18,"")</f>
        <v/>
      </c>
      <c r="Z18" s="1" t="str">
        <f>IF(E18&lt;0.05,E18,"")</f>
        <v/>
      </c>
      <c r="AA18" s="1" t="str">
        <f>IF(J18&lt;0.1,G18,"")</f>
        <v/>
      </c>
      <c r="AB18" s="1" t="str">
        <f t="shared" si="3"/>
        <v/>
      </c>
      <c r="AC18" s="1" t="str">
        <f t="shared" si="4"/>
        <v/>
      </c>
    </row>
    <row r="19" spans="2:29" hidden="1" x14ac:dyDescent="0.2">
      <c r="B19" t="s">
        <v>23</v>
      </c>
      <c r="C19" t="s">
        <v>25</v>
      </c>
      <c r="D19" s="12">
        <v>-0.162196081021524</v>
      </c>
      <c r="E19" s="12">
        <v>6.7683454814000593E-2</v>
      </c>
      <c r="F19" s="12">
        <v>9.4770661549170396E-2</v>
      </c>
      <c r="G19" s="12">
        <v>0.187931518479868</v>
      </c>
      <c r="H19" s="12"/>
      <c r="I19" s="9">
        <v>0.42001356031312997</v>
      </c>
      <c r="J19" s="8">
        <v>7.5875689999999996E-2</v>
      </c>
      <c r="K19" s="8">
        <v>9.2140762000000001E-2</v>
      </c>
      <c r="L19" s="6" t="s">
        <v>57</v>
      </c>
      <c r="M19" s="6"/>
      <c r="N19" t="s">
        <v>38</v>
      </c>
      <c r="O19" t="s">
        <v>40</v>
      </c>
      <c r="P19" t="s">
        <v>38</v>
      </c>
      <c r="Q19" t="s">
        <v>42</v>
      </c>
      <c r="R19" t="s">
        <v>48</v>
      </c>
      <c r="S19" t="str">
        <f t="shared" si="1"/>
        <v>Lameshur Bay</v>
      </c>
      <c r="T19" t="str">
        <f t="shared" si="2"/>
        <v>Day4 vs Day2</v>
      </c>
      <c r="U19" t="s">
        <v>48</v>
      </c>
      <c r="V19" t="s">
        <v>38</v>
      </c>
      <c r="W19" t="s">
        <v>86</v>
      </c>
      <c r="X19" s="1">
        <f>IF(E19&lt;0.1,D19,"")</f>
        <v>-0.162196081021524</v>
      </c>
      <c r="Y19" s="1">
        <f>IF(E19&lt;F19,E19,"")</f>
        <v>6.7683454814000593E-2</v>
      </c>
      <c r="Z19" s="1" t="str">
        <f>IF(E19&lt;0.05,E19,"")</f>
        <v/>
      </c>
      <c r="AA19" s="1">
        <f>IF(J19&lt;0.1,G19,"")</f>
        <v>0.187931518479868</v>
      </c>
      <c r="AB19" s="1">
        <f t="shared" si="3"/>
        <v>7.5875689999999996E-2</v>
      </c>
      <c r="AC19" s="1" t="str">
        <f t="shared" si="4"/>
        <v/>
      </c>
    </row>
    <row r="20" spans="2:29" hidden="1" x14ac:dyDescent="0.2">
      <c r="B20" t="s">
        <v>23</v>
      </c>
      <c r="C20" t="s">
        <v>24</v>
      </c>
      <c r="D20" s="12">
        <v>-0.87475707909081202</v>
      </c>
      <c r="E20" s="12">
        <v>8.8878097173648599E-2</v>
      </c>
      <c r="F20" s="12">
        <v>7.8173707851107499E-2</v>
      </c>
      <c r="G20" s="12">
        <v>0.13406563053825801</v>
      </c>
      <c r="H20" s="12"/>
      <c r="I20" s="8">
        <v>0.96163616600000001</v>
      </c>
      <c r="J20" s="9">
        <v>0.49569587909813401</v>
      </c>
      <c r="K20" s="8">
        <v>9.0756165999999999E-2</v>
      </c>
      <c r="L20" s="6" t="s">
        <v>56</v>
      </c>
      <c r="M20" s="6"/>
      <c r="N20" t="s">
        <v>38</v>
      </c>
      <c r="O20" t="s">
        <v>40</v>
      </c>
      <c r="P20" t="s">
        <v>38</v>
      </c>
      <c r="Q20" t="s">
        <v>41</v>
      </c>
      <c r="R20" t="s">
        <v>48</v>
      </c>
      <c r="S20" t="str">
        <f t="shared" si="1"/>
        <v>Lameshur Bay</v>
      </c>
      <c r="T20" t="str">
        <f t="shared" si="2"/>
        <v>Day3 vs Day2</v>
      </c>
      <c r="U20" t="s">
        <v>48</v>
      </c>
      <c r="V20" t="s">
        <v>38</v>
      </c>
      <c r="W20" t="s">
        <v>85</v>
      </c>
      <c r="X20" s="1">
        <f>IF(E20&lt;0.1,D20,"")</f>
        <v>-0.87475707909081202</v>
      </c>
      <c r="Y20" s="1" t="str">
        <f>IF(E20&lt;F20,E20,"")</f>
        <v/>
      </c>
      <c r="Z20" s="1" t="str">
        <f>IF(E20&lt;0.05,E20,"")</f>
        <v/>
      </c>
      <c r="AA20" s="1" t="str">
        <f>IF(J20&lt;0.1,G20,"")</f>
        <v/>
      </c>
      <c r="AB20" s="1" t="str">
        <f t="shared" si="3"/>
        <v/>
      </c>
      <c r="AC20" s="1" t="str">
        <f t="shared" si="4"/>
        <v/>
      </c>
    </row>
    <row r="21" spans="2:29" hidden="1" x14ac:dyDescent="0.2">
      <c r="B21" t="s">
        <v>31</v>
      </c>
      <c r="C21" t="s">
        <v>36</v>
      </c>
      <c r="D21" s="12">
        <v>-0.11891150869401999</v>
      </c>
      <c r="E21" s="12">
        <v>0.47824883110292099</v>
      </c>
      <c r="F21" s="12">
        <v>0.10235760687181</v>
      </c>
      <c r="G21" s="12">
        <v>0.184108671315277</v>
      </c>
      <c r="H21" s="12"/>
      <c r="I21" s="9">
        <v>0.70728375654231601</v>
      </c>
      <c r="J21" s="9">
        <v>0.85066040215793504</v>
      </c>
      <c r="K21" s="8">
        <v>7.0828701999999993E-2</v>
      </c>
      <c r="L21" s="6" t="s">
        <v>81</v>
      </c>
      <c r="M21" s="6"/>
      <c r="N21" t="s">
        <v>44</v>
      </c>
      <c r="O21" t="s">
        <v>43</v>
      </c>
      <c r="P21" t="s">
        <v>45</v>
      </c>
      <c r="Q21" t="s">
        <v>43</v>
      </c>
      <c r="R21" t="str">
        <f t="shared" ref="R21:R68" si="5">IF(N21=P21, "Site", IF(O21=Q21, "Day", ""))</f>
        <v>Day</v>
      </c>
      <c r="S21" t="str">
        <f t="shared" si="1"/>
        <v>Day5</v>
      </c>
      <c r="T21" t="str">
        <f t="shared" si="2"/>
        <v>Tektite vs Yawzi</v>
      </c>
      <c r="U21" t="s">
        <v>51</v>
      </c>
      <c r="V21" t="s">
        <v>43</v>
      </c>
      <c r="W21" t="s">
        <v>94</v>
      </c>
      <c r="X21" s="1" t="str">
        <f>IF(E21&lt;0.1,D21,"")</f>
        <v/>
      </c>
      <c r="Y21" s="1" t="str">
        <f>IF(E21&lt;F21,E21,"")</f>
        <v/>
      </c>
      <c r="Z21" s="1" t="str">
        <f>IF(E21&lt;0.05,E21,"")</f>
        <v/>
      </c>
      <c r="AA21" s="1" t="str">
        <f>IF(J21&lt;0.1,G21,"")</f>
        <v/>
      </c>
      <c r="AB21" s="1" t="str">
        <f t="shared" si="3"/>
        <v/>
      </c>
      <c r="AC21" s="1" t="str">
        <f t="shared" si="4"/>
        <v/>
      </c>
    </row>
    <row r="22" spans="2:29" hidden="1" x14ac:dyDescent="0.2">
      <c r="B22" t="s">
        <v>26</v>
      </c>
      <c r="C22" t="s">
        <v>36</v>
      </c>
      <c r="D22" s="12">
        <v>2.26529514191343</v>
      </c>
      <c r="E22" s="12">
        <v>0.17482978252283199</v>
      </c>
      <c r="F22" s="12">
        <v>7.3816280637081302E-2</v>
      </c>
      <c r="G22" s="12">
        <v>0.14288872577001699</v>
      </c>
      <c r="H22" s="12"/>
      <c r="I22" s="8">
        <v>-0.119008164</v>
      </c>
      <c r="J22" s="9">
        <v>0.69082670105992805</v>
      </c>
      <c r="K22" s="8">
        <v>8.5563895000000001E-2</v>
      </c>
      <c r="L22" s="6" t="s">
        <v>67</v>
      </c>
      <c r="M22" s="6"/>
      <c r="N22" t="s">
        <v>38</v>
      </c>
      <c r="O22" t="s">
        <v>43</v>
      </c>
      <c r="P22" t="s">
        <v>45</v>
      </c>
      <c r="Q22" t="s">
        <v>43</v>
      </c>
      <c r="R22" t="str">
        <f t="shared" si="5"/>
        <v>Day</v>
      </c>
      <c r="S22" t="str">
        <f t="shared" si="1"/>
        <v>Day5</v>
      </c>
      <c r="T22" t="str">
        <f t="shared" si="2"/>
        <v>Lameshur Bay vs Yawzi</v>
      </c>
      <c r="U22" t="s">
        <v>51</v>
      </c>
      <c r="V22" t="s">
        <v>43</v>
      </c>
      <c r="W22" t="s">
        <v>90</v>
      </c>
      <c r="X22" s="1" t="str">
        <f>IF(E22&lt;0.1,D22,"")</f>
        <v/>
      </c>
      <c r="Y22" s="1" t="str">
        <f>IF(E22&lt;F22,E22,"")</f>
        <v/>
      </c>
      <c r="Z22" s="1" t="str">
        <f>IF(E22&lt;0.05,E22,"")</f>
        <v/>
      </c>
      <c r="AA22" s="1" t="str">
        <f>IF(J22&lt;0.1,G22,"")</f>
        <v/>
      </c>
      <c r="AB22" s="1" t="str">
        <f t="shared" si="3"/>
        <v/>
      </c>
      <c r="AC22" s="1" t="str">
        <f t="shared" si="4"/>
        <v/>
      </c>
    </row>
    <row r="23" spans="2:29" hidden="1" x14ac:dyDescent="0.2">
      <c r="B23" t="s">
        <v>26</v>
      </c>
      <c r="C23" t="s">
        <v>31</v>
      </c>
      <c r="D23" s="12">
        <v>2.48109414631092</v>
      </c>
      <c r="E23" s="12">
        <v>0.179625107493005</v>
      </c>
      <c r="F23" s="12">
        <v>7.6581582518269395E-2</v>
      </c>
      <c r="G23" s="12">
        <v>0.13859107393696901</v>
      </c>
      <c r="H23" s="12"/>
      <c r="I23" s="8">
        <v>-0.958664446</v>
      </c>
      <c r="J23" s="9">
        <v>0.38754694103132797</v>
      </c>
      <c r="K23" s="8">
        <v>9.4235868E-2</v>
      </c>
      <c r="L23" s="6" t="s">
        <v>65</v>
      </c>
      <c r="M23" s="6"/>
      <c r="N23" t="s">
        <v>38</v>
      </c>
      <c r="O23" t="s">
        <v>43</v>
      </c>
      <c r="P23" t="s">
        <v>44</v>
      </c>
      <c r="Q23" t="s">
        <v>43</v>
      </c>
      <c r="R23" t="str">
        <f t="shared" si="5"/>
        <v>Day</v>
      </c>
      <c r="S23" t="str">
        <f t="shared" si="1"/>
        <v>Day5</v>
      </c>
      <c r="T23" t="str">
        <f t="shared" si="2"/>
        <v>Lameshur Bay vs Tektite</v>
      </c>
      <c r="U23" t="s">
        <v>51</v>
      </c>
      <c r="V23" t="s">
        <v>43</v>
      </c>
      <c r="W23" t="s">
        <v>88</v>
      </c>
      <c r="X23" s="1" t="str">
        <f>IF(E23&lt;0.1,D23,"")</f>
        <v/>
      </c>
      <c r="Y23" s="1" t="str">
        <f>IF(E23&lt;F23,E23,"")</f>
        <v/>
      </c>
      <c r="Z23" s="1" t="str">
        <f>IF(E23&lt;0.05,E23,"")</f>
        <v/>
      </c>
      <c r="AA23" s="1" t="str">
        <f>IF(J23&lt;0.1,G23,"")</f>
        <v/>
      </c>
      <c r="AB23" s="1" t="str">
        <f t="shared" si="3"/>
        <v/>
      </c>
      <c r="AC23" s="1" t="str">
        <f t="shared" si="4"/>
        <v/>
      </c>
    </row>
    <row r="24" spans="2:29" hidden="1" x14ac:dyDescent="0.2">
      <c r="B24" t="s">
        <v>30</v>
      </c>
      <c r="C24" t="s">
        <v>35</v>
      </c>
      <c r="D24" s="12">
        <v>-0.26398611663322802</v>
      </c>
      <c r="E24" s="12">
        <v>4.7677945071665201E-2</v>
      </c>
      <c r="F24" s="12">
        <v>9.9839589885086302E-2</v>
      </c>
      <c r="G24" s="12">
        <v>0.17023782654792599</v>
      </c>
      <c r="H24" s="12"/>
      <c r="I24" s="9">
        <v>0.65514088177019703</v>
      </c>
      <c r="J24" s="9">
        <v>0.90229220192159798</v>
      </c>
      <c r="K24" s="8">
        <v>6.2091275000000001E-2</v>
      </c>
      <c r="L24" s="6" t="s">
        <v>79</v>
      </c>
      <c r="M24" s="6"/>
      <c r="N24" t="s">
        <v>44</v>
      </c>
      <c r="O24" t="s">
        <v>42</v>
      </c>
      <c r="P24" t="s">
        <v>45</v>
      </c>
      <c r="Q24" t="s">
        <v>42</v>
      </c>
      <c r="R24" t="str">
        <f t="shared" si="5"/>
        <v>Day</v>
      </c>
      <c r="S24" t="str">
        <f t="shared" si="1"/>
        <v>Day4</v>
      </c>
      <c r="T24" t="str">
        <f t="shared" si="2"/>
        <v>Tektite vs Yawzi</v>
      </c>
      <c r="U24" t="s">
        <v>51</v>
      </c>
      <c r="V24" t="s">
        <v>42</v>
      </c>
      <c r="W24" t="s">
        <v>94</v>
      </c>
      <c r="X24" s="1">
        <f>IF(E24&lt;0.1,D24,"")</f>
        <v>-0.26398611663322802</v>
      </c>
      <c r="Y24" s="1">
        <f>IF(E24&lt;F24,E24,"")</f>
        <v>4.7677945071665201E-2</v>
      </c>
      <c r="Z24" s="1">
        <f>IF(E24&lt;0.05,E24,"")</f>
        <v>4.7677945071665201E-2</v>
      </c>
      <c r="AA24" s="1" t="str">
        <f>IF(J24&lt;0.1,G24,"")</f>
        <v/>
      </c>
      <c r="AB24" s="1" t="str">
        <f t="shared" si="3"/>
        <v/>
      </c>
      <c r="AC24" s="1" t="str">
        <f t="shared" si="4"/>
        <v/>
      </c>
    </row>
    <row r="25" spans="2:29" hidden="1" x14ac:dyDescent="0.2">
      <c r="B25" t="s">
        <v>25</v>
      </c>
      <c r="C25" t="s">
        <v>35</v>
      </c>
      <c r="D25" s="12">
        <v>0.97617130039516697</v>
      </c>
      <c r="E25" s="12">
        <v>0.31411567919327599</v>
      </c>
      <c r="F25" s="12">
        <v>9.7538558262790606E-2</v>
      </c>
      <c r="G25" s="12">
        <v>0.16778478149888701</v>
      </c>
      <c r="H25" s="12"/>
      <c r="I25" s="8">
        <v>-2.2538298409999999</v>
      </c>
      <c r="J25" s="9">
        <v>0.87581192409270503</v>
      </c>
      <c r="K25" s="8">
        <v>4.2187913E-2</v>
      </c>
      <c r="L25">
        <v>9.2999576920111196E-2</v>
      </c>
      <c r="N25" t="s">
        <v>38</v>
      </c>
      <c r="O25" t="s">
        <v>42</v>
      </c>
      <c r="P25" t="s">
        <v>45</v>
      </c>
      <c r="Q25" t="s">
        <v>42</v>
      </c>
      <c r="R25" t="str">
        <f t="shared" si="5"/>
        <v>Day</v>
      </c>
      <c r="S25" t="str">
        <f t="shared" si="1"/>
        <v>Day4</v>
      </c>
      <c r="T25" t="str">
        <f t="shared" si="2"/>
        <v>Lameshur Bay vs Yawzi</v>
      </c>
      <c r="U25" t="s">
        <v>51</v>
      </c>
      <c r="V25" t="s">
        <v>42</v>
      </c>
      <c r="W25" t="s">
        <v>90</v>
      </c>
      <c r="X25" s="1" t="str">
        <f>IF(E25&lt;0.1,D25,"")</f>
        <v/>
      </c>
      <c r="Y25" s="1" t="str">
        <f>IF(E25&lt;F25,E25,"")</f>
        <v/>
      </c>
      <c r="Z25" s="1" t="str">
        <f>IF(E25&lt;0.05,E25,"")</f>
        <v/>
      </c>
      <c r="AA25" s="1" t="str">
        <f>IF(J25&lt;0.1,G25,"")</f>
        <v/>
      </c>
      <c r="AB25" s="1" t="str">
        <f t="shared" si="3"/>
        <v/>
      </c>
      <c r="AC25" s="1" t="str">
        <f t="shared" si="4"/>
        <v/>
      </c>
    </row>
    <row r="26" spans="2:29" hidden="1" x14ac:dyDescent="0.2">
      <c r="B26" t="s">
        <v>25</v>
      </c>
      <c r="C26" t="s">
        <v>30</v>
      </c>
      <c r="D26" s="12">
        <v>1.3030745599457201</v>
      </c>
      <c r="E26" s="12">
        <v>9.5940829328941806E-3</v>
      </c>
      <c r="F26" s="12">
        <v>9.8649769048273106E-2</v>
      </c>
      <c r="G26" s="12">
        <v>0.165750704031325</v>
      </c>
      <c r="H26" s="12"/>
      <c r="I26" s="8">
        <v>-3.4191810880000002</v>
      </c>
      <c r="J26" s="9">
        <v>0.35494384992219202</v>
      </c>
      <c r="K26" s="8">
        <v>4.1744425000000002E-2</v>
      </c>
      <c r="L26">
        <v>7.60504609489141E-2</v>
      </c>
      <c r="N26" t="s">
        <v>38</v>
      </c>
      <c r="O26" t="s">
        <v>42</v>
      </c>
      <c r="P26" t="s">
        <v>44</v>
      </c>
      <c r="Q26" t="s">
        <v>42</v>
      </c>
      <c r="R26" t="str">
        <f t="shared" si="5"/>
        <v>Day</v>
      </c>
      <c r="S26" t="str">
        <f t="shared" si="1"/>
        <v>Day4</v>
      </c>
      <c r="T26" t="str">
        <f t="shared" si="2"/>
        <v>Lameshur Bay vs Tektite</v>
      </c>
      <c r="U26" t="s">
        <v>51</v>
      </c>
      <c r="V26" t="s">
        <v>42</v>
      </c>
      <c r="W26" t="s">
        <v>88</v>
      </c>
      <c r="X26" s="1">
        <f>IF(E26&lt;0.1,D26,"")</f>
        <v>1.3030745599457201</v>
      </c>
      <c r="Y26" s="1">
        <f>IF(E26&lt;F26,E26,"")</f>
        <v>9.5940829328941806E-3</v>
      </c>
      <c r="Z26" s="1">
        <f>IF(E26&lt;0.05,E26,"")</f>
        <v>9.5940829328941806E-3</v>
      </c>
      <c r="AA26" s="1" t="str">
        <f>IF(J26&lt;0.1,G26,"")</f>
        <v/>
      </c>
      <c r="AB26" s="1" t="str">
        <f t="shared" si="3"/>
        <v/>
      </c>
      <c r="AC26" s="1" t="str">
        <f t="shared" si="4"/>
        <v/>
      </c>
    </row>
    <row r="27" spans="2:29" hidden="1" x14ac:dyDescent="0.2">
      <c r="B27" t="s">
        <v>29</v>
      </c>
      <c r="C27" t="s">
        <v>34</v>
      </c>
      <c r="D27" s="12">
        <v>-0.434009825868306</v>
      </c>
      <c r="E27" s="12">
        <v>0.85154688479400997</v>
      </c>
      <c r="F27" s="12">
        <v>7.3669781710607396E-2</v>
      </c>
      <c r="G27" s="12">
        <v>0.151018858156904</v>
      </c>
      <c r="H27" s="12"/>
      <c r="I27" s="9">
        <v>3.6511117421295101</v>
      </c>
      <c r="J27" s="8">
        <v>0.682317426</v>
      </c>
      <c r="K27" s="9">
        <v>5.2747898426164501E-2</v>
      </c>
      <c r="L27">
        <v>9.0198056858160999E-2</v>
      </c>
      <c r="N27" t="s">
        <v>44</v>
      </c>
      <c r="O27" t="s">
        <v>41</v>
      </c>
      <c r="P27" t="s">
        <v>45</v>
      </c>
      <c r="Q27" t="s">
        <v>41</v>
      </c>
      <c r="R27" t="str">
        <f t="shared" si="5"/>
        <v>Day</v>
      </c>
      <c r="S27" t="str">
        <f t="shared" si="1"/>
        <v>Day3</v>
      </c>
      <c r="T27" t="str">
        <f t="shared" si="2"/>
        <v>Tektite vs Yawzi</v>
      </c>
      <c r="U27" t="s">
        <v>51</v>
      </c>
      <c r="V27" t="s">
        <v>41</v>
      </c>
      <c r="W27" t="s">
        <v>94</v>
      </c>
      <c r="X27" s="1" t="str">
        <f>IF(E27&lt;0.1,D27,"")</f>
        <v/>
      </c>
      <c r="Y27" s="1" t="str">
        <f>IF(E27&lt;F27,E27,"")</f>
        <v/>
      </c>
      <c r="Z27" s="1" t="str">
        <f>IF(E27&lt;0.05,E27,"")</f>
        <v/>
      </c>
      <c r="AA27" s="1" t="str">
        <f>IF(J27&lt;0.1,G27,"")</f>
        <v/>
      </c>
      <c r="AB27" s="1" t="str">
        <f t="shared" si="3"/>
        <v/>
      </c>
      <c r="AC27" s="1" t="str">
        <f t="shared" si="4"/>
        <v/>
      </c>
    </row>
    <row r="28" spans="2:29" hidden="1" x14ac:dyDescent="0.2">
      <c r="B28" t="s">
        <v>24</v>
      </c>
      <c r="C28" t="s">
        <v>34</v>
      </c>
      <c r="D28" s="12">
        <v>2.3145788933415998</v>
      </c>
      <c r="E28" s="12">
        <v>0.82860020731088802</v>
      </c>
      <c r="F28" s="12">
        <v>4.4614298636138E-2</v>
      </c>
      <c r="G28" s="12">
        <v>8.57938882473189E-2</v>
      </c>
      <c r="H28" s="12"/>
      <c r="I28" s="8">
        <v>-2.6921888809999999</v>
      </c>
      <c r="J28" s="9">
        <v>0.63588765085707899</v>
      </c>
      <c r="K28" s="9">
        <v>2.3411806969714202E-2</v>
      </c>
      <c r="L28">
        <v>4.6381427058284297E-2</v>
      </c>
      <c r="N28" t="s">
        <v>38</v>
      </c>
      <c r="O28" t="s">
        <v>41</v>
      </c>
      <c r="P28" t="s">
        <v>45</v>
      </c>
      <c r="Q28" t="s">
        <v>41</v>
      </c>
      <c r="R28" t="str">
        <f t="shared" si="5"/>
        <v>Day</v>
      </c>
      <c r="S28" t="str">
        <f t="shared" si="1"/>
        <v>Day3</v>
      </c>
      <c r="T28" t="str">
        <f t="shared" si="2"/>
        <v>Lameshur Bay vs Yawzi</v>
      </c>
      <c r="U28" t="s">
        <v>51</v>
      </c>
      <c r="V28" t="s">
        <v>41</v>
      </c>
      <c r="W28" t="s">
        <v>90</v>
      </c>
      <c r="X28" s="1" t="str">
        <f>IF(E28&lt;0.1,D28,"")</f>
        <v/>
      </c>
      <c r="Y28" s="1" t="str">
        <f>IF(E28&lt;F28,E28,"")</f>
        <v/>
      </c>
      <c r="Z28" s="1" t="str">
        <f>IF(E28&lt;0.05,E28,"")</f>
        <v/>
      </c>
      <c r="AA28" s="1" t="str">
        <f>IF(J28&lt;0.1,G28,"")</f>
        <v/>
      </c>
      <c r="AB28" s="1" t="str">
        <f t="shared" si="3"/>
        <v/>
      </c>
      <c r="AC28" s="1" t="str">
        <f t="shared" si="4"/>
        <v/>
      </c>
    </row>
    <row r="29" spans="2:29" hidden="1" x14ac:dyDescent="0.2">
      <c r="B29" t="s">
        <v>24</v>
      </c>
      <c r="C29" t="s">
        <v>29</v>
      </c>
      <c r="D29" s="12">
        <v>2.77988478143891</v>
      </c>
      <c r="E29" s="12">
        <v>0.84388036179243797</v>
      </c>
      <c r="F29" s="12">
        <v>5.3111776946955201E-2</v>
      </c>
      <c r="G29" s="12">
        <v>8.3150045493815397E-2</v>
      </c>
      <c r="H29" s="12"/>
      <c r="I29" s="8">
        <v>-5.6383427790000002</v>
      </c>
      <c r="J29" s="9">
        <v>0.28690627565918098</v>
      </c>
      <c r="K29" s="9">
        <v>2.0499809928080901E-2</v>
      </c>
      <c r="L29" s="6" t="s">
        <v>60</v>
      </c>
      <c r="M29" s="6"/>
      <c r="N29" t="s">
        <v>38</v>
      </c>
      <c r="O29" t="s">
        <v>41</v>
      </c>
      <c r="P29" t="s">
        <v>44</v>
      </c>
      <c r="Q29" t="s">
        <v>41</v>
      </c>
      <c r="R29" t="str">
        <f t="shared" si="5"/>
        <v>Day</v>
      </c>
      <c r="S29" t="str">
        <f t="shared" si="1"/>
        <v>Day3</v>
      </c>
      <c r="T29" t="str">
        <f t="shared" si="2"/>
        <v>Lameshur Bay vs Tektite</v>
      </c>
      <c r="U29" t="s">
        <v>51</v>
      </c>
      <c r="V29" t="s">
        <v>41</v>
      </c>
      <c r="W29" t="s">
        <v>88</v>
      </c>
      <c r="X29" s="1" t="str">
        <f>IF(E29&lt;0.1,D29,"")</f>
        <v/>
      </c>
      <c r="Y29" s="1" t="str">
        <f>IF(E29&lt;F29,E29,"")</f>
        <v/>
      </c>
      <c r="Z29" s="1" t="str">
        <f>IF(E29&lt;0.05,E29,"")</f>
        <v/>
      </c>
      <c r="AA29" s="1" t="str">
        <f>IF(J29&lt;0.1,G29,"")</f>
        <v/>
      </c>
      <c r="AB29" s="1" t="str">
        <f t="shared" si="3"/>
        <v/>
      </c>
      <c r="AC29" s="1" t="str">
        <f t="shared" si="4"/>
        <v/>
      </c>
    </row>
    <row r="30" spans="2:29" hidden="1" x14ac:dyDescent="0.2">
      <c r="B30" t="s">
        <v>28</v>
      </c>
      <c r="C30" t="s">
        <v>33</v>
      </c>
      <c r="D30" s="12">
        <v>0.54882721693863001</v>
      </c>
      <c r="E30" s="12">
        <v>0.68294834896918</v>
      </c>
      <c r="F30" s="12">
        <v>9.3447075581627306E-2</v>
      </c>
      <c r="G30" s="12">
        <v>0.15283239922202599</v>
      </c>
      <c r="H30" s="12"/>
      <c r="I30" s="9">
        <v>3.3468958922694201</v>
      </c>
      <c r="J30" s="9">
        <v>0.228464950688543</v>
      </c>
      <c r="K30" s="9">
        <v>5.6059248492440997E-2</v>
      </c>
      <c r="L30" s="6" t="s">
        <v>70</v>
      </c>
      <c r="M30" s="6"/>
      <c r="N30" t="s">
        <v>44</v>
      </c>
      <c r="O30" t="s">
        <v>40</v>
      </c>
      <c r="P30" t="s">
        <v>45</v>
      </c>
      <c r="Q30" t="s">
        <v>40</v>
      </c>
      <c r="R30" t="str">
        <f t="shared" si="5"/>
        <v>Day</v>
      </c>
      <c r="S30" t="str">
        <f t="shared" si="1"/>
        <v>Day2</v>
      </c>
      <c r="T30" t="str">
        <f t="shared" si="2"/>
        <v>Tektite vs Yawzi</v>
      </c>
      <c r="U30" t="s">
        <v>51</v>
      </c>
      <c r="V30" t="s">
        <v>40</v>
      </c>
      <c r="W30" t="s">
        <v>94</v>
      </c>
      <c r="X30" s="1" t="str">
        <f>IF(E30&lt;0.1,D30,"")</f>
        <v/>
      </c>
      <c r="Y30" s="1" t="str">
        <f>IF(E30&lt;F30,E30,"")</f>
        <v/>
      </c>
      <c r="Z30" s="1" t="str">
        <f>IF(E30&lt;0.05,E30,"")</f>
        <v/>
      </c>
      <c r="AA30" s="1" t="str">
        <f>IF(J30&lt;0.1,G30,"")</f>
        <v/>
      </c>
      <c r="AB30" s="1" t="str">
        <f t="shared" si="3"/>
        <v/>
      </c>
      <c r="AC30" s="1" t="str">
        <f t="shared" si="4"/>
        <v/>
      </c>
    </row>
    <row r="31" spans="2:29" hidden="1" x14ac:dyDescent="0.2">
      <c r="B31" t="s">
        <v>23</v>
      </c>
      <c r="C31" t="s">
        <v>33</v>
      </c>
      <c r="D31" s="12">
        <v>4.2169317454678799E-2</v>
      </c>
      <c r="E31" s="12">
        <v>0.69054703929513395</v>
      </c>
      <c r="F31" s="12">
        <v>9.1842882139134996E-2</v>
      </c>
      <c r="G31" s="12">
        <v>0.18012140444407601</v>
      </c>
      <c r="H31" s="12"/>
      <c r="I31" s="8">
        <v>-2.6221601369999998</v>
      </c>
      <c r="J31" s="9">
        <v>0.17482531295895301</v>
      </c>
      <c r="K31" s="9">
        <v>2.42749518298872E-2</v>
      </c>
      <c r="L31">
        <v>4.4551838029604697E-2</v>
      </c>
      <c r="N31" t="s">
        <v>38</v>
      </c>
      <c r="O31" t="s">
        <v>40</v>
      </c>
      <c r="P31" t="s">
        <v>45</v>
      </c>
      <c r="Q31" t="s">
        <v>40</v>
      </c>
      <c r="R31" t="str">
        <f t="shared" si="5"/>
        <v>Day</v>
      </c>
      <c r="S31" t="str">
        <f t="shared" si="1"/>
        <v>Day2</v>
      </c>
      <c r="T31" t="str">
        <f t="shared" si="2"/>
        <v>Lameshur Bay vs Yawzi</v>
      </c>
      <c r="U31" t="s">
        <v>51</v>
      </c>
      <c r="V31" t="s">
        <v>40</v>
      </c>
      <c r="W31" t="s">
        <v>90</v>
      </c>
      <c r="X31" s="1" t="str">
        <f>IF(E31&lt;0.1,D31,"")</f>
        <v/>
      </c>
      <c r="Y31" s="1" t="str">
        <f>IF(E31&lt;F31,E31,"")</f>
        <v/>
      </c>
      <c r="Z31" s="1" t="str">
        <f>IF(E31&lt;0.05,E31,"")</f>
        <v/>
      </c>
      <c r="AA31" s="1" t="str">
        <f>IF(J31&lt;0.1,G31,"")</f>
        <v/>
      </c>
      <c r="AB31" s="1" t="str">
        <f t="shared" si="3"/>
        <v/>
      </c>
      <c r="AC31" s="1" t="str">
        <f t="shared" si="4"/>
        <v/>
      </c>
    </row>
    <row r="32" spans="2:29" hidden="1" x14ac:dyDescent="0.2">
      <c r="B32" t="s">
        <v>23</v>
      </c>
      <c r="C32" t="s">
        <v>28</v>
      </c>
      <c r="D32" s="12">
        <v>-0.63689277233137598</v>
      </c>
      <c r="E32" s="12">
        <v>0.71732496625249298</v>
      </c>
      <c r="F32" s="12">
        <v>0.112897529714465</v>
      </c>
      <c r="G32" s="12">
        <v>0.187264569206847</v>
      </c>
      <c r="H32" s="12"/>
      <c r="I32" s="8">
        <v>-5.871820466</v>
      </c>
      <c r="J32" s="9">
        <v>2.32183441792332E-2</v>
      </c>
      <c r="K32" s="9">
        <v>2.0078261366891399E-2</v>
      </c>
      <c r="L32">
        <v>3.8029824967817497E-2</v>
      </c>
      <c r="N32" t="s">
        <v>38</v>
      </c>
      <c r="O32" t="s">
        <v>40</v>
      </c>
      <c r="P32" t="s">
        <v>44</v>
      </c>
      <c r="Q32" t="s">
        <v>40</v>
      </c>
      <c r="R32" t="str">
        <f t="shared" si="5"/>
        <v>Day</v>
      </c>
      <c r="S32" t="str">
        <f t="shared" si="1"/>
        <v>Day2</v>
      </c>
      <c r="T32" t="str">
        <f t="shared" si="2"/>
        <v>Lameshur Bay vs Tektite</v>
      </c>
      <c r="U32" t="s">
        <v>51</v>
      </c>
      <c r="V32" t="s">
        <v>40</v>
      </c>
      <c r="W32" t="s">
        <v>88</v>
      </c>
      <c r="X32" s="1" t="str">
        <f>IF(E32&lt;0.1,D32,"")</f>
        <v/>
      </c>
      <c r="Y32" s="1" t="str">
        <f>IF(E32&lt;F32,E32,"")</f>
        <v/>
      </c>
      <c r="Z32" s="1" t="str">
        <f>IF(E32&lt;0.05,E32,"")</f>
        <v/>
      </c>
      <c r="AA32" s="1">
        <f>IF(J32&lt;0.1,G32,"")</f>
        <v>0.187264569206847</v>
      </c>
      <c r="AB32" s="1" t="str">
        <f t="shared" si="3"/>
        <v/>
      </c>
      <c r="AC32" s="1">
        <f t="shared" si="4"/>
        <v>2.32183441792332E-2</v>
      </c>
    </row>
    <row r="33" spans="2:23" hidden="1" x14ac:dyDescent="0.2">
      <c r="B33" t="s">
        <v>23</v>
      </c>
      <c r="C33" t="s">
        <v>29</v>
      </c>
      <c r="D33" s="12">
        <v>2.6983543323415802</v>
      </c>
      <c r="E33" s="12">
        <v>9.5287548827586596E-2</v>
      </c>
      <c r="F33" s="12">
        <v>5.4870203710127997E-2</v>
      </c>
      <c r="G33" s="12">
        <v>0.12806023300695599</v>
      </c>
      <c r="H33" s="12"/>
      <c r="I33" s="8">
        <v>-5.2438279530000003</v>
      </c>
      <c r="J33" s="9">
        <v>0.27948440484068798</v>
      </c>
      <c r="K33" s="9">
        <v>2.6071807271033601E-2</v>
      </c>
      <c r="L33">
        <v>4.7027105339260397E-2</v>
      </c>
      <c r="N33" t="s">
        <v>38</v>
      </c>
      <c r="O33" t="s">
        <v>40</v>
      </c>
      <c r="P33" t="s">
        <v>44</v>
      </c>
      <c r="Q33" t="s">
        <v>41</v>
      </c>
      <c r="R33" t="str">
        <f t="shared" si="5"/>
        <v/>
      </c>
      <c r="S33" t="str">
        <f t="shared" si="1"/>
        <v/>
      </c>
      <c r="T33" t="str">
        <f t="shared" si="2"/>
        <v/>
      </c>
      <c r="U33" t="s">
        <v>89</v>
      </c>
      <c r="V33" t="s">
        <v>89</v>
      </c>
      <c r="W33" t="s">
        <v>89</v>
      </c>
    </row>
    <row r="34" spans="2:23" hidden="1" x14ac:dyDescent="0.2">
      <c r="B34" t="s">
        <v>23</v>
      </c>
      <c r="C34" t="s">
        <v>30</v>
      </c>
      <c r="D34" s="12">
        <v>1.5669361964489099</v>
      </c>
      <c r="E34" s="12">
        <v>0.64375474928784504</v>
      </c>
      <c r="F34" s="12">
        <v>7.7188974789761E-2</v>
      </c>
      <c r="G34" s="12">
        <v>0.174925245218812</v>
      </c>
      <c r="H34" s="12"/>
      <c r="I34" s="8">
        <v>-3.2432323850000002</v>
      </c>
      <c r="J34" s="9">
        <v>0.40302724493501002</v>
      </c>
      <c r="K34" s="8">
        <v>4.6333762000000001E-2</v>
      </c>
      <c r="L34">
        <v>8.2344446392884102E-2</v>
      </c>
      <c r="N34" t="s">
        <v>38</v>
      </c>
      <c r="O34" t="s">
        <v>40</v>
      </c>
      <c r="P34" t="s">
        <v>44</v>
      </c>
      <c r="Q34" t="s">
        <v>42</v>
      </c>
      <c r="R34" t="str">
        <f t="shared" si="5"/>
        <v/>
      </c>
      <c r="S34" t="str">
        <f t="shared" si="1"/>
        <v/>
      </c>
      <c r="T34" t="str">
        <f t="shared" si="2"/>
        <v/>
      </c>
      <c r="U34" t="s">
        <v>89</v>
      </c>
      <c r="V34" t="s">
        <v>89</v>
      </c>
      <c r="W34" t="s">
        <v>89</v>
      </c>
    </row>
    <row r="35" spans="2:23" hidden="1" x14ac:dyDescent="0.2">
      <c r="B35" t="s">
        <v>23</v>
      </c>
      <c r="C35" t="s">
        <v>31</v>
      </c>
      <c r="D35" s="12">
        <v>2.3344992246409899</v>
      </c>
      <c r="E35" s="12">
        <v>0.22463724172334401</v>
      </c>
      <c r="F35" s="12">
        <v>5.10755143714966E-2</v>
      </c>
      <c r="G35" s="12">
        <v>0.11552312901560099</v>
      </c>
      <c r="H35" s="12"/>
      <c r="I35" s="8">
        <v>-5.4398563370000002</v>
      </c>
      <c r="J35" s="9">
        <v>0.50656072261366003</v>
      </c>
      <c r="K35" s="9">
        <v>1.9559884166503502E-2</v>
      </c>
      <c r="L35" s="6" t="s">
        <v>58</v>
      </c>
      <c r="M35" s="6"/>
      <c r="N35" t="s">
        <v>38</v>
      </c>
      <c r="O35" t="s">
        <v>40</v>
      </c>
      <c r="P35" t="s">
        <v>44</v>
      </c>
      <c r="Q35" t="s">
        <v>43</v>
      </c>
      <c r="R35" t="str">
        <f t="shared" si="5"/>
        <v/>
      </c>
      <c r="S35" t="str">
        <f t="shared" ref="S35:S66" si="6">IF(R35="Day", Q35, IF(R35="Site", P35, ""))</f>
        <v/>
      </c>
      <c r="T35" t="str">
        <f t="shared" ref="T35:T68" si="7">IF(R35="Site", CONCATENATE(Q35, " vs ", O35), IF(R35="Day", CONCATENATE(N35, " vs ", P35), ""))</f>
        <v/>
      </c>
      <c r="U35" t="s">
        <v>89</v>
      </c>
      <c r="V35" t="s">
        <v>89</v>
      </c>
      <c r="W35" t="s">
        <v>89</v>
      </c>
    </row>
    <row r="36" spans="2:23" hidden="1" x14ac:dyDescent="0.2">
      <c r="B36" t="s">
        <v>23</v>
      </c>
      <c r="C36" t="s">
        <v>34</v>
      </c>
      <c r="D36" s="12">
        <v>1.9652752702010601</v>
      </c>
      <c r="E36" s="12">
        <v>5.5778098270784497E-2</v>
      </c>
      <c r="F36" s="12">
        <v>3.1863677866520002E-2</v>
      </c>
      <c r="G36" s="12">
        <v>8.4609690857307407E-2</v>
      </c>
      <c r="H36" s="12"/>
      <c r="I36" s="8">
        <v>-2.047684141</v>
      </c>
      <c r="J36" s="8">
        <v>9.7962244000000004E-2</v>
      </c>
      <c r="K36" s="8">
        <v>4.0189665999999999E-2</v>
      </c>
      <c r="L36">
        <v>7.1649164160506998E-2</v>
      </c>
      <c r="N36" t="s">
        <v>38</v>
      </c>
      <c r="O36" t="s">
        <v>40</v>
      </c>
      <c r="P36" t="s">
        <v>45</v>
      </c>
      <c r="Q36" t="s">
        <v>41</v>
      </c>
      <c r="R36" t="str">
        <f t="shared" si="5"/>
        <v/>
      </c>
      <c r="S36" t="str">
        <f t="shared" si="6"/>
        <v/>
      </c>
      <c r="T36" t="str">
        <f t="shared" si="7"/>
        <v/>
      </c>
      <c r="U36" t="s">
        <v>89</v>
      </c>
      <c r="V36" t="s">
        <v>89</v>
      </c>
      <c r="W36" t="s">
        <v>89</v>
      </c>
    </row>
    <row r="37" spans="2:23" hidden="1" x14ac:dyDescent="0.2">
      <c r="B37" t="s">
        <v>23</v>
      </c>
      <c r="C37" t="s">
        <v>35</v>
      </c>
      <c r="D37" s="12">
        <v>1.05795834437418</v>
      </c>
      <c r="E37" s="12">
        <v>0.78376242814865205</v>
      </c>
      <c r="F37" s="12">
        <v>5.2128898949182198E-2</v>
      </c>
      <c r="G37" s="12">
        <v>0.12696864979018899</v>
      </c>
      <c r="H37" s="12"/>
      <c r="I37" s="8">
        <v>-2.0900410310000002</v>
      </c>
      <c r="J37" s="8">
        <v>7.8329290000000006E-3</v>
      </c>
      <c r="K37" s="8">
        <v>4.4119100000000001E-2</v>
      </c>
      <c r="L37">
        <v>9.5292924603232299E-2</v>
      </c>
      <c r="N37" t="s">
        <v>38</v>
      </c>
      <c r="O37" t="s">
        <v>40</v>
      </c>
      <c r="P37" t="s">
        <v>45</v>
      </c>
      <c r="Q37" t="s">
        <v>42</v>
      </c>
      <c r="R37" t="str">
        <f t="shared" si="5"/>
        <v/>
      </c>
      <c r="S37" t="str">
        <f t="shared" si="6"/>
        <v/>
      </c>
      <c r="T37" t="str">
        <f t="shared" si="7"/>
        <v/>
      </c>
      <c r="U37" t="s">
        <v>89</v>
      </c>
      <c r="V37" t="s">
        <v>89</v>
      </c>
      <c r="W37" t="s">
        <v>89</v>
      </c>
    </row>
    <row r="38" spans="2:23" hidden="1" x14ac:dyDescent="0.2">
      <c r="B38" t="s">
        <v>23</v>
      </c>
      <c r="C38" t="s">
        <v>36</v>
      </c>
      <c r="D38" s="12">
        <v>1.8952726584474999</v>
      </c>
      <c r="E38" s="12">
        <v>3.5842518054317499E-2</v>
      </c>
      <c r="F38" s="12">
        <v>2.74570268560618E-2</v>
      </c>
      <c r="G38" s="12">
        <v>7.8513038692993503E-2</v>
      </c>
      <c r="H38" s="12"/>
      <c r="I38" s="8">
        <v>-3.9720288269999999</v>
      </c>
      <c r="J38" s="9">
        <v>0.25199532545293502</v>
      </c>
      <c r="K38" s="9">
        <v>4.0280453300949301E-2</v>
      </c>
      <c r="L38">
        <v>7.9024189004174503E-2</v>
      </c>
      <c r="N38" t="s">
        <v>38</v>
      </c>
      <c r="O38" t="s">
        <v>41</v>
      </c>
      <c r="P38" t="s">
        <v>45</v>
      </c>
      <c r="Q38" t="s">
        <v>43</v>
      </c>
      <c r="R38" t="str">
        <f t="shared" si="5"/>
        <v/>
      </c>
      <c r="S38" t="str">
        <f t="shared" si="6"/>
        <v/>
      </c>
      <c r="T38" t="str">
        <f t="shared" si="7"/>
        <v/>
      </c>
      <c r="U38" t="s">
        <v>89</v>
      </c>
      <c r="V38" t="s">
        <v>89</v>
      </c>
      <c r="W38" t="s">
        <v>89</v>
      </c>
    </row>
    <row r="39" spans="2:23" hidden="1" x14ac:dyDescent="0.2">
      <c r="B39" t="s">
        <v>24</v>
      </c>
      <c r="C39" t="s">
        <v>28</v>
      </c>
      <c r="D39" s="12">
        <v>0.279774708041575</v>
      </c>
      <c r="E39" s="12">
        <v>0.57046472136724402</v>
      </c>
      <c r="F39" s="12">
        <v>0.102244781284644</v>
      </c>
      <c r="G39" s="12">
        <v>0.16185967467076501</v>
      </c>
      <c r="H39" s="12"/>
      <c r="I39" s="8">
        <v>-6.2243600350000001</v>
      </c>
      <c r="J39" s="9">
        <v>0.108291293197725</v>
      </c>
      <c r="K39" s="9">
        <v>1.8181461362597E-2</v>
      </c>
      <c r="L39">
        <v>3.5124645690047598E-2</v>
      </c>
      <c r="N39" t="s">
        <v>38</v>
      </c>
      <c r="O39" t="s">
        <v>41</v>
      </c>
      <c r="P39" t="s">
        <v>44</v>
      </c>
      <c r="Q39" t="s">
        <v>40</v>
      </c>
      <c r="R39" t="str">
        <f t="shared" si="5"/>
        <v/>
      </c>
      <c r="S39" t="str">
        <f t="shared" si="6"/>
        <v/>
      </c>
      <c r="T39" t="str">
        <f t="shared" si="7"/>
        <v/>
      </c>
      <c r="U39" t="s">
        <v>89</v>
      </c>
      <c r="V39" t="s">
        <v>89</v>
      </c>
      <c r="W39" t="s">
        <v>89</v>
      </c>
    </row>
    <row r="40" spans="2:23" hidden="1" x14ac:dyDescent="0.2">
      <c r="B40" t="s">
        <v>24</v>
      </c>
      <c r="C40" t="s">
        <v>30</v>
      </c>
      <c r="D40" s="12">
        <v>2.0227247787681302</v>
      </c>
      <c r="E40" s="12">
        <v>0.58306372260988604</v>
      </c>
      <c r="F40" s="12">
        <v>6.8394663413362006E-2</v>
      </c>
      <c r="G40" s="12">
        <v>0.10887221359272201</v>
      </c>
      <c r="H40" s="12"/>
      <c r="I40" s="8">
        <v>-3.6804367440000001</v>
      </c>
      <c r="J40" s="9">
        <v>0.28532226722577098</v>
      </c>
      <c r="K40" s="9">
        <v>2.8031912914498001E-2</v>
      </c>
      <c r="L40">
        <v>6.1360240137221897E-2</v>
      </c>
      <c r="N40" t="s">
        <v>38</v>
      </c>
      <c r="O40" t="s">
        <v>41</v>
      </c>
      <c r="P40" t="s">
        <v>44</v>
      </c>
      <c r="Q40" t="s">
        <v>42</v>
      </c>
      <c r="R40" t="str">
        <f t="shared" si="5"/>
        <v/>
      </c>
      <c r="S40" t="str">
        <f t="shared" si="6"/>
        <v/>
      </c>
      <c r="T40" t="str">
        <f t="shared" si="7"/>
        <v/>
      </c>
      <c r="U40" t="s">
        <v>89</v>
      </c>
      <c r="V40" t="s">
        <v>89</v>
      </c>
      <c r="W40" t="s">
        <v>89</v>
      </c>
    </row>
    <row r="41" spans="2:23" hidden="1" x14ac:dyDescent="0.2">
      <c r="B41" t="s">
        <v>24</v>
      </c>
      <c r="C41" t="s">
        <v>31</v>
      </c>
      <c r="D41" s="12">
        <v>2.5633863495613598</v>
      </c>
      <c r="E41" s="12">
        <v>0.35884084014062001</v>
      </c>
      <c r="F41" s="12">
        <v>4.1964106325312098E-2</v>
      </c>
      <c r="G41" s="12">
        <v>8.2986256093326896E-2</v>
      </c>
      <c r="H41" s="12"/>
      <c r="I41" s="8">
        <v>-6.0449213049999999</v>
      </c>
      <c r="J41" s="8">
        <v>1.7203248000000001E-2</v>
      </c>
      <c r="K41" s="9">
        <v>1.4872909790450899E-2</v>
      </c>
      <c r="L41" s="6" t="s">
        <v>61</v>
      </c>
      <c r="M41" s="6"/>
      <c r="N41" t="s">
        <v>38</v>
      </c>
      <c r="O41" t="s">
        <v>41</v>
      </c>
      <c r="P41" t="s">
        <v>44</v>
      </c>
      <c r="Q41" t="s">
        <v>43</v>
      </c>
      <c r="R41" t="str">
        <f t="shared" si="5"/>
        <v/>
      </c>
      <c r="S41" t="str">
        <f t="shared" si="6"/>
        <v/>
      </c>
      <c r="T41" t="str">
        <f t="shared" si="7"/>
        <v/>
      </c>
      <c r="U41" t="s">
        <v>89</v>
      </c>
      <c r="V41" t="s">
        <v>89</v>
      </c>
      <c r="W41" t="s">
        <v>89</v>
      </c>
    </row>
    <row r="42" spans="2:23" hidden="1" x14ac:dyDescent="0.2">
      <c r="B42" t="s">
        <v>24</v>
      </c>
      <c r="C42" t="s">
        <v>33</v>
      </c>
      <c r="D42" s="12">
        <v>0.76581826136767595</v>
      </c>
      <c r="E42" s="12">
        <v>0.62224140130613403</v>
      </c>
      <c r="F42" s="12">
        <v>7.3417027673657098E-2</v>
      </c>
      <c r="G42" s="12">
        <v>0.129833223651004</v>
      </c>
      <c r="H42" s="12"/>
      <c r="I42" s="8">
        <v>-3.0927057260000002</v>
      </c>
      <c r="J42" s="9">
        <v>0.64813926552116896</v>
      </c>
      <c r="K42" s="8">
        <v>1.9376286E-2</v>
      </c>
      <c r="L42">
        <v>4.1539480587155203E-2</v>
      </c>
      <c r="N42" t="s">
        <v>38</v>
      </c>
      <c r="O42" t="s">
        <v>41</v>
      </c>
      <c r="P42" t="s">
        <v>45</v>
      </c>
      <c r="Q42" t="s">
        <v>40</v>
      </c>
      <c r="R42" t="str">
        <f t="shared" si="5"/>
        <v/>
      </c>
      <c r="S42" t="str">
        <f t="shared" si="6"/>
        <v/>
      </c>
      <c r="T42" t="str">
        <f t="shared" si="7"/>
        <v/>
      </c>
      <c r="U42" t="s">
        <v>89</v>
      </c>
      <c r="V42" t="s">
        <v>89</v>
      </c>
      <c r="W42" t="s">
        <v>89</v>
      </c>
    </row>
    <row r="43" spans="2:23" hidden="1" x14ac:dyDescent="0.2">
      <c r="B43" t="s">
        <v>24</v>
      </c>
      <c r="C43" t="s">
        <v>35</v>
      </c>
      <c r="D43" s="12">
        <v>1.6271318786114299</v>
      </c>
      <c r="E43" s="12">
        <v>0.83823469694354202</v>
      </c>
      <c r="F43" s="12">
        <v>4.93437429256239E-2</v>
      </c>
      <c r="G43" s="12">
        <v>9.6864066099627305E-2</v>
      </c>
      <c r="H43" s="12"/>
      <c r="I43" s="8">
        <v>-2.4735033999999998</v>
      </c>
      <c r="J43" s="9">
        <v>0.37750988724993401</v>
      </c>
      <c r="K43" s="9">
        <v>2.8650985551338898E-2</v>
      </c>
      <c r="L43">
        <v>7.1459354972218905E-2</v>
      </c>
      <c r="N43" t="s">
        <v>38</v>
      </c>
      <c r="O43" t="s">
        <v>41</v>
      </c>
      <c r="P43" t="s">
        <v>45</v>
      </c>
      <c r="Q43" t="s">
        <v>42</v>
      </c>
      <c r="R43" t="str">
        <f t="shared" si="5"/>
        <v/>
      </c>
      <c r="S43" t="str">
        <f t="shared" si="6"/>
        <v/>
      </c>
      <c r="T43" t="str">
        <f t="shared" si="7"/>
        <v/>
      </c>
      <c r="U43" t="s">
        <v>89</v>
      </c>
      <c r="V43" t="s">
        <v>89</v>
      </c>
      <c r="W43" t="s">
        <v>89</v>
      </c>
    </row>
    <row r="44" spans="2:23" hidden="1" x14ac:dyDescent="0.2">
      <c r="B44" t="s">
        <v>24</v>
      </c>
      <c r="C44" t="s">
        <v>36</v>
      </c>
      <c r="D44" s="12">
        <v>2.2765990610166602</v>
      </c>
      <c r="E44" s="12">
        <v>2.6261637846818901E-2</v>
      </c>
      <c r="F44" s="12">
        <v>4.4236515195859402E-2</v>
      </c>
      <c r="G44" s="12">
        <v>9.3487637132010207E-2</v>
      </c>
      <c r="H44" s="12"/>
      <c r="I44" s="8">
        <v>-4.4840621260000004</v>
      </c>
      <c r="J44" s="9">
        <v>0.18705202179693101</v>
      </c>
      <c r="K44" s="9">
        <v>2.0252050008851101E-2</v>
      </c>
      <c r="L44">
        <v>5.3321259985304098E-2</v>
      </c>
      <c r="N44" t="s">
        <v>38</v>
      </c>
      <c r="O44" t="s">
        <v>41</v>
      </c>
      <c r="P44" t="s">
        <v>45</v>
      </c>
      <c r="Q44" t="s">
        <v>43</v>
      </c>
      <c r="R44" t="str">
        <f t="shared" si="5"/>
        <v/>
      </c>
      <c r="S44" t="str">
        <f t="shared" si="6"/>
        <v/>
      </c>
      <c r="T44" t="str">
        <f t="shared" si="7"/>
        <v/>
      </c>
      <c r="U44" t="s">
        <v>89</v>
      </c>
      <c r="V44" t="s">
        <v>89</v>
      </c>
      <c r="W44" t="s">
        <v>89</v>
      </c>
    </row>
    <row r="45" spans="2:23" hidden="1" x14ac:dyDescent="0.2">
      <c r="B45" t="s">
        <v>25</v>
      </c>
      <c r="C45" t="s">
        <v>28</v>
      </c>
      <c r="D45" s="12">
        <v>-0.357874601047449</v>
      </c>
      <c r="E45" s="12">
        <v>0.76773149008487995</v>
      </c>
      <c r="F45" s="12">
        <v>0.106731463880824</v>
      </c>
      <c r="G45" s="12">
        <v>0.18208701139623401</v>
      </c>
      <c r="H45" s="12"/>
      <c r="I45" s="8">
        <v>-6.0063753179999999</v>
      </c>
      <c r="J45" s="9">
        <v>0.41851265327034098</v>
      </c>
      <c r="K45" s="9">
        <v>2.13857407572338E-2</v>
      </c>
      <c r="L45">
        <v>3.8160513560567898E-2</v>
      </c>
      <c r="N45" t="s">
        <v>38</v>
      </c>
      <c r="O45" t="s">
        <v>42</v>
      </c>
      <c r="P45" t="s">
        <v>44</v>
      </c>
      <c r="Q45" t="s">
        <v>40</v>
      </c>
      <c r="R45" t="str">
        <f t="shared" si="5"/>
        <v/>
      </c>
      <c r="S45" t="str">
        <f t="shared" si="6"/>
        <v/>
      </c>
      <c r="T45" t="str">
        <f t="shared" si="7"/>
        <v/>
      </c>
      <c r="U45" t="s">
        <v>89</v>
      </c>
      <c r="V45" t="s">
        <v>89</v>
      </c>
      <c r="W45" t="s">
        <v>89</v>
      </c>
    </row>
    <row r="46" spans="2:23" hidden="1" x14ac:dyDescent="0.2">
      <c r="B46" t="s">
        <v>25</v>
      </c>
      <c r="C46" t="s">
        <v>29</v>
      </c>
      <c r="D46" s="12">
        <v>2.00653343372975</v>
      </c>
      <c r="E46" s="12">
        <v>3.0997739112890801E-2</v>
      </c>
      <c r="F46" s="12">
        <v>8.3752618002801496E-2</v>
      </c>
      <c r="G46" s="12">
        <v>0.15255519478068399</v>
      </c>
      <c r="H46" s="12"/>
      <c r="I46" s="8">
        <v>-5.3941535089999997</v>
      </c>
      <c r="J46" s="9">
        <v>0.75897549915194995</v>
      </c>
      <c r="K46" s="9">
        <v>2.7852908597858401E-2</v>
      </c>
      <c r="L46" s="6" t="s">
        <v>62</v>
      </c>
      <c r="M46" s="6"/>
      <c r="N46" t="s">
        <v>38</v>
      </c>
      <c r="O46" t="s">
        <v>42</v>
      </c>
      <c r="P46" t="s">
        <v>44</v>
      </c>
      <c r="Q46" t="s">
        <v>41</v>
      </c>
      <c r="R46" t="str">
        <f t="shared" si="5"/>
        <v/>
      </c>
      <c r="S46" t="str">
        <f t="shared" si="6"/>
        <v/>
      </c>
      <c r="T46" t="str">
        <f t="shared" si="7"/>
        <v/>
      </c>
      <c r="U46" t="s">
        <v>89</v>
      </c>
      <c r="V46" t="s">
        <v>89</v>
      </c>
      <c r="W46" t="s">
        <v>89</v>
      </c>
    </row>
    <row r="47" spans="2:23" hidden="1" x14ac:dyDescent="0.2">
      <c r="B47" t="s">
        <v>25</v>
      </c>
      <c r="C47" t="s">
        <v>31</v>
      </c>
      <c r="D47" s="12">
        <v>1.8205105239830801</v>
      </c>
      <c r="E47" s="12">
        <v>6.1336904049769797E-2</v>
      </c>
      <c r="F47" s="12">
        <v>9.1431775369036905E-2</v>
      </c>
      <c r="G47" s="12">
        <v>0.15473814686902401</v>
      </c>
      <c r="H47" s="12"/>
      <c r="I47" s="8">
        <v>-5.6464033650000003</v>
      </c>
      <c r="J47" s="9">
        <v>0.33764456083675598</v>
      </c>
      <c r="K47" s="9">
        <v>1.9576896110776499E-2</v>
      </c>
      <c r="L47">
        <v>3.3603374336497099E-2</v>
      </c>
      <c r="N47" t="s">
        <v>38</v>
      </c>
      <c r="O47" t="s">
        <v>42</v>
      </c>
      <c r="P47" t="s">
        <v>44</v>
      </c>
      <c r="Q47" t="s">
        <v>43</v>
      </c>
      <c r="R47" t="str">
        <f t="shared" si="5"/>
        <v/>
      </c>
      <c r="S47" t="str">
        <f t="shared" si="6"/>
        <v/>
      </c>
      <c r="T47" t="str">
        <f t="shared" si="7"/>
        <v/>
      </c>
      <c r="U47" t="s">
        <v>89</v>
      </c>
      <c r="V47" t="s">
        <v>89</v>
      </c>
      <c r="W47" t="s">
        <v>89</v>
      </c>
    </row>
    <row r="48" spans="2:23" hidden="1" x14ac:dyDescent="0.2">
      <c r="B48" t="s">
        <v>25</v>
      </c>
      <c r="C48" t="s">
        <v>33</v>
      </c>
      <c r="D48" s="12">
        <v>0.170306550269269</v>
      </c>
      <c r="E48" s="12">
        <v>0.43580978353023597</v>
      </c>
      <c r="F48" s="12">
        <v>0.110927490395358</v>
      </c>
      <c r="G48" s="12">
        <v>0.18528394133859399</v>
      </c>
      <c r="H48" s="12"/>
      <c r="I48" s="8">
        <v>-2.8143227529999999</v>
      </c>
      <c r="J48" s="9">
        <v>0.40695291265531103</v>
      </c>
      <c r="K48" s="9">
        <v>2.5276206477192299E-2</v>
      </c>
      <c r="L48">
        <v>4.7750062315732901E-2</v>
      </c>
      <c r="N48" t="s">
        <v>38</v>
      </c>
      <c r="O48" t="s">
        <v>42</v>
      </c>
      <c r="P48" t="s">
        <v>45</v>
      </c>
      <c r="Q48" t="s">
        <v>40</v>
      </c>
      <c r="R48" t="str">
        <f t="shared" si="5"/>
        <v/>
      </c>
      <c r="S48" t="str">
        <f t="shared" si="6"/>
        <v/>
      </c>
      <c r="T48" t="str">
        <f t="shared" si="7"/>
        <v/>
      </c>
      <c r="U48" t="s">
        <v>89</v>
      </c>
      <c r="V48" t="s">
        <v>89</v>
      </c>
      <c r="W48" t="s">
        <v>89</v>
      </c>
    </row>
    <row r="49" spans="2:23" hidden="1" x14ac:dyDescent="0.2">
      <c r="B49" t="s">
        <v>25</v>
      </c>
      <c r="C49" t="s">
        <v>34</v>
      </c>
      <c r="D49" s="12">
        <v>1.5961690553618899</v>
      </c>
      <c r="E49" s="12">
        <v>0.137349168142234</v>
      </c>
      <c r="F49" s="12">
        <v>7.9322782972600495E-2</v>
      </c>
      <c r="G49" s="12">
        <v>0.15337622770283299</v>
      </c>
      <c r="H49" s="12"/>
      <c r="I49" s="8">
        <v>-2.3057626949999999</v>
      </c>
      <c r="J49" s="9">
        <v>0.90907069487228398</v>
      </c>
      <c r="K49" s="8">
        <v>3.5896446999999998E-2</v>
      </c>
      <c r="L49">
        <v>6.7950262312078499E-2</v>
      </c>
      <c r="N49" t="s">
        <v>38</v>
      </c>
      <c r="O49" t="s">
        <v>42</v>
      </c>
      <c r="P49" t="s">
        <v>45</v>
      </c>
      <c r="Q49" t="s">
        <v>41</v>
      </c>
      <c r="R49" t="str">
        <f t="shared" si="5"/>
        <v/>
      </c>
      <c r="S49" t="str">
        <f t="shared" si="6"/>
        <v/>
      </c>
      <c r="T49" t="str">
        <f t="shared" si="7"/>
        <v/>
      </c>
      <c r="U49" t="s">
        <v>89</v>
      </c>
      <c r="V49" t="s">
        <v>89</v>
      </c>
      <c r="W49" t="s">
        <v>89</v>
      </c>
    </row>
    <row r="50" spans="2:23" hidden="1" x14ac:dyDescent="0.2">
      <c r="B50" t="s">
        <v>25</v>
      </c>
      <c r="C50" t="s">
        <v>36</v>
      </c>
      <c r="D50" s="12">
        <v>1.5930844640408</v>
      </c>
      <c r="E50" s="12">
        <v>0.50066386495303306</v>
      </c>
      <c r="F50" s="12">
        <v>9.1031356972600105E-2</v>
      </c>
      <c r="G50" s="12">
        <v>0.15777166004406201</v>
      </c>
      <c r="H50" s="12"/>
      <c r="I50" s="8">
        <v>-4.1665453330000002</v>
      </c>
      <c r="J50" s="9">
        <v>0.255058115305</v>
      </c>
      <c r="K50" s="8">
        <v>3.9574262999999998E-2</v>
      </c>
      <c r="L50">
        <v>7.6317481306831206E-2</v>
      </c>
      <c r="N50" t="s">
        <v>38</v>
      </c>
      <c r="O50" t="s">
        <v>42</v>
      </c>
      <c r="P50" t="s">
        <v>45</v>
      </c>
      <c r="Q50" t="s">
        <v>43</v>
      </c>
      <c r="R50" t="str">
        <f t="shared" si="5"/>
        <v/>
      </c>
      <c r="S50" t="str">
        <f t="shared" si="6"/>
        <v/>
      </c>
      <c r="T50" t="str">
        <f t="shared" si="7"/>
        <v/>
      </c>
      <c r="U50" t="s">
        <v>89</v>
      </c>
      <c r="V50" t="s">
        <v>89</v>
      </c>
      <c r="W50" t="s">
        <v>89</v>
      </c>
    </row>
    <row r="51" spans="2:23" hidden="1" x14ac:dyDescent="0.2">
      <c r="B51" t="s">
        <v>26</v>
      </c>
      <c r="C51" t="s">
        <v>28</v>
      </c>
      <c r="D51" s="12">
        <v>0.53917934038743298</v>
      </c>
      <c r="E51" s="12">
        <v>0.45912350848028399</v>
      </c>
      <c r="F51" s="12">
        <v>0.12168480832194201</v>
      </c>
      <c r="G51" s="12">
        <v>0.19522393946025501</v>
      </c>
      <c r="H51" s="12"/>
      <c r="I51" s="8">
        <v>-2.9932365129999998</v>
      </c>
      <c r="J51" s="9">
        <v>0.13847870467162801</v>
      </c>
      <c r="K51" s="8">
        <v>5.2661821999999997E-2</v>
      </c>
      <c r="L51">
        <v>8.81020837858906E-2</v>
      </c>
      <c r="N51" t="s">
        <v>38</v>
      </c>
      <c r="O51" t="s">
        <v>43</v>
      </c>
      <c r="P51" t="s">
        <v>44</v>
      </c>
      <c r="Q51" t="s">
        <v>40</v>
      </c>
      <c r="R51" t="str">
        <f t="shared" si="5"/>
        <v/>
      </c>
      <c r="S51" t="str">
        <f t="shared" si="6"/>
        <v/>
      </c>
      <c r="T51" t="str">
        <f t="shared" si="7"/>
        <v/>
      </c>
      <c r="U51" t="s">
        <v>89</v>
      </c>
      <c r="V51" t="s">
        <v>89</v>
      </c>
      <c r="W51" t="s">
        <v>89</v>
      </c>
    </row>
    <row r="52" spans="2:23" hidden="1" x14ac:dyDescent="0.2">
      <c r="B52" t="s">
        <v>26</v>
      </c>
      <c r="C52" t="s">
        <v>29</v>
      </c>
      <c r="D52" s="12">
        <v>2.6446024188695301</v>
      </c>
      <c r="E52" s="12">
        <v>0.47393630964105998</v>
      </c>
      <c r="F52" s="12">
        <v>8.0250653602374503E-2</v>
      </c>
      <c r="G52" s="12">
        <v>0.13733659968617901</v>
      </c>
      <c r="H52" s="12"/>
      <c r="I52" s="8">
        <v>-2.0845084150000002</v>
      </c>
      <c r="J52" s="9">
        <v>0.29487276448421601</v>
      </c>
      <c r="K52" s="8">
        <v>6.9474736999999995E-2</v>
      </c>
      <c r="L52" s="6" t="s">
        <v>63</v>
      </c>
      <c r="M52" s="6"/>
      <c r="N52" t="s">
        <v>38</v>
      </c>
      <c r="O52" t="s">
        <v>43</v>
      </c>
      <c r="P52" t="s">
        <v>44</v>
      </c>
      <c r="Q52" t="s">
        <v>41</v>
      </c>
      <c r="R52" t="str">
        <f t="shared" si="5"/>
        <v/>
      </c>
      <c r="S52" t="str">
        <f t="shared" si="6"/>
        <v/>
      </c>
      <c r="T52" t="str">
        <f t="shared" si="7"/>
        <v/>
      </c>
      <c r="U52" t="s">
        <v>89</v>
      </c>
      <c r="V52" t="s">
        <v>89</v>
      </c>
      <c r="W52" t="s">
        <v>89</v>
      </c>
    </row>
    <row r="53" spans="2:23" hidden="1" x14ac:dyDescent="0.2">
      <c r="B53" t="s">
        <v>26</v>
      </c>
      <c r="C53" t="s">
        <v>30</v>
      </c>
      <c r="D53" s="12">
        <v>2.0345594426433702</v>
      </c>
      <c r="E53" s="12">
        <v>0.49893195995575901</v>
      </c>
      <c r="F53" s="12">
        <v>0.10291022540193601</v>
      </c>
      <c r="G53" s="12">
        <v>0.16193327467645199</v>
      </c>
      <c r="H53" s="12"/>
      <c r="I53" s="9">
        <v>0.115780488538842</v>
      </c>
      <c r="J53" s="9">
        <v>0.207346705303565</v>
      </c>
      <c r="K53" s="8">
        <v>9.5191314999999999E-2</v>
      </c>
      <c r="L53" s="6" t="s">
        <v>64</v>
      </c>
      <c r="M53" s="6"/>
      <c r="N53" t="s">
        <v>38</v>
      </c>
      <c r="O53" t="s">
        <v>43</v>
      </c>
      <c r="P53" t="s">
        <v>44</v>
      </c>
      <c r="Q53" t="s">
        <v>42</v>
      </c>
      <c r="R53" t="str">
        <f t="shared" si="5"/>
        <v/>
      </c>
      <c r="S53" t="str">
        <f t="shared" si="6"/>
        <v/>
      </c>
      <c r="T53" t="str">
        <f t="shared" si="7"/>
        <v/>
      </c>
      <c r="U53" t="s">
        <v>89</v>
      </c>
      <c r="V53" t="s">
        <v>89</v>
      </c>
      <c r="W53" t="s">
        <v>89</v>
      </c>
    </row>
    <row r="54" spans="2:23" hidden="1" x14ac:dyDescent="0.2">
      <c r="B54" t="s">
        <v>26</v>
      </c>
      <c r="C54" t="s">
        <v>33</v>
      </c>
      <c r="D54" s="12">
        <v>0.95838811567326898</v>
      </c>
      <c r="E54" s="12">
        <v>0.77913529862298503</v>
      </c>
      <c r="F54" s="12">
        <v>0.111518678030256</v>
      </c>
      <c r="G54" s="12">
        <v>0.18740096742300399</v>
      </c>
      <c r="H54" s="12"/>
      <c r="I54" s="9">
        <v>0.90674229067039103</v>
      </c>
      <c r="J54" s="9">
        <v>0.28471231269213498</v>
      </c>
      <c r="K54" s="8">
        <v>4.4658358000000002E-2</v>
      </c>
      <c r="L54">
        <v>9.8083482391492297E-2</v>
      </c>
      <c r="N54" t="s">
        <v>38</v>
      </c>
      <c r="O54" t="s">
        <v>43</v>
      </c>
      <c r="P54" t="s">
        <v>45</v>
      </c>
      <c r="Q54" t="s">
        <v>40</v>
      </c>
      <c r="R54" t="str">
        <f t="shared" si="5"/>
        <v/>
      </c>
      <c r="S54" t="str">
        <f t="shared" si="6"/>
        <v/>
      </c>
      <c r="T54" t="str">
        <f t="shared" si="7"/>
        <v/>
      </c>
      <c r="U54" t="s">
        <v>89</v>
      </c>
      <c r="V54" t="s">
        <v>89</v>
      </c>
      <c r="W54" t="s">
        <v>89</v>
      </c>
    </row>
    <row r="55" spans="2:23" hidden="1" x14ac:dyDescent="0.2">
      <c r="B55" t="s">
        <v>26</v>
      </c>
      <c r="C55" t="s">
        <v>34</v>
      </c>
      <c r="D55" s="12">
        <v>2.2827682585150701</v>
      </c>
      <c r="E55" s="12">
        <v>0.52080050651744103</v>
      </c>
      <c r="F55" s="12">
        <v>6.6536585266915194E-2</v>
      </c>
      <c r="G55" s="12">
        <v>0.13188331809977899</v>
      </c>
      <c r="H55" s="12"/>
      <c r="I55" s="9">
        <v>2.3288354682741801</v>
      </c>
      <c r="J55" s="9">
        <v>0.495188090921721</v>
      </c>
      <c r="K55" s="9">
        <v>5.5509888376367E-2</v>
      </c>
      <c r="L55" s="6" t="s">
        <v>66</v>
      </c>
      <c r="M55" s="6"/>
      <c r="N55" t="s">
        <v>38</v>
      </c>
      <c r="O55" t="s">
        <v>43</v>
      </c>
      <c r="P55" t="s">
        <v>45</v>
      </c>
      <c r="Q55" t="s">
        <v>41</v>
      </c>
      <c r="R55" t="str">
        <f t="shared" si="5"/>
        <v/>
      </c>
      <c r="S55" t="str">
        <f t="shared" si="6"/>
        <v/>
      </c>
      <c r="T55" t="str">
        <f t="shared" si="7"/>
        <v/>
      </c>
      <c r="U55" t="s">
        <v>89</v>
      </c>
      <c r="V55" t="s">
        <v>89</v>
      </c>
      <c r="W55" t="s">
        <v>89</v>
      </c>
    </row>
    <row r="56" spans="2:23" hidden="1" x14ac:dyDescent="0.2">
      <c r="B56" t="s">
        <v>26</v>
      </c>
      <c r="C56" t="s">
        <v>35</v>
      </c>
      <c r="D56" s="12">
        <v>1.7131167643544101</v>
      </c>
      <c r="E56" s="12">
        <v>0.38417957431917799</v>
      </c>
      <c r="F56" s="12">
        <v>8.8168035256790803E-2</v>
      </c>
      <c r="G56" s="12">
        <v>0.155606867460577</v>
      </c>
      <c r="H56" s="12"/>
      <c r="I56" s="9">
        <v>0.87467644192068605</v>
      </c>
      <c r="J56" s="9">
        <v>0.73492893433313899</v>
      </c>
      <c r="K56" s="8">
        <v>3.9008582999999999E-2</v>
      </c>
      <c r="L56">
        <v>7.2238866721961795E-2</v>
      </c>
      <c r="N56" t="s">
        <v>38</v>
      </c>
      <c r="O56" t="s">
        <v>43</v>
      </c>
      <c r="P56" t="s">
        <v>45</v>
      </c>
      <c r="Q56" t="s">
        <v>42</v>
      </c>
      <c r="R56" t="str">
        <f t="shared" si="5"/>
        <v/>
      </c>
      <c r="S56" t="str">
        <f t="shared" si="6"/>
        <v/>
      </c>
      <c r="T56" t="str">
        <f t="shared" si="7"/>
        <v/>
      </c>
      <c r="U56" t="s">
        <v>89</v>
      </c>
      <c r="V56" t="s">
        <v>89</v>
      </c>
      <c r="W56" t="s">
        <v>89</v>
      </c>
    </row>
    <row r="57" spans="2:23" hidden="1" x14ac:dyDescent="0.2">
      <c r="B57" t="s">
        <v>28</v>
      </c>
      <c r="C57" t="s">
        <v>34</v>
      </c>
      <c r="D57" s="12">
        <v>2.2668960262604099</v>
      </c>
      <c r="E57" s="12">
        <v>0.43795663021764702</v>
      </c>
      <c r="F57" s="12">
        <v>7.0761346311127002E-2</v>
      </c>
      <c r="G57" s="12">
        <v>0.1114679110875</v>
      </c>
      <c r="H57" s="12"/>
      <c r="I57" s="9">
        <v>4.4165638775201304</v>
      </c>
      <c r="J57" s="9">
        <v>0.55685636814893102</v>
      </c>
      <c r="K57" s="8">
        <v>4.2017516999999997E-2</v>
      </c>
      <c r="L57">
        <v>7.1108382366649805E-2</v>
      </c>
      <c r="N57" t="s">
        <v>44</v>
      </c>
      <c r="O57" t="s">
        <v>40</v>
      </c>
      <c r="P57" t="s">
        <v>45</v>
      </c>
      <c r="Q57" t="s">
        <v>41</v>
      </c>
      <c r="R57" t="str">
        <f t="shared" si="5"/>
        <v/>
      </c>
      <c r="S57" t="str">
        <f t="shared" si="6"/>
        <v/>
      </c>
      <c r="T57" t="str">
        <f t="shared" si="7"/>
        <v/>
      </c>
      <c r="U57" t="s">
        <v>89</v>
      </c>
      <c r="V57" t="s">
        <v>89</v>
      </c>
      <c r="W57" t="s">
        <v>89</v>
      </c>
    </row>
    <row r="58" spans="2:23" hidden="1" x14ac:dyDescent="0.2">
      <c r="B58" t="s">
        <v>28</v>
      </c>
      <c r="C58" t="s">
        <v>35</v>
      </c>
      <c r="D58" s="12">
        <v>1.4847415273978199</v>
      </c>
      <c r="E58" s="12">
        <v>0.58640553721373001</v>
      </c>
      <c r="F58" s="12">
        <v>7.5677029262894796E-2</v>
      </c>
      <c r="G58" s="12">
        <v>0.123471313636488</v>
      </c>
      <c r="H58" s="12"/>
      <c r="I58" s="9">
        <v>3.1708696646051702</v>
      </c>
      <c r="J58" s="9">
        <v>0.31280761967412501</v>
      </c>
      <c r="K58" s="8">
        <v>3.7692331000000003E-2</v>
      </c>
      <c r="L58">
        <v>8.0625653355386601E-2</v>
      </c>
      <c r="N58" t="s">
        <v>44</v>
      </c>
      <c r="O58" t="s">
        <v>40</v>
      </c>
      <c r="P58" t="s">
        <v>45</v>
      </c>
      <c r="Q58" t="s">
        <v>42</v>
      </c>
      <c r="R58" t="str">
        <f t="shared" si="5"/>
        <v/>
      </c>
      <c r="S58" t="str">
        <f t="shared" si="6"/>
        <v/>
      </c>
      <c r="T58" t="str">
        <f t="shared" si="7"/>
        <v/>
      </c>
      <c r="U58" t="s">
        <v>89</v>
      </c>
      <c r="V58" t="s">
        <v>89</v>
      </c>
      <c r="W58" t="s">
        <v>89</v>
      </c>
    </row>
    <row r="59" spans="2:23" hidden="1" x14ac:dyDescent="0.2">
      <c r="B59" t="s">
        <v>28</v>
      </c>
      <c r="C59" t="s">
        <v>36</v>
      </c>
      <c r="D59" s="12">
        <v>2.2117787122508399</v>
      </c>
      <c r="E59" s="12">
        <v>0.71916841099344897</v>
      </c>
      <c r="F59" s="12">
        <v>7.3710195933512301E-2</v>
      </c>
      <c r="G59" s="12">
        <v>0.117125059988511</v>
      </c>
      <c r="H59" s="12"/>
      <c r="I59" s="9">
        <v>2.68114118650935</v>
      </c>
      <c r="J59" s="9">
        <v>0.73359801623487297</v>
      </c>
      <c r="K59" s="9">
        <v>5.6500948259035802E-2</v>
      </c>
      <c r="L59" s="6" t="s">
        <v>71</v>
      </c>
      <c r="M59" s="6"/>
      <c r="N59" t="s">
        <v>44</v>
      </c>
      <c r="O59" t="s">
        <v>40</v>
      </c>
      <c r="P59" t="s">
        <v>45</v>
      </c>
      <c r="Q59" t="s">
        <v>43</v>
      </c>
      <c r="R59" t="str">
        <f t="shared" si="5"/>
        <v/>
      </c>
      <c r="S59" t="str">
        <f t="shared" si="6"/>
        <v/>
      </c>
      <c r="T59" t="str">
        <f t="shared" si="7"/>
        <v/>
      </c>
      <c r="U59" t="s">
        <v>89</v>
      </c>
      <c r="V59" t="s">
        <v>89</v>
      </c>
      <c r="W59" t="s">
        <v>89</v>
      </c>
    </row>
    <row r="60" spans="2:23" hidden="1" x14ac:dyDescent="0.2">
      <c r="B60" t="s">
        <v>29</v>
      </c>
      <c r="C60" t="s">
        <v>33</v>
      </c>
      <c r="D60" s="12">
        <v>-1.8273685252035601</v>
      </c>
      <c r="E60" s="12">
        <v>0.25593891369802402</v>
      </c>
      <c r="F60" s="12">
        <v>0.10664199562542399</v>
      </c>
      <c r="G60" s="12">
        <v>0.17768467850809599</v>
      </c>
      <c r="H60" s="12"/>
      <c r="I60" s="9">
        <v>2.5389303998947002</v>
      </c>
      <c r="J60" s="9">
        <v>0.48658479882845102</v>
      </c>
      <c r="K60" s="8">
        <v>6.6882832000000003E-2</v>
      </c>
      <c r="L60" s="6" t="s">
        <v>74</v>
      </c>
      <c r="M60" s="6"/>
      <c r="N60" t="s">
        <v>44</v>
      </c>
      <c r="O60" t="s">
        <v>41</v>
      </c>
      <c r="P60" t="s">
        <v>45</v>
      </c>
      <c r="Q60" t="s">
        <v>40</v>
      </c>
      <c r="R60" t="str">
        <f t="shared" si="5"/>
        <v/>
      </c>
      <c r="S60" t="str">
        <f t="shared" si="6"/>
        <v/>
      </c>
      <c r="T60" t="str">
        <f t="shared" si="7"/>
        <v/>
      </c>
      <c r="U60" t="s">
        <v>89</v>
      </c>
      <c r="V60" t="s">
        <v>89</v>
      </c>
      <c r="W60" t="s">
        <v>89</v>
      </c>
    </row>
    <row r="61" spans="2:23" hidden="1" x14ac:dyDescent="0.2">
      <c r="B61" t="s">
        <v>29</v>
      </c>
      <c r="C61" t="s">
        <v>35</v>
      </c>
      <c r="D61" s="12">
        <v>-1.02292895018342</v>
      </c>
      <c r="E61" s="12">
        <v>5.4481311076772197E-2</v>
      </c>
      <c r="F61" s="12">
        <v>0.10399983981819901</v>
      </c>
      <c r="G61" s="12">
        <v>0.183835631416119</v>
      </c>
      <c r="H61" s="12"/>
      <c r="I61" s="9">
        <v>2.3993609850555302</v>
      </c>
      <c r="J61" s="9">
        <v>0.41779588038570398</v>
      </c>
      <c r="K61" s="8">
        <v>4.7568262E-2</v>
      </c>
      <c r="L61">
        <v>9.7638552339068402E-2</v>
      </c>
      <c r="N61" t="s">
        <v>44</v>
      </c>
      <c r="O61" t="s">
        <v>41</v>
      </c>
      <c r="P61" t="s">
        <v>45</v>
      </c>
      <c r="Q61" t="s">
        <v>42</v>
      </c>
      <c r="R61" t="str">
        <f t="shared" si="5"/>
        <v/>
      </c>
      <c r="S61" t="str">
        <f t="shared" si="6"/>
        <v/>
      </c>
      <c r="T61" t="str">
        <f t="shared" si="7"/>
        <v/>
      </c>
      <c r="U61" t="s">
        <v>89</v>
      </c>
      <c r="V61" t="s">
        <v>89</v>
      </c>
      <c r="W61" t="s">
        <v>89</v>
      </c>
    </row>
    <row r="62" spans="2:23" hidden="1" x14ac:dyDescent="0.2">
      <c r="B62" t="s">
        <v>29</v>
      </c>
      <c r="C62" t="s">
        <v>36</v>
      </c>
      <c r="D62" s="12">
        <v>-0.27735239210753498</v>
      </c>
      <c r="E62" s="12">
        <v>2.09132554548783E-2</v>
      </c>
      <c r="F62" s="12">
        <v>8.0180594824088999E-2</v>
      </c>
      <c r="G62" s="12">
        <v>0.168252217235733</v>
      </c>
      <c r="H62" s="12"/>
      <c r="I62" s="9">
        <v>1.80671724484716</v>
      </c>
      <c r="J62" s="9">
        <v>0.36978941847555802</v>
      </c>
      <c r="K62" s="8">
        <v>6.7208813000000006E-2</v>
      </c>
      <c r="L62" s="6" t="s">
        <v>75</v>
      </c>
      <c r="M62" s="6"/>
      <c r="N62" t="s">
        <v>44</v>
      </c>
      <c r="O62" t="s">
        <v>41</v>
      </c>
      <c r="P62" t="s">
        <v>45</v>
      </c>
      <c r="Q62" t="s">
        <v>43</v>
      </c>
      <c r="R62" t="str">
        <f t="shared" si="5"/>
        <v/>
      </c>
      <c r="S62" t="str">
        <f t="shared" si="6"/>
        <v/>
      </c>
      <c r="T62" t="str">
        <f t="shared" si="7"/>
        <v/>
      </c>
      <c r="U62" t="s">
        <v>89</v>
      </c>
      <c r="V62" t="s">
        <v>89</v>
      </c>
      <c r="W62" t="s">
        <v>89</v>
      </c>
    </row>
    <row r="63" spans="2:23" hidden="1" x14ac:dyDescent="0.2">
      <c r="B63" t="s">
        <v>30</v>
      </c>
      <c r="C63" t="s">
        <v>33</v>
      </c>
      <c r="D63" s="12">
        <v>-1.11974954880192</v>
      </c>
      <c r="E63" s="12">
        <v>0.52479711098023996</v>
      </c>
      <c r="F63" s="12">
        <v>0.117185437771996</v>
      </c>
      <c r="G63" s="12">
        <v>0.18139471809337801</v>
      </c>
      <c r="H63" s="12"/>
      <c r="I63" s="9">
        <v>0.639790257434113</v>
      </c>
      <c r="J63" s="9">
        <v>0.99369610236157102</v>
      </c>
      <c r="K63" s="8">
        <v>6.2975799999999998E-2</v>
      </c>
      <c r="L63" s="6" t="s">
        <v>77</v>
      </c>
      <c r="M63" s="6"/>
      <c r="N63" t="s">
        <v>44</v>
      </c>
      <c r="O63" t="s">
        <v>42</v>
      </c>
      <c r="P63" t="s">
        <v>45</v>
      </c>
      <c r="Q63" t="s">
        <v>40</v>
      </c>
      <c r="R63" t="str">
        <f t="shared" si="5"/>
        <v/>
      </c>
      <c r="S63" t="str">
        <f t="shared" si="6"/>
        <v/>
      </c>
      <c r="T63" t="str">
        <f t="shared" si="7"/>
        <v/>
      </c>
      <c r="U63" t="s">
        <v>89</v>
      </c>
      <c r="V63" t="s">
        <v>89</v>
      </c>
      <c r="W63" t="s">
        <v>89</v>
      </c>
    </row>
    <row r="64" spans="2:23" hidden="1" x14ac:dyDescent="0.2">
      <c r="B64" t="s">
        <v>30</v>
      </c>
      <c r="C64" t="s">
        <v>34</v>
      </c>
      <c r="D64" s="12">
        <v>0.41084224822075899</v>
      </c>
      <c r="E64" s="12">
        <v>0.50669410160925399</v>
      </c>
      <c r="F64" s="12">
        <v>8.2259817685707004E-2</v>
      </c>
      <c r="G64" s="12">
        <v>0.14791499417003701</v>
      </c>
      <c r="H64" s="12"/>
      <c r="I64" s="9">
        <v>1.63689990109401</v>
      </c>
      <c r="J64" s="9">
        <v>0.840915758601676</v>
      </c>
      <c r="K64" s="8">
        <v>8.5974043999999999E-2</v>
      </c>
      <c r="L64" s="6" t="s">
        <v>78</v>
      </c>
      <c r="M64" s="6"/>
      <c r="N64" t="s">
        <v>44</v>
      </c>
      <c r="O64" t="s">
        <v>42</v>
      </c>
      <c r="P64" t="s">
        <v>45</v>
      </c>
      <c r="Q64" t="s">
        <v>41</v>
      </c>
      <c r="R64" t="str">
        <f t="shared" si="5"/>
        <v/>
      </c>
      <c r="S64" t="str">
        <f t="shared" si="6"/>
        <v/>
      </c>
      <c r="T64" t="str">
        <f t="shared" si="7"/>
        <v/>
      </c>
      <c r="U64" t="s">
        <v>89</v>
      </c>
      <c r="V64" t="s">
        <v>89</v>
      </c>
      <c r="W64" t="s">
        <v>89</v>
      </c>
    </row>
    <row r="65" spans="2:30" hidden="1" x14ac:dyDescent="0.2">
      <c r="B65" t="s">
        <v>30</v>
      </c>
      <c r="C65" t="s">
        <v>36</v>
      </c>
      <c r="D65" s="12">
        <v>0.47296722596496299</v>
      </c>
      <c r="E65" s="12">
        <v>0.200544454582534</v>
      </c>
      <c r="F65" s="12">
        <v>9.3200026783689494E-2</v>
      </c>
      <c r="G65" s="12">
        <v>0.16890307216783801</v>
      </c>
      <c r="H65" s="12"/>
      <c r="I65" s="8">
        <v>-0.19914368900000001</v>
      </c>
      <c r="J65" s="8">
        <v>0.85322593000000002</v>
      </c>
      <c r="K65" s="9">
        <v>0.103477082214513</v>
      </c>
      <c r="L65" s="6" t="s">
        <v>80</v>
      </c>
      <c r="M65" s="6"/>
      <c r="N65" t="s">
        <v>44</v>
      </c>
      <c r="O65" t="s">
        <v>42</v>
      </c>
      <c r="P65" t="s">
        <v>45</v>
      </c>
      <c r="Q65" t="s">
        <v>43</v>
      </c>
      <c r="R65" t="str">
        <f t="shared" si="5"/>
        <v/>
      </c>
      <c r="S65" t="str">
        <f t="shared" si="6"/>
        <v/>
      </c>
      <c r="T65" t="str">
        <f t="shared" si="7"/>
        <v/>
      </c>
      <c r="U65" t="s">
        <v>89</v>
      </c>
      <c r="V65" t="s">
        <v>89</v>
      </c>
      <c r="W65" t="s">
        <v>89</v>
      </c>
    </row>
    <row r="66" spans="2:30" hidden="1" x14ac:dyDescent="0.2">
      <c r="B66" t="s">
        <v>31</v>
      </c>
      <c r="C66" t="s">
        <v>33</v>
      </c>
      <c r="D66" s="12">
        <v>-1.6429604340797199</v>
      </c>
      <c r="E66" s="12">
        <v>0.53453622810815404</v>
      </c>
      <c r="F66" s="12">
        <v>0.110780061373668</v>
      </c>
      <c r="G66" s="12">
        <v>0.19172042860005001</v>
      </c>
      <c r="H66" s="12"/>
      <c r="I66" s="9">
        <v>1.63732451000749</v>
      </c>
      <c r="J66" s="9">
        <v>0.85252938833462699</v>
      </c>
      <c r="K66" s="8">
        <v>3.4521081000000002E-2</v>
      </c>
      <c r="L66">
        <v>8.6006711178995096E-2</v>
      </c>
      <c r="N66" t="s">
        <v>44</v>
      </c>
      <c r="O66" t="s">
        <v>43</v>
      </c>
      <c r="P66" t="s">
        <v>45</v>
      </c>
      <c r="Q66" t="s">
        <v>40</v>
      </c>
      <c r="R66" t="str">
        <f t="shared" si="5"/>
        <v/>
      </c>
      <c r="S66" t="str">
        <f t="shared" si="6"/>
        <v/>
      </c>
      <c r="T66" t="str">
        <f t="shared" si="7"/>
        <v/>
      </c>
      <c r="U66" t="s">
        <v>89</v>
      </c>
      <c r="V66" t="s">
        <v>89</v>
      </c>
      <c r="W66" t="s">
        <v>89</v>
      </c>
    </row>
    <row r="67" spans="2:30" hidden="1" x14ac:dyDescent="0.2">
      <c r="B67" t="s">
        <v>31</v>
      </c>
      <c r="C67" t="s">
        <v>34</v>
      </c>
      <c r="D67" s="12">
        <v>-0.24445680540110201</v>
      </c>
      <c r="E67" s="12">
        <v>0.71906593040737499</v>
      </c>
      <c r="F67" s="12">
        <v>8.1987947516542897E-2</v>
      </c>
      <c r="G67" s="12">
        <v>0.199153217661934</v>
      </c>
      <c r="H67" s="12"/>
      <c r="I67" s="9">
        <v>3.0469415100693999</v>
      </c>
      <c r="J67" s="9">
        <v>0.70296281345372202</v>
      </c>
      <c r="K67" s="8">
        <v>4.3525006999999998E-2</v>
      </c>
      <c r="L67">
        <v>9.0052534237959406E-2</v>
      </c>
      <c r="N67" t="s">
        <v>44</v>
      </c>
      <c r="O67" t="s">
        <v>43</v>
      </c>
      <c r="P67" t="s">
        <v>45</v>
      </c>
      <c r="Q67" t="s">
        <v>41</v>
      </c>
      <c r="R67" t="str">
        <f t="shared" si="5"/>
        <v/>
      </c>
      <c r="S67" t="str">
        <f t="shared" ref="S67:S68" si="8">IF(R67="Day", Q67, IF(R67="Site", P67, ""))</f>
        <v/>
      </c>
      <c r="T67" t="str">
        <f t="shared" si="7"/>
        <v/>
      </c>
      <c r="U67" t="s">
        <v>89</v>
      </c>
      <c r="V67" t="s">
        <v>89</v>
      </c>
      <c r="W67" t="s">
        <v>89</v>
      </c>
    </row>
    <row r="68" spans="2:30" hidden="1" x14ac:dyDescent="0.2">
      <c r="B68" t="s">
        <v>31</v>
      </c>
      <c r="C68" t="s">
        <v>35</v>
      </c>
      <c r="D68" s="12">
        <v>-0.839175983790032</v>
      </c>
      <c r="E68" s="12">
        <v>0.58784898956390697</v>
      </c>
      <c r="F68" s="12">
        <v>0.109251496159554</v>
      </c>
      <c r="G68" s="12">
        <v>0.21556279565417699</v>
      </c>
      <c r="H68" s="12"/>
      <c r="I68" s="9">
        <v>1.5262030208184401</v>
      </c>
      <c r="J68" s="9">
        <v>0.58104962172506502</v>
      </c>
      <c r="K68" s="9">
        <v>2.8852328889919399E-2</v>
      </c>
      <c r="L68">
        <v>6.11398067770723E-2</v>
      </c>
      <c r="N68" t="s">
        <v>44</v>
      </c>
      <c r="O68" t="s">
        <v>43</v>
      </c>
      <c r="P68" t="s">
        <v>45</v>
      </c>
      <c r="Q68" t="s">
        <v>42</v>
      </c>
      <c r="R68" t="str">
        <f t="shared" si="5"/>
        <v/>
      </c>
      <c r="S68" t="str">
        <f t="shared" si="8"/>
        <v/>
      </c>
      <c r="T68" t="str">
        <f t="shared" si="7"/>
        <v/>
      </c>
      <c r="U68" t="s">
        <v>89</v>
      </c>
      <c r="V68" t="s">
        <v>89</v>
      </c>
      <c r="W68" t="s">
        <v>89</v>
      </c>
    </row>
    <row r="69" spans="2:30" x14ac:dyDescent="0.2">
      <c r="N69" t="s">
        <v>0</v>
      </c>
      <c r="P69" t="s">
        <v>1</v>
      </c>
      <c r="R69" t="s">
        <v>95</v>
      </c>
      <c r="S69" t="s">
        <v>95</v>
      </c>
      <c r="T69" t="s">
        <v>95</v>
      </c>
      <c r="U69" t="s">
        <v>96</v>
      </c>
      <c r="V69" t="s">
        <v>96</v>
      </c>
      <c r="W69" t="s">
        <v>96</v>
      </c>
      <c r="X69" t="s">
        <v>7</v>
      </c>
      <c r="AA69" t="s">
        <v>8</v>
      </c>
    </row>
    <row r="70" spans="2:30" x14ac:dyDescent="0.2">
      <c r="B70" t="s">
        <v>0</v>
      </c>
      <c r="C70" t="s">
        <v>1</v>
      </c>
      <c r="D70" s="11" t="s">
        <v>2</v>
      </c>
      <c r="E70" s="11" t="s">
        <v>3</v>
      </c>
      <c r="F70" s="11" t="s">
        <v>122</v>
      </c>
      <c r="G70" s="11" t="s">
        <v>54</v>
      </c>
      <c r="H70" s="11" t="s">
        <v>55</v>
      </c>
      <c r="I70" t="s">
        <v>2</v>
      </c>
      <c r="J70" t="s">
        <v>3</v>
      </c>
      <c r="K70" t="s">
        <v>122</v>
      </c>
      <c r="L70" t="s">
        <v>54</v>
      </c>
      <c r="M70" t="s">
        <v>55</v>
      </c>
      <c r="N70" t="s">
        <v>46</v>
      </c>
      <c r="O70" t="s">
        <v>47</v>
      </c>
      <c r="P70" t="s">
        <v>46</v>
      </c>
      <c r="Q70" t="s">
        <v>47</v>
      </c>
      <c r="R70" t="s">
        <v>52</v>
      </c>
      <c r="S70" t="s">
        <v>49</v>
      </c>
      <c r="T70" t="s">
        <v>50</v>
      </c>
      <c r="U70" t="s">
        <v>52</v>
      </c>
      <c r="V70" t="s">
        <v>49</v>
      </c>
      <c r="W70" t="s">
        <v>50</v>
      </c>
      <c r="X70" t="s">
        <v>2</v>
      </c>
      <c r="Y70" t="s">
        <v>97</v>
      </c>
      <c r="Z70" t="s">
        <v>98</v>
      </c>
      <c r="AA70" t="s">
        <v>2</v>
      </c>
      <c r="AB70" t="s">
        <v>97</v>
      </c>
      <c r="AC70" t="s">
        <v>98</v>
      </c>
      <c r="AD70" t="s">
        <v>53</v>
      </c>
    </row>
    <row r="71" spans="2:30" x14ac:dyDescent="0.2">
      <c r="B71" t="s">
        <v>23</v>
      </c>
      <c r="C71" t="s">
        <v>26</v>
      </c>
      <c r="D71" s="11">
        <v>-1.0619372426414599</v>
      </c>
      <c r="E71" s="11">
        <v>0.30070721808082101</v>
      </c>
      <c r="F71" s="11">
        <v>0.30070721808082101</v>
      </c>
      <c r="G71" s="11">
        <v>0.115408221774667</v>
      </c>
      <c r="H71" s="11">
        <v>0.20235190204259501</v>
      </c>
      <c r="I71">
        <v>-5.0391362696202302</v>
      </c>
      <c r="J71" s="10">
        <v>5.3219372013019199E-5</v>
      </c>
      <c r="K71" s="10">
        <v>5.3219372013019199E-5</v>
      </c>
      <c r="L71">
        <v>2.68286921983895E-2</v>
      </c>
      <c r="M71">
        <v>4.6747757460741203E-2</v>
      </c>
      <c r="N71" t="s">
        <v>38</v>
      </c>
      <c r="O71" t="s">
        <v>40</v>
      </c>
      <c r="P71" t="s">
        <v>38</v>
      </c>
      <c r="Q71" t="s">
        <v>43</v>
      </c>
      <c r="R71" t="str">
        <f t="shared" ref="R71:R100" si="9">IF(N71=P71, "Site", IF(O71=Q71, "Day", ""))</f>
        <v>Site</v>
      </c>
      <c r="S71" t="str">
        <f t="shared" ref="S71:S100" si="10">IF(R71="Day", Q71, IF(R71="Site", P71, ""))</f>
        <v>Lameshur Bay</v>
      </c>
      <c r="T71" t="str">
        <f t="shared" ref="T71:T100" si="11">IF(R71="Site", CONCATENATE(Q71, " vs ", O71), IF(R71="Day", CONCATENATE(N71, " vs ", P71), ""))</f>
        <v>Day5 vs Day2</v>
      </c>
      <c r="U71" t="s">
        <v>48</v>
      </c>
      <c r="V71" t="s">
        <v>38</v>
      </c>
      <c r="W71" t="s">
        <v>87</v>
      </c>
      <c r="X71" s="1" t="str">
        <f>IF(E71&lt;0.1,D71,"")</f>
        <v/>
      </c>
      <c r="Y71" s="1" t="str">
        <f>IF(E71&lt;G71,E71,"")</f>
        <v/>
      </c>
      <c r="Z71" s="1" t="str">
        <f>IF(E71&lt;0.05,E71,"")</f>
        <v/>
      </c>
      <c r="AA71" s="1">
        <f>IF(J71&lt;0.1,I71,"")</f>
        <v>-5.0391362696202302</v>
      </c>
      <c r="AB71" s="1">
        <f>IF(J71&lt;L71,J71,"")</f>
        <v>5.3219372013019199E-5</v>
      </c>
      <c r="AC71" s="1">
        <f>IF(J71&lt;0.05,J71,"")</f>
        <v>5.3219372013019199E-5</v>
      </c>
      <c r="AD71">
        <v>1</v>
      </c>
    </row>
    <row r="72" spans="2:30" x14ac:dyDescent="0.2">
      <c r="B72" t="s">
        <v>24</v>
      </c>
      <c r="C72" t="s">
        <v>26</v>
      </c>
      <c r="D72" s="11">
        <v>-0.277032674669628</v>
      </c>
      <c r="E72" s="11">
        <v>0.78422973586757505</v>
      </c>
      <c r="F72" s="11">
        <v>0.78422973586757505</v>
      </c>
      <c r="G72" s="11">
        <v>0.102598348163379</v>
      </c>
      <c r="H72" s="11">
        <v>0.18063914624292601</v>
      </c>
      <c r="I72">
        <v>-5.7609042988987902</v>
      </c>
      <c r="J72" s="10">
        <v>1.3639033828559401E-5</v>
      </c>
      <c r="K72" s="10">
        <v>1.3639033828559401E-5</v>
      </c>
      <c r="L72">
        <v>1.9203091143539502E-2</v>
      </c>
      <c r="M72">
        <v>3.2023379347271598E-2</v>
      </c>
      <c r="N72" t="s">
        <v>38</v>
      </c>
      <c r="O72" t="s">
        <v>41</v>
      </c>
      <c r="P72" t="s">
        <v>38</v>
      </c>
      <c r="Q72" t="s">
        <v>43</v>
      </c>
      <c r="R72" t="str">
        <f t="shared" si="9"/>
        <v>Site</v>
      </c>
      <c r="S72" t="str">
        <f t="shared" si="10"/>
        <v>Lameshur Bay</v>
      </c>
      <c r="T72" t="str">
        <f t="shared" si="11"/>
        <v>Day5 vs Day3</v>
      </c>
      <c r="U72" t="s">
        <v>48</v>
      </c>
      <c r="V72" t="s">
        <v>38</v>
      </c>
      <c r="W72" t="s">
        <v>92</v>
      </c>
      <c r="X72" s="1" t="str">
        <f>IF(E72&lt;0.1,D72,"")</f>
        <v/>
      </c>
      <c r="Y72" s="1" t="str">
        <f>IF(E72&lt;G72,E72,"")</f>
        <v/>
      </c>
      <c r="Z72" s="1" t="str">
        <f>IF(E72&lt;0.05,E72,"")</f>
        <v/>
      </c>
      <c r="AA72" s="1">
        <f>IF(J72&lt;0.1,I72,"")</f>
        <v>-5.7609042988987902</v>
      </c>
      <c r="AB72" s="1">
        <f>IF(J72&lt;L72,J72,"")</f>
        <v>1.3639033828559401E-5</v>
      </c>
      <c r="AC72" s="1">
        <f>IF(J72&lt;0.05,J72,"")</f>
        <v>1.3639033828559401E-5</v>
      </c>
      <c r="AD72">
        <v>1</v>
      </c>
    </row>
    <row r="73" spans="2:30" x14ac:dyDescent="0.2">
      <c r="B73" t="s">
        <v>25</v>
      </c>
      <c r="C73" t="s">
        <v>26</v>
      </c>
      <c r="D73" s="11">
        <v>-0.79888989684283296</v>
      </c>
      <c r="E73" s="11">
        <v>0.43136277660267502</v>
      </c>
      <c r="F73" s="11">
        <v>0.43136277660267502</v>
      </c>
      <c r="G73" s="11">
        <v>0.11752033776349199</v>
      </c>
      <c r="H73" s="11">
        <v>0.19770209647602299</v>
      </c>
      <c r="I73">
        <v>-5.2774262748814502</v>
      </c>
      <c r="J73" s="10">
        <v>2.8327952543257401E-5</v>
      </c>
      <c r="K73" s="10">
        <v>2.8327952543257401E-5</v>
      </c>
      <c r="L73">
        <v>2.50836133386193E-2</v>
      </c>
      <c r="M73">
        <v>4.4313762588885502E-2</v>
      </c>
      <c r="N73" t="s">
        <v>38</v>
      </c>
      <c r="O73" t="s">
        <v>42</v>
      </c>
      <c r="P73" t="s">
        <v>38</v>
      </c>
      <c r="Q73" t="s">
        <v>43</v>
      </c>
      <c r="R73" t="str">
        <f t="shared" si="9"/>
        <v>Site</v>
      </c>
      <c r="S73" t="str">
        <f t="shared" si="10"/>
        <v>Lameshur Bay</v>
      </c>
      <c r="T73" t="str">
        <f t="shared" si="11"/>
        <v>Day5 vs Day4</v>
      </c>
      <c r="U73" t="s">
        <v>48</v>
      </c>
      <c r="V73" t="s">
        <v>38</v>
      </c>
      <c r="W73" t="s">
        <v>93</v>
      </c>
      <c r="X73" s="1" t="str">
        <f>IF(E73&lt;0.1,D73,"")</f>
        <v/>
      </c>
      <c r="Y73" s="1" t="str">
        <f>IF(E73&lt;G73,E73,"")</f>
        <v/>
      </c>
      <c r="Z73" s="1" t="str">
        <f>IF(E73&lt;0.05,E73,"")</f>
        <v/>
      </c>
      <c r="AA73" s="1">
        <f>IF(J73&lt;0.1,I73,"")</f>
        <v>-5.2774262748814502</v>
      </c>
      <c r="AB73" s="1">
        <f>IF(J73&lt;L73,J73,"")</f>
        <v>2.8327952543257401E-5</v>
      </c>
      <c r="AC73" s="1">
        <f>IF(J73&lt;0.05,J73,"")</f>
        <v>2.8327952543257401E-5</v>
      </c>
      <c r="AD73">
        <v>1</v>
      </c>
    </row>
    <row r="74" spans="2:30" x14ac:dyDescent="0.2">
      <c r="B74" t="s">
        <v>34</v>
      </c>
      <c r="C74" t="s">
        <v>36</v>
      </c>
      <c r="D74" s="11">
        <v>9.7110427831611196E-2</v>
      </c>
      <c r="E74" s="11">
        <v>0.92334890306342099</v>
      </c>
      <c r="F74" s="11">
        <v>0.92334890306342099</v>
      </c>
      <c r="G74" s="11">
        <v>9.25172772685557E-2</v>
      </c>
      <c r="H74" s="11">
        <v>0.20765761276174699</v>
      </c>
      <c r="I74">
        <v>-2.0503534485344299</v>
      </c>
      <c r="J74">
        <v>5.06331330562809E-2</v>
      </c>
      <c r="K74">
        <v>5.06331330562809E-2</v>
      </c>
      <c r="L74">
        <v>7.51205375494748E-2</v>
      </c>
      <c r="M74">
        <v>0.14914297540433699</v>
      </c>
      <c r="N74" t="s">
        <v>45</v>
      </c>
      <c r="O74" t="s">
        <v>41</v>
      </c>
      <c r="P74" t="s">
        <v>45</v>
      </c>
      <c r="Q74" t="s">
        <v>43</v>
      </c>
      <c r="R74" t="str">
        <f t="shared" si="9"/>
        <v>Site</v>
      </c>
      <c r="S74" t="str">
        <f t="shared" si="10"/>
        <v>Yawzi</v>
      </c>
      <c r="T74" t="str">
        <f t="shared" si="11"/>
        <v>Day5 vs Day3</v>
      </c>
      <c r="U74" t="s">
        <v>48</v>
      </c>
      <c r="V74" t="s">
        <v>45</v>
      </c>
      <c r="W74" t="s">
        <v>92</v>
      </c>
      <c r="X74" s="1" t="str">
        <f>IF(E74&lt;0.1,D74,"")</f>
        <v/>
      </c>
      <c r="Y74" s="1" t="str">
        <f>IF(E74&lt;G74,E74,"")</f>
        <v/>
      </c>
      <c r="Z74" s="1" t="str">
        <f>IF(E74&lt;0.05,E74,"")</f>
        <v/>
      </c>
      <c r="AA74" s="1">
        <f>IF(J74&lt;0.1,I74,"")</f>
        <v>-2.0503534485344299</v>
      </c>
      <c r="AB74" s="1">
        <f>IF(J74&lt;L74,J74,"")</f>
        <v>5.06331330562809E-2</v>
      </c>
      <c r="AC74" s="1" t="str">
        <f>IF(J74&lt;0.05,J74,"")</f>
        <v/>
      </c>
      <c r="AD74">
        <v>1</v>
      </c>
    </row>
    <row r="75" spans="2:30" x14ac:dyDescent="0.2">
      <c r="B75" t="s">
        <v>28</v>
      </c>
      <c r="C75" t="s">
        <v>29</v>
      </c>
      <c r="D75" s="11">
        <v>2.8294544764245302</v>
      </c>
      <c r="E75" s="11">
        <v>1.0107352572227399E-2</v>
      </c>
      <c r="F75" s="11">
        <v>1.0107352572227399E-2</v>
      </c>
      <c r="G75" s="11">
        <v>7.8411745079483203E-2</v>
      </c>
      <c r="H75" s="11">
        <v>0.114372329560074</v>
      </c>
      <c r="I75">
        <v>0.91005249935037502</v>
      </c>
      <c r="J75">
        <v>0.36977304293514901</v>
      </c>
      <c r="K75">
        <v>0.36977304293514901</v>
      </c>
      <c r="L75">
        <v>8.9711525710065299E-2</v>
      </c>
      <c r="M75">
        <v>0.15122005826578899</v>
      </c>
      <c r="N75" t="s">
        <v>44</v>
      </c>
      <c r="O75" t="s">
        <v>40</v>
      </c>
      <c r="P75" t="s">
        <v>44</v>
      </c>
      <c r="Q75" t="s">
        <v>41</v>
      </c>
      <c r="R75" t="str">
        <f t="shared" si="9"/>
        <v>Site</v>
      </c>
      <c r="S75" t="str">
        <f t="shared" si="10"/>
        <v>Tektite</v>
      </c>
      <c r="T75" t="str">
        <f t="shared" si="11"/>
        <v>Day3 vs Day2</v>
      </c>
      <c r="U75" t="s">
        <v>48</v>
      </c>
      <c r="V75" t="s">
        <v>44</v>
      </c>
      <c r="W75" t="s">
        <v>85</v>
      </c>
      <c r="X75" s="1">
        <f>IF(E75&lt;0.1,D75,"")</f>
        <v>2.8294544764245302</v>
      </c>
      <c r="Y75" s="1">
        <f>IF(E75&lt;G75,E75,"")</f>
        <v>1.0107352572227399E-2</v>
      </c>
      <c r="Z75" s="1">
        <f>IF(E75&lt;0.05,E75,"")</f>
        <v>1.0107352572227399E-2</v>
      </c>
      <c r="AA75" s="1" t="str">
        <f>IF(J75&lt;0.1,I75,"")</f>
        <v/>
      </c>
      <c r="AB75" s="1" t="str">
        <f>IF(J75&lt;L75,J75,"")</f>
        <v/>
      </c>
      <c r="AC75" s="1" t="str">
        <f>IF(J75&lt;0.05,J75,"")</f>
        <v/>
      </c>
      <c r="AD75">
        <v>1</v>
      </c>
    </row>
    <row r="76" spans="2:30" x14ac:dyDescent="0.2">
      <c r="B76" t="s">
        <v>28</v>
      </c>
      <c r="C76" t="s">
        <v>30</v>
      </c>
      <c r="D76" s="11">
        <v>1.93700166141511</v>
      </c>
      <c r="E76" s="11">
        <v>6.3999984375585406E-2</v>
      </c>
      <c r="F76" s="11">
        <v>6.3999984375585406E-2</v>
      </c>
      <c r="G76" s="11">
        <v>9.2468106309916406E-2</v>
      </c>
      <c r="H76" s="11">
        <v>0.14665225533019499</v>
      </c>
      <c r="I76">
        <v>2.7135686050576799</v>
      </c>
      <c r="J76">
        <v>1.1592800427956899E-2</v>
      </c>
      <c r="K76">
        <v>1.1592800427956899E-2</v>
      </c>
      <c r="L76">
        <v>5.77808633456494E-2</v>
      </c>
      <c r="M76">
        <v>0.105052409898732</v>
      </c>
      <c r="N76" t="s">
        <v>44</v>
      </c>
      <c r="O76" t="s">
        <v>40</v>
      </c>
      <c r="P76" t="s">
        <v>44</v>
      </c>
      <c r="Q76" t="s">
        <v>42</v>
      </c>
      <c r="R76" t="str">
        <f t="shared" si="9"/>
        <v>Site</v>
      </c>
      <c r="S76" t="str">
        <f t="shared" si="10"/>
        <v>Tektite</v>
      </c>
      <c r="T76" t="str">
        <f t="shared" si="11"/>
        <v>Day4 vs Day2</v>
      </c>
      <c r="U76" t="s">
        <v>48</v>
      </c>
      <c r="V76" t="s">
        <v>44</v>
      </c>
      <c r="W76" t="s">
        <v>86</v>
      </c>
      <c r="X76" s="1">
        <f>IF(E76&lt;0.1,D76,"")</f>
        <v>1.93700166141511</v>
      </c>
      <c r="Y76" s="1">
        <f>IF(E76&lt;G76,E76,"")</f>
        <v>6.3999984375585406E-2</v>
      </c>
      <c r="Z76" s="1" t="str">
        <f>IF(E76&lt;0.05,E76,"")</f>
        <v/>
      </c>
      <c r="AA76" s="1">
        <f>IF(J76&lt;0.1,I76,"")</f>
        <v>2.7135686050576799</v>
      </c>
      <c r="AB76" s="1">
        <f>IF(J76&lt;L76,J76,"")</f>
        <v>1.1592800427956899E-2</v>
      </c>
      <c r="AC76" s="1">
        <f>IF(J76&lt;0.05,J76,"")</f>
        <v>1.1592800427956899E-2</v>
      </c>
      <c r="AD76">
        <v>1</v>
      </c>
    </row>
    <row r="77" spans="2:30" x14ac:dyDescent="0.2">
      <c r="B77" t="s">
        <v>29</v>
      </c>
      <c r="C77" t="s">
        <v>30</v>
      </c>
      <c r="D77" s="11">
        <v>-0.91254718324484296</v>
      </c>
      <c r="E77" s="11">
        <v>0.37007692804490999</v>
      </c>
      <c r="F77" s="11">
        <v>0.37007692804490999</v>
      </c>
      <c r="G77" s="11">
        <v>9.8943858550835401E-2</v>
      </c>
      <c r="H77" s="11">
        <v>0.17110639956813001</v>
      </c>
      <c r="I77">
        <v>1.87924024191762</v>
      </c>
      <c r="J77">
        <v>6.8817254656983795E-2</v>
      </c>
      <c r="K77">
        <v>6.8817254656983795E-2</v>
      </c>
      <c r="L77">
        <v>7.4641457957075594E-2</v>
      </c>
      <c r="M77">
        <v>0.12781537737325699</v>
      </c>
      <c r="N77" t="s">
        <v>44</v>
      </c>
      <c r="O77" t="s">
        <v>41</v>
      </c>
      <c r="P77" t="s">
        <v>44</v>
      </c>
      <c r="Q77" t="s">
        <v>42</v>
      </c>
      <c r="R77" t="str">
        <f t="shared" si="9"/>
        <v>Site</v>
      </c>
      <c r="S77" t="str">
        <f t="shared" si="10"/>
        <v>Tektite</v>
      </c>
      <c r="T77" t="str">
        <f t="shared" si="11"/>
        <v>Day4 vs Day3</v>
      </c>
      <c r="U77" t="s">
        <v>48</v>
      </c>
      <c r="V77" t="s">
        <v>44</v>
      </c>
      <c r="W77" t="s">
        <v>91</v>
      </c>
      <c r="X77" s="1" t="str">
        <f>IF(E77&lt;0.1,D77,"")</f>
        <v/>
      </c>
      <c r="Y77" s="1" t="str">
        <f>IF(E77&lt;G77,E77,"")</f>
        <v/>
      </c>
      <c r="Z77" s="1" t="str">
        <f>IF(E77&lt;0.05,E77,"")</f>
        <v/>
      </c>
      <c r="AA77" s="1">
        <f>IF(J77&lt;0.1,I77,"")</f>
        <v>1.87924024191762</v>
      </c>
      <c r="AB77" s="1">
        <f>IF(J77&lt;L77,J77,"")</f>
        <v>6.8817254656983795E-2</v>
      </c>
      <c r="AC77" s="1" t="str">
        <f>IF(J77&lt;0.05,J77,"")</f>
        <v/>
      </c>
      <c r="AD77">
        <v>1</v>
      </c>
    </row>
    <row r="78" spans="2:30" x14ac:dyDescent="0.2">
      <c r="B78" t="s">
        <v>28</v>
      </c>
      <c r="C78" t="s">
        <v>31</v>
      </c>
      <c r="D78" s="11">
        <v>2.5612156654094198</v>
      </c>
      <c r="E78" s="11">
        <v>1.7270724652112199E-2</v>
      </c>
      <c r="F78" s="11">
        <v>1.7270724652112199E-2</v>
      </c>
      <c r="G78" s="11">
        <v>6.8445355277622896E-2</v>
      </c>
      <c r="H78" s="11">
        <v>0.11126111456748</v>
      </c>
      <c r="I78">
        <v>2.2419350541574499</v>
      </c>
      <c r="J78">
        <v>3.5112017734207301E-2</v>
      </c>
      <c r="K78">
        <v>3.5112017734207301E-2</v>
      </c>
      <c r="L78">
        <v>7.2597371743806205E-2</v>
      </c>
      <c r="M78">
        <v>0.11639158084541</v>
      </c>
      <c r="N78" t="s">
        <v>44</v>
      </c>
      <c r="O78" t="s">
        <v>40</v>
      </c>
      <c r="P78" t="s">
        <v>44</v>
      </c>
      <c r="Q78" t="s">
        <v>43</v>
      </c>
      <c r="R78" t="str">
        <f t="shared" si="9"/>
        <v>Site</v>
      </c>
      <c r="S78" t="str">
        <f t="shared" si="10"/>
        <v>Tektite</v>
      </c>
      <c r="T78" t="str">
        <f t="shared" si="11"/>
        <v>Day5 vs Day2</v>
      </c>
      <c r="U78" t="s">
        <v>48</v>
      </c>
      <c r="V78" t="s">
        <v>44</v>
      </c>
      <c r="W78" t="s">
        <v>87</v>
      </c>
      <c r="X78" s="1">
        <f>IF(E78&lt;0.1,D78,"")</f>
        <v>2.5612156654094198</v>
      </c>
      <c r="Y78" s="1">
        <f>IF(E78&lt;G78,E78,"")</f>
        <v>1.7270724652112199E-2</v>
      </c>
      <c r="Z78" s="1">
        <f>IF(E78&lt;0.05,E78,"")</f>
        <v>1.7270724652112199E-2</v>
      </c>
      <c r="AA78" s="1">
        <f>IF(J78&lt;0.1,I78,"")</f>
        <v>2.2419350541574499</v>
      </c>
      <c r="AB78" s="1">
        <f>IF(J78&lt;L78,J78,"")</f>
        <v>3.5112017734207301E-2</v>
      </c>
      <c r="AC78" s="1">
        <f>IF(J78&lt;0.05,J78,"")</f>
        <v>3.5112017734207301E-2</v>
      </c>
      <c r="AD78">
        <v>1</v>
      </c>
    </row>
    <row r="79" spans="2:30" x14ac:dyDescent="0.2">
      <c r="B79" t="s">
        <v>26</v>
      </c>
      <c r="C79" t="s">
        <v>36</v>
      </c>
      <c r="D79" s="11">
        <v>2.26529514191343</v>
      </c>
      <c r="E79" s="11">
        <v>3.3539652829802501E-2</v>
      </c>
      <c r="F79" s="11">
        <v>3.3539652829802501E-2</v>
      </c>
      <c r="G79" s="11">
        <v>7.3995509531523396E-2</v>
      </c>
      <c r="H79" s="11">
        <v>0.140246828291267</v>
      </c>
      <c r="I79">
        <v>-0.11900816400452301</v>
      </c>
      <c r="J79">
        <v>0.90620348624819302</v>
      </c>
      <c r="K79">
        <v>0.90620348624819302</v>
      </c>
      <c r="L79">
        <v>8.9790476702790695E-2</v>
      </c>
      <c r="M79">
        <v>0.15616114887227101</v>
      </c>
      <c r="N79" t="s">
        <v>38</v>
      </c>
      <c r="O79" t="s">
        <v>43</v>
      </c>
      <c r="P79" t="s">
        <v>45</v>
      </c>
      <c r="Q79" t="s">
        <v>43</v>
      </c>
      <c r="R79" t="str">
        <f t="shared" si="9"/>
        <v>Day</v>
      </c>
      <c r="S79" t="str">
        <f t="shared" si="10"/>
        <v>Day5</v>
      </c>
      <c r="T79" t="str">
        <f t="shared" si="11"/>
        <v>Lameshur Bay vs Yawzi</v>
      </c>
      <c r="U79" t="s">
        <v>51</v>
      </c>
      <c r="V79" t="s">
        <v>43</v>
      </c>
      <c r="W79" t="s">
        <v>90</v>
      </c>
      <c r="X79" s="1">
        <f>IF(E79&lt;0.1,D79,"")</f>
        <v>2.26529514191343</v>
      </c>
      <c r="Y79" s="1">
        <f>IF(E79&lt;G79,E79,"")</f>
        <v>3.3539652829802501E-2</v>
      </c>
      <c r="Z79" s="1">
        <f>IF(E79&lt;0.05,E79,"")</f>
        <v>3.3539652829802501E-2</v>
      </c>
      <c r="AA79" s="1" t="str">
        <f>IF(J79&lt;0.1,I79,"")</f>
        <v/>
      </c>
      <c r="AB79" s="1" t="str">
        <f>IF(J79&lt;L79,J79,"")</f>
        <v/>
      </c>
      <c r="AC79" s="1" t="str">
        <f>IF(J79&lt;0.05,J79,"")</f>
        <v/>
      </c>
      <c r="AD79">
        <v>1</v>
      </c>
    </row>
    <row r="80" spans="2:30" x14ac:dyDescent="0.2">
      <c r="B80" t="s">
        <v>26</v>
      </c>
      <c r="C80" t="s">
        <v>31</v>
      </c>
      <c r="D80" s="11">
        <v>2.48109414631092</v>
      </c>
      <c r="E80" s="11">
        <v>2.2678269880966499E-2</v>
      </c>
      <c r="F80" s="11">
        <v>2.2678269880966499E-2</v>
      </c>
      <c r="G80" s="11">
        <v>7.5221427939485594E-2</v>
      </c>
      <c r="H80" s="11">
        <v>0.13225376021818799</v>
      </c>
      <c r="I80">
        <v>-0.95866444649847804</v>
      </c>
      <c r="J80">
        <v>0.346233914365567</v>
      </c>
      <c r="K80">
        <v>0.346233914365567</v>
      </c>
      <c r="L80">
        <v>9.68079619063104E-2</v>
      </c>
      <c r="M80">
        <v>0.163473770692073</v>
      </c>
      <c r="N80" t="s">
        <v>38</v>
      </c>
      <c r="O80" t="s">
        <v>43</v>
      </c>
      <c r="P80" t="s">
        <v>44</v>
      </c>
      <c r="Q80" t="s">
        <v>43</v>
      </c>
      <c r="R80" t="str">
        <f t="shared" si="9"/>
        <v>Day</v>
      </c>
      <c r="S80" t="str">
        <f t="shared" si="10"/>
        <v>Day5</v>
      </c>
      <c r="T80" t="str">
        <f t="shared" si="11"/>
        <v>Lameshur Bay vs Tektite</v>
      </c>
      <c r="U80" t="s">
        <v>51</v>
      </c>
      <c r="V80" t="s">
        <v>43</v>
      </c>
      <c r="W80" t="s">
        <v>88</v>
      </c>
      <c r="X80" s="1">
        <f>IF(E80&lt;0.1,D80,"")</f>
        <v>2.48109414631092</v>
      </c>
      <c r="Y80" s="1">
        <f>IF(E80&lt;G80,E80,"")</f>
        <v>2.2678269880966499E-2</v>
      </c>
      <c r="Z80" s="1">
        <f>IF(E80&lt;0.05,E80,"")</f>
        <v>2.2678269880966499E-2</v>
      </c>
      <c r="AA80" s="1" t="str">
        <f>IF(J80&lt;0.1,I80,"")</f>
        <v/>
      </c>
      <c r="AB80" s="1" t="str">
        <f>IF(J80&lt;L80,J80,"")</f>
        <v/>
      </c>
      <c r="AC80" s="1" t="str">
        <f>IF(J80&lt;0.05,J80,"")</f>
        <v/>
      </c>
      <c r="AD80">
        <v>1</v>
      </c>
    </row>
    <row r="81" spans="2:30" x14ac:dyDescent="0.2">
      <c r="B81" t="s">
        <v>25</v>
      </c>
      <c r="C81" t="s">
        <v>35</v>
      </c>
      <c r="D81" s="11">
        <v>0.97617130039516697</v>
      </c>
      <c r="E81" s="11">
        <v>0.33772878526934003</v>
      </c>
      <c r="F81" s="11">
        <v>0.33772878526934003</v>
      </c>
      <c r="G81" s="11">
        <v>9.8384965208912906E-2</v>
      </c>
      <c r="H81" s="11">
        <v>0.17307389871697401</v>
      </c>
      <c r="I81">
        <v>-2.2538298406737001</v>
      </c>
      <c r="J81">
        <v>3.8055543130234001E-2</v>
      </c>
      <c r="K81">
        <v>3.8055543130234001E-2</v>
      </c>
      <c r="L81">
        <v>4.0283243465023301E-2</v>
      </c>
      <c r="M81">
        <v>8.5233820151346201E-2</v>
      </c>
      <c r="N81" t="s">
        <v>38</v>
      </c>
      <c r="O81" t="s">
        <v>42</v>
      </c>
      <c r="P81" t="s">
        <v>45</v>
      </c>
      <c r="Q81" t="s">
        <v>42</v>
      </c>
      <c r="R81" t="str">
        <f t="shared" si="9"/>
        <v>Day</v>
      </c>
      <c r="S81" t="str">
        <f t="shared" si="10"/>
        <v>Day4</v>
      </c>
      <c r="T81" t="str">
        <f t="shared" si="11"/>
        <v>Lameshur Bay vs Yawzi</v>
      </c>
      <c r="U81" t="s">
        <v>51</v>
      </c>
      <c r="V81" t="s">
        <v>42</v>
      </c>
      <c r="W81" t="s">
        <v>90</v>
      </c>
      <c r="X81" s="1" t="str">
        <f>IF(E81&lt;0.1,D81,"")</f>
        <v/>
      </c>
      <c r="Y81" s="1" t="str">
        <f>IF(E81&lt;G81,E81,"")</f>
        <v/>
      </c>
      <c r="Z81" s="1" t="str">
        <f>IF(E81&lt;0.05,E81,"")</f>
        <v/>
      </c>
      <c r="AA81" s="1">
        <f>IF(J81&lt;0.1,I81,"")</f>
        <v>-2.2538298406737001</v>
      </c>
      <c r="AB81" s="1">
        <f>IF(J81&lt;L81,J81,"")</f>
        <v>3.8055543130234001E-2</v>
      </c>
      <c r="AC81" s="1">
        <f>IF(J81&lt;0.05,J81,"")</f>
        <v>3.8055543130234001E-2</v>
      </c>
      <c r="AD81">
        <v>1</v>
      </c>
    </row>
    <row r="82" spans="2:30" x14ac:dyDescent="0.2">
      <c r="B82" t="s">
        <v>25</v>
      </c>
      <c r="C82" t="s">
        <v>30</v>
      </c>
      <c r="D82" s="11">
        <v>1.3030745599457201</v>
      </c>
      <c r="E82" s="11">
        <v>0.20558501096946399</v>
      </c>
      <c r="F82" s="11">
        <v>0.20558501096946399</v>
      </c>
      <c r="G82" s="11">
        <v>0.103555511918576</v>
      </c>
      <c r="H82" s="11">
        <v>0.16567429317290699</v>
      </c>
      <c r="I82">
        <v>-3.4191810877981501</v>
      </c>
      <c r="J82">
        <v>3.22486262032136E-3</v>
      </c>
      <c r="K82">
        <v>3.22486262032136E-3</v>
      </c>
      <c r="L82">
        <v>4.00418417211598E-2</v>
      </c>
      <c r="M82">
        <v>7.2346721369186906E-2</v>
      </c>
      <c r="N82" t="s">
        <v>38</v>
      </c>
      <c r="O82" t="s">
        <v>42</v>
      </c>
      <c r="P82" t="s">
        <v>44</v>
      </c>
      <c r="Q82" t="s">
        <v>42</v>
      </c>
      <c r="R82" t="str">
        <f t="shared" si="9"/>
        <v>Day</v>
      </c>
      <c r="S82" t="str">
        <f t="shared" si="10"/>
        <v>Day4</v>
      </c>
      <c r="T82" t="str">
        <f t="shared" si="11"/>
        <v>Lameshur Bay vs Tektite</v>
      </c>
      <c r="U82" t="s">
        <v>51</v>
      </c>
      <c r="V82" t="s">
        <v>42</v>
      </c>
      <c r="W82" t="s">
        <v>88</v>
      </c>
      <c r="X82" s="1" t="str">
        <f>IF(E82&lt;0.1,D82,"")</f>
        <v/>
      </c>
      <c r="Y82" s="1" t="str">
        <f>IF(E82&lt;G82,E82,"")</f>
        <v/>
      </c>
      <c r="Z82" s="1" t="str">
        <f>IF(E82&lt;0.05,E82,"")</f>
        <v/>
      </c>
      <c r="AA82" s="1">
        <f>IF(J82&lt;0.1,I82,"")</f>
        <v>-3.4191810877981501</v>
      </c>
      <c r="AB82" s="1">
        <f>IF(J82&lt;L82,J82,"")</f>
        <v>3.22486262032136E-3</v>
      </c>
      <c r="AC82" s="1">
        <f>IF(J82&lt;0.05,J82,"")</f>
        <v>3.22486262032136E-3</v>
      </c>
      <c r="AD82">
        <v>1</v>
      </c>
    </row>
    <row r="83" spans="2:30" x14ac:dyDescent="0.2">
      <c r="B83" t="s">
        <v>24</v>
      </c>
      <c r="C83" t="s">
        <v>34</v>
      </c>
      <c r="D83" s="11">
        <v>2.3145788933415998</v>
      </c>
      <c r="E83" s="11">
        <v>3.4814865972921702E-2</v>
      </c>
      <c r="F83" s="11">
        <v>3.4814865972921702E-2</v>
      </c>
      <c r="G83" s="11">
        <v>4.6485043734970498E-2</v>
      </c>
      <c r="H83" s="11">
        <v>9.0201717962730896E-2</v>
      </c>
      <c r="I83">
        <v>-2.6921888812211199</v>
      </c>
      <c r="J83">
        <v>1.4320658345390499E-2</v>
      </c>
      <c r="K83">
        <v>1.4320658345390499E-2</v>
      </c>
      <c r="L83">
        <v>2.49593764782234E-2</v>
      </c>
      <c r="M83">
        <v>4.4893829403952201E-2</v>
      </c>
      <c r="N83" t="s">
        <v>38</v>
      </c>
      <c r="O83" t="s">
        <v>41</v>
      </c>
      <c r="P83" t="s">
        <v>45</v>
      </c>
      <c r="Q83" t="s">
        <v>41</v>
      </c>
      <c r="R83" t="str">
        <f t="shared" si="9"/>
        <v>Day</v>
      </c>
      <c r="S83" t="str">
        <f t="shared" si="10"/>
        <v>Day3</v>
      </c>
      <c r="T83" t="str">
        <f t="shared" si="11"/>
        <v>Lameshur Bay vs Yawzi</v>
      </c>
      <c r="U83" t="s">
        <v>51</v>
      </c>
      <c r="V83" t="s">
        <v>41</v>
      </c>
      <c r="W83" t="s">
        <v>90</v>
      </c>
      <c r="X83" s="1">
        <f>IF(E83&lt;0.1,D83,"")</f>
        <v>2.3145788933415998</v>
      </c>
      <c r="Y83" s="1">
        <f>IF(E83&lt;G83,E83,"")</f>
        <v>3.4814865972921702E-2</v>
      </c>
      <c r="Z83" s="1">
        <f>IF(E83&lt;0.05,E83,"")</f>
        <v>3.4814865972921702E-2</v>
      </c>
      <c r="AA83" s="1">
        <f>IF(J83&lt;0.1,I83,"")</f>
        <v>-2.6921888812211199</v>
      </c>
      <c r="AB83" s="1">
        <f>IF(J83&lt;L83,J83,"")</f>
        <v>1.4320658345390499E-2</v>
      </c>
      <c r="AC83" s="1">
        <f>IF(J83&lt;0.05,J83,"")</f>
        <v>1.4320658345390499E-2</v>
      </c>
      <c r="AD83">
        <v>1</v>
      </c>
    </row>
    <row r="84" spans="2:30" x14ac:dyDescent="0.2">
      <c r="B84" t="s">
        <v>24</v>
      </c>
      <c r="C84" t="s">
        <v>29</v>
      </c>
      <c r="D84" s="11">
        <v>2.77988478143891</v>
      </c>
      <c r="E84" s="11">
        <v>1.63280419509177E-2</v>
      </c>
      <c r="F84" s="11">
        <v>1.63280419509177E-2</v>
      </c>
      <c r="G84" s="11">
        <v>5.6848888257815998E-2</v>
      </c>
      <c r="H84" s="11">
        <v>8.7131572081656505E-2</v>
      </c>
      <c r="I84">
        <v>-5.6383427786556304</v>
      </c>
      <c r="J84" s="10">
        <v>1.05145158026808E-5</v>
      </c>
      <c r="K84" s="10">
        <v>1.05145158026808E-5</v>
      </c>
      <c r="L84">
        <v>2.24610001607751E-2</v>
      </c>
      <c r="M84">
        <v>4.2223169556690802E-2</v>
      </c>
      <c r="N84" t="s">
        <v>38</v>
      </c>
      <c r="O84" t="s">
        <v>41</v>
      </c>
      <c r="P84" t="s">
        <v>44</v>
      </c>
      <c r="Q84" t="s">
        <v>41</v>
      </c>
      <c r="R84" t="str">
        <f t="shared" si="9"/>
        <v>Day</v>
      </c>
      <c r="S84" t="str">
        <f t="shared" si="10"/>
        <v>Day3</v>
      </c>
      <c r="T84" t="str">
        <f t="shared" si="11"/>
        <v>Lameshur Bay vs Tektite</v>
      </c>
      <c r="U84" t="s">
        <v>51</v>
      </c>
      <c r="V84" t="s">
        <v>41</v>
      </c>
      <c r="W84" t="s">
        <v>88</v>
      </c>
      <c r="X84" s="1">
        <f>IF(E84&lt;0.1,D84,"")</f>
        <v>2.77988478143891</v>
      </c>
      <c r="Y84" s="1">
        <f>IF(E84&lt;G84,E84,"")</f>
        <v>1.63280419509177E-2</v>
      </c>
      <c r="Z84" s="1">
        <f>IF(E84&lt;0.05,E84,"")</f>
        <v>1.63280419509177E-2</v>
      </c>
      <c r="AA84" s="1">
        <f>IF(J84&lt;0.1,I84,"")</f>
        <v>-5.6383427786556304</v>
      </c>
      <c r="AB84" s="1">
        <f>IF(J84&lt;L84,J84,"")</f>
        <v>1.05145158026808E-5</v>
      </c>
      <c r="AC84" s="1">
        <f>IF(J84&lt;0.05,J84,"")</f>
        <v>1.05145158026808E-5</v>
      </c>
      <c r="AD84">
        <v>1</v>
      </c>
    </row>
    <row r="85" spans="2:30" x14ac:dyDescent="0.2">
      <c r="B85" t="s">
        <v>29</v>
      </c>
      <c r="C85" t="s">
        <v>34</v>
      </c>
      <c r="D85" s="11">
        <v>-0.434009825868306</v>
      </c>
      <c r="E85" s="11">
        <v>0.66797417908291701</v>
      </c>
      <c r="F85" s="11">
        <v>0.66797417908291701</v>
      </c>
      <c r="G85" s="11">
        <v>6.9801154168904894E-2</v>
      </c>
      <c r="H85" s="11">
        <v>0.15227075433926299</v>
      </c>
      <c r="I85">
        <v>3.6511117421295101</v>
      </c>
      <c r="J85" s="10">
        <v>9.8183644083478993E-4</v>
      </c>
      <c r="K85" s="10">
        <v>9.8183644083478993E-4</v>
      </c>
      <c r="L85">
        <v>5.3032274856877601E-2</v>
      </c>
      <c r="M85">
        <v>9.0898821459152498E-2</v>
      </c>
      <c r="N85" t="s">
        <v>44</v>
      </c>
      <c r="O85" t="s">
        <v>41</v>
      </c>
      <c r="P85" t="s">
        <v>45</v>
      </c>
      <c r="Q85" t="s">
        <v>41</v>
      </c>
      <c r="R85" t="str">
        <f t="shared" si="9"/>
        <v>Day</v>
      </c>
      <c r="S85" t="str">
        <f t="shared" si="10"/>
        <v>Day3</v>
      </c>
      <c r="T85" t="str">
        <f t="shared" si="11"/>
        <v>Tektite vs Yawzi</v>
      </c>
      <c r="U85" t="s">
        <v>51</v>
      </c>
      <c r="V85" t="s">
        <v>41</v>
      </c>
      <c r="W85" t="s">
        <v>94</v>
      </c>
      <c r="X85" s="1" t="str">
        <f>IF(E85&lt;0.1,D85,"")</f>
        <v/>
      </c>
      <c r="Y85" s="1" t="str">
        <f>IF(E85&lt;G85,E85,"")</f>
        <v/>
      </c>
      <c r="Z85" s="1" t="str">
        <f>IF(E85&lt;0.05,E85,"")</f>
        <v/>
      </c>
      <c r="AA85" s="1">
        <f>IF(J85&lt;0.1,I85,"")</f>
        <v>3.6511117421295101</v>
      </c>
      <c r="AB85" s="1">
        <f>IF(J85&lt;L85,J85,"")</f>
        <v>9.8183644083478993E-4</v>
      </c>
      <c r="AC85" s="1">
        <f>IF(J85&lt;0.05,J85,"")</f>
        <v>9.8183644083478993E-4</v>
      </c>
      <c r="AD85">
        <v>1</v>
      </c>
    </row>
    <row r="86" spans="2:30" x14ac:dyDescent="0.2">
      <c r="B86" t="s">
        <v>23</v>
      </c>
      <c r="C86" t="s">
        <v>33</v>
      </c>
      <c r="D86" s="11">
        <v>4.2169317454678799E-2</v>
      </c>
      <c r="E86" s="11">
        <v>0.96672201936535695</v>
      </c>
      <c r="F86" s="11">
        <v>0.96672201936535695</v>
      </c>
      <c r="G86" s="11">
        <v>9.1702625138875796E-2</v>
      </c>
      <c r="H86" s="11">
        <v>0.18159690773308201</v>
      </c>
      <c r="I86">
        <v>-2.62216013716171</v>
      </c>
      <c r="J86">
        <v>1.46921542541855E-2</v>
      </c>
      <c r="K86">
        <v>1.46921542541855E-2</v>
      </c>
      <c r="L86">
        <v>2.3655217697949101E-2</v>
      </c>
      <c r="M86">
        <v>4.4563671756398499E-2</v>
      </c>
      <c r="N86" t="s">
        <v>38</v>
      </c>
      <c r="O86" t="s">
        <v>40</v>
      </c>
      <c r="P86" t="s">
        <v>45</v>
      </c>
      <c r="Q86" t="s">
        <v>40</v>
      </c>
      <c r="R86" t="str">
        <f t="shared" si="9"/>
        <v>Day</v>
      </c>
      <c r="S86" t="str">
        <f t="shared" si="10"/>
        <v>Day2</v>
      </c>
      <c r="T86" t="str">
        <f t="shared" si="11"/>
        <v>Lameshur Bay vs Yawzi</v>
      </c>
      <c r="U86" t="s">
        <v>51</v>
      </c>
      <c r="V86" t="s">
        <v>40</v>
      </c>
      <c r="W86" t="s">
        <v>90</v>
      </c>
      <c r="X86" s="1" t="str">
        <f>IF(E86&lt;0.1,D86,"")</f>
        <v/>
      </c>
      <c r="Y86" s="1" t="str">
        <f>IF(E86&lt;G86,E86,"")</f>
        <v/>
      </c>
      <c r="Z86" s="1" t="str">
        <f>IF(E86&lt;0.05,E86,"")</f>
        <v/>
      </c>
      <c r="AA86" s="1">
        <f>IF(J86&lt;0.1,I86,"")</f>
        <v>-2.62216013716171</v>
      </c>
      <c r="AB86" s="1">
        <f>IF(J86&lt;L86,J86,"")</f>
        <v>1.46921542541855E-2</v>
      </c>
      <c r="AC86" s="1">
        <f>IF(J86&lt;0.05,J86,"")</f>
        <v>1.46921542541855E-2</v>
      </c>
      <c r="AD86">
        <v>1</v>
      </c>
    </row>
    <row r="87" spans="2:30" x14ac:dyDescent="0.2">
      <c r="B87" t="s">
        <v>23</v>
      </c>
      <c r="C87" t="s">
        <v>28</v>
      </c>
      <c r="D87" s="11">
        <v>-0.63689277233137598</v>
      </c>
      <c r="E87" s="11">
        <v>0.52986741547862404</v>
      </c>
      <c r="F87" s="11">
        <v>0.52986741547862404</v>
      </c>
      <c r="G87" s="11">
        <v>0.108802905312796</v>
      </c>
      <c r="H87" s="11">
        <v>0.18244760615279201</v>
      </c>
      <c r="I87">
        <v>-5.8718204661865103</v>
      </c>
      <c r="J87" s="10">
        <v>2.4981432759120501E-5</v>
      </c>
      <c r="K87" s="10">
        <v>2.4981432759120501E-5</v>
      </c>
      <c r="L87">
        <v>2.1111327581322399E-2</v>
      </c>
      <c r="M87">
        <v>3.8372777259772499E-2</v>
      </c>
      <c r="N87" t="s">
        <v>38</v>
      </c>
      <c r="O87" t="s">
        <v>40</v>
      </c>
      <c r="P87" t="s">
        <v>44</v>
      </c>
      <c r="Q87" t="s">
        <v>40</v>
      </c>
      <c r="R87" t="str">
        <f t="shared" si="9"/>
        <v>Day</v>
      </c>
      <c r="S87" t="str">
        <f t="shared" si="10"/>
        <v>Day2</v>
      </c>
      <c r="T87" t="str">
        <f t="shared" si="11"/>
        <v>Lameshur Bay vs Tektite</v>
      </c>
      <c r="U87" t="s">
        <v>51</v>
      </c>
      <c r="V87" t="s">
        <v>40</v>
      </c>
      <c r="W87" t="s">
        <v>88</v>
      </c>
      <c r="X87" s="1" t="str">
        <f>IF(E87&lt;0.1,D87,"")</f>
        <v/>
      </c>
      <c r="Y87" s="1" t="str">
        <f>IF(E87&lt;G87,E87,"")</f>
        <v/>
      </c>
      <c r="Z87" s="1" t="str">
        <f>IF(E87&lt;0.05,E87,"")</f>
        <v/>
      </c>
      <c r="AA87" s="1">
        <f>IF(J87&lt;0.1,I87,"")</f>
        <v>-5.8718204661865103</v>
      </c>
      <c r="AB87" s="1">
        <f>IF(J87&lt;L87,J87,"")</f>
        <v>2.4981432759120501E-5</v>
      </c>
      <c r="AC87" s="1">
        <f>IF(J87&lt;0.05,J87,"")</f>
        <v>2.4981432759120501E-5</v>
      </c>
      <c r="AD87">
        <v>1</v>
      </c>
    </row>
    <row r="88" spans="2:30" x14ac:dyDescent="0.2">
      <c r="B88" t="s">
        <v>28</v>
      </c>
      <c r="C88" t="s">
        <v>33</v>
      </c>
      <c r="D88" s="11">
        <v>0.54882721693863001</v>
      </c>
      <c r="E88" s="11">
        <v>0.587578202784381</v>
      </c>
      <c r="F88" s="11">
        <v>0.587578202784381</v>
      </c>
      <c r="G88" s="11">
        <v>9.7756050903772707E-2</v>
      </c>
      <c r="H88" s="11">
        <v>0.15462572789210299</v>
      </c>
      <c r="I88">
        <v>3.3468958922694201</v>
      </c>
      <c r="J88">
        <v>2.4366806888564698E-3</v>
      </c>
      <c r="K88">
        <v>2.4366806888564698E-3</v>
      </c>
      <c r="L88">
        <v>5.6167726250934497E-2</v>
      </c>
      <c r="M88">
        <v>0.104739485512563</v>
      </c>
      <c r="N88" t="s">
        <v>44</v>
      </c>
      <c r="O88" t="s">
        <v>40</v>
      </c>
      <c r="P88" t="s">
        <v>45</v>
      </c>
      <c r="Q88" t="s">
        <v>40</v>
      </c>
      <c r="R88" t="str">
        <f t="shared" si="9"/>
        <v>Day</v>
      </c>
      <c r="S88" t="str">
        <f t="shared" si="10"/>
        <v>Day2</v>
      </c>
      <c r="T88" t="str">
        <f t="shared" si="11"/>
        <v>Tektite vs Yawzi</v>
      </c>
      <c r="U88" t="s">
        <v>51</v>
      </c>
      <c r="V88" t="s">
        <v>40</v>
      </c>
      <c r="W88" t="s">
        <v>94</v>
      </c>
      <c r="X88" s="1" t="str">
        <f>IF(E88&lt;0.1,D88,"")</f>
        <v/>
      </c>
      <c r="Y88" s="1" t="str">
        <f>IF(E88&lt;G88,E88,"")</f>
        <v/>
      </c>
      <c r="Z88" s="1" t="str">
        <f>IF(E88&lt;0.05,E88,"")</f>
        <v/>
      </c>
      <c r="AA88" s="1">
        <f>IF(J88&lt;0.1,I88,"")</f>
        <v>3.3468958922694201</v>
      </c>
      <c r="AB88" s="1">
        <f>IF(J88&lt;L88,J88,"")</f>
        <v>2.4366806888564698E-3</v>
      </c>
      <c r="AC88" s="1">
        <f>IF(J88&lt;0.05,J88,"")</f>
        <v>2.4366806888564698E-3</v>
      </c>
      <c r="AD88">
        <v>1</v>
      </c>
    </row>
    <row r="89" spans="2:30" x14ac:dyDescent="0.2">
      <c r="B89" t="s">
        <v>23</v>
      </c>
      <c r="C89" t="s">
        <v>24</v>
      </c>
      <c r="D89" s="11">
        <v>-0.87475707909081202</v>
      </c>
      <c r="E89" s="11">
        <v>0.39507322995931299</v>
      </c>
      <c r="F89" s="11">
        <v>0.39507322995931299</v>
      </c>
      <c r="G89" s="11">
        <v>7.82633754560427E-2</v>
      </c>
      <c r="H89" s="11">
        <v>0.138018684734174</v>
      </c>
      <c r="I89">
        <v>0.96163616639456595</v>
      </c>
      <c r="J89">
        <v>0.34636657965151102</v>
      </c>
      <c r="K89">
        <v>0.34636657965151102</v>
      </c>
      <c r="L89">
        <v>9.1550079595077105E-2</v>
      </c>
      <c r="M89">
        <v>0.161030188585843</v>
      </c>
      <c r="N89" t="s">
        <v>38</v>
      </c>
      <c r="O89" t="s">
        <v>40</v>
      </c>
      <c r="P89" t="s">
        <v>38</v>
      </c>
      <c r="Q89" t="s">
        <v>41</v>
      </c>
      <c r="R89" t="str">
        <f t="shared" si="9"/>
        <v>Site</v>
      </c>
      <c r="S89" t="str">
        <f t="shared" si="10"/>
        <v>Lameshur Bay</v>
      </c>
      <c r="T89" t="str">
        <f t="shared" si="11"/>
        <v>Day3 vs Day2</v>
      </c>
      <c r="U89" t="s">
        <v>48</v>
      </c>
      <c r="V89" t="s">
        <v>38</v>
      </c>
      <c r="W89" t="s">
        <v>85</v>
      </c>
      <c r="X89" s="1" t="str">
        <f>IF(E89&lt;0.1,D89,"")</f>
        <v/>
      </c>
      <c r="Y89" s="1" t="str">
        <f>IF(E89&lt;G89,E89,"")</f>
        <v/>
      </c>
      <c r="Z89" s="1" t="str">
        <f>IF(E89&lt;0.05,E89,"")</f>
        <v/>
      </c>
      <c r="AA89" s="1" t="str">
        <f>IF(J89&lt;0.1,I89,"")</f>
        <v/>
      </c>
      <c r="AB89" s="1" t="str">
        <f>IF(J89&lt;L89,J89,"")</f>
        <v/>
      </c>
      <c r="AC89" s="1" t="str">
        <f>IF(J89&lt;0.05,J89,"")</f>
        <v/>
      </c>
    </row>
    <row r="90" spans="2:30" x14ac:dyDescent="0.2">
      <c r="B90" t="s">
        <v>23</v>
      </c>
      <c r="C90" t="s">
        <v>25</v>
      </c>
      <c r="D90" s="11">
        <v>-0.162196081021524</v>
      </c>
      <c r="E90" s="11">
        <v>0.87256773741655302</v>
      </c>
      <c r="F90" s="11">
        <v>0.87256773741655302</v>
      </c>
      <c r="G90" s="11">
        <v>9.3881233302450504E-2</v>
      </c>
      <c r="H90" s="11">
        <v>0.18495743166206599</v>
      </c>
      <c r="I90">
        <v>0.42001356031312997</v>
      </c>
      <c r="J90">
        <v>0.67768548916378402</v>
      </c>
      <c r="K90">
        <v>0.67768548916378402</v>
      </c>
      <c r="L90">
        <v>9.7855059048215995E-2</v>
      </c>
      <c r="M90">
        <v>0.16330043015197401</v>
      </c>
      <c r="N90" t="s">
        <v>38</v>
      </c>
      <c r="O90" t="s">
        <v>40</v>
      </c>
      <c r="P90" t="s">
        <v>38</v>
      </c>
      <c r="Q90" t="s">
        <v>42</v>
      </c>
      <c r="R90" t="str">
        <f t="shared" si="9"/>
        <v>Site</v>
      </c>
      <c r="S90" t="str">
        <f t="shared" si="10"/>
        <v>Lameshur Bay</v>
      </c>
      <c r="T90" t="str">
        <f t="shared" si="11"/>
        <v>Day4 vs Day2</v>
      </c>
      <c r="U90" t="s">
        <v>48</v>
      </c>
      <c r="V90" t="s">
        <v>38</v>
      </c>
      <c r="W90" t="s">
        <v>86</v>
      </c>
      <c r="X90" s="1" t="str">
        <f>IF(E90&lt;0.1,D90,"")</f>
        <v/>
      </c>
      <c r="Y90" s="1" t="str">
        <f>IF(E90&lt;G90,E90,"")</f>
        <v/>
      </c>
      <c r="Z90" s="1" t="str">
        <f>IF(E90&lt;0.05,E90,"")</f>
        <v/>
      </c>
      <c r="AA90" s="1" t="str">
        <f>IF(J90&lt;0.1,I90,"")</f>
        <v/>
      </c>
      <c r="AB90" s="1" t="str">
        <f>IF(J90&lt;L90,J90,"")</f>
        <v/>
      </c>
      <c r="AC90" s="1" t="str">
        <f>IF(J90&lt;0.05,J90,"")</f>
        <v/>
      </c>
    </row>
    <row r="91" spans="2:30" x14ac:dyDescent="0.2">
      <c r="B91" t="s">
        <v>24</v>
      </c>
      <c r="C91" t="s">
        <v>25</v>
      </c>
      <c r="D91" s="11">
        <v>0.58750638508833497</v>
      </c>
      <c r="E91" s="11">
        <v>0.56285845518000099</v>
      </c>
      <c r="F91" s="11">
        <v>0.56285845518000099</v>
      </c>
      <c r="G91" s="11">
        <v>9.1650695050065401E-2</v>
      </c>
      <c r="H91" s="11">
        <v>0.13534089172757099</v>
      </c>
      <c r="I91">
        <v>-0.50143493421997998</v>
      </c>
      <c r="J91">
        <v>0.62086014900670095</v>
      </c>
      <c r="K91">
        <v>0.62086014900670095</v>
      </c>
      <c r="L91">
        <v>0.10102048510415</v>
      </c>
      <c r="M91">
        <v>0.145955221012949</v>
      </c>
      <c r="N91" t="s">
        <v>38</v>
      </c>
      <c r="O91" t="s">
        <v>41</v>
      </c>
      <c r="P91" t="s">
        <v>38</v>
      </c>
      <c r="Q91" t="s">
        <v>42</v>
      </c>
      <c r="R91" t="str">
        <f t="shared" si="9"/>
        <v>Site</v>
      </c>
      <c r="S91" t="str">
        <f t="shared" si="10"/>
        <v>Lameshur Bay</v>
      </c>
      <c r="T91" t="str">
        <f t="shared" si="11"/>
        <v>Day4 vs Day3</v>
      </c>
      <c r="U91" t="s">
        <v>48</v>
      </c>
      <c r="V91" t="s">
        <v>38</v>
      </c>
      <c r="W91" t="s">
        <v>91</v>
      </c>
      <c r="X91" s="1" t="str">
        <f>IF(E91&lt;0.1,D91,"")</f>
        <v/>
      </c>
      <c r="Y91" s="1" t="str">
        <f>IF(E91&lt;G91,E91,"")</f>
        <v/>
      </c>
      <c r="Z91" s="1" t="str">
        <f>IF(E91&lt;0.05,E91,"")</f>
        <v/>
      </c>
      <c r="AA91" s="1" t="str">
        <f>IF(J91&lt;0.1,I91,"")</f>
        <v/>
      </c>
      <c r="AB91" s="1" t="str">
        <f>IF(J91&lt;L91,J91,"")</f>
        <v/>
      </c>
      <c r="AC91" s="1" t="str">
        <f>IF(J91&lt;0.05,J91,"")</f>
        <v/>
      </c>
    </row>
    <row r="92" spans="2:30" x14ac:dyDescent="0.2">
      <c r="B92" t="s">
        <v>33</v>
      </c>
      <c r="C92" t="s">
        <v>34</v>
      </c>
      <c r="D92" s="11">
        <v>1.41896544677878</v>
      </c>
      <c r="E92" s="11">
        <v>0.16916867831659699</v>
      </c>
      <c r="F92" s="11">
        <v>0.16916867831659699</v>
      </c>
      <c r="G92" s="11">
        <v>0.100873743413694</v>
      </c>
      <c r="H92" s="11">
        <v>0.171483028483181</v>
      </c>
      <c r="I92">
        <v>0.96456904939574295</v>
      </c>
      <c r="J92">
        <v>0.341766236265791</v>
      </c>
      <c r="K92">
        <v>0.341766236265791</v>
      </c>
      <c r="L92">
        <v>3.259387491014E-2</v>
      </c>
      <c r="M92">
        <v>7.1997573478477697E-2</v>
      </c>
      <c r="N92" t="s">
        <v>45</v>
      </c>
      <c r="O92" t="s">
        <v>40</v>
      </c>
      <c r="P92" t="s">
        <v>45</v>
      </c>
      <c r="Q92" t="s">
        <v>41</v>
      </c>
      <c r="R92" t="str">
        <f t="shared" si="9"/>
        <v>Site</v>
      </c>
      <c r="S92" t="str">
        <f t="shared" si="10"/>
        <v>Yawzi</v>
      </c>
      <c r="T92" t="str">
        <f t="shared" si="11"/>
        <v>Day3 vs Day2</v>
      </c>
      <c r="U92" t="s">
        <v>48</v>
      </c>
      <c r="V92" t="s">
        <v>45</v>
      </c>
      <c r="W92" t="s">
        <v>85</v>
      </c>
      <c r="X92" s="1" t="str">
        <f>IF(E92&lt;0.1,D92,"")</f>
        <v/>
      </c>
      <c r="Y92" s="1" t="str">
        <f>IF(E92&lt;G92,E92,"")</f>
        <v/>
      </c>
      <c r="Z92" s="1" t="str">
        <f>IF(E92&lt;0.05,E92,"")</f>
        <v/>
      </c>
      <c r="AA92" s="1" t="str">
        <f>IF(J92&lt;0.1,I92,"")</f>
        <v/>
      </c>
      <c r="AB92" s="1" t="str">
        <f>IF(J92&lt;L92,J92,"")</f>
        <v/>
      </c>
      <c r="AC92" s="1" t="str">
        <f>IF(J92&lt;0.05,J92,"")</f>
        <v/>
      </c>
    </row>
    <row r="93" spans="2:30" x14ac:dyDescent="0.2">
      <c r="B93" t="s">
        <v>33</v>
      </c>
      <c r="C93" t="s">
        <v>35</v>
      </c>
      <c r="D93" s="11">
        <v>0.80319281338122706</v>
      </c>
      <c r="E93" s="11">
        <v>0.428876899103183</v>
      </c>
      <c r="F93" s="11">
        <v>0.428876899103183</v>
      </c>
      <c r="G93" s="11">
        <v>0.112696101669069</v>
      </c>
      <c r="H93" s="11">
        <v>0.19919183629173001</v>
      </c>
      <c r="I93">
        <v>7.9711946793062996E-2</v>
      </c>
      <c r="J93">
        <v>0.93700071408494701</v>
      </c>
      <c r="K93">
        <v>0.93700071408494701</v>
      </c>
      <c r="L93">
        <v>3.3677472191982999E-2</v>
      </c>
      <c r="M93">
        <v>7.69345750553663E-2</v>
      </c>
      <c r="N93" t="s">
        <v>45</v>
      </c>
      <c r="O93" t="s">
        <v>40</v>
      </c>
      <c r="P93" t="s">
        <v>45</v>
      </c>
      <c r="Q93" t="s">
        <v>42</v>
      </c>
      <c r="R93" t="str">
        <f t="shared" si="9"/>
        <v>Site</v>
      </c>
      <c r="S93" t="str">
        <f t="shared" si="10"/>
        <v>Yawzi</v>
      </c>
      <c r="T93" t="str">
        <f t="shared" si="11"/>
        <v>Day4 vs Day2</v>
      </c>
      <c r="U93" t="s">
        <v>48</v>
      </c>
      <c r="V93" t="s">
        <v>45</v>
      </c>
      <c r="W93" t="s">
        <v>86</v>
      </c>
      <c r="X93" s="1" t="str">
        <f>IF(E93&lt;0.1,D93,"")</f>
        <v/>
      </c>
      <c r="Y93" s="1" t="str">
        <f>IF(E93&lt;G93,E93,"")</f>
        <v/>
      </c>
      <c r="Z93" s="1" t="str">
        <f>IF(E93&lt;0.05,E93,"")</f>
        <v/>
      </c>
      <c r="AA93" s="1" t="str">
        <f>IF(J93&lt;0.1,I93,"")</f>
        <v/>
      </c>
      <c r="AB93" s="1" t="str">
        <f>IF(J93&lt;L93,J93,"")</f>
        <v/>
      </c>
      <c r="AC93" s="1" t="str">
        <f>IF(J93&lt;0.05,J93,"")</f>
        <v/>
      </c>
    </row>
    <row r="94" spans="2:30" x14ac:dyDescent="0.2">
      <c r="B94" t="s">
        <v>34</v>
      </c>
      <c r="C94" t="s">
        <v>35</v>
      </c>
      <c r="D94" s="11">
        <v>-0.608707673612643</v>
      </c>
      <c r="E94" s="11">
        <v>0.54801726106676096</v>
      </c>
      <c r="F94" s="11">
        <v>0.54801726106676096</v>
      </c>
      <c r="G94" s="11">
        <v>0.102654078221696</v>
      </c>
      <c r="H94" s="11">
        <v>0.22018130988812501</v>
      </c>
      <c r="I94">
        <v>-0.74701347216577896</v>
      </c>
      <c r="J94">
        <v>0.46286440165347498</v>
      </c>
      <c r="K94">
        <v>0.46286440165347498</v>
      </c>
      <c r="L94">
        <v>3.7547715581567498E-2</v>
      </c>
      <c r="M94">
        <v>8.0715681144236703E-2</v>
      </c>
      <c r="N94" t="s">
        <v>45</v>
      </c>
      <c r="O94" t="s">
        <v>41</v>
      </c>
      <c r="P94" t="s">
        <v>45</v>
      </c>
      <c r="Q94" t="s">
        <v>42</v>
      </c>
      <c r="R94" t="str">
        <f t="shared" si="9"/>
        <v>Site</v>
      </c>
      <c r="S94" t="str">
        <f t="shared" si="10"/>
        <v>Yawzi</v>
      </c>
      <c r="T94" t="str">
        <f t="shared" si="11"/>
        <v>Day4 vs Day3</v>
      </c>
      <c r="U94" t="s">
        <v>48</v>
      </c>
      <c r="V94" t="s">
        <v>45</v>
      </c>
      <c r="W94" t="s">
        <v>91</v>
      </c>
      <c r="X94" s="1" t="str">
        <f>IF(E94&lt;0.1,D94,"")</f>
        <v/>
      </c>
      <c r="Y94" s="1" t="str">
        <f>IF(E94&lt;G94,E94,"")</f>
        <v/>
      </c>
      <c r="Z94" s="1" t="str">
        <f>IF(E94&lt;0.05,E94,"")</f>
        <v/>
      </c>
      <c r="AA94" s="1" t="str">
        <f>IF(J94&lt;0.1,I94,"")</f>
        <v/>
      </c>
      <c r="AB94" s="1" t="str">
        <f>IF(J94&lt;L94,J94,"")</f>
        <v/>
      </c>
      <c r="AC94" s="1" t="str">
        <f>IF(J94&lt;0.05,J94,"")</f>
        <v/>
      </c>
    </row>
    <row r="95" spans="2:30" x14ac:dyDescent="0.2">
      <c r="B95" t="s">
        <v>33</v>
      </c>
      <c r="C95" t="s">
        <v>36</v>
      </c>
      <c r="D95" s="11">
        <v>1.42320917069619</v>
      </c>
      <c r="E95" s="11">
        <v>0.16677839984758799</v>
      </c>
      <c r="F95" s="11">
        <v>0.16677839984758799</v>
      </c>
      <c r="G95" s="11">
        <v>9.6536872935298904E-2</v>
      </c>
      <c r="H95" s="11">
        <v>0.16246885624647101</v>
      </c>
      <c r="I95">
        <v>-0.89778152790095</v>
      </c>
      <c r="J95">
        <v>0.37571213409048598</v>
      </c>
      <c r="K95">
        <v>0.37571213409048598</v>
      </c>
      <c r="L95">
        <v>4.8184493823609897E-2</v>
      </c>
      <c r="M95">
        <v>0.10886311842661001</v>
      </c>
      <c r="N95" t="s">
        <v>45</v>
      </c>
      <c r="O95" t="s">
        <v>40</v>
      </c>
      <c r="P95" t="s">
        <v>45</v>
      </c>
      <c r="Q95" t="s">
        <v>43</v>
      </c>
      <c r="R95" t="str">
        <f t="shared" si="9"/>
        <v>Site</v>
      </c>
      <c r="S95" t="str">
        <f t="shared" si="10"/>
        <v>Yawzi</v>
      </c>
      <c r="T95" t="str">
        <f t="shared" si="11"/>
        <v>Day5 vs Day2</v>
      </c>
      <c r="U95" t="s">
        <v>48</v>
      </c>
      <c r="V95" t="s">
        <v>45</v>
      </c>
      <c r="W95" t="s">
        <v>87</v>
      </c>
      <c r="X95" s="1" t="str">
        <f>IF(E95&lt;0.1,D95,"")</f>
        <v/>
      </c>
      <c r="Y95" s="1" t="str">
        <f>IF(E95&lt;G95,E95,"")</f>
        <v/>
      </c>
      <c r="Z95" s="1" t="str">
        <f>IF(E95&lt;0.05,E95,"")</f>
        <v/>
      </c>
      <c r="AA95" s="1" t="str">
        <f>IF(J95&lt;0.1,I95,"")</f>
        <v/>
      </c>
      <c r="AB95" s="1" t="str">
        <f>IF(J95&lt;L95,J95,"")</f>
        <v/>
      </c>
      <c r="AC95" s="1" t="str">
        <f>IF(J95&lt;0.05,J95,"")</f>
        <v/>
      </c>
    </row>
    <row r="96" spans="2:30" x14ac:dyDescent="0.2">
      <c r="B96" t="s">
        <v>35</v>
      </c>
      <c r="C96" t="s">
        <v>36</v>
      </c>
      <c r="D96" s="11">
        <v>0.65425734492320997</v>
      </c>
      <c r="E96" s="11">
        <v>0.51836831790664595</v>
      </c>
      <c r="F96" s="11">
        <v>0.51836831790664595</v>
      </c>
      <c r="G96" s="11">
        <v>0.11855858496495</v>
      </c>
      <c r="H96" s="11">
        <v>0.19721576822933101</v>
      </c>
      <c r="I96">
        <v>-0.881574590527052</v>
      </c>
      <c r="J96">
        <v>0.38597310700666498</v>
      </c>
      <c r="K96">
        <v>0.38597310700666498</v>
      </c>
      <c r="L96">
        <v>5.6157445465653398E-2</v>
      </c>
      <c r="M96">
        <v>0.104069922819941</v>
      </c>
      <c r="N96" t="s">
        <v>45</v>
      </c>
      <c r="O96" t="s">
        <v>42</v>
      </c>
      <c r="P96" t="s">
        <v>45</v>
      </c>
      <c r="Q96" t="s">
        <v>43</v>
      </c>
      <c r="R96" t="str">
        <f t="shared" si="9"/>
        <v>Site</v>
      </c>
      <c r="S96" t="str">
        <f t="shared" si="10"/>
        <v>Yawzi</v>
      </c>
      <c r="T96" t="str">
        <f t="shared" si="11"/>
        <v>Day5 vs Day4</v>
      </c>
      <c r="U96" t="s">
        <v>48</v>
      </c>
      <c r="V96" t="s">
        <v>45</v>
      </c>
      <c r="W96" t="s">
        <v>93</v>
      </c>
      <c r="X96" s="1" t="str">
        <f>IF(E96&lt;0.1,D96,"")</f>
        <v/>
      </c>
      <c r="Y96" s="1" t="str">
        <f>IF(E96&lt;G96,E96,"")</f>
        <v/>
      </c>
      <c r="Z96" s="1" t="str">
        <f>IF(E96&lt;0.05,E96,"")</f>
        <v/>
      </c>
      <c r="AA96" s="1" t="str">
        <f>IF(J96&lt;0.1,I96,"")</f>
        <v/>
      </c>
      <c r="AB96" s="1" t="str">
        <f>IF(J96&lt;L96,J96,"")</f>
        <v/>
      </c>
      <c r="AC96" s="1" t="str">
        <f>IF(J96&lt;0.05,J96,"")</f>
        <v/>
      </c>
    </row>
    <row r="97" spans="2:29" x14ac:dyDescent="0.2">
      <c r="B97" t="s">
        <v>29</v>
      </c>
      <c r="C97" t="s">
        <v>31</v>
      </c>
      <c r="D97" s="11">
        <v>-0.18387561351152501</v>
      </c>
      <c r="E97" s="11">
        <v>0.85549393896262205</v>
      </c>
      <c r="F97" s="11">
        <v>0.85549393896262205</v>
      </c>
      <c r="G97" s="11">
        <v>9.5190274174767997E-2</v>
      </c>
      <c r="H97" s="11">
        <v>0.18049831100105601</v>
      </c>
      <c r="I97">
        <v>1.2981419628720701</v>
      </c>
      <c r="J97">
        <v>0.203407396659323</v>
      </c>
      <c r="K97">
        <v>0.203407396659323</v>
      </c>
      <c r="L97">
        <v>8.7028054813623995E-2</v>
      </c>
      <c r="M97">
        <v>0.13933046604904301</v>
      </c>
      <c r="N97" t="s">
        <v>44</v>
      </c>
      <c r="O97" t="s">
        <v>41</v>
      </c>
      <c r="P97" t="s">
        <v>44</v>
      </c>
      <c r="Q97" t="s">
        <v>43</v>
      </c>
      <c r="R97" t="str">
        <f t="shared" si="9"/>
        <v>Site</v>
      </c>
      <c r="S97" t="str">
        <f t="shared" si="10"/>
        <v>Tektite</v>
      </c>
      <c r="T97" t="str">
        <f t="shared" si="11"/>
        <v>Day5 vs Day3</v>
      </c>
      <c r="U97" t="s">
        <v>48</v>
      </c>
      <c r="V97" t="s">
        <v>44</v>
      </c>
      <c r="W97" t="s">
        <v>92</v>
      </c>
      <c r="X97" s="1" t="str">
        <f>IF(E97&lt;0.1,D97,"")</f>
        <v/>
      </c>
      <c r="Y97" s="1" t="str">
        <f>IF(E97&lt;G97,E97,"")</f>
        <v/>
      </c>
      <c r="Z97" s="1" t="str">
        <f>IF(E97&lt;0.05,E97,"")</f>
        <v/>
      </c>
      <c r="AA97" s="1" t="str">
        <f>IF(J97&lt;0.1,I97,"")</f>
        <v/>
      </c>
      <c r="AB97" s="1" t="str">
        <f>IF(J97&lt;L97,J97,"")</f>
        <v/>
      </c>
      <c r="AC97" s="1" t="str">
        <f>IF(J97&lt;0.05,J97,"")</f>
        <v/>
      </c>
    </row>
    <row r="98" spans="2:29" x14ac:dyDescent="0.2">
      <c r="B98" t="s">
        <v>30</v>
      </c>
      <c r="C98" t="s">
        <v>31</v>
      </c>
      <c r="D98" s="11">
        <v>0.68369467075303703</v>
      </c>
      <c r="E98" s="11">
        <v>0.49987047105187898</v>
      </c>
      <c r="F98" s="11">
        <v>0.49987047105187898</v>
      </c>
      <c r="G98" s="11">
        <v>0.100876755799026</v>
      </c>
      <c r="H98" s="11">
        <v>0.16386682544086001</v>
      </c>
      <c r="I98">
        <v>-0.85843652704590501</v>
      </c>
      <c r="J98">
        <v>0.39847077940313402</v>
      </c>
      <c r="K98">
        <v>0.39847077940313402</v>
      </c>
      <c r="L98">
        <v>8.27824921431871E-2</v>
      </c>
      <c r="M98">
        <v>0.154495578159632</v>
      </c>
      <c r="N98" t="s">
        <v>44</v>
      </c>
      <c r="O98" t="s">
        <v>42</v>
      </c>
      <c r="P98" t="s">
        <v>44</v>
      </c>
      <c r="Q98" t="s">
        <v>43</v>
      </c>
      <c r="R98" t="str">
        <f t="shared" si="9"/>
        <v>Site</v>
      </c>
      <c r="S98" t="str">
        <f t="shared" si="10"/>
        <v>Tektite</v>
      </c>
      <c r="T98" t="str">
        <f t="shared" si="11"/>
        <v>Day5 vs Day4</v>
      </c>
      <c r="U98" t="s">
        <v>48</v>
      </c>
      <c r="V98" t="s">
        <v>44</v>
      </c>
      <c r="W98" t="s">
        <v>93</v>
      </c>
      <c r="X98" s="1" t="str">
        <f>IF(E98&lt;0.1,D98,"")</f>
        <v/>
      </c>
      <c r="Y98" s="1" t="str">
        <f>IF(E98&lt;G98,E98,"")</f>
        <v/>
      </c>
      <c r="Z98" s="1" t="str">
        <f>IF(E98&lt;0.05,E98,"")</f>
        <v/>
      </c>
      <c r="AA98" s="1" t="str">
        <f>IF(J98&lt;0.1,I98,"")</f>
        <v/>
      </c>
      <c r="AB98" s="1" t="str">
        <f>IF(J98&lt;L98,J98,"")</f>
        <v/>
      </c>
      <c r="AC98" s="1" t="str">
        <f>IF(J98&lt;0.05,J98,"")</f>
        <v/>
      </c>
    </row>
    <row r="99" spans="2:29" x14ac:dyDescent="0.2">
      <c r="B99" t="s">
        <v>31</v>
      </c>
      <c r="C99" t="s">
        <v>36</v>
      </c>
      <c r="D99" s="11">
        <v>-0.11891150869401999</v>
      </c>
      <c r="E99" s="11">
        <v>0.90626571878435902</v>
      </c>
      <c r="F99" s="11">
        <v>0.90626571878435902</v>
      </c>
      <c r="G99" s="11">
        <v>9.7400617952345295E-2</v>
      </c>
      <c r="H99" s="11">
        <v>0.183718439176902</v>
      </c>
      <c r="I99">
        <v>0.70728375654231601</v>
      </c>
      <c r="J99">
        <v>0.48533780037808799</v>
      </c>
      <c r="K99">
        <v>0.48533780037808799</v>
      </c>
      <c r="L99">
        <v>7.2096154116495406E-2</v>
      </c>
      <c r="M99">
        <v>0.12718170781194199</v>
      </c>
      <c r="N99" t="s">
        <v>44</v>
      </c>
      <c r="O99" t="s">
        <v>43</v>
      </c>
      <c r="P99" t="s">
        <v>45</v>
      </c>
      <c r="Q99" t="s">
        <v>43</v>
      </c>
      <c r="R99" t="str">
        <f t="shared" si="9"/>
        <v>Day</v>
      </c>
      <c r="S99" t="str">
        <f t="shared" si="10"/>
        <v>Day5</v>
      </c>
      <c r="T99" t="str">
        <f t="shared" si="11"/>
        <v>Tektite vs Yawzi</v>
      </c>
      <c r="U99" t="s">
        <v>51</v>
      </c>
      <c r="V99" t="s">
        <v>43</v>
      </c>
      <c r="W99" t="s">
        <v>94</v>
      </c>
      <c r="X99" s="1" t="str">
        <f>IF(E99&lt;0.1,D99,"")</f>
        <v/>
      </c>
      <c r="Y99" s="1" t="str">
        <f>IF(E99&lt;G99,E99,"")</f>
        <v/>
      </c>
      <c r="Z99" s="1" t="str">
        <f>IF(E99&lt;0.05,E99,"")</f>
        <v/>
      </c>
      <c r="AA99" s="1" t="str">
        <f>IF(J99&lt;0.1,I99,"")</f>
        <v/>
      </c>
      <c r="AB99" s="1" t="str">
        <f>IF(J99&lt;L99,J99,"")</f>
        <v/>
      </c>
      <c r="AC99" s="1" t="str">
        <f>IF(J99&lt;0.05,J99,"")</f>
        <v/>
      </c>
    </row>
    <row r="100" spans="2:29" x14ac:dyDescent="0.2">
      <c r="B100" t="s">
        <v>30</v>
      </c>
      <c r="C100" t="s">
        <v>35</v>
      </c>
      <c r="D100" s="11">
        <v>-0.26398611663322802</v>
      </c>
      <c r="E100" s="11">
        <v>0.79389009050952297</v>
      </c>
      <c r="F100" s="11">
        <v>0.79389009050952297</v>
      </c>
      <c r="G100" s="11">
        <v>0.102191167465012</v>
      </c>
      <c r="H100" s="11">
        <v>0.16642437523079701</v>
      </c>
      <c r="I100">
        <v>0.65514088177019703</v>
      </c>
      <c r="J100">
        <v>0.51778729371085497</v>
      </c>
      <c r="K100">
        <v>0.51778729371085497</v>
      </c>
      <c r="L100">
        <v>5.6479141693841002E-2</v>
      </c>
      <c r="M100">
        <v>0.114216782102144</v>
      </c>
      <c r="N100" t="s">
        <v>44</v>
      </c>
      <c r="O100" t="s">
        <v>42</v>
      </c>
      <c r="P100" t="s">
        <v>45</v>
      </c>
      <c r="Q100" t="s">
        <v>42</v>
      </c>
      <c r="R100" t="str">
        <f t="shared" si="9"/>
        <v>Day</v>
      </c>
      <c r="S100" t="str">
        <f t="shared" si="10"/>
        <v>Day4</v>
      </c>
      <c r="T100" t="str">
        <f t="shared" si="11"/>
        <v>Tektite vs Yawzi</v>
      </c>
      <c r="U100" t="s">
        <v>51</v>
      </c>
      <c r="V100" t="s">
        <v>42</v>
      </c>
      <c r="W100" t="s">
        <v>94</v>
      </c>
      <c r="X100" s="1" t="str">
        <f>IF(E100&lt;0.1,D100,"")</f>
        <v/>
      </c>
      <c r="Y100" s="1" t="str">
        <f>IF(E100&lt;G100,E100,"")</f>
        <v/>
      </c>
      <c r="Z100" s="1" t="str">
        <f>IF(E100&lt;0.05,E100,"")</f>
        <v/>
      </c>
      <c r="AA100" s="1" t="str">
        <f>IF(J100&lt;0.1,I100,"")</f>
        <v/>
      </c>
      <c r="AB100" s="1" t="str">
        <f>IF(J100&lt;L100,J100,"")</f>
        <v/>
      </c>
      <c r="AC100" s="1" t="str">
        <f>IF(J100&lt;0.05,J100,"")</f>
        <v/>
      </c>
    </row>
    <row r="101" spans="2:29" x14ac:dyDescent="0.2">
      <c r="B101" t="s">
        <v>23</v>
      </c>
      <c r="C101" t="s">
        <v>29</v>
      </c>
      <c r="D101" s="11">
        <v>2.6983543323415802</v>
      </c>
      <c r="E101" s="11">
        <v>1.228010903464E-2</v>
      </c>
      <c r="F101" s="11">
        <v>1.228010903464E-2</v>
      </c>
      <c r="G101" s="11">
        <v>5.1726188395357003E-2</v>
      </c>
      <c r="H101" s="11">
        <v>0.12518264045626801</v>
      </c>
      <c r="I101">
        <v>-5.2438279526965301</v>
      </c>
      <c r="J101">
        <v>2.5005511977347401E-5</v>
      </c>
      <c r="K101">
        <v>2.5005511977347401E-5</v>
      </c>
      <c r="L101">
        <v>2.7581977222514799E-2</v>
      </c>
      <c r="M101">
        <v>5.0924904305012397E-2</v>
      </c>
      <c r="N101" t="s">
        <v>38</v>
      </c>
      <c r="O101" t="s">
        <v>40</v>
      </c>
      <c r="P101" t="s">
        <v>44</v>
      </c>
      <c r="Q101" t="s">
        <v>41</v>
      </c>
      <c r="R101" t="s">
        <v>89</v>
      </c>
      <c r="S101" t="s">
        <v>89</v>
      </c>
      <c r="T101" t="s">
        <v>89</v>
      </c>
      <c r="U101" t="s">
        <v>89</v>
      </c>
      <c r="V101" t="s">
        <v>89</v>
      </c>
      <c r="W101" t="s">
        <v>89</v>
      </c>
      <c r="X101" s="1">
        <f>IF(E101&lt;0.1,D101,"")</f>
        <v>2.6983543323415802</v>
      </c>
      <c r="Y101" s="1">
        <f>IF(E101&lt;G101,E101,"")</f>
        <v>1.228010903464E-2</v>
      </c>
      <c r="Z101" s="1">
        <f>IF(E101&lt;0.05,E101,"")</f>
        <v>1.228010903464E-2</v>
      </c>
      <c r="AA101" s="1">
        <f>IF(J101&lt;0.1,I101,"")</f>
        <v>-5.2438279526965301</v>
      </c>
      <c r="AB101" s="1">
        <f>IF(J101&lt;L101,J101,"")</f>
        <v>2.5005511977347401E-5</v>
      </c>
      <c r="AC101" s="1">
        <f>IF(J101&lt;0.05,J101,"")</f>
        <v>2.5005511977347401E-5</v>
      </c>
    </row>
    <row r="102" spans="2:29" x14ac:dyDescent="0.2">
      <c r="B102" t="s">
        <v>23</v>
      </c>
      <c r="C102" t="s">
        <v>30</v>
      </c>
      <c r="D102" s="11">
        <v>1.5669361964489099</v>
      </c>
      <c r="E102" s="11">
        <v>0.12836667232679499</v>
      </c>
      <c r="F102" s="11">
        <v>0.12836667232679499</v>
      </c>
      <c r="G102" s="11">
        <v>7.9244966902623407E-2</v>
      </c>
      <c r="H102" s="11">
        <v>0.170471904780646</v>
      </c>
      <c r="I102">
        <v>-3.2432323854608001</v>
      </c>
      <c r="J102">
        <v>4.78775585060959E-3</v>
      </c>
      <c r="K102">
        <v>4.78775585060959E-3</v>
      </c>
      <c r="L102">
        <v>4.4974558726097597E-2</v>
      </c>
      <c r="M102">
        <v>7.6748044768600698E-2</v>
      </c>
      <c r="N102" t="s">
        <v>38</v>
      </c>
      <c r="O102" t="s">
        <v>40</v>
      </c>
      <c r="P102" t="s">
        <v>44</v>
      </c>
      <c r="Q102" t="s">
        <v>42</v>
      </c>
      <c r="R102" t="s">
        <v>89</v>
      </c>
      <c r="S102" t="s">
        <v>89</v>
      </c>
      <c r="T102" t="s">
        <v>89</v>
      </c>
      <c r="U102" t="s">
        <v>89</v>
      </c>
      <c r="V102" t="s">
        <v>89</v>
      </c>
      <c r="W102" t="s">
        <v>89</v>
      </c>
      <c r="X102" s="1" t="str">
        <f>IF(E102&lt;0.1,D102,"")</f>
        <v/>
      </c>
      <c r="Y102" s="1" t="str">
        <f>IF(E102&lt;G102,E102,"")</f>
        <v/>
      </c>
      <c r="Z102" s="1" t="str">
        <f>IF(E102&lt;0.05,E102,"")</f>
        <v/>
      </c>
      <c r="AA102" s="1">
        <f>IF(J102&lt;0.1,I102,"")</f>
        <v>-3.2432323854608001</v>
      </c>
      <c r="AB102" s="1">
        <f>IF(J102&lt;L102,J102,"")</f>
        <v>4.78775585060959E-3</v>
      </c>
      <c r="AC102" s="1">
        <f>IF(J102&lt;0.05,J102,"")</f>
        <v>4.78775585060959E-3</v>
      </c>
    </row>
    <row r="103" spans="2:29" x14ac:dyDescent="0.2">
      <c r="B103" t="s">
        <v>23</v>
      </c>
      <c r="C103" t="s">
        <v>31</v>
      </c>
      <c r="D103" s="11">
        <v>2.3344992246409899</v>
      </c>
      <c r="E103" s="11">
        <v>2.71207186065048E-2</v>
      </c>
      <c r="F103" s="11">
        <v>2.71207186065048E-2</v>
      </c>
      <c r="G103" s="11">
        <v>4.69608455896365E-2</v>
      </c>
      <c r="H103" s="11">
        <v>0.112792113816366</v>
      </c>
      <c r="I103">
        <v>-5.4398563372592497</v>
      </c>
      <c r="J103" s="10">
        <v>2.9672599543023598E-5</v>
      </c>
      <c r="K103" s="10">
        <v>2.9672599543023598E-5</v>
      </c>
      <c r="L103">
        <v>1.9780983024419999E-2</v>
      </c>
      <c r="M103">
        <v>3.4144068230274098E-2</v>
      </c>
      <c r="N103" t="s">
        <v>38</v>
      </c>
      <c r="O103" t="s">
        <v>40</v>
      </c>
      <c r="P103" t="s">
        <v>44</v>
      </c>
      <c r="Q103" t="s">
        <v>43</v>
      </c>
      <c r="R103" t="s">
        <v>89</v>
      </c>
      <c r="S103" t="s">
        <v>89</v>
      </c>
      <c r="T103" t="s">
        <v>89</v>
      </c>
      <c r="U103" t="s">
        <v>89</v>
      </c>
      <c r="V103" t="s">
        <v>89</v>
      </c>
      <c r="W103" t="s">
        <v>89</v>
      </c>
      <c r="X103" s="1">
        <f>IF(E103&lt;0.1,D103,"")</f>
        <v>2.3344992246409899</v>
      </c>
      <c r="Y103" s="1">
        <f>IF(E103&lt;G103,E103,"")</f>
        <v>2.71207186065048E-2</v>
      </c>
      <c r="Z103" s="1">
        <f>IF(E103&lt;0.05,E103,"")</f>
        <v>2.71207186065048E-2</v>
      </c>
      <c r="AA103" s="1">
        <f>IF(J103&lt;0.1,I103,"")</f>
        <v>-5.4398563372592497</v>
      </c>
      <c r="AB103" s="1">
        <f>IF(J103&lt;L103,J103,"")</f>
        <v>2.9672599543023598E-5</v>
      </c>
      <c r="AC103" s="1">
        <f>IF(J103&lt;0.05,J103,"")</f>
        <v>2.9672599543023598E-5</v>
      </c>
    </row>
    <row r="104" spans="2:29" x14ac:dyDescent="0.2">
      <c r="B104" t="s">
        <v>23</v>
      </c>
      <c r="C104" t="s">
        <v>34</v>
      </c>
      <c r="D104" s="11">
        <v>1.9652752702010601</v>
      </c>
      <c r="E104" s="11">
        <v>5.9373634378078903E-2</v>
      </c>
      <c r="F104" s="11">
        <v>5.9373634378078903E-2</v>
      </c>
      <c r="G104" s="11">
        <v>3.4037801491022798E-2</v>
      </c>
      <c r="H104" s="11">
        <v>8.5056332175878102E-2</v>
      </c>
      <c r="I104">
        <v>-2.0476841409495399</v>
      </c>
      <c r="J104" s="10">
        <v>5.3366780358231697E-2</v>
      </c>
      <c r="K104" s="10">
        <v>5.3366780358231697E-2</v>
      </c>
      <c r="L104">
        <v>3.5456372185771801E-2</v>
      </c>
      <c r="M104">
        <v>6.87613839248742E-2</v>
      </c>
      <c r="N104" t="s">
        <v>38</v>
      </c>
      <c r="O104" t="s">
        <v>40</v>
      </c>
      <c r="P104" t="s">
        <v>45</v>
      </c>
      <c r="Q104" t="s">
        <v>41</v>
      </c>
      <c r="R104" t="s">
        <v>89</v>
      </c>
      <c r="S104" t="s">
        <v>89</v>
      </c>
      <c r="T104" t="s">
        <v>89</v>
      </c>
      <c r="U104" t="s">
        <v>89</v>
      </c>
      <c r="V104" t="s">
        <v>89</v>
      </c>
      <c r="W104" t="s">
        <v>89</v>
      </c>
      <c r="X104" s="1">
        <f>IF(E104&lt;0.1,D104,"")</f>
        <v>1.9652752702010601</v>
      </c>
      <c r="Y104" s="1" t="str">
        <f>IF(E104&lt;G104,E104,"")</f>
        <v/>
      </c>
      <c r="Z104" s="1" t="str">
        <f>IF(E104&lt;0.05,E104,"")</f>
        <v/>
      </c>
      <c r="AA104" s="1">
        <f>IF(J104&lt;0.1,I104,"")</f>
        <v>-2.0476841409495399</v>
      </c>
      <c r="AB104" s="1" t="str">
        <f>IF(J104&lt;L104,J104,"")</f>
        <v/>
      </c>
      <c r="AC104" s="1" t="str">
        <f>IF(J104&lt;0.05,J104,"")</f>
        <v/>
      </c>
    </row>
    <row r="105" spans="2:29" x14ac:dyDescent="0.2">
      <c r="B105" t="s">
        <v>23</v>
      </c>
      <c r="C105" t="s">
        <v>35</v>
      </c>
      <c r="D105" s="11">
        <v>1.05795834437418</v>
      </c>
      <c r="E105" s="11">
        <v>0.29980342562360002</v>
      </c>
      <c r="F105" s="11">
        <v>0.29980342562360002</v>
      </c>
      <c r="G105" s="11">
        <v>5.1765941610214597E-2</v>
      </c>
      <c r="H105" s="11">
        <v>0.12056352094765101</v>
      </c>
      <c r="I105">
        <v>-2.09004103053628</v>
      </c>
      <c r="J105">
        <v>5.2528480904697E-2</v>
      </c>
      <c r="K105">
        <v>5.2528480904697E-2</v>
      </c>
      <c r="L105">
        <v>4.4189116528931399E-2</v>
      </c>
      <c r="M105">
        <v>9.8027363144089399E-2</v>
      </c>
      <c r="N105" t="s">
        <v>38</v>
      </c>
      <c r="O105" t="s">
        <v>40</v>
      </c>
      <c r="P105" t="s">
        <v>45</v>
      </c>
      <c r="Q105" t="s">
        <v>42</v>
      </c>
      <c r="R105" t="s">
        <v>89</v>
      </c>
      <c r="S105" t="s">
        <v>89</v>
      </c>
      <c r="T105" t="s">
        <v>89</v>
      </c>
      <c r="U105" t="s">
        <v>89</v>
      </c>
      <c r="V105" t="s">
        <v>89</v>
      </c>
      <c r="W105" t="s">
        <v>89</v>
      </c>
      <c r="X105" s="1" t="str">
        <f>IF(E105&lt;0.1,D105,"")</f>
        <v/>
      </c>
      <c r="Y105" s="1" t="str">
        <f>IF(E105&lt;G105,E105,"")</f>
        <v/>
      </c>
      <c r="Z105" s="1" t="str">
        <f>IF(E105&lt;0.05,E105,"")</f>
        <v/>
      </c>
      <c r="AA105" s="1">
        <f>IF(J105&lt;0.1,I105,"")</f>
        <v>-2.09004103053628</v>
      </c>
      <c r="AB105" s="1" t="str">
        <f>IF(J105&lt;L105,J105,"")</f>
        <v/>
      </c>
      <c r="AC105" s="1" t="str">
        <f>IF(J105&lt;0.05,J105,"")</f>
        <v/>
      </c>
    </row>
    <row r="106" spans="2:29" x14ac:dyDescent="0.2">
      <c r="B106" t="s">
        <v>23</v>
      </c>
      <c r="C106" t="s">
        <v>36</v>
      </c>
      <c r="D106" s="11">
        <v>1.8952726584474999</v>
      </c>
      <c r="E106" s="11">
        <v>6.8679080572754306E-2</v>
      </c>
      <c r="F106" s="11">
        <v>6.8679080572754306E-2</v>
      </c>
      <c r="G106" s="11">
        <v>2.9335029269514101E-2</v>
      </c>
      <c r="H106" s="11">
        <v>8.1097962764252199E-2</v>
      </c>
      <c r="I106">
        <v>-3.9720288266397699</v>
      </c>
      <c r="J106" s="10">
        <v>8.9901021028787804E-4</v>
      </c>
      <c r="K106" s="10">
        <v>8.9901021028787804E-4</v>
      </c>
      <c r="L106">
        <v>3.8422218278385101E-2</v>
      </c>
      <c r="M106">
        <v>7.1909688286151005E-2</v>
      </c>
      <c r="N106" t="s">
        <v>38</v>
      </c>
      <c r="O106" t="s">
        <v>40</v>
      </c>
      <c r="P106" t="s">
        <v>45</v>
      </c>
      <c r="Q106" t="s">
        <v>43</v>
      </c>
      <c r="R106" t="s">
        <v>89</v>
      </c>
      <c r="S106" t="s">
        <v>89</v>
      </c>
      <c r="T106" t="s">
        <v>89</v>
      </c>
      <c r="U106" t="s">
        <v>89</v>
      </c>
      <c r="V106" t="s">
        <v>89</v>
      </c>
      <c r="W106" t="s">
        <v>89</v>
      </c>
      <c r="X106" s="1">
        <f>IF(E106&lt;0.1,D106,"")</f>
        <v>1.8952726584474999</v>
      </c>
      <c r="Y106" s="1" t="str">
        <f>IF(E106&lt;G106,E106,"")</f>
        <v/>
      </c>
      <c r="Z106" s="1" t="str">
        <f>IF(E106&lt;0.05,E106,"")</f>
        <v/>
      </c>
      <c r="AA106" s="1">
        <f>IF(J106&lt;0.1,I106,"")</f>
        <v>-3.9720288266397699</v>
      </c>
      <c r="AB106" s="1">
        <f>IF(J106&lt;L106,J106,"")</f>
        <v>8.9901021028787804E-4</v>
      </c>
      <c r="AC106" s="1">
        <f>IF(J106&lt;0.05,J106,"")</f>
        <v>8.9901021028787804E-4</v>
      </c>
    </row>
    <row r="107" spans="2:29" x14ac:dyDescent="0.2">
      <c r="B107" t="s">
        <v>24</v>
      </c>
      <c r="C107" t="s">
        <v>28</v>
      </c>
      <c r="D107" s="11">
        <v>0.279774708041575</v>
      </c>
      <c r="E107" s="11">
        <v>0.78255481772668101</v>
      </c>
      <c r="F107" s="11">
        <v>0.78255481772668101</v>
      </c>
      <c r="G107" s="11">
        <v>0.10522152119473401</v>
      </c>
      <c r="H107" s="11">
        <v>0.162539818002465</v>
      </c>
      <c r="I107">
        <v>-6.2243600354068898</v>
      </c>
      <c r="J107">
        <v>1.4354672090243E-5</v>
      </c>
      <c r="K107">
        <v>1.4354672090243E-5</v>
      </c>
      <c r="L107">
        <v>1.5913232822623899E-2</v>
      </c>
      <c r="M107">
        <v>3.3941303224058597E-2</v>
      </c>
      <c r="N107" t="s">
        <v>38</v>
      </c>
      <c r="O107" t="s">
        <v>41</v>
      </c>
      <c r="P107" t="s">
        <v>44</v>
      </c>
      <c r="Q107" t="s">
        <v>40</v>
      </c>
      <c r="R107" t="s">
        <v>89</v>
      </c>
      <c r="S107" t="s">
        <v>89</v>
      </c>
      <c r="T107" t="s">
        <v>89</v>
      </c>
      <c r="U107" t="s">
        <v>89</v>
      </c>
      <c r="V107" t="s">
        <v>89</v>
      </c>
      <c r="W107" t="s">
        <v>89</v>
      </c>
      <c r="X107" s="1" t="str">
        <f>IF(E107&lt;0.1,D107,"")</f>
        <v/>
      </c>
      <c r="Y107" s="1" t="str">
        <f>IF(E107&lt;G107,E107,"")</f>
        <v/>
      </c>
      <c r="Z107" s="1" t="str">
        <f>IF(E107&lt;0.05,E107,"")</f>
        <v/>
      </c>
      <c r="AA107" s="1">
        <f>IF(J107&lt;0.1,I107,"")</f>
        <v>-6.2243600354068898</v>
      </c>
      <c r="AB107" s="1">
        <f>IF(J107&lt;L107,J107,"")</f>
        <v>1.4354672090243E-5</v>
      </c>
      <c r="AC107" s="1">
        <f>IF(J107&lt;0.05,J107,"")</f>
        <v>1.4354672090243E-5</v>
      </c>
    </row>
    <row r="108" spans="2:29" x14ac:dyDescent="0.2">
      <c r="B108" t="s">
        <v>24</v>
      </c>
      <c r="C108" t="s">
        <v>30</v>
      </c>
      <c r="D108" s="11">
        <v>2.0227247787681302</v>
      </c>
      <c r="E108" s="11">
        <v>6.0977784582978103E-2</v>
      </c>
      <c r="F108" s="11">
        <v>6.0977784582978103E-2</v>
      </c>
      <c r="G108" s="11">
        <v>6.6143277148648705E-2</v>
      </c>
      <c r="H108" s="11">
        <v>0.111774970834365</v>
      </c>
      <c r="I108">
        <v>-3.6804367440520198</v>
      </c>
      <c r="J108">
        <v>1.9608376359304398E-3</v>
      </c>
      <c r="K108">
        <v>1.9608376359304398E-3</v>
      </c>
      <c r="L108">
        <v>2.5473602607003799E-2</v>
      </c>
      <c r="M108">
        <v>5.7835093634281798E-2</v>
      </c>
      <c r="N108" t="s">
        <v>38</v>
      </c>
      <c r="O108" t="s">
        <v>41</v>
      </c>
      <c r="P108" t="s">
        <v>44</v>
      </c>
      <c r="Q108" t="s">
        <v>42</v>
      </c>
      <c r="R108" t="s">
        <v>89</v>
      </c>
      <c r="S108" t="s">
        <v>89</v>
      </c>
      <c r="T108" t="s">
        <v>89</v>
      </c>
      <c r="U108" t="s">
        <v>89</v>
      </c>
      <c r="V108" t="s">
        <v>89</v>
      </c>
      <c r="W108" t="s">
        <v>89</v>
      </c>
      <c r="X108" s="1">
        <f>IF(E108&lt;0.1,D108,"")</f>
        <v>2.0227247787681302</v>
      </c>
      <c r="Y108" s="1">
        <f>IF(E108&lt;G108,E108,"")</f>
        <v>6.0977784582978103E-2</v>
      </c>
      <c r="Z108" s="1" t="str">
        <f>IF(E108&lt;0.05,E108,"")</f>
        <v/>
      </c>
      <c r="AA108" s="1">
        <f>IF(J108&lt;0.1,I108,"")</f>
        <v>-3.6804367440520198</v>
      </c>
      <c r="AB108" s="1">
        <f>IF(J108&lt;L108,J108,"")</f>
        <v>1.9608376359304398E-3</v>
      </c>
      <c r="AC108" s="1">
        <f>IF(J108&lt;0.05,J108,"")</f>
        <v>1.9608376359304398E-3</v>
      </c>
    </row>
    <row r="109" spans="2:29" x14ac:dyDescent="0.2">
      <c r="B109" t="s">
        <v>24</v>
      </c>
      <c r="C109" t="s">
        <v>31</v>
      </c>
      <c r="D109" s="11">
        <v>2.5633863495613598</v>
      </c>
      <c r="E109" s="11">
        <v>2.25386633593847E-2</v>
      </c>
      <c r="F109" s="11">
        <v>2.25386633593847E-2</v>
      </c>
      <c r="G109" s="11">
        <v>4.6610361080890901E-2</v>
      </c>
      <c r="H109" s="11">
        <v>8.7209354191738295E-2</v>
      </c>
      <c r="I109">
        <v>-6.0449213054969304</v>
      </c>
      <c r="J109" s="10">
        <v>1.0440743959775E-5</v>
      </c>
      <c r="K109" s="10">
        <v>1.0440743959775E-5</v>
      </c>
      <c r="L109">
        <v>1.42661126326007E-2</v>
      </c>
      <c r="M109">
        <v>2.3365597470059399E-2</v>
      </c>
      <c r="N109" t="s">
        <v>38</v>
      </c>
      <c r="O109" t="s">
        <v>41</v>
      </c>
      <c r="P109" t="s">
        <v>44</v>
      </c>
      <c r="Q109" t="s">
        <v>43</v>
      </c>
      <c r="R109" t="s">
        <v>89</v>
      </c>
      <c r="S109" t="s">
        <v>89</v>
      </c>
      <c r="T109" t="s">
        <v>89</v>
      </c>
      <c r="U109" t="s">
        <v>89</v>
      </c>
      <c r="V109" t="s">
        <v>89</v>
      </c>
      <c r="W109" t="s">
        <v>89</v>
      </c>
      <c r="X109" s="1">
        <f>IF(E109&lt;0.1,D109,"")</f>
        <v>2.5633863495613598</v>
      </c>
      <c r="Y109" s="1">
        <f>IF(E109&lt;G109,E109,"")</f>
        <v>2.25386633593847E-2</v>
      </c>
      <c r="Z109" s="1">
        <f>IF(E109&lt;0.05,E109,"")</f>
        <v>2.25386633593847E-2</v>
      </c>
      <c r="AA109" s="1">
        <f>IF(J109&lt;0.1,I109,"")</f>
        <v>-6.0449213054969304</v>
      </c>
      <c r="AB109" s="1">
        <f>IF(J109&lt;L109,J109,"")</f>
        <v>1.0440743959775E-5</v>
      </c>
      <c r="AC109" s="1">
        <f>IF(J109&lt;0.05,J109,"")</f>
        <v>1.0440743959775E-5</v>
      </c>
    </row>
    <row r="110" spans="2:29" x14ac:dyDescent="0.2">
      <c r="B110" t="s">
        <v>24</v>
      </c>
      <c r="C110" t="s">
        <v>33</v>
      </c>
      <c r="D110" s="11">
        <v>0.76581826136767595</v>
      </c>
      <c r="E110" s="11">
        <v>0.45203581292403999</v>
      </c>
      <c r="F110" s="11">
        <v>0.45203581292403999</v>
      </c>
      <c r="G110" s="11">
        <v>7.3417027673657098E-2</v>
      </c>
      <c r="H110" s="11">
        <v>0.129053687530295</v>
      </c>
      <c r="I110">
        <v>-3.0927057257894002</v>
      </c>
      <c r="J110" s="10">
        <v>5.0022524074575499E-3</v>
      </c>
      <c r="K110" s="10">
        <v>5.0022524074575499E-3</v>
      </c>
      <c r="L110">
        <v>1.8984384559288098E-2</v>
      </c>
      <c r="M110">
        <v>3.8139246766000903E-2</v>
      </c>
      <c r="N110" t="s">
        <v>38</v>
      </c>
      <c r="O110" t="s">
        <v>41</v>
      </c>
      <c r="P110" t="s">
        <v>45</v>
      </c>
      <c r="Q110" t="s">
        <v>40</v>
      </c>
      <c r="R110" t="s">
        <v>89</v>
      </c>
      <c r="S110" t="s">
        <v>89</v>
      </c>
      <c r="T110" t="s">
        <v>89</v>
      </c>
      <c r="U110" t="s">
        <v>89</v>
      </c>
      <c r="V110" t="s">
        <v>89</v>
      </c>
      <c r="W110" t="s">
        <v>89</v>
      </c>
      <c r="X110" s="1" t="str">
        <f>IF(E110&lt;0.1,D110,"")</f>
        <v/>
      </c>
      <c r="Y110" s="1" t="str">
        <f>IF(E110&lt;G110,E110,"")</f>
        <v/>
      </c>
      <c r="Z110" s="1" t="str">
        <f>IF(E110&lt;0.05,E110,"")</f>
        <v/>
      </c>
      <c r="AA110" s="1">
        <f>IF(J110&lt;0.1,I110,"")</f>
        <v>-3.0927057257894002</v>
      </c>
      <c r="AB110" s="1">
        <f>IF(J110&lt;L110,J110,"")</f>
        <v>5.0022524074575499E-3</v>
      </c>
      <c r="AC110" s="1">
        <f>IF(J110&lt;0.05,J110,"")</f>
        <v>5.0022524074575499E-3</v>
      </c>
    </row>
    <row r="111" spans="2:29" x14ac:dyDescent="0.2">
      <c r="B111" t="s">
        <v>24</v>
      </c>
      <c r="C111" t="s">
        <v>35</v>
      </c>
      <c r="D111" s="11">
        <v>1.6271318786114299</v>
      </c>
      <c r="E111" s="11">
        <v>0.119962634636574</v>
      </c>
      <c r="F111" s="11">
        <v>0.119962634636574</v>
      </c>
      <c r="G111" s="11">
        <v>4.9393762502312803E-2</v>
      </c>
      <c r="H111" s="11">
        <v>9.6172367503423506E-2</v>
      </c>
      <c r="I111">
        <v>-2.4735033995134601</v>
      </c>
      <c r="J111">
        <v>2.5042552942074098E-2</v>
      </c>
      <c r="K111">
        <v>2.5042552942074098E-2</v>
      </c>
      <c r="L111">
        <v>3.1814092773029302E-2</v>
      </c>
      <c r="M111">
        <v>8.1433747891750105E-2</v>
      </c>
      <c r="N111" t="s">
        <v>38</v>
      </c>
      <c r="O111" t="s">
        <v>41</v>
      </c>
      <c r="P111" t="s">
        <v>45</v>
      </c>
      <c r="Q111" t="s">
        <v>42</v>
      </c>
      <c r="R111" t="s">
        <v>89</v>
      </c>
      <c r="S111" t="s">
        <v>89</v>
      </c>
      <c r="T111" t="s">
        <v>89</v>
      </c>
      <c r="U111" t="s">
        <v>89</v>
      </c>
      <c r="V111" t="s">
        <v>89</v>
      </c>
      <c r="W111" t="s">
        <v>89</v>
      </c>
      <c r="X111" s="1" t="str">
        <f>IF(E111&lt;0.1,D111,"")</f>
        <v/>
      </c>
      <c r="Y111" s="1" t="str">
        <f>IF(E111&lt;G111,E111,"")</f>
        <v/>
      </c>
      <c r="Z111" s="1" t="str">
        <f>IF(E111&lt;0.05,E111,"")</f>
        <v/>
      </c>
      <c r="AA111" s="1">
        <f>IF(J111&lt;0.1,I111,"")</f>
        <v>-2.4735033995134601</v>
      </c>
      <c r="AB111" s="1">
        <f>IF(J111&lt;L111,J111,"")</f>
        <v>2.5042552942074098E-2</v>
      </c>
      <c r="AC111" s="1">
        <f>IF(J111&lt;0.05,J111,"")</f>
        <v>2.5042552942074098E-2</v>
      </c>
    </row>
    <row r="112" spans="2:29" x14ac:dyDescent="0.2">
      <c r="B112" t="s">
        <v>24</v>
      </c>
      <c r="C112" t="s">
        <v>36</v>
      </c>
      <c r="D112" s="11">
        <v>2.2765990610166602</v>
      </c>
      <c r="E112" s="11">
        <v>3.5634569895663402E-2</v>
      </c>
      <c r="F112" s="11">
        <v>3.5634569895663402E-2</v>
      </c>
      <c r="G112" s="11">
        <v>4.4146364633170301E-2</v>
      </c>
      <c r="H112" s="11">
        <v>9.2119784802014104E-2</v>
      </c>
      <c r="I112">
        <v>-4.4840621264839804</v>
      </c>
      <c r="J112" s="10">
        <v>3.22828217114806E-4</v>
      </c>
      <c r="K112" s="10">
        <v>3.22828217114806E-4</v>
      </c>
      <c r="L112">
        <v>2.03464128046578E-2</v>
      </c>
      <c r="M112">
        <v>5.1000495138183097E-2</v>
      </c>
      <c r="N112" t="s">
        <v>38</v>
      </c>
      <c r="O112" t="s">
        <v>41</v>
      </c>
      <c r="P112" t="s">
        <v>45</v>
      </c>
      <c r="Q112" t="s">
        <v>43</v>
      </c>
      <c r="R112" t="s">
        <v>89</v>
      </c>
      <c r="S112" t="s">
        <v>89</v>
      </c>
      <c r="T112" t="s">
        <v>89</v>
      </c>
      <c r="U112" t="s">
        <v>89</v>
      </c>
      <c r="V112" t="s">
        <v>89</v>
      </c>
      <c r="W112" t="s">
        <v>89</v>
      </c>
      <c r="X112" s="1">
        <f>IF(E112&lt;0.1,D112,"")</f>
        <v>2.2765990610166602</v>
      </c>
      <c r="Y112" s="1">
        <f>IF(E112&lt;G112,E112,"")</f>
        <v>3.5634569895663402E-2</v>
      </c>
      <c r="Z112" s="1">
        <f>IF(E112&lt;0.05,E112,"")</f>
        <v>3.5634569895663402E-2</v>
      </c>
      <c r="AA112" s="1">
        <f>IF(J112&lt;0.1,I112,"")</f>
        <v>-4.4840621264839804</v>
      </c>
      <c r="AB112" s="1">
        <f>IF(J112&lt;L112,J112,"")</f>
        <v>3.22828217114806E-4</v>
      </c>
      <c r="AC112" s="1">
        <f>IF(J112&lt;0.05,J112,"")</f>
        <v>3.22828217114806E-4</v>
      </c>
    </row>
    <row r="113" spans="2:29" x14ac:dyDescent="0.2">
      <c r="B113" t="s">
        <v>25</v>
      </c>
      <c r="C113" t="s">
        <v>28</v>
      </c>
      <c r="D113" s="11">
        <v>-0.357874601047449</v>
      </c>
      <c r="E113" s="11">
        <v>0.72320779893457998</v>
      </c>
      <c r="F113" s="11">
        <v>0.72320779893457998</v>
      </c>
      <c r="G113" s="11">
        <v>0.10338409175987601</v>
      </c>
      <c r="H113" s="11">
        <v>0.17793339944846001</v>
      </c>
      <c r="I113">
        <v>-6.0063753181880202</v>
      </c>
      <c r="J113">
        <v>1.8711865717427E-5</v>
      </c>
      <c r="K113">
        <v>1.8711865717427E-5</v>
      </c>
      <c r="L113">
        <v>2.0279771160460501E-2</v>
      </c>
      <c r="M113">
        <v>3.7330365458132099E-2</v>
      </c>
      <c r="N113" t="s">
        <v>38</v>
      </c>
      <c r="O113" t="s">
        <v>42</v>
      </c>
      <c r="P113" t="s">
        <v>44</v>
      </c>
      <c r="Q113" t="s">
        <v>40</v>
      </c>
      <c r="R113" t="s">
        <v>89</v>
      </c>
      <c r="S113" t="s">
        <v>89</v>
      </c>
      <c r="T113" t="s">
        <v>89</v>
      </c>
      <c r="U113" t="s">
        <v>89</v>
      </c>
      <c r="V113" t="s">
        <v>89</v>
      </c>
      <c r="W113" t="s">
        <v>89</v>
      </c>
      <c r="X113" s="1" t="str">
        <f>IF(E113&lt;0.1,D113,"")</f>
        <v/>
      </c>
      <c r="Y113" s="1" t="str">
        <f>IF(E113&lt;G113,E113,"")</f>
        <v/>
      </c>
      <c r="Z113" s="1" t="str">
        <f>IF(E113&lt;0.05,E113,"")</f>
        <v/>
      </c>
      <c r="AA113" s="1">
        <f>IF(J113&lt;0.1,I113,"")</f>
        <v>-6.0063753181880202</v>
      </c>
      <c r="AB113" s="1">
        <f>IF(J113&lt;L113,J113,"")</f>
        <v>1.8711865717427E-5</v>
      </c>
      <c r="AC113" s="1">
        <f>IF(J113&lt;0.05,J113,"")</f>
        <v>1.8711865717427E-5</v>
      </c>
    </row>
    <row r="114" spans="2:29" x14ac:dyDescent="0.2">
      <c r="B114" t="s">
        <v>25</v>
      </c>
      <c r="C114" t="s">
        <v>29</v>
      </c>
      <c r="D114" s="11">
        <v>2.00653343372975</v>
      </c>
      <c r="E114" s="11">
        <v>5.9345574096596902E-2</v>
      </c>
      <c r="F114" s="11">
        <v>5.9345574096596902E-2</v>
      </c>
      <c r="G114" s="11">
        <v>9.0687639029919401E-2</v>
      </c>
      <c r="H114" s="11">
        <v>0.158402168392621</v>
      </c>
      <c r="I114">
        <v>-5.3941535093803203</v>
      </c>
      <c r="J114">
        <v>1.6707755352200501E-5</v>
      </c>
      <c r="K114">
        <v>1.6707755352200501E-5</v>
      </c>
      <c r="L114">
        <v>2.6496965227640001E-2</v>
      </c>
      <c r="M114">
        <v>4.9679167574083097E-2</v>
      </c>
      <c r="N114" t="s">
        <v>38</v>
      </c>
      <c r="O114" t="s">
        <v>42</v>
      </c>
      <c r="P114" t="s">
        <v>44</v>
      </c>
      <c r="Q114" t="s">
        <v>41</v>
      </c>
      <c r="R114" t="s">
        <v>89</v>
      </c>
      <c r="S114" t="s">
        <v>89</v>
      </c>
      <c r="T114" t="s">
        <v>89</v>
      </c>
      <c r="U114" t="s">
        <v>89</v>
      </c>
      <c r="V114" t="s">
        <v>89</v>
      </c>
      <c r="W114" t="s">
        <v>89</v>
      </c>
      <c r="X114" s="1">
        <f>IF(E114&lt;0.1,D114,"")</f>
        <v>2.00653343372975</v>
      </c>
      <c r="Y114" s="1">
        <f>IF(E114&lt;G114,E114,"")</f>
        <v>5.9345574096596902E-2</v>
      </c>
      <c r="Z114" s="1" t="str">
        <f>IF(E114&lt;0.05,E114,"")</f>
        <v/>
      </c>
      <c r="AA114" s="1">
        <f>IF(J114&lt;0.1,I114,"")</f>
        <v>-5.3941535093803203</v>
      </c>
      <c r="AB114" s="1">
        <f>IF(J114&lt;L114,J114,"")</f>
        <v>1.6707755352200501E-5</v>
      </c>
      <c r="AC114" s="1">
        <f>IF(J114&lt;0.05,J114,"")</f>
        <v>1.6707755352200501E-5</v>
      </c>
    </row>
    <row r="115" spans="2:29" x14ac:dyDescent="0.2">
      <c r="B115" t="s">
        <v>25</v>
      </c>
      <c r="C115" t="s">
        <v>31</v>
      </c>
      <c r="D115" s="11">
        <v>1.8205105239830801</v>
      </c>
      <c r="E115" s="11">
        <v>8.2862165061336604E-2</v>
      </c>
      <c r="F115" s="11">
        <v>8.2862165061336604E-2</v>
      </c>
      <c r="G115" s="11">
        <v>9.4192539424831995E-2</v>
      </c>
      <c r="H115" s="11">
        <v>0.160042816385746</v>
      </c>
      <c r="I115">
        <v>-5.6464033652692098</v>
      </c>
      <c r="J115" s="10">
        <v>1.7648058034113899E-5</v>
      </c>
      <c r="K115" s="10">
        <v>1.7648058034113899E-5</v>
      </c>
      <c r="L115">
        <v>1.8700301761194801E-2</v>
      </c>
      <c r="M115">
        <v>3.3627431892837303E-2</v>
      </c>
      <c r="N115" t="s">
        <v>38</v>
      </c>
      <c r="O115" t="s">
        <v>42</v>
      </c>
      <c r="P115" t="s">
        <v>44</v>
      </c>
      <c r="Q115" t="s">
        <v>43</v>
      </c>
      <c r="R115" t="s">
        <v>89</v>
      </c>
      <c r="S115" t="s">
        <v>89</v>
      </c>
      <c r="T115" t="s">
        <v>89</v>
      </c>
      <c r="U115" t="s">
        <v>89</v>
      </c>
      <c r="V115" t="s">
        <v>89</v>
      </c>
      <c r="W115" t="s">
        <v>89</v>
      </c>
      <c r="X115" s="1">
        <f>IF(E115&lt;0.1,D115,"")</f>
        <v>1.8205105239830801</v>
      </c>
      <c r="Y115" s="1">
        <f>IF(E115&lt;G115,E115,"")</f>
        <v>8.2862165061336604E-2</v>
      </c>
      <c r="Z115" s="1" t="str">
        <f>IF(E115&lt;0.05,E115,"")</f>
        <v/>
      </c>
      <c r="AA115" s="1">
        <f>IF(J115&lt;0.1,I115,"")</f>
        <v>-5.6464033652692098</v>
      </c>
      <c r="AB115" s="1">
        <f>IF(J115&lt;L115,J115,"")</f>
        <v>1.7648058034113899E-5</v>
      </c>
      <c r="AC115" s="1">
        <f>IF(J115&lt;0.05,J115,"")</f>
        <v>1.7648058034113899E-5</v>
      </c>
    </row>
    <row r="116" spans="2:29" x14ac:dyDescent="0.2">
      <c r="B116" t="s">
        <v>25</v>
      </c>
      <c r="C116" t="s">
        <v>33</v>
      </c>
      <c r="D116" s="11">
        <v>0.170306550269269</v>
      </c>
      <c r="E116" s="11">
        <v>0.86599451713120601</v>
      </c>
      <c r="F116" s="11">
        <v>0.86599451713120601</v>
      </c>
      <c r="G116" s="11">
        <v>0.113753473473423</v>
      </c>
      <c r="H116" s="11">
        <v>0.18560570211679001</v>
      </c>
      <c r="I116">
        <v>-2.8143227528425601</v>
      </c>
      <c r="J116" s="10">
        <v>9.3409341950648397E-3</v>
      </c>
      <c r="K116" s="10">
        <v>9.3409341950648397E-3</v>
      </c>
      <c r="L116">
        <v>2.4630516597761699E-2</v>
      </c>
      <c r="M116">
        <v>4.8265192521484798E-2</v>
      </c>
      <c r="N116" t="s">
        <v>38</v>
      </c>
      <c r="O116" t="s">
        <v>42</v>
      </c>
      <c r="P116" t="s">
        <v>45</v>
      </c>
      <c r="Q116" t="s">
        <v>40</v>
      </c>
      <c r="R116" t="s">
        <v>89</v>
      </c>
      <c r="S116" t="s">
        <v>89</v>
      </c>
      <c r="T116" t="s">
        <v>89</v>
      </c>
      <c r="U116" t="s">
        <v>89</v>
      </c>
      <c r="V116" t="s">
        <v>89</v>
      </c>
      <c r="W116" t="s">
        <v>89</v>
      </c>
      <c r="X116" s="1" t="str">
        <f>IF(E116&lt;0.1,D116,"")</f>
        <v/>
      </c>
      <c r="Y116" s="1" t="str">
        <f>IF(E116&lt;G116,E116,"")</f>
        <v/>
      </c>
      <c r="Z116" s="1" t="str">
        <f>IF(E116&lt;0.05,E116,"")</f>
        <v/>
      </c>
      <c r="AA116" s="1">
        <f>IF(J116&lt;0.1,I116,"")</f>
        <v>-2.8143227528425601</v>
      </c>
      <c r="AB116" s="1">
        <f>IF(J116&lt;L116,J116,"")</f>
        <v>9.3409341950648397E-3</v>
      </c>
      <c r="AC116" s="1">
        <f>IF(J116&lt;0.05,J116,"")</f>
        <v>9.3409341950648397E-3</v>
      </c>
    </row>
    <row r="117" spans="2:29" x14ac:dyDescent="0.2">
      <c r="B117" t="s">
        <v>25</v>
      </c>
      <c r="C117" t="s">
        <v>34</v>
      </c>
      <c r="D117" s="11">
        <v>1.5961690553618899</v>
      </c>
      <c r="E117" s="11">
        <v>0.124157644054724</v>
      </c>
      <c r="F117" s="11">
        <v>0.124157644054724</v>
      </c>
      <c r="G117" s="11">
        <v>8.7154314294365307E-2</v>
      </c>
      <c r="H117" s="11">
        <v>0.15421647679831399</v>
      </c>
      <c r="I117">
        <v>-2.30576269484403</v>
      </c>
      <c r="J117" s="10">
        <v>3.12440866156014E-2</v>
      </c>
      <c r="K117" s="10">
        <v>3.12440866156014E-2</v>
      </c>
      <c r="L117">
        <v>3.4712122179355799E-2</v>
      </c>
      <c r="M117">
        <v>6.6877797101193195E-2</v>
      </c>
      <c r="N117" t="s">
        <v>38</v>
      </c>
      <c r="O117" t="s">
        <v>42</v>
      </c>
      <c r="P117" t="s">
        <v>45</v>
      </c>
      <c r="Q117" t="s">
        <v>41</v>
      </c>
      <c r="R117" t="s">
        <v>89</v>
      </c>
      <c r="S117" t="s">
        <v>89</v>
      </c>
      <c r="T117" t="s">
        <v>89</v>
      </c>
      <c r="U117" t="s">
        <v>89</v>
      </c>
      <c r="V117" t="s">
        <v>89</v>
      </c>
      <c r="W117" t="s">
        <v>89</v>
      </c>
      <c r="X117" s="1" t="str">
        <f>IF(E117&lt;0.1,D117,"")</f>
        <v/>
      </c>
      <c r="Y117" s="1" t="str">
        <f>IF(E117&lt;G117,E117,"")</f>
        <v/>
      </c>
      <c r="Z117" s="1" t="str">
        <f>IF(E117&lt;0.05,E117,"")</f>
        <v/>
      </c>
      <c r="AA117" s="1">
        <f>IF(J117&lt;0.1,I117,"")</f>
        <v>-2.30576269484403</v>
      </c>
      <c r="AB117" s="1">
        <f>IF(J117&lt;L117,J117,"")</f>
        <v>3.12440866156014E-2</v>
      </c>
      <c r="AC117" s="1">
        <f>IF(J117&lt;0.05,J117,"")</f>
        <v>3.12440866156014E-2</v>
      </c>
    </row>
    <row r="118" spans="2:29" x14ac:dyDescent="0.2">
      <c r="B118" t="s">
        <v>25</v>
      </c>
      <c r="C118" t="s">
        <v>36</v>
      </c>
      <c r="D118" s="11">
        <v>1.5930844640408</v>
      </c>
      <c r="E118" s="11">
        <v>0.123612699334545</v>
      </c>
      <c r="F118" s="11">
        <v>0.123612699334545</v>
      </c>
      <c r="G118" s="11">
        <v>9.3287858990493897E-2</v>
      </c>
      <c r="H118" s="11">
        <v>0.156953323763103</v>
      </c>
      <c r="I118">
        <v>-4.1665453326255397</v>
      </c>
      <c r="J118" s="10">
        <v>5.6628026690694301E-4</v>
      </c>
      <c r="K118" s="10">
        <v>5.6628026690694301E-4</v>
      </c>
      <c r="L118">
        <v>3.55333918776016E-2</v>
      </c>
      <c r="M118">
        <v>7.2827137586395099E-2</v>
      </c>
      <c r="N118" t="s">
        <v>38</v>
      </c>
      <c r="O118" t="s">
        <v>42</v>
      </c>
      <c r="P118" t="s">
        <v>45</v>
      </c>
      <c r="Q118" t="s">
        <v>43</v>
      </c>
      <c r="R118" t="s">
        <v>89</v>
      </c>
      <c r="S118" t="s">
        <v>89</v>
      </c>
      <c r="T118" t="s">
        <v>89</v>
      </c>
      <c r="U118" t="s">
        <v>89</v>
      </c>
      <c r="V118" t="s">
        <v>89</v>
      </c>
      <c r="W118" t="s">
        <v>89</v>
      </c>
      <c r="X118" s="1" t="str">
        <f>IF(E118&lt;0.1,D118,"")</f>
        <v/>
      </c>
      <c r="Y118" s="1" t="str">
        <f>IF(E118&lt;G118,E118,"")</f>
        <v/>
      </c>
      <c r="Z118" s="1" t="str">
        <f>IF(E118&lt;0.05,E118,"")</f>
        <v/>
      </c>
      <c r="AA118" s="1">
        <f>IF(J118&lt;0.1,I118,"")</f>
        <v>-4.1665453326255397</v>
      </c>
      <c r="AB118" s="1">
        <f>IF(J118&lt;L118,J118,"")</f>
        <v>5.6628026690694301E-4</v>
      </c>
      <c r="AC118" s="1">
        <f>IF(J118&lt;0.05,J118,"")</f>
        <v>5.6628026690694301E-4</v>
      </c>
    </row>
    <row r="119" spans="2:29" x14ac:dyDescent="0.2">
      <c r="B119" t="s">
        <v>26</v>
      </c>
      <c r="C119" t="s">
        <v>28</v>
      </c>
      <c r="D119" s="11">
        <v>0.53917934038743298</v>
      </c>
      <c r="E119" s="11">
        <v>0.59461300562011898</v>
      </c>
      <c r="F119" s="11">
        <v>0.59461300562011898</v>
      </c>
      <c r="G119" s="11">
        <v>0.120736488640176</v>
      </c>
      <c r="H119" s="11">
        <v>0.18578401172662801</v>
      </c>
      <c r="I119">
        <v>-2.9932365129180201</v>
      </c>
      <c r="J119">
        <v>7.1476398334828902E-3</v>
      </c>
      <c r="K119">
        <v>7.1476398334828902E-3</v>
      </c>
      <c r="L119">
        <v>5.2664836590699697E-2</v>
      </c>
      <c r="M119">
        <v>8.9200021447608399E-2</v>
      </c>
      <c r="N119" t="s">
        <v>38</v>
      </c>
      <c r="O119" t="s">
        <v>43</v>
      </c>
      <c r="P119" t="s">
        <v>44</v>
      </c>
      <c r="Q119" t="s">
        <v>40</v>
      </c>
      <c r="R119" t="s">
        <v>89</v>
      </c>
      <c r="S119" t="s">
        <v>89</v>
      </c>
      <c r="T119" t="s">
        <v>89</v>
      </c>
      <c r="U119" t="s">
        <v>89</v>
      </c>
      <c r="V119" t="s">
        <v>89</v>
      </c>
      <c r="W119" t="s">
        <v>89</v>
      </c>
      <c r="X119" s="1" t="str">
        <f>IF(E119&lt;0.1,D119,"")</f>
        <v/>
      </c>
      <c r="Y119" s="1" t="str">
        <f>IF(E119&lt;G119,E119,"")</f>
        <v/>
      </c>
      <c r="Z119" s="1" t="str">
        <f>IF(E119&lt;0.05,E119,"")</f>
        <v/>
      </c>
      <c r="AA119" s="1">
        <f>IF(J119&lt;0.1,I119,"")</f>
        <v>-2.9932365129180201</v>
      </c>
      <c r="AB119" s="1">
        <f>IF(J119&lt;L119,J119,"")</f>
        <v>7.1476398334828902E-3</v>
      </c>
      <c r="AC119" s="1">
        <f>IF(J119&lt;0.05,J119,"")</f>
        <v>7.1476398334828902E-3</v>
      </c>
    </row>
    <row r="120" spans="2:29" x14ac:dyDescent="0.2">
      <c r="B120" t="s">
        <v>26</v>
      </c>
      <c r="C120" t="s">
        <v>29</v>
      </c>
      <c r="D120" s="11">
        <v>2.6446024188695301</v>
      </c>
      <c r="E120" s="11">
        <v>1.68777950225872E-2</v>
      </c>
      <c r="F120" s="11">
        <v>1.68777950225872E-2</v>
      </c>
      <c r="G120" s="11">
        <v>8.2332891938037098E-2</v>
      </c>
      <c r="H120" s="11">
        <v>0.13724996795034</v>
      </c>
      <c r="I120">
        <v>-2.0845084149045898</v>
      </c>
      <c r="J120">
        <v>4.5790523105494099E-2</v>
      </c>
      <c r="K120">
        <v>4.5790523105494099E-2</v>
      </c>
      <c r="L120">
        <v>6.9886420577662006E-2</v>
      </c>
      <c r="M120">
        <v>0.117810890216366</v>
      </c>
      <c r="N120" t="s">
        <v>38</v>
      </c>
      <c r="O120" t="s">
        <v>43</v>
      </c>
      <c r="P120" t="s">
        <v>44</v>
      </c>
      <c r="Q120" t="s">
        <v>41</v>
      </c>
      <c r="R120" t="s">
        <v>89</v>
      </c>
      <c r="S120" t="s">
        <v>89</v>
      </c>
      <c r="T120" t="s">
        <v>89</v>
      </c>
      <c r="U120" t="s">
        <v>89</v>
      </c>
      <c r="V120" t="s">
        <v>89</v>
      </c>
      <c r="W120" t="s">
        <v>89</v>
      </c>
      <c r="X120" s="1">
        <f>IF(E120&lt;0.1,D120,"")</f>
        <v>2.6446024188695301</v>
      </c>
      <c r="Y120" s="1">
        <f>IF(E120&lt;G120,E120,"")</f>
        <v>1.68777950225872E-2</v>
      </c>
      <c r="Z120" s="1">
        <f>IF(E120&lt;0.05,E120,"")</f>
        <v>1.68777950225872E-2</v>
      </c>
      <c r="AA120" s="1">
        <f>IF(J120&lt;0.1,I120,"")</f>
        <v>-2.0845084149045898</v>
      </c>
      <c r="AB120" s="1">
        <f>IF(J120&lt;L120,J120,"")</f>
        <v>4.5790523105494099E-2</v>
      </c>
      <c r="AC120" s="1">
        <f>IF(J120&lt;0.05,J120,"")</f>
        <v>4.5790523105494099E-2</v>
      </c>
    </row>
    <row r="121" spans="2:29" x14ac:dyDescent="0.2">
      <c r="B121" t="s">
        <v>26</v>
      </c>
      <c r="C121" t="s">
        <v>30</v>
      </c>
      <c r="D121" s="11">
        <v>2.0345594426433702</v>
      </c>
      <c r="E121" s="11">
        <v>5.5275232017281101E-2</v>
      </c>
      <c r="F121" s="11">
        <v>5.5275232017281101E-2</v>
      </c>
      <c r="G121" s="11">
        <v>0.101567317682483</v>
      </c>
      <c r="H121" s="11">
        <v>0.16028723030870101</v>
      </c>
      <c r="I121">
        <v>0.115780488538842</v>
      </c>
      <c r="J121">
        <v>0.90881212718674598</v>
      </c>
      <c r="K121">
        <v>0.90881212718674598</v>
      </c>
      <c r="L121">
        <v>0.100802247393161</v>
      </c>
      <c r="M121">
        <v>0.16331996781286801</v>
      </c>
      <c r="N121" t="s">
        <v>38</v>
      </c>
      <c r="O121" t="s">
        <v>43</v>
      </c>
      <c r="P121" t="s">
        <v>44</v>
      </c>
      <c r="Q121" t="s">
        <v>42</v>
      </c>
      <c r="R121" t="s">
        <v>89</v>
      </c>
      <c r="S121" t="s">
        <v>89</v>
      </c>
      <c r="T121" t="s">
        <v>89</v>
      </c>
      <c r="U121" t="s">
        <v>89</v>
      </c>
      <c r="V121" t="s">
        <v>89</v>
      </c>
      <c r="W121" t="s">
        <v>89</v>
      </c>
      <c r="X121" s="1">
        <f>IF(E121&lt;0.1,D121,"")</f>
        <v>2.0345594426433702</v>
      </c>
      <c r="Y121" s="1">
        <f>IF(E121&lt;G121,E121,"")</f>
        <v>5.5275232017281101E-2</v>
      </c>
      <c r="Z121" s="1" t="str">
        <f>IF(E121&lt;0.05,E121,"")</f>
        <v/>
      </c>
      <c r="AA121" s="1" t="str">
        <f>IF(J121&lt;0.1,I121,"")</f>
        <v/>
      </c>
      <c r="AB121" s="1" t="str">
        <f>IF(J121&lt;L121,J121,"")</f>
        <v/>
      </c>
      <c r="AC121" s="1" t="str">
        <f>IF(J121&lt;0.05,J121,"")</f>
        <v/>
      </c>
    </row>
    <row r="122" spans="2:29" x14ac:dyDescent="0.2">
      <c r="B122" t="s">
        <v>26</v>
      </c>
      <c r="C122" t="s">
        <v>33</v>
      </c>
      <c r="D122" s="11">
        <v>0.95838811567326898</v>
      </c>
      <c r="E122" s="11">
        <v>0.34650383279275099</v>
      </c>
      <c r="F122" s="11">
        <v>0.34650383279275099</v>
      </c>
      <c r="G122" s="11">
        <v>0.11386700415145699</v>
      </c>
      <c r="H122" s="11">
        <v>0.18622884931655601</v>
      </c>
      <c r="I122">
        <v>0.90674229067039103</v>
      </c>
      <c r="J122">
        <v>0.371157319292168</v>
      </c>
      <c r="K122">
        <v>0.371157319292168</v>
      </c>
      <c r="L122">
        <v>4.12420149700439E-2</v>
      </c>
      <c r="M122">
        <v>8.7757984297157005E-2</v>
      </c>
      <c r="N122" t="s">
        <v>38</v>
      </c>
      <c r="O122" t="s">
        <v>43</v>
      </c>
      <c r="P122" t="s">
        <v>45</v>
      </c>
      <c r="Q122" t="s">
        <v>40</v>
      </c>
      <c r="R122" t="s">
        <v>89</v>
      </c>
      <c r="S122" t="s">
        <v>89</v>
      </c>
      <c r="T122" t="s">
        <v>89</v>
      </c>
      <c r="U122" t="s">
        <v>89</v>
      </c>
      <c r="V122" t="s">
        <v>89</v>
      </c>
      <c r="W122" t="s">
        <v>89</v>
      </c>
      <c r="X122" s="1" t="str">
        <f>IF(E122&lt;0.1,D122,"")</f>
        <v/>
      </c>
      <c r="Y122" s="1" t="str">
        <f>IF(E122&lt;G122,E122,"")</f>
        <v/>
      </c>
      <c r="Z122" s="1" t="str">
        <f>IF(E122&lt;0.05,E122,"")</f>
        <v/>
      </c>
      <c r="AA122" s="1" t="str">
        <f>IF(J122&lt;0.1,I122,"")</f>
        <v/>
      </c>
      <c r="AB122" s="1" t="str">
        <f>IF(J122&lt;L122,J122,"")</f>
        <v/>
      </c>
      <c r="AC122" s="1" t="str">
        <f>IF(J122&lt;0.05,J122,"")</f>
        <v/>
      </c>
    </row>
    <row r="123" spans="2:29" x14ac:dyDescent="0.2">
      <c r="B123" t="s">
        <v>26</v>
      </c>
      <c r="C123" t="s">
        <v>34</v>
      </c>
      <c r="D123" s="11">
        <v>2.2827682585150701</v>
      </c>
      <c r="E123" s="11">
        <v>3.3370013609424397E-2</v>
      </c>
      <c r="F123" s="11">
        <v>3.3370013609424397E-2</v>
      </c>
      <c r="G123" s="11">
        <v>7.2504823642640798E-2</v>
      </c>
      <c r="H123" s="11">
        <v>0.13443976053420301</v>
      </c>
      <c r="I123">
        <v>2.3288354682741801</v>
      </c>
      <c r="J123">
        <v>2.7314912365998398E-2</v>
      </c>
      <c r="K123">
        <v>2.7314912365998398E-2</v>
      </c>
      <c r="L123">
        <v>6.0254986546721498E-2</v>
      </c>
      <c r="M123">
        <v>0.119980116878103</v>
      </c>
      <c r="N123" t="s">
        <v>38</v>
      </c>
      <c r="O123" t="s">
        <v>43</v>
      </c>
      <c r="P123" t="s">
        <v>45</v>
      </c>
      <c r="Q123" t="s">
        <v>41</v>
      </c>
      <c r="R123" t="s">
        <v>89</v>
      </c>
      <c r="S123" t="s">
        <v>89</v>
      </c>
      <c r="T123" t="s">
        <v>89</v>
      </c>
      <c r="U123" t="s">
        <v>89</v>
      </c>
      <c r="V123" t="s">
        <v>89</v>
      </c>
      <c r="W123" t="s">
        <v>89</v>
      </c>
      <c r="X123" s="1">
        <f>IF(E123&lt;0.1,D123,"")</f>
        <v>2.2827682585150701</v>
      </c>
      <c r="Y123" s="1">
        <f>IF(E123&lt;G123,E123,"")</f>
        <v>3.3370013609424397E-2</v>
      </c>
      <c r="Z123" s="1">
        <f>IF(E123&lt;0.05,E123,"")</f>
        <v>3.3370013609424397E-2</v>
      </c>
      <c r="AA123" s="1">
        <f>IF(J123&lt;0.1,I123,"")</f>
        <v>2.3288354682741801</v>
      </c>
      <c r="AB123" s="1">
        <f>IF(J123&lt;L123,J123,"")</f>
        <v>2.7314912365998398E-2</v>
      </c>
      <c r="AC123" s="1">
        <f>IF(J123&lt;0.05,J123,"")</f>
        <v>2.7314912365998398E-2</v>
      </c>
    </row>
    <row r="124" spans="2:29" x14ac:dyDescent="0.2">
      <c r="B124" t="s">
        <v>26</v>
      </c>
      <c r="C124" t="s">
        <v>35</v>
      </c>
      <c r="D124" s="11">
        <v>1.7131167643544101</v>
      </c>
      <c r="E124" s="11">
        <v>9.95546684680223E-2</v>
      </c>
      <c r="F124" s="11">
        <v>9.95546684680223E-2</v>
      </c>
      <c r="G124" s="11">
        <v>8.4213149496430995E-2</v>
      </c>
      <c r="H124" s="11">
        <v>0.15435409001069</v>
      </c>
      <c r="I124">
        <v>0.87467644192068605</v>
      </c>
      <c r="J124">
        <v>0.39121589685828101</v>
      </c>
      <c r="K124">
        <v>0.39121589685828101</v>
      </c>
      <c r="L124">
        <v>3.8532772219486297E-2</v>
      </c>
      <c r="M124">
        <v>7.1166045624806495E-2</v>
      </c>
      <c r="N124" t="s">
        <v>38</v>
      </c>
      <c r="O124" t="s">
        <v>43</v>
      </c>
      <c r="P124" t="s">
        <v>45</v>
      </c>
      <c r="Q124" t="s">
        <v>42</v>
      </c>
      <c r="R124" t="s">
        <v>89</v>
      </c>
      <c r="S124" t="s">
        <v>89</v>
      </c>
      <c r="T124" t="s">
        <v>89</v>
      </c>
      <c r="U124" t="s">
        <v>89</v>
      </c>
      <c r="V124" t="s">
        <v>89</v>
      </c>
      <c r="W124" t="s">
        <v>89</v>
      </c>
      <c r="X124" s="1">
        <f>IF(E124&lt;0.1,D124,"")</f>
        <v>1.7131167643544101</v>
      </c>
      <c r="Y124" s="1" t="str">
        <f>IF(E124&lt;G124,E124,"")</f>
        <v/>
      </c>
      <c r="Z124" s="1" t="str">
        <f>IF(E124&lt;0.05,E124,"")</f>
        <v/>
      </c>
      <c r="AA124" s="1" t="str">
        <f>IF(J124&lt;0.1,I124,"")</f>
        <v/>
      </c>
      <c r="AB124" s="1" t="str">
        <f>IF(J124&lt;L124,J124,"")</f>
        <v/>
      </c>
      <c r="AC124" s="1" t="str">
        <f>IF(J124&lt;0.05,J124,"")</f>
        <v/>
      </c>
    </row>
    <row r="125" spans="2:29" x14ac:dyDescent="0.2">
      <c r="B125" t="s">
        <v>28</v>
      </c>
      <c r="C125" t="s">
        <v>34</v>
      </c>
      <c r="D125" s="11">
        <v>2.2668960262604099</v>
      </c>
      <c r="E125" s="11">
        <v>3.2148047397872602E-2</v>
      </c>
      <c r="F125" s="11">
        <v>3.2148047397872602E-2</v>
      </c>
      <c r="G125" s="11">
        <v>7.1491013801301795E-2</v>
      </c>
      <c r="H125" s="11">
        <v>0.116693127623856</v>
      </c>
      <c r="I125">
        <v>4.4165638775201304</v>
      </c>
      <c r="J125" s="10">
        <v>2.5458184987301699E-4</v>
      </c>
      <c r="K125" s="10">
        <v>2.5458184987301699E-4</v>
      </c>
      <c r="L125">
        <v>4.10635273110182E-2</v>
      </c>
      <c r="M125">
        <v>7.0870055581501806E-2</v>
      </c>
      <c r="N125" t="s">
        <v>44</v>
      </c>
      <c r="O125" t="s">
        <v>40</v>
      </c>
      <c r="P125" t="s">
        <v>45</v>
      </c>
      <c r="Q125" t="s">
        <v>41</v>
      </c>
      <c r="R125" t="s">
        <v>89</v>
      </c>
      <c r="S125" t="s">
        <v>89</v>
      </c>
      <c r="T125" t="s">
        <v>89</v>
      </c>
      <c r="U125" t="s">
        <v>89</v>
      </c>
      <c r="V125" t="s">
        <v>89</v>
      </c>
      <c r="W125" t="s">
        <v>89</v>
      </c>
      <c r="X125" s="1">
        <f>IF(E125&lt;0.1,D125,"")</f>
        <v>2.2668960262604099</v>
      </c>
      <c r="Y125" s="1">
        <f>IF(E125&lt;G125,E125,"")</f>
        <v>3.2148047397872602E-2</v>
      </c>
      <c r="Z125" s="1">
        <f>IF(E125&lt;0.05,E125,"")</f>
        <v>3.2148047397872602E-2</v>
      </c>
      <c r="AA125" s="1">
        <f>IF(J125&lt;0.1,I125,"")</f>
        <v>4.4165638775201304</v>
      </c>
      <c r="AB125" s="1">
        <f>IF(J125&lt;L125,J125,"")</f>
        <v>2.5458184987301699E-4</v>
      </c>
      <c r="AC125" s="1">
        <f>IF(J125&lt;0.05,J125,"")</f>
        <v>2.5458184987301699E-4</v>
      </c>
    </row>
    <row r="126" spans="2:29" x14ac:dyDescent="0.2">
      <c r="B126" t="s">
        <v>28</v>
      </c>
      <c r="C126" t="s">
        <v>35</v>
      </c>
      <c r="D126" s="11">
        <v>1.4847415273978199</v>
      </c>
      <c r="E126" s="11">
        <v>0.14880046662097299</v>
      </c>
      <c r="F126" s="11">
        <v>0.14880046662097299</v>
      </c>
      <c r="G126" s="11">
        <v>7.5291950624999895E-2</v>
      </c>
      <c r="H126" s="11">
        <v>0.121516936558654</v>
      </c>
      <c r="I126">
        <v>3.1708696646051702</v>
      </c>
      <c r="J126">
        <v>3.72468698409909E-3</v>
      </c>
      <c r="K126">
        <v>3.72468698409909E-3</v>
      </c>
      <c r="L126">
        <v>3.92392590220801E-2</v>
      </c>
      <c r="M126">
        <v>8.0625653355386601E-2</v>
      </c>
      <c r="N126" t="s">
        <v>44</v>
      </c>
      <c r="O126" t="s">
        <v>40</v>
      </c>
      <c r="P126" t="s">
        <v>45</v>
      </c>
      <c r="Q126" t="s">
        <v>42</v>
      </c>
      <c r="R126" t="s">
        <v>89</v>
      </c>
      <c r="S126" t="s">
        <v>89</v>
      </c>
      <c r="T126" t="s">
        <v>89</v>
      </c>
      <c r="U126" t="s">
        <v>89</v>
      </c>
      <c r="V126" t="s">
        <v>89</v>
      </c>
      <c r="W126" t="s">
        <v>89</v>
      </c>
      <c r="X126" s="1" t="str">
        <f>IF(E126&lt;0.1,D126,"")</f>
        <v/>
      </c>
      <c r="Y126" s="1" t="str">
        <f>IF(E126&lt;G126,E126,"")</f>
        <v/>
      </c>
      <c r="Z126" s="1" t="str">
        <f>IF(E126&lt;0.05,E126,"")</f>
        <v/>
      </c>
      <c r="AA126" s="1">
        <f>IF(J126&lt;0.1,I126,"")</f>
        <v>3.1708696646051702</v>
      </c>
      <c r="AB126" s="1">
        <f>IF(J126&lt;L126,J126,"")</f>
        <v>3.72468698409909E-3</v>
      </c>
      <c r="AC126" s="1">
        <f>IF(J126&lt;0.05,J126,"")</f>
        <v>3.72468698409909E-3</v>
      </c>
    </row>
    <row r="127" spans="2:29" x14ac:dyDescent="0.2">
      <c r="B127" t="s">
        <v>28</v>
      </c>
      <c r="C127" t="s">
        <v>36</v>
      </c>
      <c r="D127" s="11">
        <v>2.2117787122508399</v>
      </c>
      <c r="E127" s="11">
        <v>3.5542548543781798E-2</v>
      </c>
      <c r="F127" s="11">
        <v>3.5542548543781798E-2</v>
      </c>
      <c r="G127" s="11">
        <v>6.7388544260540098E-2</v>
      </c>
      <c r="H127" s="11">
        <v>0.110047664515879</v>
      </c>
      <c r="I127">
        <v>2.68114118650935</v>
      </c>
      <c r="J127">
        <v>1.29540459695833E-2</v>
      </c>
      <c r="K127">
        <v>1.29540459695833E-2</v>
      </c>
      <c r="L127">
        <v>5.7105964994534297E-2</v>
      </c>
      <c r="M127">
        <v>0.107554018226836</v>
      </c>
      <c r="N127" t="s">
        <v>44</v>
      </c>
      <c r="O127" t="s">
        <v>40</v>
      </c>
      <c r="P127" t="s">
        <v>45</v>
      </c>
      <c r="Q127" t="s">
        <v>43</v>
      </c>
      <c r="R127" t="s">
        <v>89</v>
      </c>
      <c r="S127" t="s">
        <v>89</v>
      </c>
      <c r="T127" t="s">
        <v>89</v>
      </c>
      <c r="U127" t="s">
        <v>89</v>
      </c>
      <c r="V127" t="s">
        <v>89</v>
      </c>
      <c r="W127" t="s">
        <v>89</v>
      </c>
      <c r="X127" s="1">
        <f>IF(E127&lt;0.1,D127,"")</f>
        <v>2.2117787122508399</v>
      </c>
      <c r="Y127" s="1">
        <f>IF(E127&lt;G127,E127,"")</f>
        <v>3.5542548543781798E-2</v>
      </c>
      <c r="Z127" s="1">
        <f>IF(E127&lt;0.05,E127,"")</f>
        <v>3.5542548543781798E-2</v>
      </c>
      <c r="AA127" s="1">
        <f>IF(J127&lt;0.1,I127,"")</f>
        <v>2.68114118650935</v>
      </c>
      <c r="AB127" s="1">
        <f>IF(J127&lt;L127,J127,"")</f>
        <v>1.29540459695833E-2</v>
      </c>
      <c r="AC127" s="1">
        <f>IF(J127&lt;0.05,J127,"")</f>
        <v>1.29540459695833E-2</v>
      </c>
    </row>
    <row r="128" spans="2:29" x14ac:dyDescent="0.2">
      <c r="B128" t="s">
        <v>29</v>
      </c>
      <c r="C128" t="s">
        <v>33</v>
      </c>
      <c r="D128" s="11">
        <v>-1.8273685252035601</v>
      </c>
      <c r="E128" s="11">
        <v>8.3300749346416E-2</v>
      </c>
      <c r="F128" s="11">
        <v>8.3300749346416E-2</v>
      </c>
      <c r="G128" s="11">
        <v>0.11073293267494801</v>
      </c>
      <c r="H128" s="11">
        <v>0.178396134169788</v>
      </c>
      <c r="I128">
        <v>2.5389303998947002</v>
      </c>
      <c r="J128">
        <v>1.5330963994651999E-2</v>
      </c>
      <c r="K128">
        <v>1.5330963994651999E-2</v>
      </c>
      <c r="L128">
        <v>6.9190559143758296E-2</v>
      </c>
      <c r="M128">
        <v>0.127492546705404</v>
      </c>
      <c r="N128" t="s">
        <v>44</v>
      </c>
      <c r="O128" t="s">
        <v>41</v>
      </c>
      <c r="P128" t="s">
        <v>45</v>
      </c>
      <c r="Q128" t="s">
        <v>40</v>
      </c>
      <c r="R128" t="s">
        <v>89</v>
      </c>
      <c r="S128" t="s">
        <v>89</v>
      </c>
      <c r="T128" t="s">
        <v>89</v>
      </c>
      <c r="U128" t="s">
        <v>89</v>
      </c>
      <c r="V128" t="s">
        <v>89</v>
      </c>
      <c r="W128" t="s">
        <v>89</v>
      </c>
      <c r="X128" s="1">
        <f>IF(E128&lt;0.1,D128,"")</f>
        <v>-1.8273685252035601</v>
      </c>
      <c r="Y128" s="1">
        <f>IF(E128&lt;G128,E128,"")</f>
        <v>8.3300749346416E-2</v>
      </c>
      <c r="Z128" s="1" t="str">
        <f>IF(E128&lt;0.05,E128,"")</f>
        <v/>
      </c>
      <c r="AA128" s="1">
        <f>IF(J128&lt;0.1,I128,"")</f>
        <v>2.5389303998947002</v>
      </c>
      <c r="AB128" s="1">
        <f>IF(J128&lt;L128,J128,"")</f>
        <v>1.5330963994651999E-2</v>
      </c>
      <c r="AC128" s="1">
        <f>IF(J128&lt;0.05,J128,"")</f>
        <v>1.5330963994651999E-2</v>
      </c>
    </row>
    <row r="129" spans="2:29" x14ac:dyDescent="0.2">
      <c r="B129" t="s">
        <v>29</v>
      </c>
      <c r="C129" t="s">
        <v>35</v>
      </c>
      <c r="D129" s="11">
        <v>-1.02292895018342</v>
      </c>
      <c r="E129" s="11">
        <v>0.31784577433794797</v>
      </c>
      <c r="F129" s="11">
        <v>0.31784577433794797</v>
      </c>
      <c r="G129" s="11">
        <v>0.103295209570665</v>
      </c>
      <c r="H129" s="11">
        <v>0.18340589455946399</v>
      </c>
      <c r="I129">
        <v>2.3993609850555302</v>
      </c>
      <c r="J129">
        <v>2.2178518773686599E-2</v>
      </c>
      <c r="K129">
        <v>2.2178518773686599E-2</v>
      </c>
      <c r="L129">
        <v>5.0506784235017498E-2</v>
      </c>
      <c r="M129">
        <v>9.8169663478728103E-2</v>
      </c>
      <c r="N129" t="s">
        <v>44</v>
      </c>
      <c r="O129" t="s">
        <v>41</v>
      </c>
      <c r="P129" t="s">
        <v>45</v>
      </c>
      <c r="Q129" t="s">
        <v>42</v>
      </c>
      <c r="R129" t="s">
        <v>89</v>
      </c>
      <c r="S129" t="s">
        <v>89</v>
      </c>
      <c r="T129" t="s">
        <v>89</v>
      </c>
      <c r="U129" t="s">
        <v>89</v>
      </c>
      <c r="V129" t="s">
        <v>89</v>
      </c>
      <c r="W129" t="s">
        <v>89</v>
      </c>
      <c r="X129" s="1" t="str">
        <f>IF(E129&lt;0.1,D129,"")</f>
        <v/>
      </c>
      <c r="Y129" s="1" t="str">
        <f>IF(E129&lt;G129,E129,"")</f>
        <v/>
      </c>
      <c r="Z129" s="1" t="str">
        <f>IF(E129&lt;0.05,E129,"")</f>
        <v/>
      </c>
      <c r="AA129" s="1">
        <f>IF(J129&lt;0.1,I129,"")</f>
        <v>2.3993609850555302</v>
      </c>
      <c r="AB129" s="1">
        <f>IF(J129&lt;L129,J129,"")</f>
        <v>2.2178518773686599E-2</v>
      </c>
      <c r="AC129" s="1">
        <f>IF(J129&lt;0.05,J129,"")</f>
        <v>2.2178518773686599E-2</v>
      </c>
    </row>
    <row r="130" spans="2:29" x14ac:dyDescent="0.2">
      <c r="B130" t="s">
        <v>29</v>
      </c>
      <c r="C130" t="s">
        <v>36</v>
      </c>
      <c r="D130" s="11">
        <v>-0.27735239210753498</v>
      </c>
      <c r="E130" s="11">
        <v>0.78399625628924896</v>
      </c>
      <c r="F130" s="11">
        <v>0.78399625628924896</v>
      </c>
      <c r="G130" s="11">
        <v>8.4921630352230298E-2</v>
      </c>
      <c r="H130" s="11">
        <v>0.17219139613489301</v>
      </c>
      <c r="I130">
        <v>1.80671724484716</v>
      </c>
      <c r="J130">
        <v>7.9758425342316405E-2</v>
      </c>
      <c r="K130">
        <v>7.9758425342316405E-2</v>
      </c>
      <c r="L130">
        <v>6.9225791661546202E-2</v>
      </c>
      <c r="M130">
        <v>0.128408609097241</v>
      </c>
      <c r="N130" t="s">
        <v>44</v>
      </c>
      <c r="O130" t="s">
        <v>41</v>
      </c>
      <c r="P130" t="s">
        <v>45</v>
      </c>
      <c r="Q130" t="s">
        <v>43</v>
      </c>
      <c r="R130" t="s">
        <v>89</v>
      </c>
      <c r="S130" t="s">
        <v>89</v>
      </c>
      <c r="T130" t="s">
        <v>89</v>
      </c>
      <c r="U130" t="s">
        <v>89</v>
      </c>
      <c r="V130" t="s">
        <v>89</v>
      </c>
      <c r="W130" t="s">
        <v>89</v>
      </c>
      <c r="X130" s="1" t="str">
        <f>IF(E130&lt;0.1,D130,"")</f>
        <v/>
      </c>
      <c r="Y130" s="1" t="str">
        <f>IF(E130&lt;G130,E130,"")</f>
        <v/>
      </c>
      <c r="Z130" s="1" t="str">
        <f>IF(E130&lt;0.05,E130,"")</f>
        <v/>
      </c>
      <c r="AA130" s="1">
        <f>IF(J130&lt;0.1,I130,"")</f>
        <v>1.80671724484716</v>
      </c>
      <c r="AB130" s="1" t="str">
        <f>IF(J130&lt;L130,J130,"")</f>
        <v/>
      </c>
      <c r="AC130" s="1" t="str">
        <f>IF(J130&lt;0.05,J130,"")</f>
        <v/>
      </c>
    </row>
    <row r="131" spans="2:29" x14ac:dyDescent="0.2">
      <c r="B131" t="s">
        <v>30</v>
      </c>
      <c r="C131" t="s">
        <v>33</v>
      </c>
      <c r="D131" s="11">
        <v>-1.11974954880192</v>
      </c>
      <c r="E131" s="11">
        <v>0.27432483940257402</v>
      </c>
      <c r="F131" s="11">
        <v>0.27432483940257402</v>
      </c>
      <c r="G131" s="11">
        <v>0.11359126426062199</v>
      </c>
      <c r="H131" s="11">
        <v>0.180352316553925</v>
      </c>
      <c r="I131">
        <v>0.639790257434113</v>
      </c>
      <c r="J131">
        <v>0.52690845664161401</v>
      </c>
      <c r="K131">
        <v>0.52690845664161401</v>
      </c>
      <c r="L131">
        <v>5.47176574126714E-2</v>
      </c>
      <c r="M131">
        <v>0.12492801928364999</v>
      </c>
      <c r="N131" t="s">
        <v>44</v>
      </c>
      <c r="O131" t="s">
        <v>42</v>
      </c>
      <c r="P131" t="s">
        <v>45</v>
      </c>
      <c r="Q131" t="s">
        <v>40</v>
      </c>
      <c r="R131" t="s">
        <v>89</v>
      </c>
      <c r="S131" t="s">
        <v>89</v>
      </c>
      <c r="T131" t="s">
        <v>89</v>
      </c>
      <c r="U131" t="s">
        <v>89</v>
      </c>
      <c r="V131" t="s">
        <v>89</v>
      </c>
      <c r="W131" t="s">
        <v>89</v>
      </c>
      <c r="X131" s="1" t="str">
        <f>IF(E131&lt;0.1,D131,"")</f>
        <v/>
      </c>
      <c r="Y131" s="1" t="str">
        <f>IF(E131&lt;G131,E131,"")</f>
        <v/>
      </c>
      <c r="Z131" s="1" t="str">
        <f>IF(E131&lt;0.05,E131,"")</f>
        <v/>
      </c>
      <c r="AA131" s="1" t="str">
        <f>IF(J131&lt;0.1,I131,"")</f>
        <v/>
      </c>
      <c r="AB131" s="1" t="str">
        <f>IF(J131&lt;L131,J131,"")</f>
        <v/>
      </c>
      <c r="AC131" s="1" t="str">
        <f>IF(J131&lt;0.05,J131,"")</f>
        <v/>
      </c>
    </row>
    <row r="132" spans="2:29" x14ac:dyDescent="0.2">
      <c r="B132" t="s">
        <v>30</v>
      </c>
      <c r="C132" t="s">
        <v>34</v>
      </c>
      <c r="D132" s="11">
        <v>0.41084224822075899</v>
      </c>
      <c r="E132" s="11">
        <v>0.68431593550998104</v>
      </c>
      <c r="F132" s="11">
        <v>0.68431593550998104</v>
      </c>
      <c r="G132" s="11">
        <v>8.1525609962799395E-2</v>
      </c>
      <c r="H132" s="11">
        <v>0.15759905000489099</v>
      </c>
      <c r="I132">
        <v>1.63689990109401</v>
      </c>
      <c r="J132">
        <v>0.11480870580865001</v>
      </c>
      <c r="K132">
        <v>0.11480870580865001</v>
      </c>
      <c r="L132">
        <v>8.3533638282045103E-2</v>
      </c>
      <c r="M132">
        <v>0.144940878247038</v>
      </c>
      <c r="N132" t="s">
        <v>44</v>
      </c>
      <c r="O132" t="s">
        <v>42</v>
      </c>
      <c r="P132" t="s">
        <v>45</v>
      </c>
      <c r="Q132" t="s">
        <v>41</v>
      </c>
      <c r="R132" t="s">
        <v>89</v>
      </c>
      <c r="S132" t="s">
        <v>89</v>
      </c>
      <c r="T132" t="s">
        <v>89</v>
      </c>
      <c r="U132" t="s">
        <v>89</v>
      </c>
      <c r="V132" t="s">
        <v>89</v>
      </c>
      <c r="W132" t="s">
        <v>89</v>
      </c>
      <c r="X132" s="1" t="str">
        <f>IF(E132&lt;0.1,D132,"")</f>
        <v/>
      </c>
      <c r="Y132" s="1" t="str">
        <f>IF(E132&lt;G132,E132,"")</f>
        <v/>
      </c>
      <c r="Z132" s="1" t="str">
        <f>IF(E132&lt;0.05,E132,"")</f>
        <v/>
      </c>
      <c r="AA132" s="1" t="str">
        <f>IF(J132&lt;0.1,I132,"")</f>
        <v/>
      </c>
      <c r="AB132" s="1" t="str">
        <f>IF(J132&lt;L132,J132,"")</f>
        <v/>
      </c>
      <c r="AC132" s="1" t="str">
        <f>IF(J132&lt;0.05,J132,"")</f>
        <v/>
      </c>
    </row>
    <row r="133" spans="2:29" x14ac:dyDescent="0.2">
      <c r="B133" t="s">
        <v>30</v>
      </c>
      <c r="C133" t="s">
        <v>36</v>
      </c>
      <c r="D133" s="11">
        <v>0.47296722596496299</v>
      </c>
      <c r="E133" s="11">
        <v>0.64001391874648506</v>
      </c>
      <c r="F133" s="11">
        <v>0.64001391874648506</v>
      </c>
      <c r="G133" s="11">
        <v>9.4622035773665097E-2</v>
      </c>
      <c r="H133" s="11">
        <v>0.17118917206360901</v>
      </c>
      <c r="I133">
        <v>-0.19914368871177901</v>
      </c>
      <c r="J133">
        <v>0.84361885637160705</v>
      </c>
      <c r="K133">
        <v>0.84361885637160705</v>
      </c>
      <c r="L133">
        <v>0.10312936642452999</v>
      </c>
      <c r="M133">
        <v>0.16972478158104701</v>
      </c>
      <c r="N133" t="s">
        <v>44</v>
      </c>
      <c r="O133" t="s">
        <v>42</v>
      </c>
      <c r="P133" t="s">
        <v>45</v>
      </c>
      <c r="Q133" t="s">
        <v>43</v>
      </c>
      <c r="R133" t="s">
        <v>89</v>
      </c>
      <c r="S133" t="s">
        <v>89</v>
      </c>
      <c r="T133" t="s">
        <v>89</v>
      </c>
      <c r="U133" t="s">
        <v>89</v>
      </c>
      <c r="V133" t="s">
        <v>89</v>
      </c>
      <c r="W133" t="s">
        <v>89</v>
      </c>
      <c r="X133" s="1" t="str">
        <f>IF(E133&lt;0.1,D133,"")</f>
        <v/>
      </c>
      <c r="Y133" s="1" t="str">
        <f>IF(E133&lt;G133,E133,"")</f>
        <v/>
      </c>
      <c r="Z133" s="1" t="str">
        <f>IF(E133&lt;0.05,E133,"")</f>
        <v/>
      </c>
      <c r="AA133" s="1" t="str">
        <f>IF(J133&lt;0.1,I133,"")</f>
        <v/>
      </c>
      <c r="AB133" s="1" t="str">
        <f>IF(J133&lt;L133,J133,"")</f>
        <v/>
      </c>
      <c r="AC133" s="1" t="str">
        <f>IF(J133&lt;0.05,J133,"")</f>
        <v/>
      </c>
    </row>
    <row r="134" spans="2:29" x14ac:dyDescent="0.2">
      <c r="B134" t="s">
        <v>31</v>
      </c>
      <c r="C134" t="s">
        <v>33</v>
      </c>
      <c r="D134" s="11">
        <v>-1.6429604340797199</v>
      </c>
      <c r="E134" s="11">
        <v>0.114954207607181</v>
      </c>
      <c r="F134" s="11">
        <v>0.114954207607181</v>
      </c>
      <c r="G134" s="11">
        <v>0.107588979343</v>
      </c>
      <c r="H134" s="11">
        <v>0.186342091079303</v>
      </c>
      <c r="I134">
        <v>1.63732451000749</v>
      </c>
      <c r="J134">
        <v>0.110787387305226</v>
      </c>
      <c r="K134">
        <v>0.110787387305226</v>
      </c>
      <c r="L134">
        <v>3.6987944412651901E-2</v>
      </c>
      <c r="M134">
        <v>9.2969470749038205E-2</v>
      </c>
      <c r="N134" t="s">
        <v>44</v>
      </c>
      <c r="O134" t="s">
        <v>43</v>
      </c>
      <c r="P134" t="s">
        <v>45</v>
      </c>
      <c r="Q134" t="s">
        <v>40</v>
      </c>
      <c r="R134" t="s">
        <v>89</v>
      </c>
      <c r="S134" t="s">
        <v>89</v>
      </c>
      <c r="T134" t="s">
        <v>89</v>
      </c>
      <c r="U134" t="s">
        <v>89</v>
      </c>
      <c r="V134" t="s">
        <v>89</v>
      </c>
      <c r="W134" t="s">
        <v>89</v>
      </c>
      <c r="X134" s="1" t="str">
        <f>IF(E134&lt;0.1,D134,"")</f>
        <v/>
      </c>
      <c r="Y134" s="1" t="str">
        <f>IF(E134&lt;G134,E134,"")</f>
        <v/>
      </c>
      <c r="Z134" s="1" t="str">
        <f>IF(E134&lt;0.05,E134,"")</f>
        <v/>
      </c>
      <c r="AA134" s="1" t="str">
        <f>IF(J134&lt;0.1,I134,"")</f>
        <v/>
      </c>
      <c r="AB134" s="1" t="str">
        <f>IF(J134&lt;L134,J134,"")</f>
        <v/>
      </c>
      <c r="AC134" s="1" t="str">
        <f>IF(J134&lt;0.05,J134,"")</f>
        <v/>
      </c>
    </row>
    <row r="135" spans="2:29" x14ac:dyDescent="0.2">
      <c r="B135" t="s">
        <v>31</v>
      </c>
      <c r="C135" t="s">
        <v>34</v>
      </c>
      <c r="D135" s="11">
        <v>-0.24445680540110201</v>
      </c>
      <c r="E135" s="11">
        <v>0.80869105283875298</v>
      </c>
      <c r="F135" s="11">
        <v>0.80869105283875298</v>
      </c>
      <c r="G135" s="11">
        <v>8.4354387523059293E-2</v>
      </c>
      <c r="H135" s="11">
        <v>0.20431582731508599</v>
      </c>
      <c r="I135">
        <v>3.0469415100693999</v>
      </c>
      <c r="J135">
        <v>5.0914618626795296E-3</v>
      </c>
      <c r="K135">
        <v>5.0914618626795296E-3</v>
      </c>
      <c r="L135">
        <v>4.6133625937253397E-2</v>
      </c>
      <c r="M135">
        <v>8.8320966744502197E-2</v>
      </c>
      <c r="N135" t="s">
        <v>44</v>
      </c>
      <c r="O135" t="s">
        <v>43</v>
      </c>
      <c r="P135" t="s">
        <v>45</v>
      </c>
      <c r="Q135" t="s">
        <v>41</v>
      </c>
      <c r="R135" t="s">
        <v>89</v>
      </c>
      <c r="S135" t="s">
        <v>89</v>
      </c>
      <c r="T135" t="s">
        <v>89</v>
      </c>
      <c r="U135" t="s">
        <v>89</v>
      </c>
      <c r="V135" t="s">
        <v>89</v>
      </c>
      <c r="W135" t="s">
        <v>89</v>
      </c>
      <c r="X135" s="1" t="str">
        <f>IF(E135&lt;0.1,D135,"")</f>
        <v/>
      </c>
      <c r="Y135" s="1" t="str">
        <f>IF(E135&lt;G135,E135,"")</f>
        <v/>
      </c>
      <c r="Z135" s="1" t="str">
        <f>IF(E135&lt;0.05,E135,"")</f>
        <v/>
      </c>
      <c r="AA135" s="1">
        <f>IF(J135&lt;0.1,I135,"")</f>
        <v>3.0469415100693999</v>
      </c>
      <c r="AB135" s="1">
        <f>IF(J135&lt;L135,J135,"")</f>
        <v>5.0914618626795296E-3</v>
      </c>
      <c r="AC135" s="1">
        <f>IF(J135&lt;0.05,J135,"")</f>
        <v>5.0914618626795296E-3</v>
      </c>
    </row>
    <row r="136" spans="2:29" x14ac:dyDescent="0.2">
      <c r="B136" t="s">
        <v>31</v>
      </c>
      <c r="C136" t="s">
        <v>35</v>
      </c>
      <c r="D136" s="11">
        <v>-0.839175983790032</v>
      </c>
      <c r="E136" s="11">
        <v>0.40961422266419301</v>
      </c>
      <c r="F136" s="11">
        <v>0.40961422266419301</v>
      </c>
      <c r="G136" s="11">
        <v>0.11011485935052701</v>
      </c>
      <c r="H136" s="11">
        <v>0.21709104789973799</v>
      </c>
      <c r="I136">
        <v>1.5262030208184401</v>
      </c>
      <c r="J136">
        <v>0.139695010155757</v>
      </c>
      <c r="K136">
        <v>0.139695010155757</v>
      </c>
      <c r="L136">
        <v>2.8638197663867999E-2</v>
      </c>
      <c r="M136">
        <v>6.2358189646421598E-2</v>
      </c>
      <c r="N136" t="s">
        <v>44</v>
      </c>
      <c r="O136" t="s">
        <v>43</v>
      </c>
      <c r="P136" t="s">
        <v>45</v>
      </c>
      <c r="Q136" t="s">
        <v>42</v>
      </c>
      <c r="R136" t="s">
        <v>89</v>
      </c>
      <c r="S136" t="s">
        <v>89</v>
      </c>
      <c r="T136" t="s">
        <v>89</v>
      </c>
      <c r="U136" t="s">
        <v>89</v>
      </c>
      <c r="V136" t="s">
        <v>89</v>
      </c>
      <c r="W136" t="s">
        <v>89</v>
      </c>
      <c r="X136" s="1" t="str">
        <f>IF(E136&lt;0.1,D136,"")</f>
        <v/>
      </c>
      <c r="Y136" s="1" t="str">
        <f>IF(E136&lt;G136,E136,"")</f>
        <v/>
      </c>
      <c r="Z136" s="1" t="str">
        <f>IF(E136&lt;0.05,E136,"")</f>
        <v/>
      </c>
      <c r="AA136" s="1" t="str">
        <f>IF(J136&lt;0.1,I136,"")</f>
        <v/>
      </c>
      <c r="AB136" s="1" t="str">
        <f>IF(J136&lt;L136,J136,"")</f>
        <v/>
      </c>
      <c r="AC136" s="1" t="str">
        <f>IF(J136&lt;0.05,J136,"")</f>
        <v/>
      </c>
    </row>
  </sheetData>
  <autoFilter ref="B70:AD70" xr:uid="{F025469E-652C-5F4A-9E15-9EC6494F939D}">
    <sortState xmlns:xlrd2="http://schemas.microsoft.com/office/spreadsheetml/2017/richdata2" ref="B71:AD136">
      <sortCondition descending="1" ref="AD70:AD136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site and time</vt:lpstr>
      <vt:lpstr>site and day</vt:lpstr>
      <vt:lpstr>updated site</vt:lpstr>
      <vt:lpstr>updated time</vt:lpstr>
      <vt:lpstr>updated site time</vt:lpstr>
      <vt:lpstr>updated site day</vt:lpstr>
      <vt:lpstr>'site and time'!_FilterDatabase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2025-01-09T15:56:21Z</dcterms:created>
  <dcterms:modified xsi:type="dcterms:W3CDTF">2025-03-13T17:14:10Z</dcterms:modified>
</cp:coreProperties>
</file>