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charts/chart3.xml" ContentType="application/vnd.openxmlformats-officedocument.drawingml.chart+xml"/>
  <Override PartName="/xl/charts/chart4.xml" ContentType="application/vnd.openxmlformats-officedocument.drawingml.chart+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mc:AlternateContent xmlns:mc="http://schemas.openxmlformats.org/markup-compatibility/2006">
    <mc:Choice Requires="x15">
      <x15ac:absPath xmlns:x15ac="http://schemas.microsoft.com/office/spreadsheetml/2010/11/ac" url="/Users/kai/workspace/Micromata/ProjectForge/projectforge-business/src/main/resources/officeTemplates/"/>
    </mc:Choice>
  </mc:AlternateContent>
  <xr:revisionPtr revIDLastSave="0" documentId="13_ncr:1_{B35B887E-C8ED-784C-AA38-7D5D4D08C1DD}" xr6:coauthVersionLast="47" xr6:coauthVersionMax="47" xr10:uidLastSave="{00000000-0000-0000-0000-000000000000}"/>
  <bookViews>
    <workbookView xWindow="0" yWindow="760" windowWidth="34560" windowHeight="21580" tabRatio="500" activeTab="1" xr2:uid="{00000000-000D-0000-FFFF-FFFF00000000}"/>
  </bookViews>
  <sheets>
    <sheet name="Forecast_Data" sheetId="1" r:id="rId1"/>
    <sheet name="Grafiken 1" sheetId="9" r:id="rId2"/>
    <sheet name="Grafiken 2" sheetId="2" r:id="rId3"/>
    <sheet name="Umsatz kumuliert" sheetId="3" r:id="rId4"/>
    <sheet name="Rechnungen" sheetId="4" r:id="rId5"/>
    <sheet name="Rechnungen Vorjahr" sheetId="6" r:id="rId6"/>
    <sheet name="Planning_Data" sheetId="10" r:id="rId7"/>
    <sheet name="Planning_Invoices" sheetId="11" r:id="rId8"/>
    <sheet name="Info" sheetId="7" r:id="rId9"/>
  </sheets>
  <definedNames>
    <definedName name="__xlfn_SUMIFS">#N/A</definedName>
    <definedName name="_xlnm._FilterDatabase" localSheetId="0" hidden="1">Forecast_Data!$A$1:$AM$9</definedName>
    <definedName name="_xlnm._FilterDatabase" localSheetId="6" hidden="1">Planning_Data!$A$1:$AL$9</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C8" i="1" l="1"/>
  <c r="C2" i="3"/>
  <c r="AC2" i="1"/>
  <c r="AC3" i="1"/>
  <c r="AC4" i="1"/>
  <c r="AC5" i="1"/>
  <c r="AC6" i="1"/>
  <c r="AC7" i="1"/>
  <c r="C3" i="3"/>
  <c r="C4" i="3"/>
  <c r="AD8" i="1"/>
  <c r="D2" i="3"/>
  <c r="AD2" i="1"/>
  <c r="AD3" i="1"/>
  <c r="AD4" i="1"/>
  <c r="AD5" i="1"/>
  <c r="AD6" i="1"/>
  <c r="AD7" i="1"/>
  <c r="D3" i="3"/>
  <c r="D4" i="3"/>
  <c r="AE8" i="1"/>
  <c r="E2" i="3"/>
  <c r="AE2" i="1"/>
  <c r="AE3" i="1"/>
  <c r="AE4" i="1"/>
  <c r="AE5" i="1"/>
  <c r="AE6" i="1"/>
  <c r="AE7" i="1"/>
  <c r="E3" i="3"/>
  <c r="E4" i="3"/>
  <c r="AF8" i="1"/>
  <c r="F2" i="3"/>
  <c r="AF2" i="1"/>
  <c r="AF3" i="1"/>
  <c r="AF4" i="1"/>
  <c r="AF5" i="1"/>
  <c r="AF6" i="1"/>
  <c r="AF7" i="1"/>
  <c r="F3" i="3"/>
  <c r="F4" i="3"/>
  <c r="AG8" i="1"/>
  <c r="G2" i="3"/>
  <c r="AG2" i="1"/>
  <c r="AG3" i="1"/>
  <c r="AG4" i="1"/>
  <c r="AG5" i="1"/>
  <c r="AG6" i="1"/>
  <c r="AG7" i="1"/>
  <c r="G3" i="3"/>
  <c r="G4" i="3"/>
  <c r="AH8" i="1"/>
  <c r="H2" i="3"/>
  <c r="AH2" i="1"/>
  <c r="AH3" i="1"/>
  <c r="AH4" i="1"/>
  <c r="AH5" i="1"/>
  <c r="AH6" i="1"/>
  <c r="AH7" i="1"/>
  <c r="H3" i="3"/>
  <c r="H4" i="3"/>
  <c r="AI8" i="1"/>
  <c r="I2" i="3"/>
  <c r="AI2" i="1"/>
  <c r="AI3" i="1"/>
  <c r="AI4" i="1"/>
  <c r="AI5" i="1"/>
  <c r="AI6" i="1"/>
  <c r="AI7" i="1"/>
  <c r="I3" i="3"/>
  <c r="I4" i="3"/>
  <c r="AJ8" i="1"/>
  <c r="J2" i="3"/>
  <c r="AJ2" i="1"/>
  <c r="AJ3" i="1"/>
  <c r="AJ4" i="1"/>
  <c r="AJ5" i="1"/>
  <c r="AJ6" i="1"/>
  <c r="AJ7" i="1"/>
  <c r="J3" i="3"/>
  <c r="J4" i="3"/>
  <c r="AK8" i="1"/>
  <c r="K2" i="3"/>
  <c r="AK2" i="1"/>
  <c r="AK3" i="1"/>
  <c r="AK4" i="1"/>
  <c r="AK5" i="1"/>
  <c r="AK6" i="1"/>
  <c r="AK7" i="1"/>
  <c r="K3" i="3"/>
  <c r="K4" i="3"/>
  <c r="AL8" i="1"/>
  <c r="L2" i="3"/>
  <c r="AL2" i="1"/>
  <c r="AL3" i="1"/>
  <c r="AL4" i="1"/>
  <c r="AL5" i="1"/>
  <c r="AL6" i="1"/>
  <c r="AL7" i="1"/>
  <c r="L3" i="3"/>
  <c r="L4" i="3"/>
  <c r="AM8" i="1"/>
  <c r="M2" i="3"/>
  <c r="AM2" i="1"/>
  <c r="AM3" i="1"/>
  <c r="AM4" i="1"/>
  <c r="AM5" i="1"/>
  <c r="AM6" i="1"/>
  <c r="AM7" i="1"/>
  <c r="M3" i="3"/>
  <c r="M4" i="3"/>
  <c r="AB8" i="1"/>
  <c r="B2" i="3"/>
  <c r="AB2" i="1"/>
  <c r="AB3" i="1"/>
  <c r="AB4" i="1"/>
  <c r="AB5" i="1"/>
  <c r="AB6" i="1"/>
  <c r="AB7" i="1"/>
  <c r="B3" i="3"/>
  <c r="B4" i="3"/>
  <c r="AB7" i="10"/>
  <c r="AC7" i="10"/>
  <c r="AD7" i="10"/>
  <c r="AE7" i="10"/>
  <c r="AF7" i="10"/>
  <c r="AG7" i="10"/>
  <c r="AH7" i="10"/>
  <c r="AI7" i="10"/>
  <c r="AJ7" i="10"/>
  <c r="AK7" i="10"/>
  <c r="AL7" i="10"/>
  <c r="AA7" i="10"/>
  <c r="AC9" i="1"/>
  <c r="AD9" i="1"/>
  <c r="AE9" i="1"/>
  <c r="AF9" i="1"/>
  <c r="AG9" i="1"/>
  <c r="AH9" i="1"/>
  <c r="AI9" i="1"/>
  <c r="AJ9" i="1"/>
  <c r="AK9" i="1"/>
  <c r="AL9" i="1"/>
  <c r="AM9" i="1"/>
  <c r="AB9" i="1"/>
  <c r="AB8" i="10"/>
  <c r="AC8" i="10"/>
  <c r="AD8" i="10"/>
  <c r="AE8" i="10"/>
  <c r="AF8" i="10"/>
  <c r="AG8" i="10"/>
  <c r="AH8" i="10"/>
  <c r="AI8" i="10"/>
  <c r="AJ8" i="10"/>
  <c r="AK8" i="10"/>
  <c r="AL8" i="10"/>
  <c r="AA8" i="10"/>
  <c r="AL2" i="10"/>
  <c r="AL3" i="10"/>
  <c r="AL4" i="10"/>
  <c r="AL5" i="10"/>
  <c r="AL6" i="10"/>
  <c r="AK2" i="10"/>
  <c r="AK3" i="10"/>
  <c r="AK4" i="10"/>
  <c r="AK5" i="10"/>
  <c r="AK6" i="10"/>
  <c r="AJ2" i="10"/>
  <c r="AJ3" i="10"/>
  <c r="AJ4" i="10"/>
  <c r="AJ5" i="10"/>
  <c r="AJ6" i="10"/>
  <c r="AI2" i="10"/>
  <c r="AI3" i="10"/>
  <c r="AI4" i="10"/>
  <c r="AI5" i="10"/>
  <c r="AI6" i="10"/>
  <c r="AH2" i="10"/>
  <c r="AH3" i="10"/>
  <c r="AH4" i="10"/>
  <c r="AH5" i="10"/>
  <c r="AH6" i="10"/>
  <c r="AG2" i="10"/>
  <c r="AG3" i="10"/>
  <c r="AG4" i="10"/>
  <c r="AG5" i="10"/>
  <c r="AG6" i="10"/>
  <c r="AF2" i="10"/>
  <c r="AF3" i="10"/>
  <c r="AF4" i="10"/>
  <c r="AF5" i="10"/>
  <c r="AF6" i="10"/>
  <c r="AE2" i="10"/>
  <c r="AE3" i="10"/>
  <c r="AE4" i="10"/>
  <c r="AE5" i="10"/>
  <c r="AE6" i="10"/>
  <c r="AD2" i="10"/>
  <c r="AD3" i="10"/>
  <c r="AD4" i="10"/>
  <c r="AD5" i="10"/>
  <c r="AD6" i="10"/>
  <c r="AC2" i="10"/>
  <c r="AC3" i="10"/>
  <c r="AC4" i="10"/>
  <c r="AC5" i="10"/>
  <c r="AC6" i="10"/>
  <c r="AB2" i="10"/>
  <c r="AB3" i="10"/>
  <c r="AB4" i="10"/>
  <c r="AB5" i="10"/>
  <c r="AB6" i="10"/>
  <c r="AA2" i="10"/>
  <c r="AA3" i="10"/>
  <c r="AA4" i="10"/>
  <c r="AA5" i="10"/>
  <c r="AA6" i="10"/>
  <c r="B8" i="3"/>
  <c r="B9" i="3"/>
  <c r="C8" i="3"/>
  <c r="C9" i="3"/>
  <c r="D8" i="3"/>
  <c r="D9" i="3"/>
  <c r="E8" i="3"/>
  <c r="E9" i="3"/>
  <c r="F8" i="3"/>
  <c r="F9" i="3"/>
  <c r="G8" i="3"/>
  <c r="G9" i="3"/>
  <c r="H8" i="3"/>
  <c r="H9" i="3"/>
  <c r="I8" i="3"/>
  <c r="I9" i="3"/>
  <c r="J8" i="3"/>
  <c r="J9" i="3"/>
  <c r="K8" i="3"/>
  <c r="K9" i="3"/>
  <c r="L8" i="3"/>
  <c r="L9" i="3"/>
  <c r="M8" i="3"/>
  <c r="M9" i="3"/>
  <c r="B6" i="3"/>
  <c r="C6" i="3"/>
  <c r="D6" i="3"/>
  <c r="E6" i="3"/>
  <c r="F6" i="3"/>
  <c r="G6" i="3"/>
  <c r="H6" i="3"/>
  <c r="I6" i="3"/>
  <c r="J6" i="3"/>
  <c r="K6" i="3"/>
  <c r="L6" i="3"/>
  <c r="M6" i="3"/>
  <c r="B5" i="3"/>
  <c r="C5" i="3"/>
  <c r="D5" i="3"/>
  <c r="E5" i="3"/>
  <c r="F5" i="3"/>
  <c r="G5" i="3"/>
  <c r="H5" i="3"/>
  <c r="I5" i="3"/>
  <c r="J5" i="3"/>
  <c r="K5" i="3"/>
  <c r="L5" i="3"/>
  <c r="M5" i="3"/>
  <c r="B1" i="3"/>
  <c r="C1" i="3"/>
  <c r="D1" i="3"/>
  <c r="E1" i="3"/>
  <c r="F1" i="3"/>
  <c r="G1" i="3"/>
  <c r="H1" i="3"/>
  <c r="I1" i="3"/>
  <c r="J1" i="3"/>
  <c r="K1" i="3"/>
  <c r="L1" i="3"/>
  <c r="M1"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tc={ED0F4801-55AC-584A-97BE-17C93D6D0E1F}</author>
    <author>tc={05417129-CD48-C74E-9020-C754C6816560}</author>
    <author>tc={A8EB9EF4-9E59-0C48-894D-F722617BD399}</author>
    <author>tc={6BA95036-6D30-5548-82CC-FCCC89EFA3EF}</author>
  </authors>
  <commentList>
    <comment ref="O1" authorId="0" shapeId="0" xr:uid="{ED0F4801-55AC-584A-97BE-17C93D6D0E1F}">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Nettosumme gewichtet mit der Eintrittswahrscheinlichkeit</t>
      </text>
    </comment>
    <comment ref="Q1" authorId="1" shapeId="0" xr:uid="{05417129-CD48-C74E-9020-C754C6816560}">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gewichtete Nettosumme abzügiich bereits faktuierter Beträge</t>
      </text>
    </comment>
    <comment ref="X1" authorId="2" shapeId="0" xr:uid="{A8EB9EF4-9E59-0C48-894D-F722617BD399}">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Diese Beträge sind nach dem betrachteten Forecast-Zeitraum noch offen. Werden demnach später in Rechnung gestellt.</t>
      </text>
    </comment>
    <comment ref="Y1" authorId="3" shapeId="0" xr:uid="{6BA95036-6D30-5548-82CC-FCCC89EFA3EF}">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Das Budget ist um den angegebenen Betrag unter- (negative Werte) oder überschritten (positive Werte)</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tc={645A51E0-CF7B-4042-B0FE-74F0618602F1}</author>
    <author>tc={9099E2DF-84A2-AB44-BB64-42C60828BEA6}</author>
    <author>tc={6F893BEE-C504-044C-9481-4570AAFDCB74}</author>
    <author>tc={5DE2B462-19A1-4A4E-9F4A-C3A45444414B}</author>
  </authors>
  <commentList>
    <comment ref="O1" authorId="0" shapeId="0" xr:uid="{645A51E0-CF7B-4042-B0FE-74F0618602F1}">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Nettosumme gewichtet mit der Eintrittswahrscheinlichkeit</t>
      </text>
    </comment>
    <comment ref="Q1" authorId="1" shapeId="0" xr:uid="{9099E2DF-84A2-AB44-BB64-42C60828BEA6}">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gewichtete Nettosumme abzügiich bereits faktuierter Beträge</t>
      </text>
    </comment>
    <comment ref="W1" authorId="2" shapeId="0" xr:uid="{6F893BEE-C504-044C-9481-4570AAFDCB74}">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Diese Beträge sind nach dem betrachteten Forecast-Zeitraum noch offen. Werden demnach später in Rechnung gestellt.</t>
      </text>
    </comment>
    <comment ref="X1" authorId="3" shapeId="0" xr:uid="{5DE2B462-19A1-4A4E-9F4A-C3A45444414B}">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Das Budget ist um den angegebenen Betrag unter- (negative Werte) oder überschritten (positive Werte)</t>
      </text>
    </comment>
  </commentList>
</comments>
</file>

<file path=xl/sharedStrings.xml><?xml version="1.0" encoding="utf-8"?>
<sst xmlns="http://schemas.openxmlformats.org/spreadsheetml/2006/main" count="258" uniqueCount="92">
  <si>
    <t>Nr.</t>
  </si>
  <si>
    <t>Angebotsdatum</t>
  </si>
  <si>
    <t>Erfassungsdatum</t>
  </si>
  <si>
    <t>Entscheidungsdatum</t>
  </si>
  <si>
    <t>Projekt</t>
  </si>
  <si>
    <t>Titel</t>
  </si>
  <si>
    <t>Art</t>
  </si>
  <si>
    <t>Abrechnungsart</t>
  </si>
  <si>
    <t>Auftrag Status</t>
  </si>
  <si>
    <t>Position Status</t>
  </si>
  <si>
    <t>PT</t>
  </si>
  <si>
    <t>Nettosumme</t>
  </si>
  <si>
    <t>fakturiert</t>
  </si>
  <si>
    <t>vollständig fakturiert</t>
  </si>
  <si>
    <t>Debitorenrechnungen</t>
  </si>
  <si>
    <t>Leistungszeitraum</t>
  </si>
  <si>
    <t>Eintrittswahrsch. in %</t>
  </si>
  <si>
    <t>Ansprechpartner</t>
  </si>
  <si>
    <t>Strukturelement</t>
  </si>
  <si>
    <t>Bemerkung</t>
  </si>
  <si>
    <t>Anzahl Monate</t>
  </si>
  <si>
    <t>beauftragt</t>
  </si>
  <si>
    <t>gelegt</t>
  </si>
  <si>
    <t>LOI</t>
  </si>
  <si>
    <t>Potenzial</t>
  </si>
  <si>
    <t>Gesamt oben</t>
  </si>
  <si>
    <t>IST</t>
  </si>
  <si>
    <t>PLAN</t>
  </si>
  <si>
    <t>Gesamt</t>
  </si>
  <si>
    <t>kumuliert</t>
  </si>
  <si>
    <t>Plan kumuliert</t>
  </si>
  <si>
    <t>Pos.-Titel</t>
  </si>
  <si>
    <t>Month 7</t>
  </si>
  <si>
    <t>Month 8</t>
  </si>
  <si>
    <t>Month 9</t>
  </si>
  <si>
    <t>Month 10</t>
  </si>
  <si>
    <t>Month 11</t>
  </si>
  <si>
    <t>Month 12</t>
  </si>
  <si>
    <t>Month 1</t>
  </si>
  <si>
    <t>Month 2</t>
  </si>
  <si>
    <t>Month 3</t>
  </si>
  <si>
    <t>Month 4</t>
  </si>
  <si>
    <t>Month 5</t>
  </si>
  <si>
    <t>Month 6</t>
  </si>
  <si>
    <t>in Erstellung</t>
  </si>
  <si>
    <t>Kunde</t>
  </si>
  <si>
    <t>Betreff</t>
  </si>
  <si>
    <t>Pos.</t>
  </si>
  <si>
    <t>Datum</t>
  </si>
  <si>
    <t>Bezahldatum</t>
  </si>
  <si>
    <t>Netto</t>
  </si>
  <si>
    <t>Auftrag</t>
  </si>
  <si>
    <t>Positionstext</t>
  </si>
  <si>
    <t>Vorjahr</t>
  </si>
  <si>
    <t>Vorjahr kumuliert</t>
  </si>
  <si>
    <t>Zahlplan</t>
  </si>
  <si>
    <t>gewichtete Nettosumme</t>
  </si>
  <si>
    <t>gewichtet offen</t>
  </si>
  <si>
    <t>Auftragsstatus</t>
  </si>
  <si>
    <t>Positionsstatus</t>
  </si>
  <si>
    <t>Probability</t>
  </si>
  <si>
    <t>ABGELEHNT</t>
  </si>
  <si>
    <t>*</t>
  </si>
  <si>
    <t>ERSETZT</t>
  </si>
  <si>
    <t>POTENZIAL</t>
  </si>
  <si>
    <t>or value</t>
  </si>
  <si>
    <t>OPTIONAL</t>
  </si>
  <si>
    <t>BEAUFTRAGT</t>
  </si>
  <si>
    <t>ABGESCHLOSSEN</t>
  </si>
  <si>
    <t>ESKALATION, GELEGT, IN_ERSTELLUNG</t>
  </si>
  <si>
    <t>ESKALATION, GELEGT, IN_ERSTELLUNG, LOI</t>
  </si>
  <si>
    <t>Step</t>
  </si>
  <si>
    <t>The probability of an order (position) is determined by the following steps (beginning with step 1).
The first matching entry is used. 'or value' means, that the probaility value given in the order is used, if given,
otherwise the default probability value is assumed.</t>
  </si>
  <si>
    <t>Date of creation</t>
  </si>
  <si>
    <t>Schritt</t>
  </si>
  <si>
    <t>Order state</t>
  </si>
  <si>
    <t>Position state</t>
  </si>
  <si>
    <t>Wahrscheinlichkeit</t>
  </si>
  <si>
    <t>oder Wert</t>
  </si>
  <si>
    <t>DECLINED</t>
  </si>
  <si>
    <t>REPLACED</t>
  </si>
  <si>
    <t>POTENTIAL</t>
  </si>
  <si>
    <t>COMMISSIONED</t>
  </si>
  <si>
    <t>COMPLETED</t>
  </si>
  <si>
    <t>ESCALATION, PLACED, BEEING_CREATED</t>
  </si>
  <si>
    <t>ESCALATION, PLACED, BEEING_CREATED, LOI</t>
  </si>
  <si>
    <t>Snapshot date</t>
  </si>
  <si>
    <t>Abweichung</t>
  </si>
  <si>
    <t>Rest</t>
  </si>
  <si>
    <t>Warnung</t>
  </si>
  <si>
    <t>Planning date</t>
  </si>
  <si>
    <t>Forecasttyp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</si>
</sst>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dd/mm/yyyy"/>
    <numFmt numFmtId="165" formatCode="#,##0.00\ _€"/>
    <numFmt numFmtId="166" formatCode="#,##0.00&quot; €&quot;"/>
    <numFmt numFmtId="167" formatCode="#,##0.00\ &quot;€&quot;"/>
  </numFmts>
  <fonts count="18" x14ac:knownFonts="1">
    <font>
      <sz val="10"/>
      <name val="Arial"/>
      <family val="2"/>
    </font>
    <font>
      <sz val="10"/>
      <color indexed="9"/>
      <name val="Arial"/>
      <family val="2"/>
    </font>
    <font>
      <b/>
      <sz val="10"/>
      <color indexed="8"/>
      <name val="Arial"/>
      <family val="2"/>
    </font>
    <font>
      <sz val="10"/>
      <color indexed="10"/>
      <name val="Arial"/>
      <family val="2"/>
    </font>
    <font>
      <b/>
      <sz val="10"/>
      <color indexed="9"/>
      <name val="Arial"/>
      <family val="2"/>
    </font>
    <font>
      <i/>
      <sz val="10"/>
      <color indexed="23"/>
      <name val="Arial"/>
      <family val="2"/>
    </font>
    <font>
      <sz val="10"/>
      <color indexed="17"/>
      <name val="Arial"/>
      <family val="2"/>
    </font>
    <font>
      <sz val="18"/>
      <color indexed="8"/>
      <name val="Arial"/>
      <family val="2"/>
    </font>
    <font>
      <sz val="12"/>
      <color indexed="8"/>
      <name val="Arial"/>
      <family val="2"/>
    </font>
    <font>
      <b/>
      <sz val="24"/>
      <color indexed="8"/>
      <name val="Arial"/>
      <family val="2"/>
    </font>
    <font>
      <sz val="10"/>
      <color indexed="19"/>
      <name val="Arial"/>
      <family val="2"/>
    </font>
    <font>
      <sz val="10"/>
      <color indexed="63"/>
      <name val="Arial"/>
      <family val="2"/>
    </font>
    <font>
      <b/>
      <sz val="10"/>
      <name val="Arial"/>
      <family val="2"/>
    </font>
    <font>
      <i/>
      <sz val="10"/>
      <name val="Arial"/>
      <family val="2"/>
    </font>
    <font>
      <sz val="10"/>
      <name val="Arial"/>
      <family val="2"/>
    </font>
    <font>
      <b/>
      <sz val="12"/>
      <color theme="1"/>
      <name val="Calibri"/>
      <family val="2"/>
      <scheme val="minor"/>
    </font>
    <font>
      <b/>
      <sz val="16"/>
      <color rgb="FFFF0000"/>
      <name val="Arial"/>
      <family val="2"/>
    </font>
    <font>
      <b/>
      <sz val="18"/>
      <color rgb="FFFF0000"/>
      <name val="Arial"/>
      <family val="2"/>
    </font>
  </fonts>
  <fills count="14">
    <fill>
      <patternFill patternType="none"/>
    </fill>
    <fill>
      <patternFill patternType="gray125"/>
    </fill>
    <fill>
      <patternFill patternType="solid">
        <fgColor indexed="8"/>
        <bgColor indexed="58"/>
      </patternFill>
    </fill>
    <fill>
      <patternFill patternType="solid">
        <fgColor indexed="23"/>
        <bgColor indexed="55"/>
      </patternFill>
    </fill>
    <fill>
      <patternFill patternType="solid">
        <fgColor indexed="31"/>
        <bgColor indexed="45"/>
      </patternFill>
    </fill>
    <fill>
      <patternFill patternType="solid">
        <fgColor indexed="45"/>
        <bgColor indexed="47"/>
      </patternFill>
    </fill>
    <fill>
      <patternFill patternType="solid">
        <fgColor indexed="10"/>
        <bgColor indexed="16"/>
      </patternFill>
    </fill>
    <fill>
      <patternFill patternType="solid">
        <fgColor indexed="42"/>
        <bgColor indexed="27"/>
      </patternFill>
    </fill>
    <fill>
      <patternFill patternType="solid">
        <fgColor indexed="26"/>
        <bgColor indexed="9"/>
      </patternFill>
    </fill>
    <fill>
      <patternFill patternType="solid">
        <fgColor indexed="9"/>
        <bgColor indexed="26"/>
      </patternFill>
    </fill>
    <fill>
      <patternFill patternType="solid">
        <fgColor indexed="47"/>
        <bgColor indexed="45"/>
      </patternFill>
    </fill>
    <fill>
      <patternFill patternType="solid">
        <fgColor indexed="22"/>
        <bgColor indexed="31"/>
      </patternFill>
    </fill>
    <fill>
      <patternFill patternType="solid">
        <fgColor indexed="43"/>
        <bgColor indexed="26"/>
      </patternFill>
    </fill>
    <fill>
      <patternFill patternType="solid">
        <fgColor indexed="29"/>
        <bgColor indexed="52"/>
      </patternFill>
    </fill>
  </fills>
  <borders count="6">
    <border>
      <left/>
      <right/>
      <top/>
      <bottom/>
      <diagonal/>
    </border>
    <border>
      <left style="thin">
        <color indexed="23"/>
      </left>
      <right style="thin">
        <color indexed="23"/>
      </right>
      <top style="thin">
        <color indexed="23"/>
      </top>
      <bottom style="thin">
        <color indexed="23"/>
      </bottom>
      <diagonal/>
    </border>
    <border>
      <left style="thin">
        <color indexed="8"/>
      </left>
      <right style="thin">
        <color indexed="8"/>
      </right>
      <top style="thin">
        <color indexed="8"/>
      </top>
      <bottom style="thin">
        <color indexed="8"/>
      </bottom>
      <diagonal/>
    </border>
    <border>
      <left style="hair">
        <color indexed="8"/>
      </left>
      <right style="hair">
        <color indexed="8"/>
      </right>
      <top style="hair">
        <color indexed="8"/>
      </top>
      <bottom style="hair">
        <color indexed="8"/>
      </bottom>
      <diagonal/>
    </border>
    <border>
      <left style="thin">
        <color indexed="8"/>
      </left>
      <right style="thin">
        <color indexed="8"/>
      </right>
      <top/>
      <bottom/>
      <diagonal/>
    </border>
    <border>
      <left/>
      <right/>
      <top style="thin">
        <color indexed="8"/>
      </top>
      <bottom/>
      <diagonal/>
    </border>
  </borders>
  <cellStyleXfs count="17">
    <xf numFmtId="0" fontId="0" fillId="0" borderId="0"/>
    <xf numFmtId="0" fontId="1" fillId="2" borderId="0" applyNumberFormat="0" applyBorder="0" applyAlignment="0" applyProtection="0"/>
    <xf numFmtId="0" fontId="1" fillId="3" borderId="0" applyNumberFormat="0" applyBorder="0" applyAlignment="0" applyProtection="0"/>
    <xf numFmtId="0" fontId="2" fillId="4" borderId="0" applyNumberFormat="0" applyBorder="0" applyAlignment="0" applyProtection="0"/>
    <xf numFmtId="0" fontId="2" fillId="0" borderId="0" applyNumberFormat="0" applyFill="0" applyBorder="0" applyAlignment="0" applyProtection="0"/>
    <xf numFmtId="0" fontId="3" fillId="5" borderId="0" applyNumberFormat="0" applyBorder="0" applyAlignment="0" applyProtection="0"/>
    <xf numFmtId="0" fontId="4" fillId="6" borderId="0" applyNumberFormat="0" applyBorder="0" applyAlignment="0" applyProtection="0"/>
    <xf numFmtId="0" fontId="5" fillId="0" borderId="0" applyNumberFormat="0" applyFill="0" applyBorder="0" applyAlignment="0" applyProtection="0"/>
    <xf numFmtId="0" fontId="6" fillId="7" borderId="0" applyNumberFormat="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10" fillId="8" borderId="0" applyNumberFormat="0" applyBorder="0" applyAlignment="0" applyProtection="0"/>
    <xf numFmtId="0" fontId="11" fillId="8" borderId="1" applyNumberFormat="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3" fillId="0" borderId="0" applyNumberFormat="0" applyFill="0" applyBorder="0" applyAlignment="0" applyProtection="0"/>
  </cellStyleXfs>
  <cellXfs count="37">
    <xf numFmtId="0" fontId="0" fillId="0" borderId="0" xfId="0"/>
    <xf numFmtId="164" fontId="0" fillId="0" borderId="0" xfId="0" applyNumberFormat="1"/>
    <xf numFmtId="4" fontId="0" fillId="0" borderId="0" xfId="0" applyNumberFormat="1"/>
    <xf numFmtId="49" fontId="12" fillId="9" borderId="2" xfId="0" applyNumberFormat="1" applyFont="1" applyFill="1" applyBorder="1" applyAlignment="1">
      <alignment horizontal="left" wrapText="1"/>
    </xf>
    <xf numFmtId="164" fontId="12" fillId="9" borderId="2" xfId="0" applyNumberFormat="1" applyFont="1" applyFill="1" applyBorder="1" applyAlignment="1">
      <alignment horizontal="left" wrapText="1"/>
    </xf>
    <xf numFmtId="4" fontId="12" fillId="9" borderId="2" xfId="0" applyNumberFormat="1" applyFont="1" applyFill="1" applyBorder="1" applyAlignment="1">
      <alignment horizontal="left" wrapText="1"/>
    </xf>
    <xf numFmtId="0" fontId="0" fillId="10" borderId="0" xfId="0" applyFill="1"/>
    <xf numFmtId="4" fontId="0" fillId="10" borderId="0" xfId="0" applyNumberFormat="1" applyFill="1"/>
    <xf numFmtId="0" fontId="0" fillId="11" borderId="0" xfId="0" applyFill="1"/>
    <xf numFmtId="4" fontId="0" fillId="11" borderId="0" xfId="0" applyNumberFormat="1" applyFill="1"/>
    <xf numFmtId="0" fontId="0" fillId="12" borderId="0" xfId="0" applyFill="1"/>
    <xf numFmtId="4" fontId="0" fillId="12" borderId="0" xfId="0" applyNumberFormat="1" applyFill="1"/>
    <xf numFmtId="0" fontId="12" fillId="11" borderId="0" xfId="0" applyFont="1" applyFill="1"/>
    <xf numFmtId="0" fontId="12" fillId="0" borderId="0" xfId="0" applyFont="1"/>
    <xf numFmtId="4" fontId="12" fillId="0" borderId="0" xfId="0" applyNumberFormat="1" applyFont="1"/>
    <xf numFmtId="165" fontId="0" fillId="13" borderId="0" xfId="0" applyNumberFormat="1" applyFill="1"/>
    <xf numFmtId="4" fontId="0" fillId="13" borderId="0" xfId="0" applyNumberFormat="1" applyFill="1"/>
    <xf numFmtId="166" fontId="13" fillId="0" borderId="3" xfId="0" applyNumberFormat="1" applyFont="1" applyBorder="1"/>
    <xf numFmtId="166" fontId="0" fillId="0" borderId="3" xfId="0" applyNumberFormat="1" applyBorder="1"/>
    <xf numFmtId="166" fontId="0" fillId="0" borderId="0" xfId="0" applyNumberFormat="1"/>
    <xf numFmtId="0" fontId="0" fillId="0" borderId="0" xfId="0" applyAlignment="1">
      <alignment wrapText="1"/>
    </xf>
    <xf numFmtId="49" fontId="12" fillId="9" borderId="2" xfId="0" applyNumberFormat="1" applyFont="1" applyFill="1" applyBorder="1" applyAlignment="1">
      <alignment horizontal="left"/>
    </xf>
    <xf numFmtId="164" fontId="12" fillId="9" borderId="2" xfId="0" applyNumberFormat="1" applyFont="1" applyFill="1" applyBorder="1" applyAlignment="1">
      <alignment horizontal="left"/>
    </xf>
    <xf numFmtId="0" fontId="12" fillId="0" borderId="2" xfId="0" applyFont="1" applyBorder="1"/>
    <xf numFmtId="0" fontId="12" fillId="0" borderId="3" xfId="0" applyFont="1" applyBorder="1"/>
    <xf numFmtId="167" fontId="0" fillId="0" borderId="0" xfId="0" applyNumberFormat="1"/>
    <xf numFmtId="49" fontId="12" fillId="9" borderId="4" xfId="0" applyNumberFormat="1" applyFont="1" applyFill="1" applyBorder="1" applyAlignment="1">
      <alignment horizontal="left"/>
    </xf>
    <xf numFmtId="167" fontId="12" fillId="9" borderId="2" xfId="0" applyNumberFormat="1" applyFont="1" applyFill="1" applyBorder="1" applyAlignment="1">
      <alignment horizontal="left" wrapText="1"/>
    </xf>
    <xf numFmtId="0" fontId="15" fillId="0" borderId="0" xfId="0" applyFont="1"/>
    <xf numFmtId="165" fontId="0" fillId="0" borderId="0" xfId="0" applyNumberFormat="1"/>
    <xf numFmtId="14" fontId="0" fillId="0" borderId="0" xfId="0" applyNumberFormat="1" applyAlignment="1">
      <alignment horizontal="left" vertical="top"/>
    </xf>
    <xf numFmtId="14" fontId="17" fillId="0" borderId="0" xfId="0" applyNumberFormat="1" applyFont="1" applyAlignment="1">
      <alignment horizontal="left" vertical="top"/>
    </xf>
    <xf numFmtId="0" fontId="0" fillId="0" borderId="0" xfId="0" applyAlignment="1">
      <alignment vertical="center"/>
    </xf>
    <xf numFmtId="164" fontId="12" fillId="9" borderId="2" xfId="0" applyNumberFormat="1" applyFont="1" applyFill="1" applyBorder="1" applyAlignment="1">
      <alignment horizontal="left" wrapText="1"/>
    </xf>
    <xf numFmtId="14" fontId="16" fillId="0" borderId="5" xfId="0" applyNumberFormat="1" applyFont="1" applyBorder="1" applyAlignment="1">
      <alignment horizontal="center" vertical="center"/>
    </xf>
    <xf numFmtId="0" fontId="12" fillId="0" borderId="0" xfId="0" applyFont="1" applyAlignment="1">
      <alignment horizontal="left"/>
    </xf>
    <xf numFmtId="0" fontId="0" fillId="0" borderId="0" xfId="0" applyAlignment="1">
      <alignment horizontal="left" vertical="top" wrapText="1"/>
    </xf>
  </cellXfs>
  <cellStyles count="17">
    <cellStyle name="Accent 1 1" xfId="1" xr:uid="{00000000-0005-0000-0000-000000000000}"/>
    <cellStyle name="Accent 2 1" xfId="2" xr:uid="{00000000-0005-0000-0000-000001000000}"/>
    <cellStyle name="Accent 3 1" xfId="3" xr:uid="{00000000-0005-0000-0000-000002000000}"/>
    <cellStyle name="Accent 4" xfId="4" xr:uid="{00000000-0005-0000-0000-000003000000}"/>
    <cellStyle name="Bad 1" xfId="5" xr:uid="{00000000-0005-0000-0000-000004000000}"/>
    <cellStyle name="Error 1" xfId="6" xr:uid="{00000000-0005-0000-0000-000005000000}"/>
    <cellStyle name="Footnote 1" xfId="7" xr:uid="{00000000-0005-0000-0000-000006000000}"/>
    <cellStyle name="Good 1" xfId="8" xr:uid="{00000000-0005-0000-0000-000007000000}"/>
    <cellStyle name="Heading 1 1" xfId="9" xr:uid="{00000000-0005-0000-0000-000008000000}"/>
    <cellStyle name="Heading 2 1" xfId="10" xr:uid="{00000000-0005-0000-0000-000009000000}"/>
    <cellStyle name="Heading 3" xfId="11" xr:uid="{00000000-0005-0000-0000-00000A000000}"/>
    <cellStyle name="Neutral 1" xfId="12" xr:uid="{00000000-0005-0000-0000-00000B000000}"/>
    <cellStyle name="Note 1" xfId="13" xr:uid="{00000000-0005-0000-0000-00000C000000}"/>
    <cellStyle name="Standard" xfId="0" builtinId="0"/>
    <cellStyle name="Status 1" xfId="14" xr:uid="{00000000-0005-0000-0000-00000E000000}"/>
    <cellStyle name="Text 1" xfId="15" xr:uid="{00000000-0005-0000-0000-00000F000000}"/>
    <cellStyle name="Warning 1" xfId="16" xr:uid="{00000000-0005-0000-0000-000010000000}"/>
  </cellStyles>
  <dxfs count="0"/>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CC0000"/>
      <rgbColor rgb="0000FF00"/>
      <rgbColor rgb="000000FF"/>
      <rgbColor rgb="00FFFF00"/>
      <rgbColor rgb="00FF00FF"/>
      <rgbColor rgb="0000FFFF"/>
      <rgbColor rgb="00800000"/>
      <rgbColor rgb="00006600"/>
      <rgbColor rgb="00000080"/>
      <rgbColor rgb="00996600"/>
      <rgbColor rgb="00800080"/>
      <rgbColor rgb="00008080"/>
      <rgbColor rgb="00C0C0C0"/>
      <rgbColor rgb="00808080"/>
      <rgbColor rgb="009999FF"/>
      <rgbColor rgb="00993366"/>
      <rgbColor rgb="00FFFFCC"/>
      <rgbColor rgb="00CCFFFF"/>
      <rgbColor rgb="00660066"/>
      <rgbColor rgb="00FF8080"/>
      <rgbColor rgb="000066CC"/>
      <rgbColor rgb="00DDDDDD"/>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CCCC"/>
      <rgbColor rgb="00CC99FF"/>
      <rgbColor rgb="00FFCC99"/>
      <rgbColor rgb="003366FF"/>
      <rgbColor rgb="0033CCCC"/>
      <rgbColor rgb="0099CC00"/>
      <rgbColor rgb="00FFCC00"/>
      <rgbColor rgb="00FF9900"/>
      <rgbColor rgb="00FF420E"/>
      <rgbColor rgb="00666699"/>
      <rgbColor rgb="00969696"/>
      <rgbColor rgb="0000458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Gotham Book" pitchFamily="2" charset="0"/>
                <a:ea typeface="+mn-ea"/>
                <a:cs typeface="+mn-cs"/>
              </a:defRPr>
            </a:pPr>
            <a:r>
              <a:rPr lang="de-DE">
                <a:latin typeface="Gotham Book" pitchFamily="2" charset="0"/>
              </a:rPr>
              <a:t>Umsatzprognose Monatswerte</a:t>
            </a:r>
          </a:p>
        </c:rich>
      </c:tx>
      <c:layout>
        <c:manualLayout>
          <c:xMode val="edge"/>
          <c:yMode val="edge"/>
          <c:x val="0.37592599883347916"/>
          <c:y val="5.791499992982161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Gotham Book" pitchFamily="2" charset="0"/>
              <a:ea typeface="+mn-ea"/>
              <a:cs typeface="+mn-cs"/>
            </a:defRPr>
          </a:pPr>
          <a:endParaRPr lang="de-DE"/>
        </a:p>
      </c:txPr>
    </c:title>
    <c:autoTitleDeleted val="0"/>
    <c:plotArea>
      <c:layout>
        <c:manualLayout>
          <c:layoutTarget val="inner"/>
          <c:xMode val="edge"/>
          <c:yMode val="edge"/>
          <c:x val="6.111112492565577E-2"/>
          <c:y val="0.15250976032961835"/>
          <c:w val="0.83425944784872497"/>
          <c:h val="0.70270319949343141"/>
        </c:manualLayout>
      </c:layout>
      <c:barChart>
        <c:barDir val="col"/>
        <c:grouping val="stacked"/>
        <c:varyColors val="0"/>
        <c:ser>
          <c:idx val="2"/>
          <c:order val="1"/>
          <c:tx>
            <c:v>beauftragt</c:v>
          </c:tx>
          <c:spPr>
            <a:gradFill rotWithShape="1">
              <a:gsLst>
                <a:gs pos="0">
                  <a:schemeClr val="accent3">
                    <a:tint val="100000"/>
                    <a:shade val="100000"/>
                    <a:satMod val="130000"/>
                  </a:schemeClr>
                </a:gs>
                <a:gs pos="100000">
                  <a:schemeClr val="accent3">
                    <a:tint val="50000"/>
                    <a:shade val="100000"/>
                    <a:satMod val="350000"/>
                  </a:schemeClr>
                </a:gs>
              </a:gsLst>
              <a:lin ang="16200000" scaled="0"/>
            </a:gradFill>
            <a:ln>
              <a:noFill/>
            </a:ln>
            <a:effectLst>
              <a:outerShdw blurRad="40000" dist="23000" dir="5400000" rotWithShape="0">
                <a:srgbClr val="000000">
                  <a:alpha val="35000"/>
                </a:srgbClr>
              </a:outerShdw>
            </a:effectLst>
          </c:spPr>
          <c:invertIfNegative val="0"/>
          <c:val>
            <c:numRef>
              <c:f>Forecast_Data!$AB$2:$AM$2</c:f>
              <c:numCache>
                <c:formatCode>#,##0.00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0-B32B-A944-8796-DC91D72BEAD6}"/>
            </c:ext>
          </c:extLst>
        </c:ser>
        <c:ser>
          <c:idx val="3"/>
          <c:order val="2"/>
          <c:tx>
            <c:v>LOI</c:v>
          </c:tx>
          <c:spPr>
            <a:gradFill rotWithShape="1">
              <a:gsLst>
                <a:gs pos="0">
                  <a:schemeClr val="accent4">
                    <a:tint val="100000"/>
                    <a:shade val="100000"/>
                    <a:satMod val="130000"/>
                  </a:schemeClr>
                </a:gs>
                <a:gs pos="100000">
                  <a:schemeClr val="accent4">
                    <a:tint val="50000"/>
                    <a:shade val="100000"/>
                    <a:satMod val="350000"/>
                  </a:schemeClr>
                </a:gs>
              </a:gsLst>
              <a:lin ang="16200000" scaled="0"/>
            </a:gradFill>
            <a:ln>
              <a:noFill/>
            </a:ln>
            <a:effectLst>
              <a:outerShdw blurRad="40000" dist="23000" dir="5400000" rotWithShape="0">
                <a:srgbClr val="000000">
                  <a:alpha val="35000"/>
                </a:srgbClr>
              </a:outerShdw>
            </a:effectLst>
          </c:spPr>
          <c:invertIfNegative val="0"/>
          <c:val>
            <c:numRef>
              <c:f>Forecast_Data!$AB$4:$AM$4</c:f>
              <c:numCache>
                <c:formatCode>#,##0.00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1-B32B-A944-8796-DC91D72BEAD6}"/>
            </c:ext>
          </c:extLst>
        </c:ser>
        <c:ser>
          <c:idx val="4"/>
          <c:order val="3"/>
          <c:tx>
            <c:v>gelegt</c:v>
          </c:tx>
          <c:spPr>
            <a:gradFill rotWithShape="1">
              <a:gsLst>
                <a:gs pos="0">
                  <a:schemeClr val="accent5">
                    <a:tint val="100000"/>
                    <a:shade val="100000"/>
                    <a:satMod val="130000"/>
                  </a:schemeClr>
                </a:gs>
                <a:gs pos="100000">
                  <a:schemeClr val="accent5">
                    <a:tint val="50000"/>
                    <a:shade val="100000"/>
                    <a:satMod val="350000"/>
                  </a:schemeClr>
                </a:gs>
              </a:gsLst>
              <a:lin ang="16200000" scaled="0"/>
            </a:gradFill>
            <a:ln>
              <a:noFill/>
            </a:ln>
            <a:effectLst>
              <a:outerShdw blurRad="40000" dist="23000" dir="5400000" rotWithShape="0">
                <a:srgbClr val="000000">
                  <a:alpha val="35000"/>
                </a:srgbClr>
              </a:outerShdw>
            </a:effectLst>
          </c:spPr>
          <c:invertIfNegative val="0"/>
          <c:val>
            <c:numRef>
              <c:f>Forecast_Data!$AB$3:$AM$3</c:f>
              <c:numCache>
                <c:formatCode>#,##0.00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2-B32B-A944-8796-DC91D72BEAD6}"/>
            </c:ext>
          </c:extLst>
        </c:ser>
        <c:ser>
          <c:idx val="5"/>
          <c:order val="4"/>
          <c:tx>
            <c:v>Potenzial</c:v>
          </c:tx>
          <c:spPr>
            <a:gradFill rotWithShape="1">
              <a:gsLst>
                <a:gs pos="0">
                  <a:schemeClr val="accent6">
                    <a:tint val="100000"/>
                    <a:shade val="100000"/>
                    <a:satMod val="130000"/>
                  </a:schemeClr>
                </a:gs>
                <a:gs pos="100000">
                  <a:schemeClr val="accent6">
                    <a:tint val="50000"/>
                    <a:shade val="100000"/>
                    <a:satMod val="350000"/>
                  </a:schemeClr>
                </a:gs>
              </a:gsLst>
              <a:lin ang="16200000" scaled="0"/>
            </a:gradFill>
            <a:ln>
              <a:noFill/>
            </a:ln>
            <a:effectLst>
              <a:outerShdw blurRad="40000" dist="23000" dir="5400000" rotWithShape="0">
                <a:srgbClr val="000000">
                  <a:alpha val="35000"/>
                </a:srgbClr>
              </a:outerShdw>
            </a:effectLst>
          </c:spPr>
          <c:invertIfNegative val="0"/>
          <c:val>
            <c:numRef>
              <c:f>Forecast_Data!$AB$6:$AM$6</c:f>
              <c:numCache>
                <c:formatCode>#,##0.00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3-B32B-A944-8796-DC91D72BEAD6}"/>
            </c:ext>
          </c:extLst>
        </c:ser>
        <c:ser>
          <c:idx val="6"/>
          <c:order val="5"/>
          <c:tx>
            <c:v>in Erstellung</c:v>
          </c:tx>
          <c:spPr>
            <a:gradFill rotWithShape="1">
              <a:gsLst>
                <a:gs pos="0">
                  <a:schemeClr val="accent1">
                    <a:lumMod val="60000"/>
                    <a:tint val="100000"/>
                    <a:shade val="100000"/>
                    <a:satMod val="130000"/>
                  </a:schemeClr>
                </a:gs>
                <a:gs pos="100000">
                  <a:schemeClr val="accent1">
                    <a:lumMod val="60000"/>
                    <a:tint val="50000"/>
                    <a:shade val="100000"/>
                    <a:satMod val="350000"/>
                  </a:schemeClr>
                </a:gs>
              </a:gsLst>
              <a:lin ang="16200000" scaled="0"/>
            </a:gradFill>
            <a:ln>
              <a:noFill/>
            </a:ln>
            <a:effectLst>
              <a:outerShdw blurRad="40000" dist="23000" dir="5400000" rotWithShape="0">
                <a:srgbClr val="000000">
                  <a:alpha val="35000"/>
                </a:srgbClr>
              </a:outerShdw>
            </a:effectLst>
          </c:spPr>
          <c:invertIfNegative val="0"/>
          <c:val>
            <c:numRef>
              <c:f>Forecast_Data!$AB$5:$AM$5</c:f>
              <c:numCache>
                <c:formatCode>#,##0.00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4-B32B-A944-8796-DC91D72BEAD6}"/>
            </c:ext>
          </c:extLst>
        </c:ser>
        <c:ser>
          <c:idx val="0"/>
          <c:order val="6"/>
          <c:tx>
            <c:v>Ist</c:v>
          </c:tx>
          <c:spPr>
            <a:solidFill>
              <a:schemeClr val="bg1">
                <a:lumMod val="75000"/>
              </a:schemeClr>
            </a:solidFill>
            <a:ln>
              <a:noFill/>
            </a:ln>
            <a:effectLst>
              <a:outerShdw blurRad="40000" dist="23000" dir="5400000" rotWithShape="0">
                <a:srgbClr val="000000">
                  <a:alpha val="35000"/>
                </a:srgbClr>
              </a:outerShdw>
            </a:effectLst>
          </c:spPr>
          <c:invertIfNegative val="0"/>
          <c:val>
            <c:numRef>
              <c:f>Forecast_Data!$AB$8:$AM$8</c:f>
              <c:numCache>
                <c:formatCode>#,##0.00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5-B32B-A944-8796-DC91D72BEAD6}"/>
            </c:ext>
          </c:extLst>
        </c:ser>
        <c:dLbls>
          <c:showLegendKey val="0"/>
          <c:showVal val="0"/>
          <c:showCatName val="0"/>
          <c:showSerName val="0"/>
          <c:showPercent val="0"/>
          <c:showBubbleSize val="0"/>
        </c:dLbls>
        <c:gapWidth val="269"/>
        <c:overlap val="100"/>
        <c:axId val="1769920863"/>
        <c:axId val="1"/>
      </c:barChart>
      <c:lineChart>
        <c:grouping val="standard"/>
        <c:varyColors val="0"/>
        <c:ser>
          <c:idx val="1"/>
          <c:order val="0"/>
          <c:tx>
            <c:strRef>
              <c:f>Forecast_Data!$AA$9</c:f>
              <c:strCache>
                <c:ptCount val="1"/>
                <c:pt idx="0">
                  <c:v>PLAN</c:v>
                </c:pt>
              </c:strCache>
            </c:strRef>
          </c:tx>
          <c:spPr>
            <a:ln w="31750" cap="rnd">
              <a:solidFill>
                <a:schemeClr val="accent2"/>
              </a:solidFill>
              <a:round/>
            </a:ln>
            <a:effectLst>
              <a:outerShdw blurRad="40000" dist="23000" dir="5400000" rotWithShape="0">
                <a:srgbClr val="000000">
                  <a:alpha val="35000"/>
                </a:srgbClr>
              </a:outerShdw>
            </a:effectLst>
          </c:spPr>
          <c:marker>
            <c:symbol val="none"/>
          </c:marker>
          <c:cat>
            <c:strRef>
              <c:f>Forecast_Data!$AB$1:$AM$1</c:f>
              <c:strCache>
                <c:ptCount val="12"/>
                <c:pt idx="0">
                  <c:v>Month 1</c:v>
                </c:pt>
                <c:pt idx="1">
                  <c:v>Month 2</c:v>
                </c:pt>
                <c:pt idx="2">
                  <c:v>Month 3</c:v>
                </c:pt>
                <c:pt idx="3">
                  <c:v>Month 4</c:v>
                </c:pt>
                <c:pt idx="4">
                  <c:v>Month 5</c:v>
                </c:pt>
                <c:pt idx="5">
                  <c:v>Month 6</c:v>
                </c:pt>
                <c:pt idx="6">
                  <c:v>Month 7</c:v>
                </c:pt>
                <c:pt idx="7">
                  <c:v>Month 8</c:v>
                </c:pt>
                <c:pt idx="8">
                  <c:v>Month 9</c:v>
                </c:pt>
                <c:pt idx="9">
                  <c:v>Month 10</c:v>
                </c:pt>
                <c:pt idx="10">
                  <c:v>Month 11</c:v>
                </c:pt>
                <c:pt idx="11">
                  <c:v>Month 12</c:v>
                </c:pt>
              </c:strCache>
            </c:strRef>
          </c:cat>
          <c:val>
            <c:numRef>
              <c:f>Forecast_Data!$AB$9:$AM$9</c:f>
              <c:numCache>
                <c:formatCode>#,##0.00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6-B32B-A944-8796-DC91D72BEAD6}"/>
            </c:ext>
          </c:extLst>
        </c:ser>
        <c:ser>
          <c:idx val="7"/>
          <c:order val="7"/>
          <c:tx>
            <c:v>Vorjahr</c:v>
          </c:tx>
          <c:spPr>
            <a:ln w="31750" cap="rnd">
              <a:solidFill>
                <a:schemeClr val="accent3"/>
              </a:solidFill>
              <a:round/>
            </a:ln>
            <a:effectLst>
              <a:outerShdw blurRad="40000" dist="23000" dir="5400000" rotWithShape="0">
                <a:srgbClr val="000000">
                  <a:alpha val="35000"/>
                </a:srgbClr>
              </a:outerShdw>
            </a:effectLst>
          </c:spPr>
          <c:marker>
            <c:symbol val="none"/>
          </c:marker>
          <c:val>
            <c:numRef>
              <c:f>'Umsatz kumuliert'!$B$8:$M$8</c:f>
              <c:numCache>
                <c:formatCode>#,##0.00" €"</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0-1C79-C54F-97EE-FC7D87589FA6}"/>
            </c:ext>
          </c:extLst>
        </c:ser>
        <c:dLbls>
          <c:showLegendKey val="0"/>
          <c:showVal val="0"/>
          <c:showCatName val="0"/>
          <c:showSerName val="0"/>
          <c:showPercent val="0"/>
          <c:showBubbleSize val="0"/>
        </c:dLbls>
        <c:marker val="1"/>
        <c:smooth val="0"/>
        <c:axId val="1769920863"/>
        <c:axId val="1"/>
      </c:lineChart>
      <c:catAx>
        <c:axId val="1769920863"/>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r>
                  <a:rPr lang="de-DE"/>
                  <a:t>Monat</a:t>
                </a:r>
              </a:p>
            </c:rich>
          </c:tx>
          <c:layout>
            <c:manualLayout>
              <c:xMode val="edge"/>
              <c:yMode val="edge"/>
              <c:x val="0.46388896179644212"/>
              <c:y val="0.90540598200625988"/>
            </c:manualLayout>
          </c:layout>
          <c:overlay val="0"/>
          <c:spPr>
            <a:noFill/>
            <a:ln>
              <a:noFill/>
            </a:ln>
            <a:effectLst/>
          </c:spPr>
          <c:txPr>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de-DE"/>
            </a:p>
          </c:txPr>
        </c:title>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0" spcFirstLastPara="1" vertOverflow="ellipsis" wrap="square" anchor="ctr" anchorCtr="1"/>
          <a:lstStyle/>
          <a:p>
            <a:pPr>
              <a:defRPr sz="900" b="0" i="0" u="none" strike="noStrike" kern="1200" baseline="0">
                <a:solidFill>
                  <a:schemeClr val="tx2"/>
                </a:solidFill>
                <a:latin typeface="Gotham Book" pitchFamily="2" charset="0"/>
                <a:ea typeface="+mn-ea"/>
                <a:cs typeface="+mn-cs"/>
              </a:defRPr>
            </a:pPr>
            <a:endParaRPr lang="de-DE"/>
          </a:p>
        </c:txPr>
        <c:crossAx val="1"/>
        <c:crossesAt val="0"/>
        <c:auto val="1"/>
        <c:lblAlgn val="ctr"/>
        <c:lblOffset val="100"/>
        <c:noMultiLvlLbl val="0"/>
      </c:catAx>
      <c:valAx>
        <c:axId val="1"/>
        <c:scaling>
          <c:orientation val="minMax"/>
        </c:scaling>
        <c:delete val="0"/>
        <c:axPos val="l"/>
        <c:majorGridlines>
          <c:spPr>
            <a:ln w="9525" cap="flat" cmpd="sng" algn="ctr">
              <a:solidFill>
                <a:schemeClr val="tx2">
                  <a:lumMod val="15000"/>
                  <a:lumOff val="85000"/>
                </a:schemeClr>
              </a:solidFill>
              <a:round/>
            </a:ln>
            <a:effectLst/>
          </c:spPr>
        </c:majorGridlines>
        <c:numFmt formatCode="#,##0.00\ &quot;€&quot;" sourceLinked="0"/>
        <c:majorTickMark val="none"/>
        <c:minorTickMark val="none"/>
        <c:tickLblPos val="nextTo"/>
        <c:spPr>
          <a:noFill/>
          <a:ln>
            <a:noFill/>
          </a:ln>
          <a:effectLst/>
        </c:spPr>
        <c:txPr>
          <a:bodyPr rot="0" spcFirstLastPara="1" vertOverflow="ellipsis" wrap="square" anchor="ctr" anchorCtr="1"/>
          <a:lstStyle/>
          <a:p>
            <a:pPr>
              <a:defRPr sz="900" b="0" i="0" u="none" strike="noStrike" kern="1200" baseline="0">
                <a:solidFill>
                  <a:schemeClr val="tx2"/>
                </a:solidFill>
                <a:latin typeface="Gotham Book" pitchFamily="2" charset="0"/>
                <a:ea typeface="+mn-ea"/>
                <a:cs typeface="+mn-cs"/>
              </a:defRPr>
            </a:pPr>
            <a:endParaRPr lang="de-DE"/>
          </a:p>
        </c:txPr>
        <c:crossAx val="1769920863"/>
        <c:crossesAt val="1"/>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Gotham Book" pitchFamily="2" charset="0"/>
              <a:ea typeface="+mn-ea"/>
              <a:cs typeface="+mn-cs"/>
            </a:defRPr>
          </a:pPr>
          <a:endParaRPr lang="de-DE"/>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de-DE"/>
    </a:p>
  </c:txPr>
  <c:printSettings>
    <c:headerFooter alignWithMargins="0"/>
    <c:pageMargins b="0.984251969" l="0.78740157499999996" r="0.78740157499999996" t="0.984251969" header="0.51180555555555551" footer="0.51180555555555551"/>
    <c:pageSetup firstPageNumber="0"/>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Gotham Book" pitchFamily="2" charset="0"/>
                <a:ea typeface="+mn-ea"/>
                <a:cs typeface="+mn-cs"/>
              </a:defRPr>
            </a:pPr>
            <a:r>
              <a:rPr lang="de-DE">
                <a:latin typeface="Gotham Book" pitchFamily="2" charset="0"/>
              </a:rPr>
              <a:t>Umsatzprognose Geschäftsjahr kumuliert</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Gotham Book" pitchFamily="2" charset="0"/>
              <a:ea typeface="+mn-ea"/>
              <a:cs typeface="+mn-cs"/>
            </a:defRPr>
          </a:pPr>
          <a:endParaRPr lang="de-DE"/>
        </a:p>
      </c:txPr>
    </c:title>
    <c:autoTitleDeleted val="0"/>
    <c:plotArea>
      <c:layout/>
      <c:lineChart>
        <c:grouping val="standard"/>
        <c:varyColors val="0"/>
        <c:ser>
          <c:idx val="0"/>
          <c:order val="0"/>
          <c:tx>
            <c:v>kumuliert</c:v>
          </c:tx>
          <c:spPr>
            <a:ln w="31750" cap="rnd">
              <a:solidFill>
                <a:schemeClr val="accent1"/>
              </a:solidFill>
              <a:round/>
            </a:ln>
            <a:effectLst>
              <a:outerShdw blurRad="40000" dist="23000" dir="5400000" rotWithShape="0">
                <a:srgbClr val="000000">
                  <a:alpha val="35000"/>
                </a:srgbClr>
              </a:outerShdw>
            </a:effectLst>
          </c:spPr>
          <c:marker>
            <c:symbol val="none"/>
          </c:marker>
          <c:dLbls>
            <c:dLbl>
              <c:idx val="11"/>
              <c:layout>
                <c:manualLayout>
                  <c:x val="0"/>
                  <c:y val="3.351955307262569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D26A-D743-8DF8-22698FD1988F}"/>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'Umsatz kumuliert'!$B$1:$M$1</c:f>
              <c:strCache>
                <c:ptCount val="12"/>
                <c:pt idx="0">
                  <c:v>Month 1</c:v>
                </c:pt>
                <c:pt idx="1">
                  <c:v>Month 2</c:v>
                </c:pt>
                <c:pt idx="2">
                  <c:v>Month 3</c:v>
                </c:pt>
                <c:pt idx="3">
                  <c:v>Month 4</c:v>
                </c:pt>
                <c:pt idx="4">
                  <c:v>Month 5</c:v>
                </c:pt>
                <c:pt idx="5">
                  <c:v>Month 6</c:v>
                </c:pt>
                <c:pt idx="6">
                  <c:v>Month 7</c:v>
                </c:pt>
                <c:pt idx="7">
                  <c:v>Month 8</c:v>
                </c:pt>
                <c:pt idx="8">
                  <c:v>Month 9</c:v>
                </c:pt>
                <c:pt idx="9">
                  <c:v>Month 10</c:v>
                </c:pt>
                <c:pt idx="10">
                  <c:v>Month 11</c:v>
                </c:pt>
                <c:pt idx="11">
                  <c:v>Month 12</c:v>
                </c:pt>
              </c:strCache>
            </c:strRef>
          </c:cat>
          <c:val>
            <c:numRef>
              <c:f>'Umsatz kumuliert'!$B$5:$M$5</c:f>
              <c:numCache>
                <c:formatCode>#,##0.00" €"</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1-D26A-D743-8DF8-22698FD1988F}"/>
            </c:ext>
          </c:extLst>
        </c:ser>
        <c:ser>
          <c:idx val="1"/>
          <c:order val="1"/>
          <c:tx>
            <c:v>Plan kumuliert</c:v>
          </c:tx>
          <c:spPr>
            <a:ln w="31750" cap="rnd">
              <a:solidFill>
                <a:schemeClr val="accent2"/>
              </a:solidFill>
              <a:round/>
            </a:ln>
            <a:effectLst>
              <a:outerShdw blurRad="40000" dist="23000" dir="5400000" rotWithShape="0">
                <a:srgbClr val="000000">
                  <a:alpha val="35000"/>
                </a:srgbClr>
              </a:outerShdw>
            </a:effectLst>
          </c:spPr>
          <c:marker>
            <c:symbol val="none"/>
          </c:marker>
          <c:dLbls>
            <c:dLbl>
              <c:idx val="11"/>
              <c:layout>
                <c:manualLayout>
                  <c:x val="-7.3126142595979406E-3"/>
                  <c:y val="-2.7932960893854764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D26A-D743-8DF8-22698FD1988F}"/>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'Umsatz kumuliert'!$B$1:$M$1</c:f>
              <c:strCache>
                <c:ptCount val="12"/>
                <c:pt idx="0">
                  <c:v>Month 1</c:v>
                </c:pt>
                <c:pt idx="1">
                  <c:v>Month 2</c:v>
                </c:pt>
                <c:pt idx="2">
                  <c:v>Month 3</c:v>
                </c:pt>
                <c:pt idx="3">
                  <c:v>Month 4</c:v>
                </c:pt>
                <c:pt idx="4">
                  <c:v>Month 5</c:v>
                </c:pt>
                <c:pt idx="5">
                  <c:v>Month 6</c:v>
                </c:pt>
                <c:pt idx="6">
                  <c:v>Month 7</c:v>
                </c:pt>
                <c:pt idx="7">
                  <c:v>Month 8</c:v>
                </c:pt>
                <c:pt idx="8">
                  <c:v>Month 9</c:v>
                </c:pt>
                <c:pt idx="9">
                  <c:v>Month 10</c:v>
                </c:pt>
                <c:pt idx="10">
                  <c:v>Month 11</c:v>
                </c:pt>
                <c:pt idx="11">
                  <c:v>Month 12</c:v>
                </c:pt>
              </c:strCache>
            </c:strRef>
          </c:cat>
          <c:val>
            <c:numRef>
              <c:f>'Umsatz kumuliert'!$B$6:$M$6</c:f>
              <c:numCache>
                <c:formatCode>#,##0.00" €"</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3-D26A-D743-8DF8-22698FD1988F}"/>
            </c:ext>
          </c:extLst>
        </c:ser>
        <c:ser>
          <c:idx val="2"/>
          <c:order val="2"/>
          <c:tx>
            <c:v>kumuliert Vorjahr</c:v>
          </c:tx>
          <c:spPr>
            <a:ln w="31750" cap="rnd">
              <a:solidFill>
                <a:schemeClr val="accent3"/>
              </a:solidFill>
              <a:round/>
            </a:ln>
            <a:effectLst>
              <a:outerShdw blurRad="40000" dist="23000" dir="5400000" rotWithShape="0">
                <a:srgbClr val="000000">
                  <a:alpha val="35000"/>
                </a:srgbClr>
              </a:outerShdw>
            </a:effectLst>
          </c:spPr>
          <c:marker>
            <c:symbol val="none"/>
          </c:marker>
          <c:dLbls>
            <c:dLbl>
              <c:idx val="11"/>
              <c:layout>
                <c:manualLayout>
                  <c:x val="0"/>
                  <c:y val="2.7932960893854747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D26A-D743-8DF8-22698FD1988F}"/>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'Umsatz kumuliert'!$B$1:$M$1</c:f>
              <c:strCache>
                <c:ptCount val="12"/>
                <c:pt idx="0">
                  <c:v>Month 1</c:v>
                </c:pt>
                <c:pt idx="1">
                  <c:v>Month 2</c:v>
                </c:pt>
                <c:pt idx="2">
                  <c:v>Month 3</c:v>
                </c:pt>
                <c:pt idx="3">
                  <c:v>Month 4</c:v>
                </c:pt>
                <c:pt idx="4">
                  <c:v>Month 5</c:v>
                </c:pt>
                <c:pt idx="5">
                  <c:v>Month 6</c:v>
                </c:pt>
                <c:pt idx="6">
                  <c:v>Month 7</c:v>
                </c:pt>
                <c:pt idx="7">
                  <c:v>Month 8</c:v>
                </c:pt>
                <c:pt idx="8">
                  <c:v>Month 9</c:v>
                </c:pt>
                <c:pt idx="9">
                  <c:v>Month 10</c:v>
                </c:pt>
                <c:pt idx="10">
                  <c:v>Month 11</c:v>
                </c:pt>
                <c:pt idx="11">
                  <c:v>Month 12</c:v>
                </c:pt>
              </c:strCache>
            </c:strRef>
          </c:cat>
          <c:val>
            <c:numRef>
              <c:f>'Umsatz kumuliert'!$B$9:$M$9</c:f>
              <c:numCache>
                <c:formatCode>#,##0.00\ "€"</c:formatCode>
                <c:ptCount val="12"/>
                <c:pt idx="0" formatCode="#,##0.00&quot; €&quot;">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5-D26A-D743-8DF8-22698FD1988F}"/>
            </c:ext>
          </c:extLst>
        </c:ser>
        <c:dLbls>
          <c:showLegendKey val="0"/>
          <c:showVal val="0"/>
          <c:showCatName val="0"/>
          <c:showSerName val="0"/>
          <c:showPercent val="0"/>
          <c:showBubbleSize val="0"/>
        </c:dLbls>
        <c:smooth val="0"/>
        <c:axId val="1730480751"/>
        <c:axId val="1"/>
      </c:lineChart>
      <c:catAx>
        <c:axId val="1730480751"/>
        <c:scaling>
          <c:orientation val="minMax"/>
        </c:scaling>
        <c:delete val="0"/>
        <c:axPos val="b"/>
        <c:numFmt formatCode="General" sourceLinked="1"/>
        <c:majorTickMark val="out"/>
        <c:minorTickMark val="none"/>
        <c:tickLblPos val="nextTo"/>
        <c:spPr>
          <a:noFill/>
          <a:ln w="9525" cap="flat" cmpd="sng" algn="ctr">
            <a:solidFill>
              <a:schemeClr val="tx2">
                <a:lumMod val="15000"/>
                <a:lumOff val="85000"/>
              </a:schemeClr>
            </a:solidFill>
            <a:round/>
          </a:ln>
          <a:effectLst/>
        </c:spPr>
        <c:txPr>
          <a:bodyPr rot="0" spcFirstLastPara="1" vertOverflow="ellipsis" wrap="square" anchor="ctr" anchorCtr="1"/>
          <a:lstStyle/>
          <a:p>
            <a:pPr>
              <a:defRPr sz="900" b="0" i="0" u="none" strike="noStrike" kern="1200" baseline="0">
                <a:solidFill>
                  <a:schemeClr val="tx2"/>
                </a:solidFill>
                <a:latin typeface="Gotham Book" pitchFamily="2" charset="0"/>
                <a:ea typeface="+mn-ea"/>
                <a:cs typeface="+mn-cs"/>
              </a:defRPr>
            </a:pPr>
            <a:endParaRPr lang="de-DE"/>
          </a:p>
        </c:txPr>
        <c:crossAx val="1"/>
        <c:crosses val="autoZero"/>
        <c:auto val="1"/>
        <c:lblAlgn val="ctr"/>
        <c:lblOffset val="100"/>
        <c:noMultiLvlLbl val="0"/>
      </c:catAx>
      <c:valAx>
        <c:axId val="1"/>
        <c:scaling>
          <c:orientation val="minMax"/>
        </c:scaling>
        <c:delete val="0"/>
        <c:axPos val="l"/>
        <c:majorGridlines>
          <c:spPr>
            <a:ln w="9525" cap="flat" cmpd="sng" algn="ctr">
              <a:solidFill>
                <a:schemeClr val="tx2">
                  <a:lumMod val="15000"/>
                  <a:lumOff val="85000"/>
                </a:schemeClr>
              </a:solidFill>
              <a:round/>
            </a:ln>
            <a:effectLst/>
          </c:spPr>
        </c:majorGridlines>
        <c:numFmt formatCode="#,##0.00&quot; €&quot;" sourceLinked="1"/>
        <c:majorTickMark val="none"/>
        <c:minorTickMark val="none"/>
        <c:tickLblPos val="nextTo"/>
        <c:spPr>
          <a:noFill/>
          <a:ln>
            <a:noFill/>
          </a:ln>
          <a:effectLst/>
        </c:spPr>
        <c:txPr>
          <a:bodyPr rot="0" spcFirstLastPara="1" vertOverflow="ellipsis" wrap="square" anchor="ctr" anchorCtr="1"/>
          <a:lstStyle/>
          <a:p>
            <a:pPr>
              <a:defRPr sz="900" b="0" i="0" u="none" strike="noStrike" kern="1200" baseline="0">
                <a:solidFill>
                  <a:schemeClr val="tx2"/>
                </a:solidFill>
                <a:latin typeface="Gotham Book" pitchFamily="2" charset="0"/>
                <a:ea typeface="+mn-ea"/>
                <a:cs typeface="+mn-cs"/>
              </a:defRPr>
            </a:pPr>
            <a:endParaRPr lang="de-DE"/>
          </a:p>
        </c:txPr>
        <c:crossAx val="173048075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Gotham Book" pitchFamily="2" charset="0"/>
              <a:ea typeface="+mn-ea"/>
              <a:cs typeface="+mn-cs"/>
            </a:defRPr>
          </a:pPr>
          <a:endParaRPr lang="de-DE"/>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de-DE"/>
    </a:p>
  </c:txPr>
  <c:printSettings>
    <c:headerFooter alignWithMargins="0"/>
    <c:pageMargins b="0.984251969" l="0.78740157499999996" r="0.78740157499999996" t="0.984251969" header="0.5" footer="0.5"/>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800" b="1" i="0" u="none" strike="noStrike" baseline="0">
                <a:solidFill>
                  <a:srgbClr val="000000"/>
                </a:solidFill>
                <a:latin typeface="Calibri"/>
                <a:ea typeface="Calibri"/>
                <a:cs typeface="Calibri"/>
              </a:defRPr>
            </a:pPr>
            <a:r>
              <a:rPr lang="de-DE"/>
              <a:t>Umsatzprognose Monatswerte</a:t>
            </a:r>
          </a:p>
        </c:rich>
      </c:tx>
      <c:layout>
        <c:manualLayout>
          <c:xMode val="edge"/>
          <c:yMode val="edge"/>
          <c:x val="0.37592599883347916"/>
          <c:y val="5.791499992982161E-2"/>
        </c:manualLayout>
      </c:layout>
      <c:overlay val="0"/>
      <c:spPr>
        <a:noFill/>
        <a:ln w="25400">
          <a:noFill/>
        </a:ln>
      </c:spPr>
    </c:title>
    <c:autoTitleDeleted val="0"/>
    <c:plotArea>
      <c:layout>
        <c:manualLayout>
          <c:layoutTarget val="inner"/>
          <c:xMode val="edge"/>
          <c:yMode val="edge"/>
          <c:x val="6.111112492565577E-2"/>
          <c:y val="0.15250976032961835"/>
          <c:w val="0.83425944784872497"/>
          <c:h val="0.70270319949343141"/>
        </c:manualLayout>
      </c:layout>
      <c:lineChart>
        <c:grouping val="standard"/>
        <c:varyColors val="0"/>
        <c:ser>
          <c:idx val="0"/>
          <c:order val="0"/>
          <c:tx>
            <c:strRef>
              <c:f>'Umsatz kumuliert'!$A$4</c:f>
              <c:strCache>
                <c:ptCount val="1"/>
                <c:pt idx="0">
                  <c:v>Gesamt</c:v>
                </c:pt>
              </c:strCache>
            </c:strRef>
          </c:tx>
          <c:spPr>
            <a:ln w="25400">
              <a:solidFill>
                <a:srgbClr val="666699"/>
              </a:solidFill>
              <a:prstDash val="solid"/>
            </a:ln>
          </c:spPr>
          <c:marker>
            <c:spPr>
              <a:solidFill>
                <a:srgbClr val="4F81BD"/>
              </a:solidFill>
              <a:ln>
                <a:solidFill>
                  <a:srgbClr val="666699"/>
                </a:solidFill>
                <a:prstDash val="solid"/>
              </a:ln>
            </c:spPr>
          </c:marker>
          <c:val>
            <c:numRef>
              <c:f>'Umsatz kumuliert'!$B$4:$M$4</c:f>
              <c:numCache>
                <c:formatCode>#,##0.00" €"</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0-61F3-A849-8CD9-33D421FFBDB7}"/>
            </c:ext>
          </c:extLst>
        </c:ser>
        <c:ser>
          <c:idx val="1"/>
          <c:order val="1"/>
          <c:tx>
            <c:strRef>
              <c:f>Forecast_Data!$AA$9</c:f>
              <c:strCache>
                <c:ptCount val="1"/>
                <c:pt idx="0">
                  <c:v>PLAN</c:v>
                </c:pt>
              </c:strCache>
            </c:strRef>
          </c:tx>
          <c:spPr>
            <a:ln w="25400">
              <a:solidFill>
                <a:srgbClr val="993366"/>
              </a:solidFill>
              <a:prstDash val="solid"/>
            </a:ln>
          </c:spPr>
          <c:marker>
            <c:spPr>
              <a:solidFill>
                <a:srgbClr val="C0504D"/>
              </a:solidFill>
              <a:ln>
                <a:solidFill>
                  <a:srgbClr val="993366"/>
                </a:solidFill>
                <a:prstDash val="solid"/>
              </a:ln>
            </c:spPr>
          </c:marker>
          <c:val>
            <c:numRef>
              <c:f>Forecast_Data!$AB$9:$AM$9</c:f>
              <c:numCache>
                <c:formatCode>#,##0.00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1-61F3-A849-8CD9-33D421FFBDB7}"/>
            </c:ext>
          </c:extLst>
        </c:ser>
        <c:ser>
          <c:idx val="2"/>
          <c:order val="2"/>
          <c:tx>
            <c:v>Vorjahr</c:v>
          </c:tx>
          <c:val>
            <c:numRef>
              <c:f>'Umsatz kumuliert'!$B$8:$M$8</c:f>
              <c:numCache>
                <c:formatCode>#,##0.00" €"</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1-8BB6-3D43-B21E-C23934B7241A}"/>
            </c:ext>
          </c:extLst>
        </c:ser>
        <c:dLbls>
          <c:showLegendKey val="0"/>
          <c:showVal val="0"/>
          <c:showCatName val="0"/>
          <c:showSerName val="0"/>
          <c:showPercent val="0"/>
          <c:showBubbleSize val="0"/>
        </c:dLbls>
        <c:marker val="1"/>
        <c:smooth val="0"/>
        <c:axId val="1769920863"/>
        <c:axId val="1"/>
      </c:lineChart>
      <c:catAx>
        <c:axId val="1769920863"/>
        <c:scaling>
          <c:orientation val="minMax"/>
        </c:scaling>
        <c:delete val="0"/>
        <c:axPos val="b"/>
        <c:title>
          <c:tx>
            <c:rich>
              <a:bodyPr/>
              <a:lstStyle/>
              <a:p>
                <a:pPr>
                  <a:defRPr sz="1000" b="1" i="0" u="none" strike="noStrike" baseline="0">
                    <a:solidFill>
                      <a:srgbClr val="000000"/>
                    </a:solidFill>
                    <a:latin typeface="Calibri"/>
                    <a:ea typeface="Calibri"/>
                    <a:cs typeface="Calibri"/>
                  </a:defRPr>
                </a:pPr>
                <a:r>
                  <a:rPr lang="de-DE"/>
                  <a:t>Monat</a:t>
                </a:r>
              </a:p>
            </c:rich>
          </c:tx>
          <c:layout>
            <c:manualLayout>
              <c:xMode val="edge"/>
              <c:yMode val="edge"/>
              <c:x val="0.46388896179644212"/>
              <c:y val="0.90540598200625988"/>
            </c:manualLayout>
          </c:layout>
          <c:overlay val="0"/>
          <c:spPr>
            <a:noFill/>
            <a:ln w="25400">
              <a:noFill/>
            </a:ln>
          </c:spPr>
        </c:title>
        <c:numFmt formatCode="General" sourceLinked="1"/>
        <c:majorTickMark val="out"/>
        <c:minorTickMark val="none"/>
        <c:tickLblPos val="nextTo"/>
        <c:spPr>
          <a:ln w="3175">
            <a:solidFill>
              <a:srgbClr val="808080"/>
            </a:solidFill>
            <a:prstDash val="solid"/>
          </a:ln>
        </c:spPr>
        <c:txPr>
          <a:bodyPr rot="0" vert="horz"/>
          <a:lstStyle/>
          <a:p>
            <a:pPr>
              <a:defRPr sz="1000" b="0" i="0" u="none" strike="noStrike" baseline="0">
                <a:solidFill>
                  <a:srgbClr val="000000"/>
                </a:solidFill>
                <a:latin typeface="Calibri"/>
                <a:ea typeface="Calibri"/>
                <a:cs typeface="Calibri"/>
              </a:defRPr>
            </a:pPr>
            <a:endParaRPr lang="de-DE"/>
          </a:p>
        </c:txPr>
        <c:crossAx val="1"/>
        <c:crossesAt val="0"/>
        <c:auto val="1"/>
        <c:lblAlgn val="ctr"/>
        <c:lblOffset val="100"/>
        <c:tickLblSkip val="1"/>
        <c:tickMarkSkip val="1"/>
        <c:noMultiLvlLbl val="0"/>
      </c:catAx>
      <c:valAx>
        <c:axId val="1"/>
        <c:scaling>
          <c:orientation val="minMax"/>
        </c:scaling>
        <c:delete val="0"/>
        <c:axPos val="l"/>
        <c:majorGridlines>
          <c:spPr>
            <a:ln w="3175">
              <a:solidFill>
                <a:srgbClr val="808080"/>
              </a:solidFill>
              <a:prstDash val="solid"/>
            </a:ln>
          </c:spPr>
        </c:majorGridlines>
        <c:numFmt formatCode="#,##0.00\ &quot;€&quot;" sourceLinked="0"/>
        <c:majorTickMark val="out"/>
        <c:minorTickMark val="none"/>
        <c:tickLblPos val="nextTo"/>
        <c:spPr>
          <a:ln w="3175">
            <a:solidFill>
              <a:srgbClr val="808080"/>
            </a:solidFill>
            <a:prstDash val="solid"/>
          </a:ln>
        </c:spPr>
        <c:txPr>
          <a:bodyPr rot="0" vert="horz"/>
          <a:lstStyle/>
          <a:p>
            <a:pPr>
              <a:defRPr sz="1000" b="0" i="0" u="none" strike="noStrike" baseline="0">
                <a:solidFill>
                  <a:srgbClr val="000000"/>
                </a:solidFill>
                <a:latin typeface="Calibri"/>
                <a:ea typeface="Calibri"/>
                <a:cs typeface="Calibri"/>
              </a:defRPr>
            </a:pPr>
            <a:endParaRPr lang="de-DE"/>
          </a:p>
        </c:txPr>
        <c:crossAx val="1769920863"/>
        <c:crossesAt val="1"/>
        <c:crossBetween val="between"/>
      </c:valAx>
      <c:spPr>
        <a:solidFill>
          <a:srgbClr val="FFFFFF"/>
        </a:solidFill>
        <a:ln w="25400">
          <a:noFill/>
        </a:ln>
      </c:spPr>
    </c:plotArea>
    <c:legend>
      <c:legendPos val="r"/>
      <c:layout>
        <c:manualLayout>
          <c:xMode val="edge"/>
          <c:yMode val="edge"/>
          <c:x val="0.9148150335374744"/>
          <c:y val="0.3397686920151024"/>
          <c:w val="5.4463035870516187E-2"/>
          <c:h val="9.1537748957850856E-2"/>
        </c:manualLayout>
      </c:layout>
      <c:overlay val="0"/>
      <c:spPr>
        <a:noFill/>
        <a:ln w="25400">
          <a:noFill/>
        </a:ln>
      </c:spPr>
      <c:txPr>
        <a:bodyPr/>
        <a:lstStyle/>
        <a:p>
          <a:pPr>
            <a:defRPr sz="920" b="0" i="0" u="none" strike="noStrike" baseline="0">
              <a:solidFill>
                <a:srgbClr val="000000"/>
              </a:solidFill>
              <a:latin typeface="Calibri"/>
              <a:ea typeface="Calibri"/>
              <a:cs typeface="Calibri"/>
            </a:defRPr>
          </a:pPr>
          <a:endParaRPr lang="de-DE"/>
        </a:p>
      </c:txPr>
    </c:legend>
    <c:plotVisOnly val="1"/>
    <c:dispBlanksAs val="gap"/>
    <c:showDLblsOverMax val="0"/>
  </c:chart>
  <c:spPr>
    <a:solidFill>
      <a:srgbClr val="FFFFFF"/>
    </a:solidFill>
    <a:ln w="3175">
      <a:solidFill>
        <a:srgbClr val="808080"/>
      </a:solidFill>
      <a:prstDash val="solid"/>
    </a:ln>
  </c:spPr>
  <c:txPr>
    <a:bodyPr/>
    <a:lstStyle/>
    <a:p>
      <a:pPr>
        <a:defRPr sz="1000" b="0" i="0" u="none" strike="noStrike" baseline="0">
          <a:solidFill>
            <a:srgbClr val="000000"/>
          </a:solidFill>
          <a:latin typeface="Calibri"/>
          <a:ea typeface="Calibri"/>
          <a:cs typeface="Calibri"/>
        </a:defRPr>
      </a:pPr>
      <a:endParaRPr lang="de-DE"/>
    </a:p>
  </c:txPr>
  <c:printSettings>
    <c:headerFooter alignWithMargins="0"/>
    <c:pageMargins b="0.984251969" l="0.78740157499999996" r="0.78740157499999996" t="0.984251969" header="0.51180555555555551" footer="0.51180555555555551"/>
    <c:pageSetup firstPageNumber="0"/>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800" b="1" i="0" u="none" strike="noStrike" baseline="0">
                <a:solidFill>
                  <a:srgbClr val="000000"/>
                </a:solidFill>
                <a:latin typeface="Calibri"/>
                <a:ea typeface="Calibri"/>
                <a:cs typeface="Calibri"/>
              </a:defRPr>
            </a:pPr>
            <a:r>
              <a:rPr lang="de-DE"/>
              <a:t>Umsatzprognose kumuliert</a:t>
            </a:r>
          </a:p>
        </c:rich>
      </c:tx>
      <c:overlay val="0"/>
      <c:spPr>
        <a:noFill/>
        <a:ln w="25400">
          <a:noFill/>
        </a:ln>
      </c:spPr>
    </c:title>
    <c:autoTitleDeleted val="0"/>
    <c:plotArea>
      <c:layout/>
      <c:lineChart>
        <c:grouping val="standard"/>
        <c:varyColors val="0"/>
        <c:ser>
          <c:idx val="0"/>
          <c:order val="0"/>
          <c:tx>
            <c:v>kumuliert</c:v>
          </c:tx>
          <c:spPr>
            <a:ln w="25400">
              <a:solidFill>
                <a:srgbClr val="666699"/>
              </a:solidFill>
              <a:prstDash val="solid"/>
            </a:ln>
          </c:spPr>
          <c:marker>
            <c:spPr>
              <a:solidFill>
                <a:srgbClr val="4F81BD"/>
              </a:solidFill>
              <a:ln>
                <a:solidFill>
                  <a:srgbClr val="666699"/>
                </a:solidFill>
                <a:prstDash val="solid"/>
              </a:ln>
            </c:spPr>
          </c:marker>
          <c:cat>
            <c:strRef>
              <c:f>'Umsatz kumuliert'!$B$1:$M$1</c:f>
              <c:strCache>
                <c:ptCount val="12"/>
                <c:pt idx="0">
                  <c:v>Month 1</c:v>
                </c:pt>
                <c:pt idx="1">
                  <c:v>Month 2</c:v>
                </c:pt>
                <c:pt idx="2">
                  <c:v>Month 3</c:v>
                </c:pt>
                <c:pt idx="3">
                  <c:v>Month 4</c:v>
                </c:pt>
                <c:pt idx="4">
                  <c:v>Month 5</c:v>
                </c:pt>
                <c:pt idx="5">
                  <c:v>Month 6</c:v>
                </c:pt>
                <c:pt idx="6">
                  <c:v>Month 7</c:v>
                </c:pt>
                <c:pt idx="7">
                  <c:v>Month 8</c:v>
                </c:pt>
                <c:pt idx="8">
                  <c:v>Month 9</c:v>
                </c:pt>
                <c:pt idx="9">
                  <c:v>Month 10</c:v>
                </c:pt>
                <c:pt idx="10">
                  <c:v>Month 11</c:v>
                </c:pt>
                <c:pt idx="11">
                  <c:v>Month 12</c:v>
                </c:pt>
              </c:strCache>
            </c:strRef>
          </c:cat>
          <c:val>
            <c:numRef>
              <c:f>'Umsatz kumuliert'!$B$5:$M$5</c:f>
              <c:numCache>
                <c:formatCode>#,##0.00" €"</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0-A7F4-5A43-9CE8-59090EA05F82}"/>
            </c:ext>
          </c:extLst>
        </c:ser>
        <c:ser>
          <c:idx val="1"/>
          <c:order val="1"/>
          <c:tx>
            <c:v>Plan kumuliert</c:v>
          </c:tx>
          <c:spPr>
            <a:ln w="25400">
              <a:solidFill>
                <a:srgbClr val="993366"/>
              </a:solidFill>
              <a:prstDash val="solid"/>
            </a:ln>
          </c:spPr>
          <c:marker>
            <c:spPr>
              <a:solidFill>
                <a:srgbClr val="C0504D"/>
              </a:solidFill>
              <a:ln>
                <a:solidFill>
                  <a:srgbClr val="993366"/>
                </a:solidFill>
                <a:prstDash val="solid"/>
              </a:ln>
            </c:spPr>
          </c:marker>
          <c:val>
            <c:numRef>
              <c:f>'Umsatz kumuliert'!$B$6:$M$6</c:f>
              <c:numCache>
                <c:formatCode>#,##0.00" €"</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1-A7F4-5A43-9CE8-59090EA05F82}"/>
            </c:ext>
          </c:extLst>
        </c:ser>
        <c:ser>
          <c:idx val="2"/>
          <c:order val="2"/>
          <c:tx>
            <c:v>kumuliert Vorjahr</c:v>
          </c:tx>
          <c:val>
            <c:numRef>
              <c:f>'Umsatz kumuliert'!$B$9:$M$9</c:f>
              <c:numCache>
                <c:formatCode>#,##0.00\ "€"</c:formatCode>
                <c:ptCount val="12"/>
                <c:pt idx="0" formatCode="#,##0.00&quot; €&quot;">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0-BF21-424A-BC63-A5DC043B4C35}"/>
            </c:ext>
          </c:extLst>
        </c:ser>
        <c:dLbls>
          <c:showLegendKey val="0"/>
          <c:showVal val="0"/>
          <c:showCatName val="0"/>
          <c:showSerName val="0"/>
          <c:showPercent val="0"/>
          <c:showBubbleSize val="0"/>
        </c:dLbls>
        <c:marker val="1"/>
        <c:smooth val="0"/>
        <c:axId val="1730480751"/>
        <c:axId val="1"/>
      </c:lineChart>
      <c:catAx>
        <c:axId val="1730480751"/>
        <c:scaling>
          <c:orientation val="minMax"/>
        </c:scaling>
        <c:delete val="0"/>
        <c:axPos val="b"/>
        <c:numFmt formatCode="General" sourceLinked="1"/>
        <c:majorTickMark val="out"/>
        <c:minorTickMark val="none"/>
        <c:tickLblPos val="nextTo"/>
        <c:spPr>
          <a:ln w="3175">
            <a:solidFill>
              <a:srgbClr val="808080"/>
            </a:solidFill>
            <a:prstDash val="solid"/>
          </a:ln>
        </c:spPr>
        <c:txPr>
          <a:bodyPr rot="0" vert="horz"/>
          <a:lstStyle/>
          <a:p>
            <a:pPr>
              <a:defRPr sz="1000" b="0" i="0" u="none" strike="noStrike" baseline="0">
                <a:solidFill>
                  <a:srgbClr val="000000"/>
                </a:solidFill>
                <a:latin typeface="Calibri"/>
                <a:ea typeface="Calibri"/>
                <a:cs typeface="Calibri"/>
              </a:defRPr>
            </a:pPr>
            <a:endParaRPr lang="de-DE"/>
          </a:p>
        </c:txPr>
        <c:crossAx val="1"/>
        <c:crosses val="autoZero"/>
        <c:auto val="1"/>
        <c:lblAlgn val="ctr"/>
        <c:lblOffset val="100"/>
        <c:noMultiLvlLbl val="0"/>
      </c:catAx>
      <c:valAx>
        <c:axId val="1"/>
        <c:scaling>
          <c:orientation val="minMax"/>
        </c:scaling>
        <c:delete val="0"/>
        <c:axPos val="l"/>
        <c:majorGridlines>
          <c:spPr>
            <a:ln w="3175">
              <a:solidFill>
                <a:srgbClr val="808080"/>
              </a:solidFill>
              <a:prstDash val="solid"/>
            </a:ln>
          </c:spPr>
        </c:majorGridlines>
        <c:numFmt formatCode="#,##0.00&quot; €&quot;" sourceLinked="1"/>
        <c:majorTickMark val="out"/>
        <c:minorTickMark val="none"/>
        <c:tickLblPos val="nextTo"/>
        <c:spPr>
          <a:ln w="3175">
            <a:solidFill>
              <a:srgbClr val="808080"/>
            </a:solidFill>
            <a:prstDash val="solid"/>
          </a:ln>
        </c:spPr>
        <c:txPr>
          <a:bodyPr rot="0" vert="horz"/>
          <a:lstStyle/>
          <a:p>
            <a:pPr>
              <a:defRPr sz="1000" b="0" i="0" u="none" strike="noStrike" baseline="0">
                <a:solidFill>
                  <a:srgbClr val="000000"/>
                </a:solidFill>
                <a:latin typeface="Calibri"/>
                <a:ea typeface="Calibri"/>
                <a:cs typeface="Calibri"/>
              </a:defRPr>
            </a:pPr>
            <a:endParaRPr lang="de-DE"/>
          </a:p>
        </c:txPr>
        <c:crossAx val="1730480751"/>
        <c:crosses val="autoZero"/>
        <c:crossBetween val="between"/>
      </c:valAx>
      <c:spPr>
        <a:solidFill>
          <a:srgbClr val="FFFFFF"/>
        </a:solidFill>
        <a:ln w="25400">
          <a:noFill/>
        </a:ln>
      </c:spPr>
    </c:plotArea>
    <c:legend>
      <c:legendPos val="r"/>
      <c:overlay val="0"/>
      <c:spPr>
        <a:noFill/>
        <a:ln w="25400">
          <a:noFill/>
        </a:ln>
      </c:spPr>
      <c:txPr>
        <a:bodyPr/>
        <a:lstStyle/>
        <a:p>
          <a:pPr>
            <a:defRPr sz="920" b="0" i="0" u="none" strike="noStrike" baseline="0">
              <a:solidFill>
                <a:srgbClr val="000000"/>
              </a:solidFill>
              <a:latin typeface="Calibri"/>
              <a:ea typeface="Calibri"/>
              <a:cs typeface="Calibri"/>
            </a:defRPr>
          </a:pPr>
          <a:endParaRPr lang="de-DE"/>
        </a:p>
      </c:txPr>
    </c:legend>
    <c:plotVisOnly val="1"/>
    <c:dispBlanksAs val="gap"/>
    <c:showDLblsOverMax val="0"/>
  </c:chart>
  <c:spPr>
    <a:solidFill>
      <a:srgbClr val="FFFFFF"/>
    </a:solidFill>
    <a:ln w="3175">
      <a:solidFill>
        <a:srgbClr val="808080"/>
      </a:solidFill>
      <a:prstDash val="solid"/>
    </a:ln>
  </c:spPr>
  <c:txPr>
    <a:bodyPr/>
    <a:lstStyle/>
    <a:p>
      <a:pPr>
        <a:defRPr sz="1000" b="0" i="0" u="none" strike="noStrike" baseline="0">
          <a:solidFill>
            <a:srgbClr val="000000"/>
          </a:solidFill>
          <a:latin typeface="Calibri"/>
          <a:ea typeface="Calibri"/>
          <a:cs typeface="Calibri"/>
        </a:defRPr>
      </a:pPr>
      <a:endParaRPr lang="de-DE"/>
    </a:p>
  </c:txPr>
  <c:printSettings>
    <c:headerFooter alignWithMargins="0"/>
    <c:pageMargins b="0.984251969" l="0.78740157499999996" r="0.78740157499999996" t="0.984251969" header="0.5" footer="0.5"/>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26">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dk1">
            <a:lumMod val="75000"/>
            <a:lumOff val="25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dk1">
            <a:lumMod val="75000"/>
            <a:lumOff val="25000"/>
          </a:schemeClr>
        </a:solidFill>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2.xml><?xml version="1.0" encoding="utf-8"?>
<cs:chartStyle xmlns:cs="http://schemas.microsoft.com/office/drawing/2012/chartStyle" xmlns:a="http://schemas.openxmlformats.org/drawingml/2006/main" id="231">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0</xdr:col>
      <xdr:colOff>101600</xdr:colOff>
      <xdr:row>0</xdr:row>
      <xdr:rowOff>88900</xdr:rowOff>
    </xdr:from>
    <xdr:to>
      <xdr:col>16</xdr:col>
      <xdr:colOff>406400</xdr:colOff>
      <xdr:row>43</xdr:row>
      <xdr:rowOff>114300</xdr:rowOff>
    </xdr:to>
    <xdr:graphicFrame macro="">
      <xdr:nvGraphicFramePr>
        <xdr:cNvPr id="2" name="Diagramm 1">
          <a:extLst>
            <a:ext uri="{FF2B5EF4-FFF2-40B4-BE49-F238E27FC236}">
              <a16:creationId xmlns:a16="http://schemas.microsoft.com/office/drawing/2014/main" id="{3E71236F-1569-244D-898A-EA00F8E4760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114300</xdr:colOff>
      <xdr:row>45</xdr:row>
      <xdr:rowOff>146050</xdr:rowOff>
    </xdr:from>
    <xdr:to>
      <xdr:col>16</xdr:col>
      <xdr:colOff>596900</xdr:colOff>
      <xdr:row>87</xdr:row>
      <xdr:rowOff>31750</xdr:rowOff>
    </xdr:to>
    <xdr:graphicFrame macro="">
      <xdr:nvGraphicFramePr>
        <xdr:cNvPr id="4" name="Diagramm 3">
          <a:extLst>
            <a:ext uri="{FF2B5EF4-FFF2-40B4-BE49-F238E27FC236}">
              <a16:creationId xmlns:a16="http://schemas.microsoft.com/office/drawing/2014/main" id="{DAE9D5FE-726B-D442-AC6D-1089930CA4A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546100</xdr:colOff>
      <xdr:row>39</xdr:row>
      <xdr:rowOff>127000</xdr:rowOff>
    </xdr:from>
    <xdr:to>
      <xdr:col>16</xdr:col>
      <xdr:colOff>355600</xdr:colOff>
      <xdr:row>43</xdr:row>
      <xdr:rowOff>101600</xdr:rowOff>
    </xdr:to>
    <xdr:sp macro="" textlink="">
      <xdr:nvSpPr>
        <xdr:cNvPr id="5" name="Textfeld 4">
          <a:extLst>
            <a:ext uri="{FF2B5EF4-FFF2-40B4-BE49-F238E27FC236}">
              <a16:creationId xmlns:a16="http://schemas.microsoft.com/office/drawing/2014/main" id="{97D60B30-C0AF-E040-A430-75769E8C30E1}"/>
            </a:ext>
          </a:extLst>
        </xdr:cNvPr>
        <xdr:cNvSpPr txBox="1"/>
      </xdr:nvSpPr>
      <xdr:spPr>
        <a:xfrm>
          <a:off x="10604500" y="6565900"/>
          <a:ext cx="3162300" cy="635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a:solidFill>
                <a:srgbClr val="FF0000"/>
              </a:solidFill>
            </a:rPr>
            <a:t>Anmerkung:</a:t>
          </a:r>
          <a:r>
            <a:rPr lang="de-DE" sz="1100" baseline="0">
              <a:solidFill>
                <a:srgbClr val="FF0000"/>
              </a:solidFill>
            </a:rPr>
            <a:t> Im aktuellen Monat wird der größere Wert verwendet: Die IST-Daten (Rechnungen) oder der Monatsforecast.</a:t>
          </a:r>
          <a:endParaRPr lang="de-DE" sz="1100">
            <a:solidFill>
              <a:srgbClr val="FF0000"/>
            </a:solidFill>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101600</xdr:colOff>
      <xdr:row>0</xdr:row>
      <xdr:rowOff>88900</xdr:rowOff>
    </xdr:from>
    <xdr:to>
      <xdr:col>16</xdr:col>
      <xdr:colOff>406400</xdr:colOff>
      <xdr:row>43</xdr:row>
      <xdr:rowOff>114300</xdr:rowOff>
    </xdr:to>
    <xdr:graphicFrame macro="">
      <xdr:nvGraphicFramePr>
        <xdr:cNvPr id="2057" name="Diagramm 1">
          <a:extLst>
            <a:ext uri="{FF2B5EF4-FFF2-40B4-BE49-F238E27FC236}">
              <a16:creationId xmlns:a16="http://schemas.microsoft.com/office/drawing/2014/main" id="{9334AD15-94FE-9945-B27A-1D8F5837CEA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38100</xdr:colOff>
      <xdr:row>46</xdr:row>
      <xdr:rowOff>38100</xdr:rowOff>
    </xdr:from>
    <xdr:to>
      <xdr:col>16</xdr:col>
      <xdr:colOff>368300</xdr:colOff>
      <xdr:row>87</xdr:row>
      <xdr:rowOff>88900</xdr:rowOff>
    </xdr:to>
    <xdr:graphicFrame macro="">
      <xdr:nvGraphicFramePr>
        <xdr:cNvPr id="2058" name="Diagramm 1">
          <a:extLst>
            <a:ext uri="{FF2B5EF4-FFF2-40B4-BE49-F238E27FC236}">
              <a16:creationId xmlns:a16="http://schemas.microsoft.com/office/drawing/2014/main" id="{953FB98F-4F7A-9C48-B93D-182D7A7A20B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ersons/person.xml><?xml version="1.0" encoding="utf-8"?>
<personList xmlns="http://schemas.microsoft.com/office/spreadsheetml/2018/threadedcomments" xmlns:x="http://schemas.openxmlformats.org/spreadsheetml/2006/main">
  <person displayName="Kai Reinhard" id="{A78CCFA2-D802-6742-9423-F4345C0EED1C}" userId="S::k.reinhard@polyas.info::5942220e-ce17-47d6-a3ca-de88d399bc0c" providerId="AD"/>
  <person displayName="Kai Reinhard" id="{33547D16-133A-3948-B40B-5CD925F3958C}" userId="S::k.reinhard@micromata.onmicrosoft.de::06435126-6300-4a42-aba8-c2826b3621ef" providerId="AD"/>
</personList>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spPr>
      <a:bodyPr vertOverflow="clip" wrap="square" lIns="18288" tIns="0" rIns="0" bIns="0" upright="1"/>
      <a:lstStyle/>
    </a:lnDef>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O1" dT="2019-12-19T15:09:32.91" personId="{33547D16-133A-3948-B40B-5CD925F3958C}" id="{ED0F4801-55AC-584A-97BE-17C93D6D0E1F}">
    <text>Nettosumme gewichtet mit der Eintrittswahrscheinlichkeit</text>
  </threadedComment>
  <threadedComment ref="Q1" dT="2019-12-19T15:10:08.52" personId="{33547D16-133A-3948-B40B-5CD925F3958C}" id="{05417129-CD48-C74E-9020-C754C6816560}">
    <text>gewichtete Nettosumme abzügiich bereits faktuierter Beträge</text>
  </threadedComment>
  <threadedComment ref="X1" dT="2025-01-09T14:32:39.85" personId="{A78CCFA2-D802-6742-9423-F4345C0EED1C}" id="{A8EB9EF4-9E59-0C48-894D-F722617BD399}">
    <text>Diese Beträge sind nach dem betrachteten Forecast-Zeitraum noch offen. Werden demnach später in Rechnung gestellt.</text>
  </threadedComment>
  <threadedComment ref="Y1" dT="2025-01-09T14:33:25.24" personId="{A78CCFA2-D802-6742-9423-F4345C0EED1C}" id="{6BA95036-6D30-5548-82CC-FCCC89EFA3EF}">
    <text>Das Budget ist um den angegebenen Betrag unter- (negative Werte) oder überschritten (positive Werte)</text>
  </threadedComment>
</ThreadedComments>
</file>

<file path=xl/threadedComments/threadedComment2.xml><?xml version="1.0" encoding="utf-8"?>
<ThreadedComments xmlns="http://schemas.microsoft.com/office/spreadsheetml/2018/threadedcomments" xmlns:x="http://schemas.openxmlformats.org/spreadsheetml/2006/main">
  <threadedComment ref="O1" dT="2019-12-19T15:09:32.91" personId="{33547D16-133A-3948-B40B-5CD925F3958C}" id="{645A51E0-CF7B-4042-B0FE-74F0618602F1}">
    <text>Nettosumme gewichtet mit der Eintrittswahrscheinlichkeit</text>
  </threadedComment>
  <threadedComment ref="Q1" dT="2019-12-19T15:10:08.52" personId="{33547D16-133A-3948-B40B-5CD925F3958C}" id="{9099E2DF-84A2-AB44-BB64-42C60828BEA6}">
    <text>gewichtete Nettosumme abzügiich bereits faktuierter Beträge</text>
  </threadedComment>
  <threadedComment ref="W1" dT="2025-01-09T14:32:39.85" personId="{A78CCFA2-D802-6742-9423-F4345C0EED1C}" id="{6F893BEE-C504-044C-9481-4570AAFDCB74}">
    <text>Diese Beträge sind nach dem betrachteten Forecast-Zeitraum noch offen. Werden demnach später in Rechnung gestellt.</text>
  </threadedComment>
  <threadedComment ref="X1" dT="2025-01-09T14:33:25.24" personId="{A78CCFA2-D802-6742-9423-F4345C0EED1C}" id="{5DE2B462-19A1-4A4E-9F4A-C3A45444414B}">
    <text>Das Budget ist um den angegebenen Betrag unter- (negative Werte) oder überschritten (positive Werte)</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S9"/>
  <sheetViews>
    <sheetView workbookViewId="0">
      <pane xSplit="2" ySplit="1" topLeftCell="V2" activePane="bottomRight" state="frozen"/>
      <selection pane="topRight" activeCell="C1" sqref="C1"/>
      <selection pane="bottomLeft" activeCell="A2" sqref="A2"/>
      <selection pane="bottomRight" activeCell="AB9" sqref="AB9"/>
    </sheetView>
  </sheetViews>
  <sheetFormatPr baseColWidth="10" defaultColWidth="8.6640625" defaultRowHeight="13" x14ac:dyDescent="0.15"/>
  <cols>
    <col min="1" max="1" width="7.83203125" customWidth="1"/>
    <col min="2" max="2" width="6.33203125" customWidth="1"/>
    <col min="3" max="3" width="13.6640625" style="1" customWidth="1"/>
    <col min="4" max="4" width="18" style="1" customWidth="1"/>
    <col min="5" max="5" width="23.83203125" customWidth="1"/>
    <col min="6" max="7" width="31.1640625" customWidth="1"/>
    <col min="8" max="11" width="11.5" customWidth="1"/>
    <col min="12" max="12" width="8.33203125" customWidth="1"/>
    <col min="13" max="13" width="12.5" style="2" customWidth="1"/>
    <col min="14" max="14" width="11.5" customWidth="1"/>
    <col min="15" max="15" width="13.6640625" style="2" customWidth="1"/>
    <col min="16" max="18" width="11.5" style="2" customWidth="1"/>
    <col min="19" max="19" width="11.5" style="20" customWidth="1"/>
    <col min="20" max="21" width="11.5" style="1" customWidth="1"/>
    <col min="22" max="23" width="8" customWidth="1"/>
    <col min="24" max="24" width="13.33203125" style="25" customWidth="1"/>
    <col min="25" max="25" width="13.1640625" style="25" customWidth="1"/>
    <col min="26" max="26" width="11.5" customWidth="1"/>
    <col min="27" max="27" width="12" bestFit="1" customWidth="1"/>
    <col min="28" max="39" width="12.83203125" style="2" customWidth="1"/>
    <col min="40" max="41" width="19" style="1" customWidth="1"/>
    <col min="42" max="42" width="52.83203125" customWidth="1"/>
    <col min="43" max="43" width="16.5" customWidth="1"/>
    <col min="44" max="44" width="29.5" customWidth="1"/>
    <col min="45" max="45" width="65.6640625" customWidth="1"/>
  </cols>
  <sheetData>
    <row r="1" spans="1:45" ht="28" x14ac:dyDescent="0.15">
      <c r="A1" s="3" t="s">
        <v>0</v>
      </c>
      <c r="B1" s="3" t="s">
        <v>47</v>
      </c>
      <c r="C1" s="4" t="s">
        <v>1</v>
      </c>
      <c r="D1" s="4" t="s">
        <v>45</v>
      </c>
      <c r="E1" s="21" t="s">
        <v>4</v>
      </c>
      <c r="F1" s="21" t="s">
        <v>5</v>
      </c>
      <c r="G1" s="21" t="s">
        <v>31</v>
      </c>
      <c r="H1" s="21" t="s">
        <v>6</v>
      </c>
      <c r="I1" s="21" t="s">
        <v>7</v>
      </c>
      <c r="J1" s="21" t="s">
        <v>8</v>
      </c>
      <c r="K1" s="21" t="s">
        <v>9</v>
      </c>
      <c r="L1" s="3" t="s">
        <v>10</v>
      </c>
      <c r="M1" s="5" t="s">
        <v>11</v>
      </c>
      <c r="N1" s="3" t="s">
        <v>16</v>
      </c>
      <c r="O1" s="5" t="s">
        <v>56</v>
      </c>
      <c r="P1" s="5" t="s">
        <v>12</v>
      </c>
      <c r="Q1" s="5" t="s">
        <v>57</v>
      </c>
      <c r="R1" s="5" t="s">
        <v>13</v>
      </c>
      <c r="S1" s="3" t="s">
        <v>14</v>
      </c>
      <c r="T1" s="33" t="s">
        <v>15</v>
      </c>
      <c r="U1" s="33"/>
      <c r="V1" s="3" t="s">
        <v>20</v>
      </c>
      <c r="W1" s="3" t="s">
        <v>91</v>
      </c>
      <c r="X1" s="27" t="s">
        <v>88</v>
      </c>
      <c r="Y1" s="27" t="s">
        <v>87</v>
      </c>
      <c r="Z1" s="3" t="s">
        <v>89</v>
      </c>
      <c r="AA1" s="3"/>
      <c r="AB1" s="5" t="s">
        <v>38</v>
      </c>
      <c r="AC1" s="5" t="s">
        <v>39</v>
      </c>
      <c r="AD1" s="5" t="s">
        <v>40</v>
      </c>
      <c r="AE1" s="5" t="s">
        <v>41</v>
      </c>
      <c r="AF1" s="5" t="s">
        <v>42</v>
      </c>
      <c r="AG1" s="5" t="s">
        <v>43</v>
      </c>
      <c r="AH1" s="5" t="s">
        <v>32</v>
      </c>
      <c r="AI1" s="5" t="s">
        <v>33</v>
      </c>
      <c r="AJ1" s="5" t="s">
        <v>34</v>
      </c>
      <c r="AK1" s="5" t="s">
        <v>35</v>
      </c>
      <c r="AL1" s="5" t="s">
        <v>36</v>
      </c>
      <c r="AM1" s="5" t="s">
        <v>37</v>
      </c>
      <c r="AN1" s="22" t="s">
        <v>2</v>
      </c>
      <c r="AO1" s="22" t="s">
        <v>3</v>
      </c>
      <c r="AP1" s="26" t="s">
        <v>55</v>
      </c>
      <c r="AQ1" s="21" t="s">
        <v>17</v>
      </c>
      <c r="AR1" s="21" t="s">
        <v>18</v>
      </c>
      <c r="AS1" s="21" t="s">
        <v>19</v>
      </c>
    </row>
    <row r="2" spans="1:45" ht="20" x14ac:dyDescent="0.15">
      <c r="A2" s="34"/>
      <c r="B2" s="34"/>
      <c r="AA2" s="6" t="s">
        <v>21</v>
      </c>
      <c r="AB2" s="7">
        <f t="shared" ref="AB2:AM2" si="0">SUMIFS(AB10:AB65537,$K10:$K65537,"=beauftragt")</f>
        <v>0</v>
      </c>
      <c r="AC2" s="7">
        <f t="shared" si="0"/>
        <v>0</v>
      </c>
      <c r="AD2" s="7">
        <f t="shared" si="0"/>
        <v>0</v>
      </c>
      <c r="AE2" s="7">
        <f t="shared" si="0"/>
        <v>0</v>
      </c>
      <c r="AF2" s="7">
        <f t="shared" si="0"/>
        <v>0</v>
      </c>
      <c r="AG2" s="7">
        <f t="shared" si="0"/>
        <v>0</v>
      </c>
      <c r="AH2" s="7">
        <f t="shared" si="0"/>
        <v>0</v>
      </c>
      <c r="AI2" s="7">
        <f t="shared" si="0"/>
        <v>0</v>
      </c>
      <c r="AJ2" s="7">
        <f t="shared" si="0"/>
        <v>0</v>
      </c>
      <c r="AK2" s="7">
        <f t="shared" si="0"/>
        <v>0</v>
      </c>
      <c r="AL2" s="7">
        <f t="shared" si="0"/>
        <v>0</v>
      </c>
      <c r="AM2" s="7">
        <f t="shared" si="0"/>
        <v>0</v>
      </c>
    </row>
    <row r="3" spans="1:45" x14ac:dyDescent="0.15">
      <c r="AA3" s="8" t="s">
        <v>22</v>
      </c>
      <c r="AB3" s="9">
        <f t="shared" ref="AB3:AM3" si="1">SUMIFS(AB10:AB65537,$K10:$K65537,"=gelegt")</f>
        <v>0</v>
      </c>
      <c r="AC3" s="9">
        <f t="shared" si="1"/>
        <v>0</v>
      </c>
      <c r="AD3" s="9">
        <f t="shared" si="1"/>
        <v>0</v>
      </c>
      <c r="AE3" s="9">
        <f t="shared" si="1"/>
        <v>0</v>
      </c>
      <c r="AF3" s="9">
        <f t="shared" si="1"/>
        <v>0</v>
      </c>
      <c r="AG3" s="9">
        <f t="shared" si="1"/>
        <v>0</v>
      </c>
      <c r="AH3" s="9">
        <f t="shared" si="1"/>
        <v>0</v>
      </c>
      <c r="AI3" s="9">
        <f t="shared" si="1"/>
        <v>0</v>
      </c>
      <c r="AJ3" s="9">
        <f t="shared" si="1"/>
        <v>0</v>
      </c>
      <c r="AK3" s="9">
        <f t="shared" si="1"/>
        <v>0</v>
      </c>
      <c r="AL3" s="9">
        <f t="shared" si="1"/>
        <v>0</v>
      </c>
      <c r="AM3" s="9">
        <f t="shared" si="1"/>
        <v>0</v>
      </c>
    </row>
    <row r="4" spans="1:45" x14ac:dyDescent="0.15">
      <c r="AA4" s="6" t="s">
        <v>23</v>
      </c>
      <c r="AB4" s="7">
        <f t="shared" ref="AB4:AM4" si="2">SUMIFS(AB10:AB65537,$K10:$K65537,"=LOI")</f>
        <v>0</v>
      </c>
      <c r="AC4" s="7">
        <f t="shared" si="2"/>
        <v>0</v>
      </c>
      <c r="AD4" s="7">
        <f t="shared" si="2"/>
        <v>0</v>
      </c>
      <c r="AE4" s="7">
        <f t="shared" si="2"/>
        <v>0</v>
      </c>
      <c r="AF4" s="7">
        <f t="shared" si="2"/>
        <v>0</v>
      </c>
      <c r="AG4" s="7">
        <f t="shared" si="2"/>
        <v>0</v>
      </c>
      <c r="AH4" s="7">
        <f t="shared" si="2"/>
        <v>0</v>
      </c>
      <c r="AI4" s="7">
        <f t="shared" si="2"/>
        <v>0</v>
      </c>
      <c r="AJ4" s="7">
        <f t="shared" si="2"/>
        <v>0</v>
      </c>
      <c r="AK4" s="7">
        <f t="shared" si="2"/>
        <v>0</v>
      </c>
      <c r="AL4" s="7">
        <f t="shared" si="2"/>
        <v>0</v>
      </c>
      <c r="AM4" s="7">
        <f t="shared" si="2"/>
        <v>0</v>
      </c>
    </row>
    <row r="5" spans="1:45" x14ac:dyDescent="0.15">
      <c r="AA5" s="8" t="s">
        <v>44</v>
      </c>
      <c r="AB5" s="9">
        <f t="shared" ref="AB5:AG5" si="3">SUMIFS(AB10:AB65537,$K10:$K65537,"=in Erstellung")</f>
        <v>0</v>
      </c>
      <c r="AC5" s="9">
        <f t="shared" si="3"/>
        <v>0</v>
      </c>
      <c r="AD5" s="9">
        <f t="shared" si="3"/>
        <v>0</v>
      </c>
      <c r="AE5" s="9">
        <f t="shared" si="3"/>
        <v>0</v>
      </c>
      <c r="AF5" s="9">
        <f t="shared" si="3"/>
        <v>0</v>
      </c>
      <c r="AG5" s="9">
        <f t="shared" si="3"/>
        <v>0</v>
      </c>
      <c r="AH5" s="9">
        <f t="shared" ref="AH5:AM5" si="4">SUMIFS(AH10:AH65537,$K10:$K65537,"=in Erstellung")</f>
        <v>0</v>
      </c>
      <c r="AI5" s="9">
        <f t="shared" si="4"/>
        <v>0</v>
      </c>
      <c r="AJ5" s="9">
        <f t="shared" si="4"/>
        <v>0</v>
      </c>
      <c r="AK5" s="9">
        <f t="shared" si="4"/>
        <v>0</v>
      </c>
      <c r="AL5" s="9">
        <f t="shared" si="4"/>
        <v>0</v>
      </c>
      <c r="AM5" s="9">
        <f t="shared" si="4"/>
        <v>0</v>
      </c>
    </row>
    <row r="6" spans="1:45" x14ac:dyDescent="0.15">
      <c r="AA6" s="10" t="s">
        <v>24</v>
      </c>
      <c r="AB6" s="11">
        <f t="shared" ref="AB6:AM6" si="5">SUMIFS(AB10:AB65537,$K10:$K65537,"=Potenzial")</f>
        <v>0</v>
      </c>
      <c r="AC6" s="11">
        <f t="shared" si="5"/>
        <v>0</v>
      </c>
      <c r="AD6" s="11">
        <f t="shared" si="5"/>
        <v>0</v>
      </c>
      <c r="AE6" s="11">
        <f t="shared" si="5"/>
        <v>0</v>
      </c>
      <c r="AF6" s="11">
        <f t="shared" si="5"/>
        <v>0</v>
      </c>
      <c r="AG6" s="11">
        <f t="shared" si="5"/>
        <v>0</v>
      </c>
      <c r="AH6" s="11">
        <f t="shared" si="5"/>
        <v>0</v>
      </c>
      <c r="AI6" s="11">
        <f t="shared" si="5"/>
        <v>0</v>
      </c>
      <c r="AJ6" s="11">
        <f t="shared" si="5"/>
        <v>0</v>
      </c>
      <c r="AK6" s="11">
        <f t="shared" si="5"/>
        <v>0</v>
      </c>
      <c r="AL6" s="11">
        <f t="shared" si="5"/>
        <v>0</v>
      </c>
      <c r="AM6" s="11">
        <f t="shared" si="5"/>
        <v>0</v>
      </c>
    </row>
    <row r="7" spans="1:45" x14ac:dyDescent="0.15">
      <c r="AA7" s="12" t="s">
        <v>28</v>
      </c>
      <c r="AB7" s="9">
        <f t="shared" ref="AB7:AM7" si="6">SUM(AB2:AB6)</f>
        <v>0</v>
      </c>
      <c r="AC7" s="9">
        <f t="shared" si="6"/>
        <v>0</v>
      </c>
      <c r="AD7" s="9">
        <f t="shared" si="6"/>
        <v>0</v>
      </c>
      <c r="AE7" s="9">
        <f t="shared" si="6"/>
        <v>0</v>
      </c>
      <c r="AF7" s="9">
        <f t="shared" si="6"/>
        <v>0</v>
      </c>
      <c r="AG7" s="9">
        <f t="shared" si="6"/>
        <v>0</v>
      </c>
      <c r="AH7" s="9">
        <f t="shared" si="6"/>
        <v>0</v>
      </c>
      <c r="AI7" s="9">
        <f t="shared" si="6"/>
        <v>0</v>
      </c>
      <c r="AJ7" s="9">
        <f t="shared" si="6"/>
        <v>0</v>
      </c>
      <c r="AK7" s="9">
        <f t="shared" si="6"/>
        <v>0</v>
      </c>
      <c r="AL7" s="9">
        <f t="shared" si="6"/>
        <v>0</v>
      </c>
      <c r="AM7" s="9">
        <f t="shared" si="6"/>
        <v>0</v>
      </c>
    </row>
    <row r="8" spans="1:45" x14ac:dyDescent="0.15">
      <c r="AA8" s="13" t="s">
        <v>26</v>
      </c>
      <c r="AB8" s="14">
        <f>SUM(Rechnungen!M2:M65535)</f>
        <v>0</v>
      </c>
      <c r="AC8" s="14">
        <f>SUM(Rechnungen!N2:N65535)</f>
        <v>0</v>
      </c>
      <c r="AD8" s="14">
        <f>SUM(Rechnungen!O2:O65535)</f>
        <v>0</v>
      </c>
      <c r="AE8" s="14">
        <f>SUM(Rechnungen!P2:P65535)</f>
        <v>0</v>
      </c>
      <c r="AF8" s="14">
        <f>SUM(Rechnungen!Q2:Q65535)</f>
        <v>0</v>
      </c>
      <c r="AG8" s="14">
        <f>SUM(Rechnungen!R2:R65535)</f>
        <v>0</v>
      </c>
      <c r="AH8" s="14">
        <f>SUM(Rechnungen!S2:S65535)</f>
        <v>0</v>
      </c>
      <c r="AI8" s="14">
        <f>SUM(Rechnungen!T2:T65535)</f>
        <v>0</v>
      </c>
      <c r="AJ8" s="14">
        <f>SUM(Rechnungen!U2:U65535)</f>
        <v>0</v>
      </c>
      <c r="AK8" s="14">
        <f>SUM(Rechnungen!V2:V65535)</f>
        <v>0</v>
      </c>
      <c r="AL8" s="14">
        <f>SUM(Rechnungen!W2:W65535)</f>
        <v>0</v>
      </c>
      <c r="AM8" s="14">
        <f>SUM(Rechnungen!X2:X65535)</f>
        <v>0</v>
      </c>
    </row>
    <row r="9" spans="1:45" x14ac:dyDescent="0.15">
      <c r="AA9" s="15" t="s">
        <v>27</v>
      </c>
      <c r="AB9" s="16">
        <f>Planning_Data!AA7</f>
        <v>0</v>
      </c>
      <c r="AC9" s="16">
        <f>Planning_Data!AB7</f>
        <v>0</v>
      </c>
      <c r="AD9" s="16">
        <f>Planning_Data!AC7</f>
        <v>0</v>
      </c>
      <c r="AE9" s="16">
        <f>Planning_Data!AD7</f>
        <v>0</v>
      </c>
      <c r="AF9" s="16">
        <f>Planning_Data!AE7</f>
        <v>0</v>
      </c>
      <c r="AG9" s="16">
        <f>Planning_Data!AF7</f>
        <v>0</v>
      </c>
      <c r="AH9" s="16">
        <f>Planning_Data!AG7</f>
        <v>0</v>
      </c>
      <c r="AI9" s="16">
        <f>Planning_Data!AH7</f>
        <v>0</v>
      </c>
      <c r="AJ9" s="16">
        <f>Planning_Data!AI7</f>
        <v>0</v>
      </c>
      <c r="AK9" s="16">
        <f>Planning_Data!AJ7</f>
        <v>0</v>
      </c>
      <c r="AL9" s="16">
        <f>Planning_Data!AK7</f>
        <v>0</v>
      </c>
      <c r="AM9" s="16">
        <f>Planning_Data!AL7</f>
        <v>0</v>
      </c>
    </row>
  </sheetData>
  <sheetProtection selectLockedCells="1" selectUnlockedCells="1"/>
  <mergeCells count="2">
    <mergeCell ref="T1:U1"/>
    <mergeCell ref="A2:B2"/>
  </mergeCells>
  <pageMargins left="0.74791666666666667" right="0.74791666666666667" top="0.98402777777777772" bottom="0.98402777777777772" header="0.51180555555555551" footer="0.51180555555555551"/>
  <pageSetup paperSize="9" firstPageNumber="0" orientation="portrait" horizontalDpi="300" verticalDpi="300"/>
  <headerFooter alignWithMargins="0"/>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6459B1-08CA-EA4F-869F-EEF1D58EF8E3}">
  <sheetPr>
    <pageSetUpPr fitToPage="1"/>
  </sheetPr>
  <dimension ref="A1"/>
  <sheetViews>
    <sheetView tabSelected="1" workbookViewId="0">
      <selection activeCell="A44" sqref="A44"/>
    </sheetView>
  </sheetViews>
  <sheetFormatPr baseColWidth="10" defaultColWidth="11" defaultRowHeight="13" x14ac:dyDescent="0.15"/>
  <cols>
    <col min="18" max="18" width="23.6640625" bestFit="1" customWidth="1"/>
  </cols>
  <sheetData/>
  <sheetProtection selectLockedCells="1" selectUnlockedCells="1"/>
  <pageMargins left="0.78740157499999996" right="0.78740157499999996" top="0.98402777777777772" bottom="0.98402777777777772" header="0.51180555555555551" footer="0.51180555555555551"/>
  <pageSetup paperSize="9" firstPageNumber="0" fitToHeight="4" orientation="landscape" horizontalDpi="300" verticalDpi="300"/>
  <headerFooter alignWithMargins="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
  <sheetViews>
    <sheetView workbookViewId="0">
      <selection activeCell="A45" sqref="A45"/>
    </sheetView>
  </sheetViews>
  <sheetFormatPr baseColWidth="10" defaultColWidth="11" defaultRowHeight="13" x14ac:dyDescent="0.15"/>
  <sheetData/>
  <sheetProtection selectLockedCells="1" selectUnlockedCells="1"/>
  <pageMargins left="0.78740157499999996" right="0.78740157499999996" top="0.98402777777777772" bottom="0.98402777777777772" header="0.51180555555555551" footer="0.51180555555555551"/>
  <pageSetup paperSize="9" firstPageNumber="0" fitToHeight="4" orientation="landscape" horizontalDpi="300" verticalDpi="300"/>
  <headerFooter alignWithMargins="0"/>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9"/>
  <sheetViews>
    <sheetView workbookViewId="0">
      <selection activeCell="A10" sqref="A10"/>
    </sheetView>
  </sheetViews>
  <sheetFormatPr baseColWidth="10" defaultColWidth="11" defaultRowHeight="13" x14ac:dyDescent="0.15"/>
  <cols>
    <col min="1" max="1" width="17" style="13" customWidth="1"/>
    <col min="2" max="13" width="17" customWidth="1"/>
  </cols>
  <sheetData>
    <row r="1" spans="1:13" s="13" customFormat="1" x14ac:dyDescent="0.15">
      <c r="B1" s="23" t="str">
        <f>Forecast_Data!AB1</f>
        <v>Month 1</v>
      </c>
      <c r="C1" s="23" t="str">
        <f>Forecast_Data!AC1</f>
        <v>Month 2</v>
      </c>
      <c r="D1" s="23" t="str">
        <f>Forecast_Data!AD1</f>
        <v>Month 3</v>
      </c>
      <c r="E1" s="23" t="str">
        <f>Forecast_Data!AE1</f>
        <v>Month 4</v>
      </c>
      <c r="F1" s="23" t="str">
        <f>Forecast_Data!AF1</f>
        <v>Month 5</v>
      </c>
      <c r="G1" s="23" t="str">
        <f>Forecast_Data!AG1</f>
        <v>Month 6</v>
      </c>
      <c r="H1" s="23" t="str">
        <f>Forecast_Data!AH1</f>
        <v>Month 7</v>
      </c>
      <c r="I1" s="23" t="str">
        <f>Forecast_Data!AI1</f>
        <v>Month 8</v>
      </c>
      <c r="J1" s="23" t="str">
        <f>Forecast_Data!AJ1</f>
        <v>Month 9</v>
      </c>
      <c r="K1" s="23" t="str">
        <f>Forecast_Data!AK1</f>
        <v>Month 10</v>
      </c>
      <c r="L1" s="23" t="str">
        <f>Forecast_Data!AL1</f>
        <v>Month 11</v>
      </c>
      <c r="M1" s="23" t="str">
        <f>Forecast_Data!AM1</f>
        <v>Month 12</v>
      </c>
    </row>
    <row r="2" spans="1:13" x14ac:dyDescent="0.15">
      <c r="A2" s="24" t="s">
        <v>26</v>
      </c>
      <c r="B2" s="17">
        <f>Forecast_Data!AB8</f>
        <v>0</v>
      </c>
      <c r="C2" s="17">
        <f>Forecast_Data!AC8</f>
        <v>0</v>
      </c>
      <c r="D2" s="17">
        <f>Forecast_Data!AD8</f>
        <v>0</v>
      </c>
      <c r="E2" s="17">
        <f>Forecast_Data!AE8</f>
        <v>0</v>
      </c>
      <c r="F2" s="17">
        <f>Forecast_Data!AF8</f>
        <v>0</v>
      </c>
      <c r="G2" s="17">
        <f>Forecast_Data!AG8</f>
        <v>0</v>
      </c>
      <c r="H2" s="17">
        <f>Forecast_Data!AH8</f>
        <v>0</v>
      </c>
      <c r="I2" s="17">
        <f>Forecast_Data!AI8</f>
        <v>0</v>
      </c>
      <c r="J2" s="17">
        <f>Forecast_Data!AJ8</f>
        <v>0</v>
      </c>
      <c r="K2" s="17">
        <f>Forecast_Data!AK8</f>
        <v>0</v>
      </c>
      <c r="L2" s="17">
        <f>Forecast_Data!AL8</f>
        <v>0</v>
      </c>
      <c r="M2" s="17">
        <f>Forecast_Data!AM8</f>
        <v>0</v>
      </c>
    </row>
    <row r="3" spans="1:13" x14ac:dyDescent="0.15">
      <c r="A3" s="24" t="s">
        <v>25</v>
      </c>
      <c r="B3" s="18">
        <f>Forecast_Data!AB7</f>
        <v>0</v>
      </c>
      <c r="C3" s="18">
        <f>Forecast_Data!AC7</f>
        <v>0</v>
      </c>
      <c r="D3" s="18">
        <f>Forecast_Data!AD7</f>
        <v>0</v>
      </c>
      <c r="E3" s="18">
        <f>Forecast_Data!AE7</f>
        <v>0</v>
      </c>
      <c r="F3" s="18">
        <f>Forecast_Data!AF7</f>
        <v>0</v>
      </c>
      <c r="G3" s="18">
        <f>Forecast_Data!AG7</f>
        <v>0</v>
      </c>
      <c r="H3" s="18">
        <f>Forecast_Data!AH7</f>
        <v>0</v>
      </c>
      <c r="I3" s="18">
        <f>Forecast_Data!AI7</f>
        <v>0</v>
      </c>
      <c r="J3" s="18">
        <f>Forecast_Data!AJ7</f>
        <v>0</v>
      </c>
      <c r="K3" s="18">
        <f>Forecast_Data!AK7</f>
        <v>0</v>
      </c>
      <c r="L3" s="18">
        <f>Forecast_Data!AL7</f>
        <v>0</v>
      </c>
      <c r="M3" s="18">
        <f>Forecast_Data!AM7</f>
        <v>0</v>
      </c>
    </row>
    <row r="4" spans="1:13" x14ac:dyDescent="0.15">
      <c r="A4" s="24" t="s">
        <v>28</v>
      </c>
      <c r="B4" s="18">
        <f>MAX(B2,B3)</f>
        <v>0</v>
      </c>
      <c r="C4" s="18">
        <f t="shared" ref="C4:M4" si="0">MAX(C2,C3)</f>
        <v>0</v>
      </c>
      <c r="D4" s="18">
        <f t="shared" si="0"/>
        <v>0</v>
      </c>
      <c r="E4" s="18">
        <f t="shared" si="0"/>
        <v>0</v>
      </c>
      <c r="F4" s="18">
        <f t="shared" si="0"/>
        <v>0</v>
      </c>
      <c r="G4" s="18">
        <f t="shared" si="0"/>
        <v>0</v>
      </c>
      <c r="H4" s="18">
        <f t="shared" si="0"/>
        <v>0</v>
      </c>
      <c r="I4" s="18">
        <f t="shared" si="0"/>
        <v>0</v>
      </c>
      <c r="J4" s="18">
        <f t="shared" si="0"/>
        <v>0</v>
      </c>
      <c r="K4" s="18">
        <f t="shared" si="0"/>
        <v>0</v>
      </c>
      <c r="L4" s="18">
        <f t="shared" si="0"/>
        <v>0</v>
      </c>
      <c r="M4" s="18">
        <f t="shared" si="0"/>
        <v>0</v>
      </c>
    </row>
    <row r="5" spans="1:13" x14ac:dyDescent="0.15">
      <c r="A5" s="13" t="s">
        <v>29</v>
      </c>
      <c r="B5" s="19">
        <f>B4</f>
        <v>0</v>
      </c>
      <c r="C5" s="19">
        <f>B5+C4</f>
        <v>0</v>
      </c>
      <c r="D5" s="19">
        <f t="shared" ref="D5:M5" si="1">C5+D4</f>
        <v>0</v>
      </c>
      <c r="E5" s="19">
        <f t="shared" si="1"/>
        <v>0</v>
      </c>
      <c r="F5" s="19">
        <f t="shared" si="1"/>
        <v>0</v>
      </c>
      <c r="G5" s="19">
        <f t="shared" si="1"/>
        <v>0</v>
      </c>
      <c r="H5" s="19">
        <f t="shared" si="1"/>
        <v>0</v>
      </c>
      <c r="I5" s="19">
        <f t="shared" si="1"/>
        <v>0</v>
      </c>
      <c r="J5" s="19">
        <f t="shared" si="1"/>
        <v>0</v>
      </c>
      <c r="K5" s="19">
        <f t="shared" si="1"/>
        <v>0</v>
      </c>
      <c r="L5" s="19">
        <f t="shared" si="1"/>
        <v>0</v>
      </c>
      <c r="M5" s="19">
        <f t="shared" si="1"/>
        <v>0</v>
      </c>
    </row>
    <row r="6" spans="1:13" x14ac:dyDescent="0.15">
      <c r="A6" s="13" t="s">
        <v>30</v>
      </c>
      <c r="B6" s="19">
        <f>Forecast_Data!AB9</f>
        <v>0</v>
      </c>
      <c r="C6" s="19">
        <f>B6+Forecast_Data!AC9</f>
        <v>0</v>
      </c>
      <c r="D6" s="19">
        <f>C6+Forecast_Data!AD9</f>
        <v>0</v>
      </c>
      <c r="E6" s="19">
        <f>D6+Forecast_Data!AE9</f>
        <v>0</v>
      </c>
      <c r="F6" s="19">
        <f>E6+Forecast_Data!AF9</f>
        <v>0</v>
      </c>
      <c r="G6" s="19">
        <f>F6+Forecast_Data!AG9</f>
        <v>0</v>
      </c>
      <c r="H6" s="19">
        <f>G6+Forecast_Data!AH9</f>
        <v>0</v>
      </c>
      <c r="I6" s="19">
        <f>H6+Forecast_Data!AI9</f>
        <v>0</v>
      </c>
      <c r="J6" s="19">
        <f>I6+Forecast_Data!AJ9</f>
        <v>0</v>
      </c>
      <c r="K6" s="19">
        <f>J6+Forecast_Data!AK9</f>
        <v>0</v>
      </c>
      <c r="L6" s="19">
        <f>K6+Forecast_Data!AL9</f>
        <v>0</v>
      </c>
      <c r="M6" s="19">
        <f>L6+Forecast_Data!AM9</f>
        <v>0</v>
      </c>
    </row>
    <row r="7" spans="1:13" x14ac:dyDescent="0.15">
      <c r="C7" s="19"/>
      <c r="D7" s="19"/>
      <c r="E7" s="19"/>
      <c r="F7" s="19"/>
      <c r="G7" s="19"/>
      <c r="H7" s="19"/>
      <c r="I7" s="19"/>
      <c r="J7" s="19"/>
      <c r="K7" s="19"/>
      <c r="L7" s="19"/>
      <c r="M7" s="19"/>
    </row>
    <row r="8" spans="1:13" x14ac:dyDescent="0.15">
      <c r="A8" s="13" t="s">
        <v>53</v>
      </c>
      <c r="B8" s="19">
        <f>SUM('Rechnungen Vorjahr'!M2:M65534)</f>
        <v>0</v>
      </c>
      <c r="C8" s="19">
        <f>SUM('Rechnungen Vorjahr'!N2:N65534)</f>
        <v>0</v>
      </c>
      <c r="D8" s="19">
        <f>SUM('Rechnungen Vorjahr'!O2:O65534)</f>
        <v>0</v>
      </c>
      <c r="E8" s="19">
        <f>SUM('Rechnungen Vorjahr'!P2:P65534)</f>
        <v>0</v>
      </c>
      <c r="F8" s="19">
        <f>SUM('Rechnungen Vorjahr'!Q2:Q65534)</f>
        <v>0</v>
      </c>
      <c r="G8" s="19">
        <f>SUM('Rechnungen Vorjahr'!R2:R65534)</f>
        <v>0</v>
      </c>
      <c r="H8" s="19">
        <f>SUM('Rechnungen Vorjahr'!S2:S65534)</f>
        <v>0</v>
      </c>
      <c r="I8" s="19">
        <f>SUM('Rechnungen Vorjahr'!T2:T65534)</f>
        <v>0</v>
      </c>
      <c r="J8" s="19">
        <f>SUM('Rechnungen Vorjahr'!U2:U65534)</f>
        <v>0</v>
      </c>
      <c r="K8" s="19">
        <f>SUM('Rechnungen Vorjahr'!V2:V65534)</f>
        <v>0</v>
      </c>
      <c r="L8" s="19">
        <f>SUM('Rechnungen Vorjahr'!W2:W65534)</f>
        <v>0</v>
      </c>
      <c r="M8" s="19">
        <f>SUM('Rechnungen Vorjahr'!X2:X65534)</f>
        <v>0</v>
      </c>
    </row>
    <row r="9" spans="1:13" x14ac:dyDescent="0.15">
      <c r="A9" s="13" t="s">
        <v>54</v>
      </c>
      <c r="B9" s="19">
        <f>B8</f>
        <v>0</v>
      </c>
      <c r="C9" s="25">
        <f>B9+C8</f>
        <v>0</v>
      </c>
      <c r="D9" s="25">
        <f t="shared" ref="D9:M9" si="2">C9+D8</f>
        <v>0</v>
      </c>
      <c r="E9" s="25">
        <f t="shared" si="2"/>
        <v>0</v>
      </c>
      <c r="F9" s="25">
        <f t="shared" si="2"/>
        <v>0</v>
      </c>
      <c r="G9" s="25">
        <f t="shared" si="2"/>
        <v>0</v>
      </c>
      <c r="H9" s="25">
        <f t="shared" si="2"/>
        <v>0</v>
      </c>
      <c r="I9" s="25">
        <f t="shared" si="2"/>
        <v>0</v>
      </c>
      <c r="J9" s="25">
        <f t="shared" si="2"/>
        <v>0</v>
      </c>
      <c r="K9" s="25">
        <f t="shared" si="2"/>
        <v>0</v>
      </c>
      <c r="L9" s="25">
        <f t="shared" si="2"/>
        <v>0</v>
      </c>
      <c r="M9" s="25">
        <f t="shared" si="2"/>
        <v>0</v>
      </c>
    </row>
  </sheetData>
  <sheetProtection selectLockedCells="1" selectUnlockedCells="1"/>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7BFD20-C3FD-B945-8889-0EABEB8C212C}">
  <dimension ref="A1:X1"/>
  <sheetViews>
    <sheetView workbookViewId="0">
      <pane xSplit="2" ySplit="1" topLeftCell="C2" activePane="bottomRight" state="frozen"/>
      <selection pane="topRight" activeCell="C1" sqref="C1"/>
      <selection pane="bottomLeft" activeCell="A2" sqref="A2"/>
      <selection pane="bottomRight" activeCell="A2" sqref="A2"/>
    </sheetView>
  </sheetViews>
  <sheetFormatPr baseColWidth="10" defaultRowHeight="13" x14ac:dyDescent="0.15"/>
  <cols>
    <col min="2" max="2" width="7" customWidth="1"/>
    <col min="3" max="3" width="9.83203125" customWidth="1"/>
    <col min="6" max="6" width="18.83203125" customWidth="1"/>
    <col min="7" max="7" width="20.83203125" customWidth="1"/>
  </cols>
  <sheetData>
    <row r="1" spans="1:24" s="13" customFormat="1" ht="14" x14ac:dyDescent="0.15">
      <c r="A1" s="13" t="s">
        <v>0</v>
      </c>
      <c r="B1" s="13" t="s">
        <v>47</v>
      </c>
      <c r="C1" s="13" t="s">
        <v>48</v>
      </c>
      <c r="D1" s="13" t="s">
        <v>45</v>
      </c>
      <c r="E1" s="13" t="s">
        <v>4</v>
      </c>
      <c r="F1" s="13" t="s">
        <v>46</v>
      </c>
      <c r="G1" s="13" t="s">
        <v>52</v>
      </c>
      <c r="H1" s="13" t="s">
        <v>49</v>
      </c>
      <c r="I1" s="35" t="s">
        <v>15</v>
      </c>
      <c r="J1" s="35"/>
      <c r="K1" s="13" t="s">
        <v>51</v>
      </c>
      <c r="L1" s="13" t="s">
        <v>50</v>
      </c>
      <c r="M1" s="5" t="s">
        <v>38</v>
      </c>
      <c r="N1" s="5" t="s">
        <v>39</v>
      </c>
      <c r="O1" s="5" t="s">
        <v>40</v>
      </c>
      <c r="P1" s="5" t="s">
        <v>41</v>
      </c>
      <c r="Q1" s="5" t="s">
        <v>42</v>
      </c>
      <c r="R1" s="5" t="s">
        <v>43</v>
      </c>
      <c r="S1" s="5" t="s">
        <v>32</v>
      </c>
      <c r="T1" s="5" t="s">
        <v>33</v>
      </c>
      <c r="U1" s="5" t="s">
        <v>34</v>
      </c>
      <c r="V1" s="5" t="s">
        <v>35</v>
      </c>
      <c r="W1" s="5" t="s">
        <v>36</v>
      </c>
      <c r="X1" s="5" t="s">
        <v>37</v>
      </c>
    </row>
  </sheetData>
  <mergeCells count="1">
    <mergeCell ref="I1:J1"/>
  </mergeCells>
  <pageMargins left="0.7" right="0.7" top="0.78740157499999996" bottom="0.78740157499999996"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7A8465-810E-0B43-A1C7-F27798459BF0}">
  <dimension ref="A1:X1"/>
  <sheetViews>
    <sheetView workbookViewId="0">
      <pane xSplit="2" ySplit="1" topLeftCell="C2" activePane="bottomRight" state="frozen"/>
      <selection pane="topRight" activeCell="C1" sqref="C1"/>
      <selection pane="bottomLeft" activeCell="A2" sqref="A2"/>
      <selection pane="bottomRight" activeCell="A2" sqref="A2"/>
    </sheetView>
  </sheetViews>
  <sheetFormatPr baseColWidth="10" defaultRowHeight="13" x14ac:dyDescent="0.15"/>
  <cols>
    <col min="2" max="2" width="7" customWidth="1"/>
    <col min="3" max="3" width="10" customWidth="1"/>
    <col min="6" max="6" width="18.83203125" customWidth="1"/>
    <col min="7" max="7" width="20.83203125" customWidth="1"/>
  </cols>
  <sheetData>
    <row r="1" spans="1:24" s="13" customFormat="1" ht="14" x14ac:dyDescent="0.15">
      <c r="A1" s="13" t="s">
        <v>0</v>
      </c>
      <c r="B1" s="13" t="s">
        <v>47</v>
      </c>
      <c r="C1" s="13" t="s">
        <v>48</v>
      </c>
      <c r="D1" s="13" t="s">
        <v>45</v>
      </c>
      <c r="E1" s="13" t="s">
        <v>4</v>
      </c>
      <c r="F1" s="13" t="s">
        <v>46</v>
      </c>
      <c r="G1" s="13" t="s">
        <v>52</v>
      </c>
      <c r="H1" s="13" t="s">
        <v>49</v>
      </c>
      <c r="I1" s="35" t="s">
        <v>15</v>
      </c>
      <c r="J1" s="35"/>
      <c r="K1" s="13" t="s">
        <v>51</v>
      </c>
      <c r="L1" s="13" t="s">
        <v>50</v>
      </c>
      <c r="M1" s="5" t="s">
        <v>38</v>
      </c>
      <c r="N1" s="5" t="s">
        <v>39</v>
      </c>
      <c r="O1" s="5" t="s">
        <v>40</v>
      </c>
      <c r="P1" s="5" t="s">
        <v>41</v>
      </c>
      <c r="Q1" s="5" t="s">
        <v>42</v>
      </c>
      <c r="R1" s="5" t="s">
        <v>43</v>
      </c>
      <c r="S1" s="5" t="s">
        <v>32</v>
      </c>
      <c r="T1" s="5" t="s">
        <v>33</v>
      </c>
      <c r="U1" s="5" t="s">
        <v>34</v>
      </c>
      <c r="V1" s="5" t="s">
        <v>35</v>
      </c>
      <c r="W1" s="5" t="s">
        <v>36</v>
      </c>
      <c r="X1" s="5" t="s">
        <v>37</v>
      </c>
    </row>
  </sheetData>
  <mergeCells count="1">
    <mergeCell ref="I1:J1"/>
  </mergeCells>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AD000D-C6FB-164B-AFB3-9CB348DD95B6}">
  <dimension ref="A1:AR9"/>
  <sheetViews>
    <sheetView workbookViewId="0">
      <pane xSplit="2" ySplit="1" topLeftCell="W2" activePane="bottomRight" state="frozen"/>
      <selection pane="topRight" activeCell="C1" sqref="C1"/>
      <selection pane="bottomLeft" activeCell="A2" sqref="A2"/>
      <selection pane="bottomRight" activeCell="AA9" sqref="AA9"/>
    </sheetView>
  </sheetViews>
  <sheetFormatPr baseColWidth="10" defaultColWidth="8.6640625" defaultRowHeight="13" x14ac:dyDescent="0.15"/>
  <cols>
    <col min="1" max="1" width="7.83203125" customWidth="1"/>
    <col min="2" max="2" width="6.33203125" customWidth="1"/>
    <col min="3" max="3" width="13.6640625" style="1" customWidth="1"/>
    <col min="4" max="4" width="18" style="1" customWidth="1"/>
    <col min="5" max="5" width="23.83203125" customWidth="1"/>
    <col min="6" max="7" width="31.1640625" customWidth="1"/>
    <col min="8" max="11" width="11.5" customWidth="1"/>
    <col min="12" max="12" width="8.33203125" customWidth="1"/>
    <col min="13" max="13" width="12.5" style="2" customWidth="1"/>
    <col min="14" max="14" width="11.5" customWidth="1"/>
    <col min="15" max="15" width="13.6640625" style="2" customWidth="1"/>
    <col min="16" max="18" width="11.5" style="2" customWidth="1"/>
    <col min="19" max="19" width="11.5" style="20" customWidth="1"/>
    <col min="20" max="21" width="11.5" style="1" customWidth="1"/>
    <col min="22" max="22" width="8" customWidth="1"/>
    <col min="23" max="23" width="13.33203125" style="25" customWidth="1"/>
    <col min="24" max="24" width="13.1640625" style="25" customWidth="1"/>
    <col min="25" max="25" width="11.5" customWidth="1"/>
    <col min="26" max="26" width="12" bestFit="1" customWidth="1"/>
    <col min="27" max="38" width="12.83203125" style="2" customWidth="1"/>
    <col min="39" max="40" width="19" style="1" customWidth="1"/>
    <col min="41" max="41" width="52.83203125" customWidth="1"/>
    <col min="42" max="42" width="16.5" customWidth="1"/>
    <col min="43" max="43" width="29.5" customWidth="1"/>
    <col min="44" max="44" width="65.6640625" customWidth="1"/>
  </cols>
  <sheetData>
    <row r="1" spans="1:44" ht="28" x14ac:dyDescent="0.15">
      <c r="A1" s="3" t="s">
        <v>0</v>
      </c>
      <c r="B1" s="3" t="s">
        <v>47</v>
      </c>
      <c r="C1" s="4" t="s">
        <v>1</v>
      </c>
      <c r="D1" s="4" t="s">
        <v>45</v>
      </c>
      <c r="E1" s="21" t="s">
        <v>4</v>
      </c>
      <c r="F1" s="21" t="s">
        <v>5</v>
      </c>
      <c r="G1" s="21" t="s">
        <v>31</v>
      </c>
      <c r="H1" s="21" t="s">
        <v>6</v>
      </c>
      <c r="I1" s="21" t="s">
        <v>7</v>
      </c>
      <c r="J1" s="21" t="s">
        <v>8</v>
      </c>
      <c r="K1" s="21" t="s">
        <v>9</v>
      </c>
      <c r="L1" s="3" t="s">
        <v>10</v>
      </c>
      <c r="M1" s="5" t="s">
        <v>11</v>
      </c>
      <c r="N1" s="3" t="s">
        <v>16</v>
      </c>
      <c r="O1" s="5" t="s">
        <v>56</v>
      </c>
      <c r="P1" s="5" t="s">
        <v>12</v>
      </c>
      <c r="Q1" s="5" t="s">
        <v>57</v>
      </c>
      <c r="R1" s="5" t="s">
        <v>13</v>
      </c>
      <c r="S1" s="3" t="s">
        <v>14</v>
      </c>
      <c r="T1" s="33" t="s">
        <v>15</v>
      </c>
      <c r="U1" s="33"/>
      <c r="V1" s="3" t="s">
        <v>20</v>
      </c>
      <c r="W1" s="27" t="s">
        <v>88</v>
      </c>
      <c r="X1" s="27" t="s">
        <v>87</v>
      </c>
      <c r="Y1" s="3" t="s">
        <v>89</v>
      </c>
      <c r="Z1" s="3"/>
      <c r="AA1" s="5" t="s">
        <v>38</v>
      </c>
      <c r="AB1" s="5" t="s">
        <v>39</v>
      </c>
      <c r="AC1" s="5" t="s">
        <v>40</v>
      </c>
      <c r="AD1" s="5" t="s">
        <v>41</v>
      </c>
      <c r="AE1" s="5" t="s">
        <v>42</v>
      </c>
      <c r="AF1" s="5" t="s">
        <v>43</v>
      </c>
      <c r="AG1" s="5" t="s">
        <v>32</v>
      </c>
      <c r="AH1" s="5" t="s">
        <v>33</v>
      </c>
      <c r="AI1" s="5" t="s">
        <v>34</v>
      </c>
      <c r="AJ1" s="5" t="s">
        <v>35</v>
      </c>
      <c r="AK1" s="5" t="s">
        <v>36</v>
      </c>
      <c r="AL1" s="5" t="s">
        <v>37</v>
      </c>
      <c r="AM1" s="22" t="s">
        <v>2</v>
      </c>
      <c r="AN1" s="22" t="s">
        <v>3</v>
      </c>
      <c r="AO1" s="26" t="s">
        <v>55</v>
      </c>
      <c r="AP1" s="21" t="s">
        <v>17</v>
      </c>
      <c r="AQ1" s="21" t="s">
        <v>18</v>
      </c>
      <c r="AR1" s="21" t="s">
        <v>19</v>
      </c>
    </row>
    <row r="2" spans="1:44" ht="20" x14ac:dyDescent="0.15">
      <c r="A2" s="34"/>
      <c r="B2" s="34"/>
      <c r="Z2" s="6" t="s">
        <v>21</v>
      </c>
      <c r="AA2" s="7">
        <f t="shared" ref="AA2:AL2" si="0">SUMIFS(AA10:AA65537,$K10:$K65537,"=beauftragt")</f>
        <v>0</v>
      </c>
      <c r="AB2" s="7">
        <f t="shared" si="0"/>
        <v>0</v>
      </c>
      <c r="AC2" s="7">
        <f t="shared" si="0"/>
        <v>0</v>
      </c>
      <c r="AD2" s="7">
        <f t="shared" si="0"/>
        <v>0</v>
      </c>
      <c r="AE2" s="7">
        <f t="shared" si="0"/>
        <v>0</v>
      </c>
      <c r="AF2" s="7">
        <f t="shared" si="0"/>
        <v>0</v>
      </c>
      <c r="AG2" s="7">
        <f t="shared" si="0"/>
        <v>0</v>
      </c>
      <c r="AH2" s="7">
        <f t="shared" si="0"/>
        <v>0</v>
      </c>
      <c r="AI2" s="7">
        <f t="shared" si="0"/>
        <v>0</v>
      </c>
      <c r="AJ2" s="7">
        <f t="shared" si="0"/>
        <v>0</v>
      </c>
      <c r="AK2" s="7">
        <f t="shared" si="0"/>
        <v>0</v>
      </c>
      <c r="AL2" s="7">
        <f t="shared" si="0"/>
        <v>0</v>
      </c>
    </row>
    <row r="3" spans="1:44" x14ac:dyDescent="0.15">
      <c r="Z3" s="8" t="s">
        <v>22</v>
      </c>
      <c r="AA3" s="9">
        <f t="shared" ref="AA3:AL3" si="1">SUMIFS(AA10:AA65537,$K10:$K65537,"=gelegt")</f>
        <v>0</v>
      </c>
      <c r="AB3" s="9">
        <f t="shared" si="1"/>
        <v>0</v>
      </c>
      <c r="AC3" s="9">
        <f t="shared" si="1"/>
        <v>0</v>
      </c>
      <c r="AD3" s="9">
        <f t="shared" si="1"/>
        <v>0</v>
      </c>
      <c r="AE3" s="9">
        <f t="shared" si="1"/>
        <v>0</v>
      </c>
      <c r="AF3" s="9">
        <f t="shared" si="1"/>
        <v>0</v>
      </c>
      <c r="AG3" s="9">
        <f t="shared" si="1"/>
        <v>0</v>
      </c>
      <c r="AH3" s="9">
        <f t="shared" si="1"/>
        <v>0</v>
      </c>
      <c r="AI3" s="9">
        <f t="shared" si="1"/>
        <v>0</v>
      </c>
      <c r="AJ3" s="9">
        <f t="shared" si="1"/>
        <v>0</v>
      </c>
      <c r="AK3" s="9">
        <f t="shared" si="1"/>
        <v>0</v>
      </c>
      <c r="AL3" s="9">
        <f t="shared" si="1"/>
        <v>0</v>
      </c>
    </row>
    <row r="4" spans="1:44" x14ac:dyDescent="0.15">
      <c r="Z4" s="6" t="s">
        <v>23</v>
      </c>
      <c r="AA4" s="7">
        <f t="shared" ref="AA4:AL4" si="2">SUMIFS(AA10:AA65537,$K10:$K65537,"=LOI")</f>
        <v>0</v>
      </c>
      <c r="AB4" s="7">
        <f t="shared" si="2"/>
        <v>0</v>
      </c>
      <c r="AC4" s="7">
        <f t="shared" si="2"/>
        <v>0</v>
      </c>
      <c r="AD4" s="7">
        <f t="shared" si="2"/>
        <v>0</v>
      </c>
      <c r="AE4" s="7">
        <f t="shared" si="2"/>
        <v>0</v>
      </c>
      <c r="AF4" s="7">
        <f t="shared" si="2"/>
        <v>0</v>
      </c>
      <c r="AG4" s="7">
        <f t="shared" si="2"/>
        <v>0</v>
      </c>
      <c r="AH4" s="7">
        <f t="shared" si="2"/>
        <v>0</v>
      </c>
      <c r="AI4" s="7">
        <f t="shared" si="2"/>
        <v>0</v>
      </c>
      <c r="AJ4" s="7">
        <f t="shared" si="2"/>
        <v>0</v>
      </c>
      <c r="AK4" s="7">
        <f t="shared" si="2"/>
        <v>0</v>
      </c>
      <c r="AL4" s="7">
        <f t="shared" si="2"/>
        <v>0</v>
      </c>
    </row>
    <row r="5" spans="1:44" x14ac:dyDescent="0.15">
      <c r="Z5" s="8" t="s">
        <v>44</v>
      </c>
      <c r="AA5" s="9">
        <f t="shared" ref="AA5:AL5" si="3">SUMIFS(AA10:AA65537,$K10:$K65537,"=in Erstellung")</f>
        <v>0</v>
      </c>
      <c r="AB5" s="9">
        <f t="shared" si="3"/>
        <v>0</v>
      </c>
      <c r="AC5" s="9">
        <f t="shared" si="3"/>
        <v>0</v>
      </c>
      <c r="AD5" s="9">
        <f t="shared" si="3"/>
        <v>0</v>
      </c>
      <c r="AE5" s="9">
        <f t="shared" si="3"/>
        <v>0</v>
      </c>
      <c r="AF5" s="9">
        <f t="shared" si="3"/>
        <v>0</v>
      </c>
      <c r="AG5" s="9">
        <f t="shared" si="3"/>
        <v>0</v>
      </c>
      <c r="AH5" s="9">
        <f t="shared" si="3"/>
        <v>0</v>
      </c>
      <c r="AI5" s="9">
        <f t="shared" si="3"/>
        <v>0</v>
      </c>
      <c r="AJ5" s="9">
        <f t="shared" si="3"/>
        <v>0</v>
      </c>
      <c r="AK5" s="9">
        <f t="shared" si="3"/>
        <v>0</v>
      </c>
      <c r="AL5" s="9">
        <f t="shared" si="3"/>
        <v>0</v>
      </c>
    </row>
    <row r="6" spans="1:44" x14ac:dyDescent="0.15">
      <c r="Z6" s="10" t="s">
        <v>24</v>
      </c>
      <c r="AA6" s="11">
        <f t="shared" ref="AA6:AL6" si="4">SUMIFS(AA10:AA65537,$K10:$K65537,"=Potenzial")</f>
        <v>0</v>
      </c>
      <c r="AB6" s="11">
        <f t="shared" si="4"/>
        <v>0</v>
      </c>
      <c r="AC6" s="11">
        <f t="shared" si="4"/>
        <v>0</v>
      </c>
      <c r="AD6" s="11">
        <f t="shared" si="4"/>
        <v>0</v>
      </c>
      <c r="AE6" s="11">
        <f t="shared" si="4"/>
        <v>0</v>
      </c>
      <c r="AF6" s="11">
        <f t="shared" si="4"/>
        <v>0</v>
      </c>
      <c r="AG6" s="11">
        <f t="shared" si="4"/>
        <v>0</v>
      </c>
      <c r="AH6" s="11">
        <f t="shared" si="4"/>
        <v>0</v>
      </c>
      <c r="AI6" s="11">
        <f t="shared" si="4"/>
        <v>0</v>
      </c>
      <c r="AJ6" s="11">
        <f t="shared" si="4"/>
        <v>0</v>
      </c>
      <c r="AK6" s="11">
        <f t="shared" si="4"/>
        <v>0</v>
      </c>
      <c r="AL6" s="11">
        <f t="shared" si="4"/>
        <v>0</v>
      </c>
    </row>
    <row r="7" spans="1:44" x14ac:dyDescent="0.15">
      <c r="Z7" s="15" t="s">
        <v>28</v>
      </c>
      <c r="AA7" s="16">
        <f>MAX(SUM(AA2:AA6),AA8)</f>
        <v>0</v>
      </c>
      <c r="AB7" s="16">
        <f t="shared" ref="AB7:AL7" si="5">MAX(SUM(AB2:AB6),AB8)</f>
        <v>0</v>
      </c>
      <c r="AC7" s="16">
        <f t="shared" si="5"/>
        <v>0</v>
      </c>
      <c r="AD7" s="16">
        <f t="shared" si="5"/>
        <v>0</v>
      </c>
      <c r="AE7" s="16">
        <f t="shared" si="5"/>
        <v>0</v>
      </c>
      <c r="AF7" s="16">
        <f t="shared" si="5"/>
        <v>0</v>
      </c>
      <c r="AG7" s="16">
        <f t="shared" si="5"/>
        <v>0</v>
      </c>
      <c r="AH7" s="16">
        <f t="shared" si="5"/>
        <v>0</v>
      </c>
      <c r="AI7" s="16">
        <f t="shared" si="5"/>
        <v>0</v>
      </c>
      <c r="AJ7" s="16">
        <f t="shared" si="5"/>
        <v>0</v>
      </c>
      <c r="AK7" s="16">
        <f t="shared" si="5"/>
        <v>0</v>
      </c>
      <c r="AL7" s="16">
        <f t="shared" si="5"/>
        <v>0</v>
      </c>
    </row>
    <row r="8" spans="1:44" x14ac:dyDescent="0.15">
      <c r="Z8" s="13" t="s">
        <v>26</v>
      </c>
      <c r="AA8" s="14">
        <f>SUM(Planning_Invoices!M2:M65535)</f>
        <v>0</v>
      </c>
      <c r="AB8" s="14">
        <f>SUM(Planning_Invoices!N2:N65535)</f>
        <v>0</v>
      </c>
      <c r="AC8" s="14">
        <f>SUM(Planning_Invoices!O2:O65535)</f>
        <v>0</v>
      </c>
      <c r="AD8" s="14">
        <f>SUM(Planning_Invoices!P2:P65535)</f>
        <v>0</v>
      </c>
      <c r="AE8" s="14">
        <f>SUM(Planning_Invoices!Q2:Q65535)</f>
        <v>0</v>
      </c>
      <c r="AF8" s="14">
        <f>SUM(Planning_Invoices!R2:R65535)</f>
        <v>0</v>
      </c>
      <c r="AG8" s="14">
        <f>SUM(Planning_Invoices!S2:S65535)</f>
        <v>0</v>
      </c>
      <c r="AH8" s="14">
        <f>SUM(Planning_Invoices!T2:T65535)</f>
        <v>0</v>
      </c>
      <c r="AI8" s="14">
        <f>SUM(Planning_Invoices!U2:U65535)</f>
        <v>0</v>
      </c>
      <c r="AJ8" s="14">
        <f>SUM(Planning_Invoices!V2:V65535)</f>
        <v>0</v>
      </c>
      <c r="AK8" s="14">
        <f>SUM(Planning_Invoices!W2:W65535)</f>
        <v>0</v>
      </c>
      <c r="AL8" s="14">
        <f>SUM(Planning_Invoices!X2:X65535)</f>
        <v>0</v>
      </c>
    </row>
    <row r="9" spans="1:44" x14ac:dyDescent="0.15">
      <c r="Z9" s="29"/>
    </row>
  </sheetData>
  <sheetProtection selectLockedCells="1" selectUnlockedCells="1"/>
  <mergeCells count="2">
    <mergeCell ref="T1:U1"/>
    <mergeCell ref="A2:B2"/>
  </mergeCells>
  <pageMargins left="0.74791666666666667" right="0.74791666666666667" top="0.98402777777777772" bottom="0.98402777777777772" header="0.51180555555555551" footer="0.51180555555555551"/>
  <pageSetup paperSize="9" firstPageNumber="0" orientation="portrait" horizontalDpi="300" verticalDpi="300"/>
  <headerFooter alignWithMargins="0"/>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CC10A8-3156-B545-A437-09CFA0CFA594}">
  <dimension ref="A1:X1"/>
  <sheetViews>
    <sheetView workbookViewId="0">
      <pane xSplit="2" ySplit="1" topLeftCell="C2" activePane="bottomRight" state="frozen"/>
      <selection pane="topRight" activeCell="C1" sqref="C1"/>
      <selection pane="bottomLeft" activeCell="A2" sqref="A2"/>
      <selection pane="bottomRight" activeCell="A2" sqref="A2"/>
    </sheetView>
  </sheetViews>
  <sheetFormatPr baseColWidth="10" defaultRowHeight="13" x14ac:dyDescent="0.15"/>
  <cols>
    <col min="2" max="2" width="7" customWidth="1"/>
    <col min="3" max="3" width="9.83203125" customWidth="1"/>
    <col min="6" max="6" width="18.83203125" customWidth="1"/>
    <col min="7" max="7" width="20.83203125" customWidth="1"/>
  </cols>
  <sheetData>
    <row r="1" spans="1:24" s="13" customFormat="1" ht="14" x14ac:dyDescent="0.15">
      <c r="A1" s="13" t="s">
        <v>0</v>
      </c>
      <c r="B1" s="13" t="s">
        <v>47</v>
      </c>
      <c r="C1" s="13" t="s">
        <v>48</v>
      </c>
      <c r="D1" s="13" t="s">
        <v>45</v>
      </c>
      <c r="E1" s="13" t="s">
        <v>4</v>
      </c>
      <c r="F1" s="13" t="s">
        <v>46</v>
      </c>
      <c r="G1" s="13" t="s">
        <v>52</v>
      </c>
      <c r="H1" s="13" t="s">
        <v>49</v>
      </c>
      <c r="I1" s="35" t="s">
        <v>15</v>
      </c>
      <c r="J1" s="35"/>
      <c r="K1" s="13" t="s">
        <v>51</v>
      </c>
      <c r="L1" s="13" t="s">
        <v>50</v>
      </c>
      <c r="M1" s="5" t="s">
        <v>38</v>
      </c>
      <c r="N1" s="5" t="s">
        <v>39</v>
      </c>
      <c r="O1" s="5" t="s">
        <v>40</v>
      </c>
      <c r="P1" s="5" t="s">
        <v>41</v>
      </c>
      <c r="Q1" s="5" t="s">
        <v>42</v>
      </c>
      <c r="R1" s="5" t="s">
        <v>43</v>
      </c>
      <c r="S1" s="5" t="s">
        <v>32</v>
      </c>
      <c r="T1" s="5" t="s">
        <v>33</v>
      </c>
      <c r="U1" s="5" t="s">
        <v>34</v>
      </c>
      <c r="V1" s="5" t="s">
        <v>35</v>
      </c>
      <c r="W1" s="5" t="s">
        <v>36</v>
      </c>
      <c r="X1" s="5" t="s">
        <v>37</v>
      </c>
    </row>
  </sheetData>
  <mergeCells count="1">
    <mergeCell ref="I1:J1"/>
  </mergeCells>
  <pageMargins left="0.7" right="0.7" top="0.78740157499999996" bottom="0.78740157499999996"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315FBD-69C9-F248-8D6C-0E7BAAF44D90}">
  <dimension ref="A1:E38"/>
  <sheetViews>
    <sheetView zoomScaleNormal="100" workbookViewId="0">
      <selection activeCell="A4" sqref="A4"/>
    </sheetView>
  </sheetViews>
  <sheetFormatPr baseColWidth="10" defaultRowHeight="13" x14ac:dyDescent="0.15"/>
  <cols>
    <col min="1" max="1" width="13.5" bestFit="1" customWidth="1"/>
    <col min="2" max="2" width="35.6640625" bestFit="1" customWidth="1"/>
    <col min="3" max="3" width="39.6640625" bestFit="1" customWidth="1"/>
  </cols>
  <sheetData>
    <row r="1" spans="1:5" x14ac:dyDescent="0.15">
      <c r="A1" t="s">
        <v>73</v>
      </c>
      <c r="B1" s="30"/>
    </row>
    <row r="2" spans="1:5" x14ac:dyDescent="0.15">
      <c r="A2" t="s">
        <v>90</v>
      </c>
      <c r="B2" s="30"/>
    </row>
    <row r="3" spans="1:5" ht="23" x14ac:dyDescent="0.15">
      <c r="A3" s="32" t="s">
        <v>86</v>
      </c>
      <c r="B3" s="31"/>
    </row>
    <row r="6" spans="1:5" ht="41" customHeight="1" x14ac:dyDescent="0.15">
      <c r="A6" s="36" t="s">
        <v>72</v>
      </c>
      <c r="B6" s="36"/>
      <c r="C6" s="36"/>
      <c r="D6" s="36"/>
    </row>
    <row r="8" spans="1:5" ht="16" x14ac:dyDescent="0.2">
      <c r="A8" s="28" t="s">
        <v>71</v>
      </c>
      <c r="B8" s="28" t="s">
        <v>75</v>
      </c>
      <c r="C8" s="28" t="s">
        <v>76</v>
      </c>
      <c r="D8" s="28" t="s">
        <v>60</v>
      </c>
    </row>
    <row r="9" spans="1:5" x14ac:dyDescent="0.15">
      <c r="A9">
        <v>1</v>
      </c>
      <c r="B9" t="s">
        <v>61</v>
      </c>
      <c r="C9" t="s">
        <v>62</v>
      </c>
      <c r="D9">
        <v>0</v>
      </c>
    </row>
    <row r="10" spans="1:5" x14ac:dyDescent="0.15">
      <c r="A10">
        <v>2</v>
      </c>
      <c r="B10" t="s">
        <v>63</v>
      </c>
      <c r="C10" t="s">
        <v>62</v>
      </c>
      <c r="D10">
        <v>0</v>
      </c>
    </row>
    <row r="11" spans="1:5" x14ac:dyDescent="0.15">
      <c r="A11">
        <v>3</v>
      </c>
      <c r="B11" t="s">
        <v>62</v>
      </c>
      <c r="C11" t="s">
        <v>61</v>
      </c>
      <c r="D11">
        <v>0</v>
      </c>
    </row>
    <row r="12" spans="1:5" x14ac:dyDescent="0.15">
      <c r="A12">
        <v>4</v>
      </c>
      <c r="B12" t="s">
        <v>62</v>
      </c>
      <c r="C12" t="s">
        <v>63</v>
      </c>
      <c r="D12">
        <v>0</v>
      </c>
    </row>
    <row r="13" spans="1:5" x14ac:dyDescent="0.15">
      <c r="A13">
        <v>5</v>
      </c>
      <c r="B13" t="s">
        <v>62</v>
      </c>
      <c r="C13" t="s">
        <v>64</v>
      </c>
      <c r="D13">
        <v>0</v>
      </c>
      <c r="E13" t="s">
        <v>65</v>
      </c>
    </row>
    <row r="14" spans="1:5" x14ac:dyDescent="0.15">
      <c r="A14">
        <v>6</v>
      </c>
      <c r="B14" t="s">
        <v>62</v>
      </c>
      <c r="C14" t="s">
        <v>66</v>
      </c>
      <c r="D14">
        <v>0</v>
      </c>
      <c r="E14" t="s">
        <v>65</v>
      </c>
    </row>
    <row r="15" spans="1:5" x14ac:dyDescent="0.15">
      <c r="A15">
        <v>7</v>
      </c>
      <c r="B15" t="s">
        <v>62</v>
      </c>
      <c r="C15" t="s">
        <v>67</v>
      </c>
      <c r="D15">
        <v>1</v>
      </c>
    </row>
    <row r="16" spans="1:5" x14ac:dyDescent="0.15">
      <c r="A16">
        <v>8</v>
      </c>
      <c r="B16" t="s">
        <v>64</v>
      </c>
      <c r="C16" t="s">
        <v>62</v>
      </c>
      <c r="D16">
        <v>0</v>
      </c>
      <c r="E16" t="s">
        <v>65</v>
      </c>
    </row>
    <row r="17" spans="1:5" x14ac:dyDescent="0.15">
      <c r="A17">
        <v>9</v>
      </c>
      <c r="B17" t="s">
        <v>68</v>
      </c>
      <c r="C17" t="s">
        <v>62</v>
      </c>
      <c r="D17">
        <v>1</v>
      </c>
    </row>
    <row r="18" spans="1:5" x14ac:dyDescent="0.15">
      <c r="A18">
        <v>10</v>
      </c>
      <c r="B18" t="s">
        <v>67</v>
      </c>
      <c r="C18" t="s">
        <v>62</v>
      </c>
      <c r="D18">
        <v>1</v>
      </c>
    </row>
    <row r="19" spans="1:5" x14ac:dyDescent="0.15">
      <c r="A19">
        <v>11</v>
      </c>
      <c r="B19" t="s">
        <v>69</v>
      </c>
      <c r="C19" t="s">
        <v>69</v>
      </c>
      <c r="D19">
        <v>0.5</v>
      </c>
      <c r="E19" t="s">
        <v>65</v>
      </c>
    </row>
    <row r="20" spans="1:5" x14ac:dyDescent="0.15">
      <c r="A20">
        <v>12</v>
      </c>
      <c r="B20" t="s">
        <v>69</v>
      </c>
      <c r="C20" t="s">
        <v>23</v>
      </c>
      <c r="D20">
        <v>0.9</v>
      </c>
      <c r="E20" t="s">
        <v>65</v>
      </c>
    </row>
    <row r="21" spans="1:5" x14ac:dyDescent="0.15">
      <c r="A21">
        <v>13</v>
      </c>
      <c r="B21" t="s">
        <v>23</v>
      </c>
      <c r="C21" t="s">
        <v>70</v>
      </c>
      <c r="D21">
        <v>0.9</v>
      </c>
      <c r="E21" t="s">
        <v>65</v>
      </c>
    </row>
    <row r="22" spans="1:5" x14ac:dyDescent="0.15">
      <c r="A22">
        <v>14</v>
      </c>
      <c r="B22" t="s">
        <v>62</v>
      </c>
      <c r="C22" t="s">
        <v>62</v>
      </c>
      <c r="D22">
        <v>0</v>
      </c>
      <c r="E22" t="s">
        <v>65</v>
      </c>
    </row>
    <row r="24" spans="1:5" ht="16" x14ac:dyDescent="0.2">
      <c r="A24" s="28" t="s">
        <v>74</v>
      </c>
      <c r="B24" s="28" t="s">
        <v>58</v>
      </c>
      <c r="C24" s="28" t="s">
        <v>59</v>
      </c>
      <c r="D24" s="28" t="s">
        <v>77</v>
      </c>
    </row>
    <row r="25" spans="1:5" x14ac:dyDescent="0.15">
      <c r="A25">
        <v>1</v>
      </c>
      <c r="B25" t="s">
        <v>79</v>
      </c>
      <c r="C25" t="s">
        <v>62</v>
      </c>
      <c r="D25">
        <v>0</v>
      </c>
    </row>
    <row r="26" spans="1:5" x14ac:dyDescent="0.15">
      <c r="A26">
        <v>2</v>
      </c>
      <c r="B26" t="s">
        <v>80</v>
      </c>
      <c r="C26" t="s">
        <v>62</v>
      </c>
      <c r="D26">
        <v>0</v>
      </c>
    </row>
    <row r="27" spans="1:5" x14ac:dyDescent="0.15">
      <c r="A27">
        <v>3</v>
      </c>
      <c r="B27" t="s">
        <v>62</v>
      </c>
      <c r="C27" t="s">
        <v>79</v>
      </c>
      <c r="D27">
        <v>0</v>
      </c>
    </row>
    <row r="28" spans="1:5" x14ac:dyDescent="0.15">
      <c r="A28">
        <v>4</v>
      </c>
      <c r="B28" t="s">
        <v>62</v>
      </c>
      <c r="C28" t="s">
        <v>80</v>
      </c>
      <c r="D28">
        <v>0</v>
      </c>
    </row>
    <row r="29" spans="1:5" x14ac:dyDescent="0.15">
      <c r="A29">
        <v>5</v>
      </c>
      <c r="B29" t="s">
        <v>62</v>
      </c>
      <c r="C29" t="s">
        <v>81</v>
      </c>
      <c r="D29">
        <v>0</v>
      </c>
      <c r="E29" t="s">
        <v>78</v>
      </c>
    </row>
    <row r="30" spans="1:5" x14ac:dyDescent="0.15">
      <c r="A30">
        <v>6</v>
      </c>
      <c r="B30" t="s">
        <v>62</v>
      </c>
      <c r="C30" t="s">
        <v>66</v>
      </c>
      <c r="D30">
        <v>0</v>
      </c>
      <c r="E30" t="s">
        <v>78</v>
      </c>
    </row>
    <row r="31" spans="1:5" x14ac:dyDescent="0.15">
      <c r="A31">
        <v>7</v>
      </c>
      <c r="B31" t="s">
        <v>62</v>
      </c>
      <c r="C31" t="s">
        <v>82</v>
      </c>
      <c r="D31">
        <v>1</v>
      </c>
    </row>
    <row r="32" spans="1:5" x14ac:dyDescent="0.15">
      <c r="A32">
        <v>8</v>
      </c>
      <c r="B32" t="s">
        <v>81</v>
      </c>
      <c r="C32" t="s">
        <v>62</v>
      </c>
      <c r="D32">
        <v>0</v>
      </c>
      <c r="E32" t="s">
        <v>78</v>
      </c>
    </row>
    <row r="33" spans="1:5" x14ac:dyDescent="0.15">
      <c r="A33">
        <v>9</v>
      </c>
      <c r="B33" t="s">
        <v>83</v>
      </c>
      <c r="C33" t="s">
        <v>62</v>
      </c>
      <c r="D33">
        <v>1</v>
      </c>
    </row>
    <row r="34" spans="1:5" x14ac:dyDescent="0.15">
      <c r="A34">
        <v>10</v>
      </c>
      <c r="B34" t="s">
        <v>82</v>
      </c>
      <c r="C34" t="s">
        <v>62</v>
      </c>
      <c r="D34">
        <v>1</v>
      </c>
    </row>
    <row r="35" spans="1:5" x14ac:dyDescent="0.15">
      <c r="A35">
        <v>11</v>
      </c>
      <c r="B35" t="s">
        <v>84</v>
      </c>
      <c r="C35" t="s">
        <v>84</v>
      </c>
      <c r="D35">
        <v>0.5</v>
      </c>
      <c r="E35" t="s">
        <v>78</v>
      </c>
    </row>
    <row r="36" spans="1:5" x14ac:dyDescent="0.15">
      <c r="A36">
        <v>12</v>
      </c>
      <c r="B36" t="s">
        <v>84</v>
      </c>
      <c r="C36" t="s">
        <v>23</v>
      </c>
      <c r="D36">
        <v>0.9</v>
      </c>
      <c r="E36" t="s">
        <v>78</v>
      </c>
    </row>
    <row r="37" spans="1:5" x14ac:dyDescent="0.15">
      <c r="A37">
        <v>13</v>
      </c>
      <c r="B37" t="s">
        <v>23</v>
      </c>
      <c r="C37" t="s">
        <v>85</v>
      </c>
      <c r="D37">
        <v>0.9</v>
      </c>
      <c r="E37" t="s">
        <v>65</v>
      </c>
    </row>
    <row r="38" spans="1:5" x14ac:dyDescent="0.15">
      <c r="A38">
        <v>14</v>
      </c>
      <c r="B38" t="s">
        <v>62</v>
      </c>
      <c r="C38" t="s">
        <v>62</v>
      </c>
      <c r="D38">
        <v>0</v>
      </c>
      <c r="E38" t="s">
        <v>78</v>
      </c>
    </row>
  </sheetData>
  <mergeCells count="1">
    <mergeCell ref="A6:D6"/>
  </mergeCell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9</vt:i4>
      </vt:variant>
    </vt:vector>
  </HeadingPairs>
  <TitlesOfParts>
    <vt:vector size="9" baseType="lpstr">
      <vt:lpstr>Forecast_Data</vt:lpstr>
      <vt:lpstr>Grafiken 1</vt:lpstr>
      <vt:lpstr>Grafiken 2</vt:lpstr>
      <vt:lpstr>Umsatz kumuliert</vt:lpstr>
      <vt:lpstr>Rechnungen</vt:lpstr>
      <vt:lpstr>Rechnungen Vorjahr</vt:lpstr>
      <vt:lpstr>Planning_Data</vt:lpstr>
      <vt:lpstr>Planning_Invoices</vt:lpstr>
      <vt:lpstr>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Kai Reinhard</cp:lastModifiedBy>
  <dcterms:created xsi:type="dcterms:W3CDTF">2019-12-09T16:21:19Z</dcterms:created>
  <dcterms:modified xsi:type="dcterms:W3CDTF">2025-02-02T00:00:51Z</dcterms:modified>
</cp:coreProperties>
</file>