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kai/workspace/Micromata/ProjectForge/projectforge-business/src/main/resources/officeTemplates/"/>
    </mc:Choice>
  </mc:AlternateContent>
  <xr:revisionPtr revIDLastSave="0" documentId="13_ncr:1_{A257EF6C-B0C4-674B-BC07-236CA4B6B6D5}" xr6:coauthVersionLast="47" xr6:coauthVersionMax="47" xr10:uidLastSave="{00000000-0000-0000-0000-000000000000}"/>
  <bookViews>
    <workbookView xWindow="0" yWindow="760" windowWidth="34560" windowHeight="21580" tabRatio="500" activeTab="1" xr2:uid="{00000000-000D-0000-FFFF-FFFF00000000}"/>
  </bookViews>
  <sheets>
    <sheet name="Forecast_Data" sheetId="1" r:id="rId1"/>
    <sheet name="Grafiken 1" sheetId="9" r:id="rId2"/>
    <sheet name="Grafiken 2" sheetId="2" r:id="rId3"/>
    <sheet name="Umsatz kumuliert" sheetId="3" r:id="rId4"/>
    <sheet name="Rechnungen" sheetId="4" r:id="rId5"/>
    <sheet name="Rechnungen Vorjahr" sheetId="6" r:id="rId6"/>
    <sheet name="Info" sheetId="7" r:id="rId7"/>
  </sheets>
  <definedNames>
    <definedName name="__xlfn_SUMIFS">#N/A</definedName>
    <definedName name="_xlnm._FilterDatabase" localSheetId="0" hidden="1">Forecast_Data!$A$1:$AJ$9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8" i="1" l="1"/>
  <c r="D2" i="3"/>
  <c r="AA2" i="1"/>
  <c r="AA3" i="1"/>
  <c r="AA4" i="1"/>
  <c r="AA5" i="1"/>
  <c r="AA6" i="1"/>
  <c r="AA7" i="1"/>
  <c r="D3" i="3"/>
  <c r="D4" i="3"/>
  <c r="AB8" i="1"/>
  <c r="E2" i="3"/>
  <c r="AB2" i="1"/>
  <c r="AB3" i="1"/>
  <c r="AB4" i="1"/>
  <c r="AB5" i="1"/>
  <c r="AB6" i="1"/>
  <c r="AB7" i="1"/>
  <c r="E3" i="3"/>
  <c r="E4" i="3"/>
  <c r="AC8" i="1"/>
  <c r="F2" i="3"/>
  <c r="AC2" i="1"/>
  <c r="AC3" i="1"/>
  <c r="AC4" i="1"/>
  <c r="AC5" i="1"/>
  <c r="AC6" i="1"/>
  <c r="AC7" i="1"/>
  <c r="F3" i="3"/>
  <c r="F4" i="3"/>
  <c r="AD8" i="1"/>
  <c r="G2" i="3"/>
  <c r="AD2" i="1"/>
  <c r="AD3" i="1"/>
  <c r="AD4" i="1"/>
  <c r="AD5" i="1"/>
  <c r="AD6" i="1"/>
  <c r="AD7" i="1"/>
  <c r="G3" i="3"/>
  <c r="G4" i="3"/>
  <c r="AE8" i="1"/>
  <c r="H2" i="3"/>
  <c r="AE2" i="1"/>
  <c r="AE3" i="1"/>
  <c r="AE4" i="1"/>
  <c r="AE5" i="1"/>
  <c r="AE6" i="1"/>
  <c r="AE7" i="1"/>
  <c r="H3" i="3"/>
  <c r="H4" i="3"/>
  <c r="AF8" i="1"/>
  <c r="I2" i="3"/>
  <c r="AF2" i="1"/>
  <c r="AF3" i="1"/>
  <c r="AF4" i="1"/>
  <c r="AF5" i="1"/>
  <c r="AF6" i="1"/>
  <c r="AF7" i="1"/>
  <c r="I3" i="3"/>
  <c r="I4" i="3"/>
  <c r="AG8" i="1"/>
  <c r="J2" i="3"/>
  <c r="AG2" i="1"/>
  <c r="AG3" i="1"/>
  <c r="AG4" i="1"/>
  <c r="AG5" i="1"/>
  <c r="AG6" i="1"/>
  <c r="AG7" i="1"/>
  <c r="J3" i="3"/>
  <c r="J4" i="3"/>
  <c r="AH8" i="1"/>
  <c r="K2" i="3"/>
  <c r="AH2" i="1"/>
  <c r="AH3" i="1"/>
  <c r="AH4" i="1"/>
  <c r="AH5" i="1"/>
  <c r="AH6" i="1"/>
  <c r="AH7" i="1"/>
  <c r="K3" i="3"/>
  <c r="K4" i="3"/>
  <c r="AI8" i="1"/>
  <c r="L2" i="3"/>
  <c r="AI2" i="1"/>
  <c r="AI3" i="1"/>
  <c r="AI4" i="1"/>
  <c r="AI5" i="1"/>
  <c r="AI6" i="1"/>
  <c r="AI7" i="1"/>
  <c r="L3" i="3"/>
  <c r="L4" i="3"/>
  <c r="AJ8" i="1"/>
  <c r="M2" i="3"/>
  <c r="AJ2" i="1"/>
  <c r="AJ3" i="1"/>
  <c r="AJ4" i="1"/>
  <c r="AJ5" i="1"/>
  <c r="AJ6" i="1"/>
  <c r="AJ7" i="1"/>
  <c r="M3" i="3"/>
  <c r="M4" i="3"/>
  <c r="Z8" i="1"/>
  <c r="C2" i="3"/>
  <c r="Z2" i="1"/>
  <c r="Z3" i="1"/>
  <c r="Z4" i="1"/>
  <c r="Z5" i="1"/>
  <c r="Z6" i="1"/>
  <c r="Z7" i="1"/>
  <c r="C3" i="3"/>
  <c r="C4" i="3"/>
  <c r="B8" i="3"/>
  <c r="B9" i="3"/>
  <c r="C8" i="3"/>
  <c r="C9" i="3"/>
  <c r="D8" i="3"/>
  <c r="D9" i="3"/>
  <c r="E8" i="3"/>
  <c r="E9" i="3"/>
  <c r="F8" i="3"/>
  <c r="F9" i="3"/>
  <c r="G8" i="3"/>
  <c r="G9" i="3"/>
  <c r="H8" i="3"/>
  <c r="H9" i="3"/>
  <c r="I8" i="3"/>
  <c r="I9" i="3"/>
  <c r="J8" i="3"/>
  <c r="J9" i="3"/>
  <c r="K8" i="3"/>
  <c r="K9" i="3"/>
  <c r="L8" i="3"/>
  <c r="L9" i="3"/>
  <c r="M8" i="3"/>
  <c r="M9" i="3"/>
  <c r="Y8" i="1"/>
  <c r="Y5" i="1"/>
  <c r="Y6" i="1"/>
  <c r="B6" i="3"/>
  <c r="C6" i="3"/>
  <c r="D6" i="3"/>
  <c r="E6" i="3"/>
  <c r="F6" i="3"/>
  <c r="G6" i="3"/>
  <c r="H6" i="3"/>
  <c r="I6" i="3"/>
  <c r="J6" i="3"/>
  <c r="K6" i="3"/>
  <c r="L6" i="3"/>
  <c r="M6" i="3"/>
  <c r="B2" i="3"/>
  <c r="Y2" i="1"/>
  <c r="Y3" i="1"/>
  <c r="Y4" i="1"/>
  <c r="Y7" i="1"/>
  <c r="B3" i="3"/>
  <c r="B4" i="3"/>
  <c r="B5" i="3"/>
  <c r="C5" i="3"/>
  <c r="D5" i="3"/>
  <c r="E5" i="3"/>
  <c r="F5" i="3"/>
  <c r="G5" i="3"/>
  <c r="H5" i="3"/>
  <c r="I5" i="3"/>
  <c r="J5" i="3"/>
  <c r="K5" i="3"/>
  <c r="L5" i="3"/>
  <c r="M5" i="3"/>
  <c r="B1" i="3"/>
  <c r="C1" i="3"/>
  <c r="D1" i="3"/>
  <c r="E1" i="3"/>
  <c r="F1" i="3"/>
  <c r="G1" i="3"/>
  <c r="H1" i="3"/>
  <c r="I1" i="3"/>
  <c r="J1" i="3"/>
  <c r="K1" i="3"/>
  <c r="L1" i="3"/>
  <c r="M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tc={ED0F4801-55AC-584A-97BE-17C93D6D0E1F}</author>
    <author>tc={05417129-CD48-C74E-9020-C754C6816560}</author>
    <author>tc={52C7F74C-D914-BD44-88AE-8C4DB4272609}</author>
  </authors>
  <commentList>
    <comment ref="O1" authorId="0" shapeId="0" xr:uid="{ED0F4801-55AC-584A-97BE-17C93D6D0E1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 authorId="1" shapeId="0" xr:uid="{05417129-CD48-C74E-9020-C754C68165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W1" authorId="2" shapeId="0" xr:uid="{52C7F74C-D914-BD44-88AE-8C4DB427260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Abweichungen des noch zu fakturierenden Betrags von den tatsächlich verteilten im Forecast.</t>
      </text>
    </comment>
  </commentList>
</comments>
</file>

<file path=xl/sharedStrings.xml><?xml version="1.0" encoding="utf-8"?>
<sst xmlns="http://schemas.openxmlformats.org/spreadsheetml/2006/main" count="183" uniqueCount="89">
  <si>
    <t>Nr.</t>
  </si>
  <si>
    <t>Angebotsdatum</t>
  </si>
  <si>
    <t>Erfassungsdatum</t>
  </si>
  <si>
    <t>Entscheidungsdatum</t>
  </si>
  <si>
    <t>Projekt</t>
  </si>
  <si>
    <t>Titel</t>
  </si>
  <si>
    <t>Art</t>
  </si>
  <si>
    <t>Abrechnungsart</t>
  </si>
  <si>
    <t>Auftrag Status</t>
  </si>
  <si>
    <t>Position Status</t>
  </si>
  <si>
    <t>PT</t>
  </si>
  <si>
    <t>Nettosumme</t>
  </si>
  <si>
    <t>fakturiert</t>
  </si>
  <si>
    <t>vollständig fakturiert</t>
  </si>
  <si>
    <t>Debitorenrechnungen</t>
  </si>
  <si>
    <t>Leistungszeitraum</t>
  </si>
  <si>
    <t>Eintrittswahrsch. in %</t>
  </si>
  <si>
    <t>Ansprechpartner</t>
  </si>
  <si>
    <t>Strukturelement</t>
  </si>
  <si>
    <t>Bemerkung</t>
  </si>
  <si>
    <t>Anzahl Monate</t>
  </si>
  <si>
    <t>beauftragt</t>
  </si>
  <si>
    <t>gelegt</t>
  </si>
  <si>
    <t>LOI</t>
  </si>
  <si>
    <t>Potenzial</t>
  </si>
  <si>
    <t>Gesamt oben</t>
  </si>
  <si>
    <t>IST</t>
  </si>
  <si>
    <t>PLAN</t>
  </si>
  <si>
    <t>Gesamt</t>
  </si>
  <si>
    <t>kumuliert</t>
  </si>
  <si>
    <t>Plan kumuliert</t>
  </si>
  <si>
    <t>Pos.-Titel</t>
  </si>
  <si>
    <t>Month 7</t>
  </si>
  <si>
    <t>Month 8</t>
  </si>
  <si>
    <t>Month 9</t>
  </si>
  <si>
    <t>Month 10</t>
  </si>
  <si>
    <t>Month 11</t>
  </si>
  <si>
    <t>Month 12</t>
  </si>
  <si>
    <t>Month 1</t>
  </si>
  <si>
    <t>Month 2</t>
  </si>
  <si>
    <t>Month 3</t>
  </si>
  <si>
    <t>Month 4</t>
  </si>
  <si>
    <t>Month 5</t>
  </si>
  <si>
    <t>Month 6</t>
  </si>
  <si>
    <t>in Erstellung</t>
  </si>
  <si>
    <t>Kunde</t>
  </si>
  <si>
    <t>Betreff</t>
  </si>
  <si>
    <t>Pos.</t>
  </si>
  <si>
    <t>Datum</t>
  </si>
  <si>
    <t>Bezahldatum</t>
  </si>
  <si>
    <t>Netto</t>
  </si>
  <si>
    <t>Auftrag</t>
  </si>
  <si>
    <t>Positionstext</t>
  </si>
  <si>
    <t>Vorjahr</t>
  </si>
  <si>
    <t>Vorjahr kumuliert</t>
  </si>
  <si>
    <t>Zahlplan</t>
  </si>
  <si>
    <t>Differenz</t>
  </si>
  <si>
    <t>gewichtete Nettosumme</t>
  </si>
  <si>
    <t>gewichtet offen</t>
  </si>
  <si>
    <t>Auftragsstatus</t>
  </si>
  <si>
    <t>Positionsstatus</t>
  </si>
  <si>
    <t>Probability</t>
  </si>
  <si>
    <t>ABGELEHNT</t>
  </si>
  <si>
    <t>*</t>
  </si>
  <si>
    <t>ERSETZT</t>
  </si>
  <si>
    <t>POTENZIAL</t>
  </si>
  <si>
    <t>or value</t>
  </si>
  <si>
    <t>OPTIONAL</t>
  </si>
  <si>
    <t>BEAUFTRAGT</t>
  </si>
  <si>
    <t>ABGESCHLOSSEN</t>
  </si>
  <si>
    <t>ESKALATION, GELEGT, IN_ERSTELLUNG</t>
  </si>
  <si>
    <t>ESKALATION, GELEGT, IN_ERSTELLUNG, LOI</t>
  </si>
  <si>
    <t>Step</t>
  </si>
  <si>
    <t>The probability of an order (position) is determined by the following steps (beginning with step 1).
The first matching entry is used. 'or value' means, that the probaility value given in the order is used, if given,
otherwise the default probability value is assumed.</t>
  </si>
  <si>
    <t>Date of creation</t>
  </si>
  <si>
    <t>Schritt</t>
  </si>
  <si>
    <t>Order state</t>
  </si>
  <si>
    <t>Position state</t>
  </si>
  <si>
    <t>Wahrscheinlichkeit</t>
  </si>
  <si>
    <t>oder Wert</t>
  </si>
  <si>
    <t>DECLINED</t>
  </si>
  <si>
    <t>REPLACED</t>
  </si>
  <si>
    <t>POTENTIAL</t>
  </si>
  <si>
    <t>COMMISSIONED</t>
  </si>
  <si>
    <t>COMPLETED</t>
  </si>
  <si>
    <t>ESCALATION, PLACED, BEEING_CREATED</t>
  </si>
  <si>
    <t>ESCALATION, PLACED, BEEING_CREATED, LOI</t>
  </si>
  <si>
    <t>&lt;date&gt;</t>
  </si>
  <si>
    <t>Snapshot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</si>
</sst>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0.00\ _€"/>
    <numFmt numFmtId="166" formatCode="#,##0.00&quot; €&quot;"/>
    <numFmt numFmtId="167" formatCode="#,##0.00\ &quot;€&quot;"/>
  </numFmts>
  <fonts count="16" x14ac:knownFonts="1">
    <font>
      <sz val="10"/>
      <name val="Arial"/>
      <family val="2"/>
    </font>
    <font>
      <sz val="10"/>
      <color indexed="9"/>
      <name val="Arial"/>
      <family val="2"/>
    </font>
    <font>
      <b/>
      <sz val="10"/>
      <color indexed="8"/>
      <name val="Arial"/>
      <family val="2"/>
    </font>
    <font>
      <sz val="10"/>
      <color indexed="10"/>
      <name val="Arial"/>
      <family val="2"/>
    </font>
    <font>
      <b/>
      <sz val="10"/>
      <color indexed="9"/>
      <name val="Arial"/>
      <family val="2"/>
    </font>
    <font>
      <i/>
      <sz val="10"/>
      <color indexed="23"/>
      <name val="Arial"/>
      <family val="2"/>
    </font>
    <font>
      <sz val="10"/>
      <color indexed="17"/>
      <name val="Arial"/>
      <family val="2"/>
    </font>
    <font>
      <sz val="18"/>
      <color indexed="8"/>
      <name val="Arial"/>
      <family val="2"/>
    </font>
    <font>
      <sz val="12"/>
      <color indexed="8"/>
      <name val="Arial"/>
      <family val="2"/>
    </font>
    <font>
      <b/>
      <sz val="24"/>
      <color indexed="8"/>
      <name val="Arial"/>
      <family val="2"/>
    </font>
    <font>
      <sz val="10"/>
      <color indexed="19"/>
      <name val="Arial"/>
      <family val="2"/>
    </font>
    <font>
      <sz val="10"/>
      <color indexed="63"/>
      <name val="Arial"/>
      <family val="2"/>
    </font>
    <font>
      <b/>
      <sz val="10"/>
      <name val="Arial"/>
      <family val="2"/>
    </font>
    <font>
      <i/>
      <sz val="10"/>
      <name val="Arial"/>
      <family val="2"/>
    </font>
    <font>
      <sz val="10"/>
      <name val="Arial"/>
      <family val="2"/>
    </font>
    <font>
      <b/>
      <sz val="12"/>
      <color theme="1"/>
      <name val="Calibri"/>
      <family val="2"/>
      <scheme val="minor"/>
    </font>
  </fonts>
  <fills count="14">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5"/>
      </patternFill>
    </fill>
    <fill>
      <patternFill patternType="solid">
        <fgColor indexed="45"/>
        <bgColor indexed="47"/>
      </patternFill>
    </fill>
    <fill>
      <patternFill patternType="solid">
        <fgColor indexed="10"/>
        <bgColor indexed="16"/>
      </patternFill>
    </fill>
    <fill>
      <patternFill patternType="solid">
        <fgColor indexed="42"/>
        <bgColor indexed="27"/>
      </patternFill>
    </fill>
    <fill>
      <patternFill patternType="solid">
        <fgColor indexed="26"/>
        <bgColor indexed="9"/>
      </patternFill>
    </fill>
    <fill>
      <patternFill patternType="solid">
        <fgColor indexed="9"/>
        <bgColor indexed="26"/>
      </patternFill>
    </fill>
    <fill>
      <patternFill patternType="solid">
        <fgColor indexed="47"/>
        <bgColor indexed="45"/>
      </patternFill>
    </fill>
    <fill>
      <patternFill patternType="solid">
        <fgColor indexed="22"/>
        <bgColor indexed="31"/>
      </patternFill>
    </fill>
    <fill>
      <patternFill patternType="solid">
        <fgColor indexed="43"/>
        <bgColor indexed="26"/>
      </patternFill>
    </fill>
    <fill>
      <patternFill patternType="solid">
        <fgColor indexed="29"/>
        <bgColor indexed="52"/>
      </patternFill>
    </fill>
  </fills>
  <borders count="5">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bottom/>
      <diagonal/>
    </border>
  </borders>
  <cellStyleXfs count="17">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2" fillId="0" borderId="0" applyNumberForma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8" borderId="1" applyNumberFormat="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164" fontId="0" fillId="0" borderId="0" xfId="0" applyNumberFormat="1"/>
    <xf numFmtId="4" fontId="0" fillId="0" borderId="0" xfId="0" applyNumberFormat="1"/>
    <xf numFmtId="49" fontId="12" fillId="9" borderId="2" xfId="0" applyNumberFormat="1" applyFont="1" applyFill="1" applyBorder="1" applyAlignment="1">
      <alignment horizontal="left" wrapText="1"/>
    </xf>
    <xf numFmtId="164" fontId="12" fillId="9" borderId="2" xfId="0" applyNumberFormat="1" applyFont="1" applyFill="1" applyBorder="1" applyAlignment="1">
      <alignment horizontal="left" wrapText="1"/>
    </xf>
    <xf numFmtId="4" fontId="12" fillId="9" borderId="2" xfId="0" applyNumberFormat="1" applyFont="1" applyFill="1" applyBorder="1" applyAlignment="1">
      <alignment horizontal="left" wrapText="1"/>
    </xf>
    <xf numFmtId="0" fontId="0" fillId="10" borderId="0" xfId="0" applyFill="1"/>
    <xf numFmtId="4" fontId="0" fillId="10" borderId="0" xfId="0" applyNumberFormat="1" applyFill="1"/>
    <xf numFmtId="0" fontId="0" fillId="11" borderId="0" xfId="0" applyFill="1"/>
    <xf numFmtId="4" fontId="0" fillId="11" borderId="0" xfId="0" applyNumberFormat="1" applyFill="1"/>
    <xf numFmtId="0" fontId="0" fillId="12" borderId="0" xfId="0" applyFill="1"/>
    <xf numFmtId="4" fontId="0" fillId="12" borderId="0" xfId="0" applyNumberFormat="1" applyFill="1"/>
    <xf numFmtId="0" fontId="12" fillId="11" borderId="0" xfId="0" applyFont="1" applyFill="1"/>
    <xf numFmtId="0" fontId="12" fillId="0" borderId="0" xfId="0" applyFont="1"/>
    <xf numFmtId="4" fontId="12" fillId="0" borderId="0" xfId="0" applyNumberFormat="1" applyFont="1"/>
    <xf numFmtId="165" fontId="0" fillId="13" borderId="0" xfId="0" applyNumberFormat="1" applyFill="1"/>
    <xf numFmtId="4" fontId="0" fillId="13" borderId="0" xfId="0" applyNumberFormat="1" applyFill="1"/>
    <xf numFmtId="166" fontId="13" fillId="0" borderId="3" xfId="0" applyNumberFormat="1" applyFont="1" applyBorder="1"/>
    <xf numFmtId="166" fontId="0" fillId="0" borderId="3" xfId="0" applyNumberFormat="1" applyBorder="1"/>
    <xf numFmtId="166" fontId="0" fillId="0" borderId="0" xfId="0" applyNumberFormat="1"/>
    <xf numFmtId="0" fontId="0" fillId="0" borderId="0" xfId="0" applyAlignment="1">
      <alignment wrapText="1"/>
    </xf>
    <xf numFmtId="49" fontId="12" fillId="9" borderId="2" xfId="0" applyNumberFormat="1" applyFont="1" applyFill="1" applyBorder="1" applyAlignment="1">
      <alignment horizontal="left"/>
    </xf>
    <xf numFmtId="164" fontId="12" fillId="9" borderId="2" xfId="0" applyNumberFormat="1" applyFont="1" applyFill="1" applyBorder="1" applyAlignment="1">
      <alignment horizontal="left"/>
    </xf>
    <xf numFmtId="0" fontId="12" fillId="0" borderId="2" xfId="0" applyFont="1" applyBorder="1"/>
    <xf numFmtId="0" fontId="12" fillId="0" borderId="3" xfId="0" applyFont="1" applyBorder="1"/>
    <xf numFmtId="167" fontId="0" fillId="0" borderId="0" xfId="0" applyNumberFormat="1"/>
    <xf numFmtId="49" fontId="12" fillId="9" borderId="4" xfId="0" applyNumberFormat="1" applyFont="1" applyFill="1" applyBorder="1" applyAlignment="1">
      <alignment horizontal="left"/>
    </xf>
    <xf numFmtId="167" fontId="12" fillId="9" borderId="2" xfId="0" applyNumberFormat="1" applyFont="1" applyFill="1" applyBorder="1" applyAlignment="1">
      <alignment horizontal="left" wrapText="1"/>
    </xf>
    <xf numFmtId="0" fontId="15" fillId="0" borderId="0" xfId="0" applyFont="1"/>
    <xf numFmtId="164" fontId="12" fillId="9" borderId="2" xfId="0" applyNumberFormat="1" applyFont="1" applyFill="1" applyBorder="1" applyAlignment="1">
      <alignment horizontal="left" wrapText="1"/>
    </xf>
    <xf numFmtId="0" fontId="12" fillId="0" borderId="0" xfId="0" applyFont="1" applyAlignment="1">
      <alignment horizontal="left"/>
    </xf>
    <xf numFmtId="0" fontId="0" fillId="0" borderId="0" xfId="0" applyAlignment="1">
      <alignment horizontal="left" vertical="top" wrapText="1"/>
    </xf>
  </cellXfs>
  <cellStyles count="17">
    <cellStyle name="Accent 1 1" xfId="1" xr:uid="{00000000-0005-0000-0000-000000000000}"/>
    <cellStyle name="Accent 2 1" xfId="2" xr:uid="{00000000-0005-0000-0000-000001000000}"/>
    <cellStyle name="Accent 3 1" xfId="3" xr:uid="{00000000-0005-0000-0000-000002000000}"/>
    <cellStyle name="Accent 4" xfId="4" xr:uid="{00000000-0005-0000-0000-000003000000}"/>
    <cellStyle name="Bad 1" xfId="5" xr:uid="{00000000-0005-0000-0000-000004000000}"/>
    <cellStyle name="Error 1" xfId="6" xr:uid="{00000000-0005-0000-0000-000005000000}"/>
    <cellStyle name="Footnote 1" xfId="7" xr:uid="{00000000-0005-0000-0000-000006000000}"/>
    <cellStyle name="Good 1" xfId="8" xr:uid="{00000000-0005-0000-0000-000007000000}"/>
    <cellStyle name="Heading 1 1" xfId="9" xr:uid="{00000000-0005-0000-0000-000008000000}"/>
    <cellStyle name="Heading 2 1" xfId="10" xr:uid="{00000000-0005-0000-0000-000009000000}"/>
    <cellStyle name="Heading 3" xfId="11" xr:uid="{00000000-0005-0000-0000-00000A000000}"/>
    <cellStyle name="Neutral 1" xfId="12" xr:uid="{00000000-0005-0000-0000-00000B000000}"/>
    <cellStyle name="Note 1" xfId="13" xr:uid="{00000000-0005-0000-0000-00000C000000}"/>
    <cellStyle name="Standard" xfId="0" builtinId="0"/>
    <cellStyle name="Status 1" xfId="14" xr:uid="{00000000-0005-0000-0000-00000E000000}"/>
    <cellStyle name="Text 1" xfId="15" xr:uid="{00000000-0005-0000-0000-00000F000000}"/>
    <cellStyle name="Warning 1" xfId="16" xr:uid="{00000000-0005-0000-0000-00001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CC0000"/>
      <rgbColor rgb="0000FF00"/>
      <rgbColor rgb="000000FF"/>
      <rgbColor rgb="00FFFF00"/>
      <rgbColor rgb="00FF00FF"/>
      <rgbColor rgb="0000FFFF"/>
      <rgbColor rgb="0080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CCCC"/>
      <rgbColor rgb="00CC99FF"/>
      <rgbColor rgb="00FFCC99"/>
      <rgbColor rgb="003366FF"/>
      <rgbColor rgb="0033CCCC"/>
      <rgbColor rgb="0099CC00"/>
      <rgbColor rgb="00FFCC00"/>
      <rgbColor rgb="00FF9900"/>
      <rgbColor rgb="00FF420E"/>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Monatswerte</a:t>
            </a:r>
          </a:p>
        </c:rich>
      </c:tx>
      <c:layout>
        <c:manualLayout>
          <c:xMode val="edge"/>
          <c:yMode val="edge"/>
          <c:x val="0.37592599883347916"/>
          <c:y val="5.7914999929821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manualLayout>
          <c:layoutTarget val="inner"/>
          <c:xMode val="edge"/>
          <c:yMode val="edge"/>
          <c:x val="6.111112492565577E-2"/>
          <c:y val="0.15250976032961835"/>
          <c:w val="0.83425944784872497"/>
          <c:h val="0.70270319949343141"/>
        </c:manualLayout>
      </c:layout>
      <c:barChart>
        <c:barDir val="col"/>
        <c:grouping val="stacked"/>
        <c:varyColors val="0"/>
        <c:ser>
          <c:idx val="2"/>
          <c:order val="1"/>
          <c:tx>
            <c:v>beauftragt</c:v>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Forecast_Data!$Y$2:$AJ$2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32B-A944-8796-DC91D72BEAD6}"/>
            </c:ext>
          </c:extLst>
        </c:ser>
        <c:ser>
          <c:idx val="3"/>
          <c:order val="2"/>
          <c:tx>
            <c:v>LOI</c:v>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Forecast_Data!$Y$4:$AJ$4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B32B-A944-8796-DC91D72BEAD6}"/>
            </c:ext>
          </c:extLst>
        </c:ser>
        <c:ser>
          <c:idx val="4"/>
          <c:order val="3"/>
          <c:tx>
            <c:v>gelegt</c:v>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Forecast_Data!$Y$3:$AJ$3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B32B-A944-8796-DC91D72BEAD6}"/>
            </c:ext>
          </c:extLst>
        </c:ser>
        <c:ser>
          <c:idx val="5"/>
          <c:order val="4"/>
          <c:tx>
            <c:v>Potenzial</c:v>
          </c:tx>
          <c:spPr>
            <a:gradFill rotWithShape="1">
              <a:gsLst>
                <a:gs pos="0">
                  <a:schemeClr val="accent6">
                    <a:tint val="100000"/>
                    <a:shade val="100000"/>
                    <a:satMod val="130000"/>
                  </a:schemeClr>
                </a:gs>
                <a:gs pos="100000">
                  <a:schemeClr val="accent6">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Forecast_Data!$Y$6:$AJ$6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32B-A944-8796-DC91D72BEAD6}"/>
            </c:ext>
          </c:extLst>
        </c:ser>
        <c:ser>
          <c:idx val="6"/>
          <c:order val="5"/>
          <c:tx>
            <c:v>in Erstellung</c:v>
          </c:tx>
          <c:spPr>
            <a:gradFill rotWithShape="1">
              <a:gsLst>
                <a:gs pos="0">
                  <a:schemeClr val="accent1">
                    <a:lumMod val="60000"/>
                    <a:tint val="100000"/>
                    <a:shade val="100000"/>
                    <a:satMod val="130000"/>
                  </a:schemeClr>
                </a:gs>
                <a:gs pos="100000">
                  <a:schemeClr val="accent1">
                    <a:lumMod val="60000"/>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Forecast_Data!$Y$5:$AJ$5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B32B-A944-8796-DC91D72BEAD6}"/>
            </c:ext>
          </c:extLst>
        </c:ser>
        <c:ser>
          <c:idx val="0"/>
          <c:order val="6"/>
          <c:tx>
            <c:v>Ist</c:v>
          </c:tx>
          <c:spPr>
            <a:solidFill>
              <a:schemeClr val="bg1">
                <a:lumMod val="75000"/>
              </a:schemeClr>
            </a:solidFill>
            <a:ln>
              <a:noFill/>
            </a:ln>
            <a:effectLst>
              <a:outerShdw blurRad="40000" dist="23000" dir="5400000" rotWithShape="0">
                <a:srgbClr val="000000">
                  <a:alpha val="35000"/>
                </a:srgbClr>
              </a:outerShdw>
            </a:effectLst>
          </c:spPr>
          <c:invertIfNegative val="0"/>
          <c:val>
            <c:numRef>
              <c:f>Forecast_Data!$Y$8:$AJ$8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B32B-A944-8796-DC91D72BEAD6}"/>
            </c:ext>
          </c:extLst>
        </c:ser>
        <c:dLbls>
          <c:showLegendKey val="0"/>
          <c:showVal val="0"/>
          <c:showCatName val="0"/>
          <c:showSerName val="0"/>
          <c:showPercent val="0"/>
          <c:showBubbleSize val="0"/>
        </c:dLbls>
        <c:gapWidth val="269"/>
        <c:overlap val="100"/>
        <c:axId val="1769920863"/>
        <c:axId val="1"/>
      </c:barChart>
      <c:lineChart>
        <c:grouping val="standard"/>
        <c:varyColors val="0"/>
        <c:ser>
          <c:idx val="1"/>
          <c:order val="0"/>
          <c:tx>
            <c:strRef>
              <c:f>Forecast_Data!$X$9</c:f>
              <c:strCache>
                <c:ptCount val="1"/>
                <c:pt idx="0">
                  <c:v>PLAN</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f>Forecast_Data!$Y$1:$AJ$1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Forecast_Data!$Y$9:$AJ$9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B32B-A944-8796-DC91D72BEAD6}"/>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Monat</a:t>
                </a:r>
              </a:p>
            </c:rich>
          </c:tx>
          <c:layout>
            <c:manualLayout>
              <c:xMode val="edge"/>
              <c:yMode val="edge"/>
              <c:x val="0.46388896179644212"/>
              <c:y val="0.905405982006259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At val="0"/>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 &quot;€&quot;"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69920863"/>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Geschäftsjahr kumuliert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lineChart>
        <c:grouping val="standard"/>
        <c:varyColors val="0"/>
        <c:ser>
          <c:idx val="0"/>
          <c:order val="0"/>
          <c:tx>
            <c:v>kumuliert</c:v>
          </c:tx>
          <c:spPr>
            <a:ln w="31750" cap="rnd">
              <a:solidFill>
                <a:schemeClr val="accent1"/>
              </a:solidFill>
              <a:round/>
            </a:ln>
            <a:effectLst>
              <a:outerShdw blurRad="40000" dist="23000" dir="5400000" rotWithShape="0">
                <a:srgbClr val="000000">
                  <a:alpha val="35000"/>
                </a:srgbClr>
              </a:outerShdw>
            </a:effectLst>
          </c:spPr>
          <c:marker>
            <c:symbol val="none"/>
          </c:marker>
          <c:dLbls>
            <c:dLbl>
              <c:idx val="11"/>
              <c:layout>
                <c:manualLayout>
                  <c:x val="0"/>
                  <c:y val="3.351955307262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6A-D743-8DF8-22698FD1988F}"/>
            </c:ext>
          </c:extLst>
        </c:ser>
        <c:ser>
          <c:idx val="1"/>
          <c:order val="1"/>
          <c:tx>
            <c:v>Plan kumuliert</c:v>
          </c:tx>
          <c:spPr>
            <a:ln w="31750" cap="rnd">
              <a:solidFill>
                <a:schemeClr val="accent2"/>
              </a:solidFill>
              <a:round/>
            </a:ln>
            <a:effectLst>
              <a:outerShdw blurRad="40000" dist="23000" dir="5400000" rotWithShape="0">
                <a:srgbClr val="000000">
                  <a:alpha val="35000"/>
                </a:srgbClr>
              </a:outerShdw>
            </a:effectLst>
          </c:spPr>
          <c:marker>
            <c:symbol val="none"/>
          </c:marker>
          <c:dLbls>
            <c:dLbl>
              <c:idx val="11"/>
              <c:layout>
                <c:manualLayout>
                  <c:x val="-7.3126142595979406E-3"/>
                  <c:y val="-2.79329608938547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D26A-D743-8DF8-22698FD1988F}"/>
            </c:ext>
          </c:extLst>
        </c:ser>
        <c:ser>
          <c:idx val="2"/>
          <c:order val="2"/>
          <c:tx>
            <c:v>kumuliert Vorjahr</c:v>
          </c:tx>
          <c:spPr>
            <a:ln w="31750" cap="rnd">
              <a:solidFill>
                <a:schemeClr val="accent3"/>
              </a:solidFill>
              <a:round/>
            </a:ln>
            <a:effectLst>
              <a:outerShdw blurRad="40000" dist="23000" dir="5400000" rotWithShape="0">
                <a:srgbClr val="000000">
                  <a:alpha val="35000"/>
                </a:srgbClr>
              </a:outerShdw>
            </a:effectLst>
          </c:spPr>
          <c:marker>
            <c:symbol val="none"/>
          </c:marker>
          <c:dLbls>
            <c:dLbl>
              <c:idx val="11"/>
              <c:layout>
                <c:manualLayout>
                  <c:x val="0"/>
                  <c:y val="2.79329608938547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D26A-D743-8DF8-22698FD1988F}"/>
            </c:ext>
          </c:extLst>
        </c:ser>
        <c:dLbls>
          <c:showLegendKey val="0"/>
          <c:showVal val="0"/>
          <c:showCatName val="0"/>
          <c:showSerName val="0"/>
          <c:showPercent val="0"/>
          <c:showBubbleSize val="0"/>
        </c:dLbls>
        <c:smooth val="0"/>
        <c:axId val="1730480751"/>
        <c:axId val="1"/>
      </c:lineChart>
      <c:catAx>
        <c:axId val="17304807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quot; €&quot;"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3048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Monatswerte</a:t>
            </a:r>
          </a:p>
        </c:rich>
      </c:tx>
      <c:layout>
        <c:manualLayout>
          <c:xMode val="edge"/>
          <c:yMode val="edge"/>
          <c:x val="0.37592599883347916"/>
          <c:y val="5.791499992982161E-2"/>
        </c:manualLayout>
      </c:layout>
      <c:overlay val="0"/>
      <c:spPr>
        <a:noFill/>
        <a:ln w="25400">
          <a:noFill/>
        </a:ln>
      </c:spPr>
    </c:title>
    <c:autoTitleDeleted val="0"/>
    <c:plotArea>
      <c:layout>
        <c:manualLayout>
          <c:layoutTarget val="inner"/>
          <c:xMode val="edge"/>
          <c:yMode val="edge"/>
          <c:x val="6.111112492565577E-2"/>
          <c:y val="0.15250976032961835"/>
          <c:w val="0.83425944784872497"/>
          <c:h val="0.70270319949343141"/>
        </c:manualLayout>
      </c:layout>
      <c:lineChart>
        <c:grouping val="standard"/>
        <c:varyColors val="0"/>
        <c:ser>
          <c:idx val="0"/>
          <c:order val="0"/>
          <c:tx>
            <c:strRef>
              <c:f>'Umsatz kumuliert'!$A$4</c:f>
              <c:strCache>
                <c:ptCount val="1"/>
                <c:pt idx="0">
                  <c:v>Gesamt</c:v>
                </c:pt>
              </c:strCache>
            </c:strRef>
          </c:tx>
          <c:spPr>
            <a:ln w="25400">
              <a:solidFill>
                <a:srgbClr val="666699"/>
              </a:solidFill>
              <a:prstDash val="solid"/>
            </a:ln>
          </c:spPr>
          <c:marker>
            <c:spPr>
              <a:solidFill>
                <a:srgbClr val="4F81BD"/>
              </a:solidFill>
              <a:ln>
                <a:solidFill>
                  <a:srgbClr val="666699"/>
                </a:solidFill>
                <a:prstDash val="solid"/>
              </a:ln>
            </c:spPr>
          </c:marker>
          <c:val>
            <c:numRef>
              <c:f>'Umsatz kumuliert'!$B$4:$M$4</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1F3-A849-8CD9-33D421FFBDB7}"/>
            </c:ext>
          </c:extLst>
        </c:ser>
        <c:ser>
          <c:idx val="1"/>
          <c:order val="1"/>
          <c:tx>
            <c:strRef>
              <c:f>Forecast_Data!$X$9</c:f>
              <c:strCache>
                <c:ptCount val="1"/>
                <c:pt idx="0">
                  <c:v>PLAN</c:v>
                </c:pt>
              </c:strCache>
            </c:strRef>
          </c:tx>
          <c:spPr>
            <a:ln w="25400">
              <a:solidFill>
                <a:srgbClr val="993366"/>
              </a:solidFill>
              <a:prstDash val="solid"/>
            </a:ln>
          </c:spPr>
          <c:marker>
            <c:spPr>
              <a:solidFill>
                <a:srgbClr val="C0504D"/>
              </a:solidFill>
              <a:ln>
                <a:solidFill>
                  <a:srgbClr val="993366"/>
                </a:solidFill>
                <a:prstDash val="solid"/>
              </a:ln>
            </c:spPr>
          </c:marker>
          <c:val>
            <c:numRef>
              <c:f>Forecast_Data!$Y$9:$AJ$9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61F3-A849-8CD9-33D421FFBDB7}"/>
            </c:ext>
          </c:extLst>
        </c:ser>
        <c:ser>
          <c:idx val="2"/>
          <c:order val="2"/>
          <c:tx>
            <c:v>Vorjahr</c:v>
          </c:tx>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8BB6-3D43-B21E-C23934B7241A}"/>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de-DE"/>
                  <a:t>Monat</a:t>
                </a:r>
              </a:p>
            </c:rich>
          </c:tx>
          <c:layout>
            <c:manualLayout>
              <c:xMode val="edge"/>
              <c:yMode val="edge"/>
              <c:x val="0.46388896179644212"/>
              <c:y val="0.9054059820062598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At val="0"/>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olid"/>
            </a:ln>
          </c:spPr>
        </c:majorGridlines>
        <c:numFmt formatCode="#,##0.00\ &quot;€&quot;"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69920863"/>
        <c:crossesAt val="1"/>
        <c:crossBetween val="between"/>
      </c:valAx>
      <c:spPr>
        <a:solidFill>
          <a:srgbClr val="FFFFFF"/>
        </a:solidFill>
        <a:ln w="25400">
          <a:noFill/>
        </a:ln>
      </c:spPr>
    </c:plotArea>
    <c:legend>
      <c:legendPos val="r"/>
      <c:layout>
        <c:manualLayout>
          <c:xMode val="edge"/>
          <c:yMode val="edge"/>
          <c:x val="0.9148150335374744"/>
          <c:y val="0.3397686920151024"/>
          <c:w val="5.4463035870516187E-2"/>
          <c:h val="9.1537748957850856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kumuliert</a:t>
            </a:r>
          </a:p>
        </c:rich>
      </c:tx>
      <c:overlay val="0"/>
      <c:spPr>
        <a:noFill/>
        <a:ln w="25400">
          <a:noFill/>
        </a:ln>
      </c:spPr>
    </c:title>
    <c:autoTitleDeleted val="0"/>
    <c:plotArea>
      <c:layout/>
      <c:lineChart>
        <c:grouping val="standard"/>
        <c:varyColors val="0"/>
        <c:ser>
          <c:idx val="0"/>
          <c:order val="0"/>
          <c:tx>
            <c:v>kumuliert</c:v>
          </c:tx>
          <c:spPr>
            <a:ln w="25400">
              <a:solidFill>
                <a:srgbClr val="666699"/>
              </a:solidFill>
              <a:prstDash val="solid"/>
            </a:ln>
          </c:spPr>
          <c:marker>
            <c:spPr>
              <a:solidFill>
                <a:srgbClr val="4F81BD"/>
              </a:solidFill>
              <a:ln>
                <a:solidFill>
                  <a:srgbClr val="666699"/>
                </a:solidFill>
                <a:prstDash val="solid"/>
              </a:ln>
            </c:spPr>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7F4-5A43-9CE8-59090EA05F82}"/>
            </c:ext>
          </c:extLst>
        </c:ser>
        <c:ser>
          <c:idx val="1"/>
          <c:order val="1"/>
          <c:tx>
            <c:v>Plan kumuliert</c:v>
          </c:tx>
          <c:spPr>
            <a:ln w="25400">
              <a:solidFill>
                <a:srgbClr val="993366"/>
              </a:solidFill>
              <a:prstDash val="solid"/>
            </a:ln>
          </c:spPr>
          <c:marker>
            <c:spPr>
              <a:solidFill>
                <a:srgbClr val="C0504D"/>
              </a:solidFill>
              <a:ln>
                <a:solidFill>
                  <a:srgbClr val="993366"/>
                </a:solidFill>
                <a:prstDash val="solid"/>
              </a:ln>
            </c:spPr>
          </c:marker>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7F4-5A43-9CE8-59090EA05F82}"/>
            </c:ext>
          </c:extLst>
        </c:ser>
        <c:ser>
          <c:idx val="2"/>
          <c:order val="2"/>
          <c:tx>
            <c:v>kumuliert Vorjahr</c:v>
          </c:tx>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F21-424A-BC63-A5DC043B4C35}"/>
            </c:ext>
          </c:extLst>
        </c:ser>
        <c:dLbls>
          <c:showLegendKey val="0"/>
          <c:showVal val="0"/>
          <c:showCatName val="0"/>
          <c:showSerName val="0"/>
          <c:showPercent val="0"/>
          <c:showBubbleSize val="0"/>
        </c:dLbls>
        <c:marker val="1"/>
        <c:smooth val="0"/>
        <c:axId val="1730480751"/>
        <c:axId val="1"/>
      </c:lineChart>
      <c:catAx>
        <c:axId val="1730480751"/>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quot; €&quot;"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30480751"/>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 name="Diagramm 1">
          <a:extLst>
            <a:ext uri="{FF2B5EF4-FFF2-40B4-BE49-F238E27FC236}">
              <a16:creationId xmlns:a16="http://schemas.microsoft.com/office/drawing/2014/main" id="{3E71236F-1569-244D-898A-EA00F8E47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45</xdr:row>
      <xdr:rowOff>146050</xdr:rowOff>
    </xdr:from>
    <xdr:to>
      <xdr:col>16</xdr:col>
      <xdr:colOff>596900</xdr:colOff>
      <xdr:row>87</xdr:row>
      <xdr:rowOff>31750</xdr:rowOff>
    </xdr:to>
    <xdr:graphicFrame macro="">
      <xdr:nvGraphicFramePr>
        <xdr:cNvPr id="4" name="Diagramm 3">
          <a:extLst>
            <a:ext uri="{FF2B5EF4-FFF2-40B4-BE49-F238E27FC236}">
              <a16:creationId xmlns:a16="http://schemas.microsoft.com/office/drawing/2014/main" id="{DAE9D5FE-726B-D442-AC6D-1089930CA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546100</xdr:colOff>
      <xdr:row>39</xdr:row>
      <xdr:rowOff>127000</xdr:rowOff>
    </xdr:from>
    <xdr:to>
      <xdr:col>16</xdr:col>
      <xdr:colOff>355600</xdr:colOff>
      <xdr:row>43</xdr:row>
      <xdr:rowOff>101600</xdr:rowOff>
    </xdr:to>
    <xdr:sp macro="" textlink="">
      <xdr:nvSpPr>
        <xdr:cNvPr id="5" name="Textfeld 4">
          <a:extLst>
            <a:ext uri="{FF2B5EF4-FFF2-40B4-BE49-F238E27FC236}">
              <a16:creationId xmlns:a16="http://schemas.microsoft.com/office/drawing/2014/main" id="{97D60B30-C0AF-E040-A430-75769E8C30E1}"/>
            </a:ext>
          </a:extLst>
        </xdr:cNvPr>
        <xdr:cNvSpPr txBox="1"/>
      </xdr:nvSpPr>
      <xdr:spPr>
        <a:xfrm>
          <a:off x="10604500" y="6565900"/>
          <a:ext cx="316230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rgbClr val="FF0000"/>
              </a:solidFill>
            </a:rPr>
            <a:t>Anmerkung:</a:t>
          </a:r>
          <a:r>
            <a:rPr lang="de-DE" sz="1100" baseline="0">
              <a:solidFill>
                <a:srgbClr val="FF0000"/>
              </a:solidFill>
            </a:rPr>
            <a:t> Die IST-Daten im aktuellen</a:t>
          </a:r>
        </a:p>
        <a:p>
          <a:r>
            <a:rPr lang="de-DE" sz="1100" baseline="0">
              <a:solidFill>
                <a:srgbClr val="FF0000"/>
              </a:solidFill>
            </a:rPr>
            <a:t>Monat dienen nur der Information und dürfen nicht dem Monatsprognosewert hinzugefügt werden!</a:t>
          </a:r>
          <a:endParaRPr lang="de-DE"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057" name="Diagramm 1">
          <a:extLst>
            <a:ext uri="{FF2B5EF4-FFF2-40B4-BE49-F238E27FC236}">
              <a16:creationId xmlns:a16="http://schemas.microsoft.com/office/drawing/2014/main" id="{9334AD15-94FE-9945-B27A-1D8F5837C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38100</xdr:rowOff>
    </xdr:from>
    <xdr:to>
      <xdr:col>16</xdr:col>
      <xdr:colOff>368300</xdr:colOff>
      <xdr:row>87</xdr:row>
      <xdr:rowOff>88900</xdr:rowOff>
    </xdr:to>
    <xdr:graphicFrame macro="">
      <xdr:nvGraphicFramePr>
        <xdr:cNvPr id="2058" name="Diagramm 1">
          <a:extLst>
            <a:ext uri="{FF2B5EF4-FFF2-40B4-BE49-F238E27FC236}">
              <a16:creationId xmlns:a16="http://schemas.microsoft.com/office/drawing/2014/main" id="{953FB98F-4F7A-9C48-B93D-182D7A7A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ai Reinhard" id="{33547D16-133A-3948-B40B-5CD925F3958C}" userId="S::k.reinhard@micromata.onmicrosoft.de::06435126-6300-4a42-aba8-c2826b3621ef" providerId="AD"/>
</personList>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 dT="2019-12-19T15:09:32.91" personId="{33547D16-133A-3948-B40B-5CD925F3958C}" id="{ED0F4801-55AC-584A-97BE-17C93D6D0E1F}">
    <text>Nettosumme gewichtet mit der Eintrittswahrscheinlichkeit</text>
  </threadedComment>
  <threadedComment ref="Q1" dT="2019-12-19T15:10:08.52" personId="{33547D16-133A-3948-B40B-5CD925F3958C}" id="{05417129-CD48-C74E-9020-C754C6816560}">
    <text>gewichtete Nettosumme abzügiich bereits faktuierter Beträge</text>
  </threadedComment>
  <threadedComment ref="W1" dT="2019-12-18T21:37:07.70" personId="{33547D16-133A-3948-B40B-5CD925F3958C}" id="{52C7F74C-D914-BD44-88AE-8C4DB4272609}">
    <text>Abweichungen des noch zu fakturierenden Betrags von den tatsächlich verteilten im Forecast.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
  <sheetViews>
    <sheetView workbookViewId="0">
      <pane xSplit="2" ySplit="1" topLeftCell="S2" activePane="bottomRight" state="frozen"/>
      <selection pane="topRight" activeCell="C1" sqref="C1"/>
      <selection pane="bottomLeft" activeCell="A2" sqref="A2"/>
      <selection pane="bottomRight" activeCell="X10" sqref="X10"/>
    </sheetView>
  </sheetViews>
  <sheetFormatPr baseColWidth="10" defaultColWidth="8.6640625" defaultRowHeight="13" x14ac:dyDescent="0.15"/>
  <cols>
    <col min="1" max="1" width="7.83203125" customWidth="1"/>
    <col min="2" max="2" width="6.33203125" customWidth="1"/>
    <col min="3" max="3" width="13.6640625" style="1" customWidth="1"/>
    <col min="4" max="4" width="18" style="1" customWidth="1"/>
    <col min="5" max="5" width="23.83203125" customWidth="1"/>
    <col min="6" max="7" width="31.1640625" customWidth="1"/>
    <col min="8" max="11" width="11.5" customWidth="1"/>
    <col min="12" max="12" width="8.33203125" customWidth="1"/>
    <col min="13" max="13" width="11.5" style="2" customWidth="1"/>
    <col min="14" max="14" width="11.5" customWidth="1"/>
    <col min="15" max="15" width="13.6640625" style="2" customWidth="1"/>
    <col min="16" max="18" width="11.5" style="2" customWidth="1"/>
    <col min="19" max="19" width="11.5" style="20" customWidth="1"/>
    <col min="20" max="21" width="11.5" style="1" customWidth="1"/>
    <col min="22" max="22" width="8" customWidth="1"/>
    <col min="23" max="23" width="11.5" style="25" customWidth="1"/>
    <col min="24" max="24" width="12" bestFit="1" customWidth="1"/>
    <col min="25" max="36" width="12.83203125" style="2" customWidth="1"/>
    <col min="37" max="38" width="19" style="1" customWidth="1"/>
    <col min="39" max="39" width="52.83203125" customWidth="1"/>
    <col min="40" max="40" width="16.5" customWidth="1"/>
    <col min="41" max="41" width="29.5" customWidth="1"/>
    <col min="42" max="42" width="65.6640625" customWidth="1"/>
  </cols>
  <sheetData>
    <row r="1" spans="1:42" ht="28" x14ac:dyDescent="0.15">
      <c r="A1" s="3" t="s">
        <v>0</v>
      </c>
      <c r="B1" s="3" t="s">
        <v>47</v>
      </c>
      <c r="C1" s="4" t="s">
        <v>1</v>
      </c>
      <c r="D1" s="4" t="s">
        <v>45</v>
      </c>
      <c r="E1" s="21" t="s">
        <v>4</v>
      </c>
      <c r="F1" s="21" t="s">
        <v>5</v>
      </c>
      <c r="G1" s="21" t="s">
        <v>31</v>
      </c>
      <c r="H1" s="21" t="s">
        <v>6</v>
      </c>
      <c r="I1" s="21" t="s">
        <v>7</v>
      </c>
      <c r="J1" s="21" t="s">
        <v>8</v>
      </c>
      <c r="K1" s="21" t="s">
        <v>9</v>
      </c>
      <c r="L1" s="3" t="s">
        <v>10</v>
      </c>
      <c r="M1" s="5" t="s">
        <v>11</v>
      </c>
      <c r="N1" s="3" t="s">
        <v>16</v>
      </c>
      <c r="O1" s="5" t="s">
        <v>57</v>
      </c>
      <c r="P1" s="5" t="s">
        <v>12</v>
      </c>
      <c r="Q1" s="5" t="s">
        <v>58</v>
      </c>
      <c r="R1" s="5" t="s">
        <v>13</v>
      </c>
      <c r="S1" s="3" t="s">
        <v>14</v>
      </c>
      <c r="T1" s="29" t="s">
        <v>15</v>
      </c>
      <c r="U1" s="29"/>
      <c r="V1" s="3" t="s">
        <v>20</v>
      </c>
      <c r="W1" s="27" t="s">
        <v>56</v>
      </c>
      <c r="X1" s="3"/>
      <c r="Y1" s="5" t="s">
        <v>38</v>
      </c>
      <c r="Z1" s="5" t="s">
        <v>39</v>
      </c>
      <c r="AA1" s="5" t="s">
        <v>40</v>
      </c>
      <c r="AB1" s="5" t="s">
        <v>41</v>
      </c>
      <c r="AC1" s="5" t="s">
        <v>42</v>
      </c>
      <c r="AD1" s="5" t="s">
        <v>43</v>
      </c>
      <c r="AE1" s="5" t="s">
        <v>32</v>
      </c>
      <c r="AF1" s="5" t="s">
        <v>33</v>
      </c>
      <c r="AG1" s="5" t="s">
        <v>34</v>
      </c>
      <c r="AH1" s="5" t="s">
        <v>35</v>
      </c>
      <c r="AI1" s="5" t="s">
        <v>36</v>
      </c>
      <c r="AJ1" s="5" t="s">
        <v>37</v>
      </c>
      <c r="AK1" s="22" t="s">
        <v>2</v>
      </c>
      <c r="AL1" s="22" t="s">
        <v>3</v>
      </c>
      <c r="AM1" s="26" t="s">
        <v>55</v>
      </c>
      <c r="AN1" s="21" t="s">
        <v>17</v>
      </c>
      <c r="AO1" s="21" t="s">
        <v>18</v>
      </c>
      <c r="AP1" s="21" t="s">
        <v>19</v>
      </c>
    </row>
    <row r="2" spans="1:42" x14ac:dyDescent="0.15">
      <c r="X2" s="6" t="s">
        <v>21</v>
      </c>
      <c r="Y2" s="7">
        <f t="shared" ref="Y2:AJ2" si="0">SUMIFS(Y10:Y65537,$K10:$K65537,"=beauftragt")</f>
        <v>0</v>
      </c>
      <c r="Z2" s="7">
        <f t="shared" si="0"/>
        <v>0</v>
      </c>
      <c r="AA2" s="7">
        <f t="shared" si="0"/>
        <v>0</v>
      </c>
      <c r="AB2" s="7">
        <f t="shared" si="0"/>
        <v>0</v>
      </c>
      <c r="AC2" s="7">
        <f t="shared" si="0"/>
        <v>0</v>
      </c>
      <c r="AD2" s="7">
        <f t="shared" si="0"/>
        <v>0</v>
      </c>
      <c r="AE2" s="7">
        <f t="shared" si="0"/>
        <v>0</v>
      </c>
      <c r="AF2" s="7">
        <f t="shared" si="0"/>
        <v>0</v>
      </c>
      <c r="AG2" s="7">
        <f t="shared" si="0"/>
        <v>0</v>
      </c>
      <c r="AH2" s="7">
        <f t="shared" si="0"/>
        <v>0</v>
      </c>
      <c r="AI2" s="7">
        <f t="shared" si="0"/>
        <v>0</v>
      </c>
      <c r="AJ2" s="7">
        <f t="shared" si="0"/>
        <v>0</v>
      </c>
    </row>
    <row r="3" spans="1:42" x14ac:dyDescent="0.15">
      <c r="X3" s="8" t="s">
        <v>22</v>
      </c>
      <c r="Y3" s="9">
        <f t="shared" ref="Y3:AJ3" si="1">SUMIFS(Y10:Y65537,$K10:$K65537,"=gelegt")</f>
        <v>0</v>
      </c>
      <c r="Z3" s="9">
        <f t="shared" si="1"/>
        <v>0</v>
      </c>
      <c r="AA3" s="9">
        <f t="shared" si="1"/>
        <v>0</v>
      </c>
      <c r="AB3" s="9">
        <f t="shared" si="1"/>
        <v>0</v>
      </c>
      <c r="AC3" s="9">
        <f t="shared" si="1"/>
        <v>0</v>
      </c>
      <c r="AD3" s="9">
        <f t="shared" si="1"/>
        <v>0</v>
      </c>
      <c r="AE3" s="9">
        <f t="shared" si="1"/>
        <v>0</v>
      </c>
      <c r="AF3" s="9">
        <f t="shared" si="1"/>
        <v>0</v>
      </c>
      <c r="AG3" s="9">
        <f t="shared" si="1"/>
        <v>0</v>
      </c>
      <c r="AH3" s="9">
        <f t="shared" si="1"/>
        <v>0</v>
      </c>
      <c r="AI3" s="9">
        <f t="shared" si="1"/>
        <v>0</v>
      </c>
      <c r="AJ3" s="9">
        <f t="shared" si="1"/>
        <v>0</v>
      </c>
    </row>
    <row r="4" spans="1:42" x14ac:dyDescent="0.15">
      <c r="X4" s="6" t="s">
        <v>23</v>
      </c>
      <c r="Y4" s="7">
        <f t="shared" ref="Y4:AJ4" si="2">SUMIFS(Y10:Y65537,$K10:$K65537,"=LOI")</f>
        <v>0</v>
      </c>
      <c r="Z4" s="7">
        <f t="shared" si="2"/>
        <v>0</v>
      </c>
      <c r="AA4" s="7">
        <f t="shared" si="2"/>
        <v>0</v>
      </c>
      <c r="AB4" s="7">
        <f t="shared" si="2"/>
        <v>0</v>
      </c>
      <c r="AC4" s="7">
        <f t="shared" si="2"/>
        <v>0</v>
      </c>
      <c r="AD4" s="7">
        <f t="shared" si="2"/>
        <v>0</v>
      </c>
      <c r="AE4" s="7">
        <f t="shared" si="2"/>
        <v>0</v>
      </c>
      <c r="AF4" s="7">
        <f t="shared" si="2"/>
        <v>0</v>
      </c>
      <c r="AG4" s="7">
        <f t="shared" si="2"/>
        <v>0</v>
      </c>
      <c r="AH4" s="7">
        <f t="shared" si="2"/>
        <v>0</v>
      </c>
      <c r="AI4" s="7">
        <f t="shared" si="2"/>
        <v>0</v>
      </c>
      <c r="AJ4" s="7">
        <f t="shared" si="2"/>
        <v>0</v>
      </c>
    </row>
    <row r="5" spans="1:42" x14ac:dyDescent="0.15">
      <c r="X5" s="8" t="s">
        <v>44</v>
      </c>
      <c r="Y5" s="9">
        <f t="shared" ref="Y5:AD5" si="3">SUMIFS(Y10:Y65537,$K10:$K65537,"=in Erstellung")</f>
        <v>0</v>
      </c>
      <c r="Z5" s="9">
        <f t="shared" si="3"/>
        <v>0</v>
      </c>
      <c r="AA5" s="9">
        <f t="shared" si="3"/>
        <v>0</v>
      </c>
      <c r="AB5" s="9">
        <f t="shared" si="3"/>
        <v>0</v>
      </c>
      <c r="AC5" s="9">
        <f t="shared" si="3"/>
        <v>0</v>
      </c>
      <c r="AD5" s="9">
        <f t="shared" si="3"/>
        <v>0</v>
      </c>
      <c r="AE5" s="9">
        <f t="shared" ref="AE5:AJ5" si="4">SUMIFS(AE10:AE65537,$K10:$K65537,"=in Erstellung")</f>
        <v>0</v>
      </c>
      <c r="AF5" s="9">
        <f t="shared" si="4"/>
        <v>0</v>
      </c>
      <c r="AG5" s="9">
        <f t="shared" si="4"/>
        <v>0</v>
      </c>
      <c r="AH5" s="9">
        <f t="shared" si="4"/>
        <v>0</v>
      </c>
      <c r="AI5" s="9">
        <f t="shared" si="4"/>
        <v>0</v>
      </c>
      <c r="AJ5" s="9">
        <f t="shared" si="4"/>
        <v>0</v>
      </c>
    </row>
    <row r="6" spans="1:42" x14ac:dyDescent="0.15">
      <c r="X6" s="10" t="s">
        <v>24</v>
      </c>
      <c r="Y6" s="11">
        <f t="shared" ref="Y6:AJ6" si="5">SUMIFS(Y10:Y65537,$K10:$K65537,"=Potenzial")</f>
        <v>0</v>
      </c>
      <c r="Z6" s="11">
        <f t="shared" si="5"/>
        <v>0</v>
      </c>
      <c r="AA6" s="11">
        <f t="shared" si="5"/>
        <v>0</v>
      </c>
      <c r="AB6" s="11">
        <f t="shared" si="5"/>
        <v>0</v>
      </c>
      <c r="AC6" s="11">
        <f t="shared" si="5"/>
        <v>0</v>
      </c>
      <c r="AD6" s="11">
        <f t="shared" si="5"/>
        <v>0</v>
      </c>
      <c r="AE6" s="11">
        <f t="shared" si="5"/>
        <v>0</v>
      </c>
      <c r="AF6" s="11">
        <f t="shared" si="5"/>
        <v>0</v>
      </c>
      <c r="AG6" s="11">
        <f t="shared" si="5"/>
        <v>0</v>
      </c>
      <c r="AH6" s="11">
        <f t="shared" si="5"/>
        <v>0</v>
      </c>
      <c r="AI6" s="11">
        <f t="shared" si="5"/>
        <v>0</v>
      </c>
      <c r="AJ6" s="11">
        <f t="shared" si="5"/>
        <v>0</v>
      </c>
    </row>
    <row r="7" spans="1:42" x14ac:dyDescent="0.15">
      <c r="X7" s="12" t="s">
        <v>25</v>
      </c>
      <c r="Y7" s="9">
        <f t="shared" ref="Y7:AJ7" si="6">SUM(Y2:Y6)</f>
        <v>0</v>
      </c>
      <c r="Z7" s="9">
        <f t="shared" si="6"/>
        <v>0</v>
      </c>
      <c r="AA7" s="9">
        <f t="shared" si="6"/>
        <v>0</v>
      </c>
      <c r="AB7" s="9">
        <f t="shared" si="6"/>
        <v>0</v>
      </c>
      <c r="AC7" s="9">
        <f t="shared" si="6"/>
        <v>0</v>
      </c>
      <c r="AD7" s="9">
        <f t="shared" si="6"/>
        <v>0</v>
      </c>
      <c r="AE7" s="9">
        <f t="shared" si="6"/>
        <v>0</v>
      </c>
      <c r="AF7" s="9">
        <f t="shared" si="6"/>
        <v>0</v>
      </c>
      <c r="AG7" s="9">
        <f t="shared" si="6"/>
        <v>0</v>
      </c>
      <c r="AH7" s="9">
        <f t="shared" si="6"/>
        <v>0</v>
      </c>
      <c r="AI7" s="9">
        <f t="shared" si="6"/>
        <v>0</v>
      </c>
      <c r="AJ7" s="9">
        <f t="shared" si="6"/>
        <v>0</v>
      </c>
    </row>
    <row r="8" spans="1:42" x14ac:dyDescent="0.15">
      <c r="X8" s="13" t="s">
        <v>26</v>
      </c>
      <c r="Y8" s="14">
        <f>SUM(Rechnungen!M2:M65535)</f>
        <v>0</v>
      </c>
      <c r="Z8" s="14">
        <f>SUM(Rechnungen!N2:N65535)</f>
        <v>0</v>
      </c>
      <c r="AA8" s="14">
        <f>SUM(Rechnungen!O2:O65535)</f>
        <v>0</v>
      </c>
      <c r="AB8" s="14">
        <f>SUM(Rechnungen!P2:P65535)</f>
        <v>0</v>
      </c>
      <c r="AC8" s="14">
        <f>SUM(Rechnungen!Q2:Q65535)</f>
        <v>0</v>
      </c>
      <c r="AD8" s="14">
        <f>SUM(Rechnungen!R2:R65535)</f>
        <v>0</v>
      </c>
      <c r="AE8" s="14">
        <f>SUM(Rechnungen!S2:S65535)</f>
        <v>0</v>
      </c>
      <c r="AF8" s="14">
        <f>SUM(Rechnungen!T2:T65535)</f>
        <v>0</v>
      </c>
      <c r="AG8" s="14">
        <f>SUM(Rechnungen!U2:U65535)</f>
        <v>0</v>
      </c>
      <c r="AH8" s="14">
        <f>SUM(Rechnungen!V2:V65535)</f>
        <v>0</v>
      </c>
      <c r="AI8" s="14">
        <f>SUM(Rechnungen!W2:W65535)</f>
        <v>0</v>
      </c>
      <c r="AJ8" s="14">
        <f>SUM(Rechnungen!X2:X65535)</f>
        <v>0</v>
      </c>
    </row>
    <row r="9" spans="1:42" x14ac:dyDescent="0.15">
      <c r="X9" s="15" t="s">
        <v>27</v>
      </c>
      <c r="Y9" s="16">
        <v>0</v>
      </c>
      <c r="Z9" s="16">
        <v>0</v>
      </c>
      <c r="AA9" s="16">
        <v>0</v>
      </c>
      <c r="AB9" s="16">
        <v>0</v>
      </c>
      <c r="AC9" s="16">
        <v>0</v>
      </c>
      <c r="AD9" s="16">
        <v>0</v>
      </c>
      <c r="AE9" s="16">
        <v>0</v>
      </c>
      <c r="AF9" s="16">
        <v>0</v>
      </c>
      <c r="AG9" s="16">
        <v>0</v>
      </c>
      <c r="AH9" s="16">
        <v>0</v>
      </c>
      <c r="AI9" s="16">
        <v>0</v>
      </c>
      <c r="AJ9" s="16">
        <v>0</v>
      </c>
    </row>
  </sheetData>
  <sheetProtection selectLockedCells="1" selectUnlockedCells="1"/>
  <mergeCells count="1">
    <mergeCell ref="T1:U1"/>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59B1-08CA-EA4F-869F-EEF1D58EF8E3}">
  <sheetPr>
    <pageSetUpPr fitToPage="1"/>
  </sheetPr>
  <dimension ref="A1"/>
  <sheetViews>
    <sheetView tabSelected="1" workbookViewId="0">
      <selection activeCell="A45" sqref="A45"/>
    </sheetView>
  </sheetViews>
  <sheetFormatPr baseColWidth="10" defaultColWidth="11" defaultRowHeight="13" x14ac:dyDescent="0.15"/>
  <cols>
    <col min="18" max="18" width="23.6640625" bestFit="1" customWidth="1"/>
  </cols>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workbookViewId="0">
      <selection activeCell="A45" sqref="A45"/>
    </sheetView>
  </sheetViews>
  <sheetFormatPr baseColWidth="10" defaultColWidth="11" defaultRowHeight="13" x14ac:dyDescent="0.15"/>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election activeCell="A10" sqref="A10"/>
    </sheetView>
  </sheetViews>
  <sheetFormatPr baseColWidth="10" defaultColWidth="11" defaultRowHeight="13" x14ac:dyDescent="0.15"/>
  <cols>
    <col min="1" max="1" width="17" style="13" customWidth="1"/>
    <col min="2" max="13" width="17" customWidth="1"/>
  </cols>
  <sheetData>
    <row r="1" spans="1:13" s="13" customFormat="1" x14ac:dyDescent="0.15">
      <c r="B1" s="23" t="str">
        <f>Forecast_Data!Y1</f>
        <v>Month 1</v>
      </c>
      <c r="C1" s="23" t="str">
        <f>Forecast_Data!Z1</f>
        <v>Month 2</v>
      </c>
      <c r="D1" s="23" t="str">
        <f>Forecast_Data!AA1</f>
        <v>Month 3</v>
      </c>
      <c r="E1" s="23" t="str">
        <f>Forecast_Data!AB1</f>
        <v>Month 4</v>
      </c>
      <c r="F1" s="23" t="str">
        <f>Forecast_Data!AC1</f>
        <v>Month 5</v>
      </c>
      <c r="G1" s="23" t="str">
        <f>Forecast_Data!AD1</f>
        <v>Month 6</v>
      </c>
      <c r="H1" s="23" t="str">
        <f>Forecast_Data!AE1</f>
        <v>Month 7</v>
      </c>
      <c r="I1" s="23" t="str">
        <f>Forecast_Data!AF1</f>
        <v>Month 8</v>
      </c>
      <c r="J1" s="23" t="str">
        <f>Forecast_Data!AG1</f>
        <v>Month 9</v>
      </c>
      <c r="K1" s="23" t="str">
        <f>Forecast_Data!AH1</f>
        <v>Month 10</v>
      </c>
      <c r="L1" s="23" t="str">
        <f>Forecast_Data!AI1</f>
        <v>Month 11</v>
      </c>
      <c r="M1" s="23" t="str">
        <f>Forecast_Data!AJ1</f>
        <v>Month 12</v>
      </c>
    </row>
    <row r="2" spans="1:13" x14ac:dyDescent="0.15">
      <c r="A2" s="24" t="s">
        <v>26</v>
      </c>
      <c r="B2" s="17">
        <f>Forecast_Data!Y8</f>
        <v>0</v>
      </c>
      <c r="C2" s="17">
        <f>Forecast_Data!Z8</f>
        <v>0</v>
      </c>
      <c r="D2" s="17">
        <f>Forecast_Data!AA8</f>
        <v>0</v>
      </c>
      <c r="E2" s="17">
        <f>Forecast_Data!AB8</f>
        <v>0</v>
      </c>
      <c r="F2" s="17">
        <f>Forecast_Data!AC8</f>
        <v>0</v>
      </c>
      <c r="G2" s="17">
        <f>Forecast_Data!AD8</f>
        <v>0</v>
      </c>
      <c r="H2" s="17">
        <f>Forecast_Data!AE8</f>
        <v>0</v>
      </c>
      <c r="I2" s="17">
        <f>Forecast_Data!AF8</f>
        <v>0</v>
      </c>
      <c r="J2" s="17">
        <f>Forecast_Data!AG8</f>
        <v>0</v>
      </c>
      <c r="K2" s="17">
        <f>Forecast_Data!AH8</f>
        <v>0</v>
      </c>
      <c r="L2" s="17">
        <f>Forecast_Data!AI8</f>
        <v>0</v>
      </c>
      <c r="M2" s="17">
        <f>Forecast_Data!AJ8</f>
        <v>0</v>
      </c>
    </row>
    <row r="3" spans="1:13" x14ac:dyDescent="0.15">
      <c r="A3" s="24" t="s">
        <v>25</v>
      </c>
      <c r="B3" s="18">
        <f>Forecast_Data!Y7</f>
        <v>0</v>
      </c>
      <c r="C3" s="18">
        <f>Forecast_Data!Z7</f>
        <v>0</v>
      </c>
      <c r="D3" s="18">
        <f>Forecast_Data!AA7</f>
        <v>0</v>
      </c>
      <c r="E3" s="18">
        <f>Forecast_Data!AB7</f>
        <v>0</v>
      </c>
      <c r="F3" s="18">
        <f>Forecast_Data!AC7</f>
        <v>0</v>
      </c>
      <c r="G3" s="18">
        <f>Forecast_Data!AD7</f>
        <v>0</v>
      </c>
      <c r="H3" s="18">
        <f>Forecast_Data!AE7</f>
        <v>0</v>
      </c>
      <c r="I3" s="18">
        <f>Forecast_Data!AF7</f>
        <v>0</v>
      </c>
      <c r="J3" s="18">
        <f>Forecast_Data!AG7</f>
        <v>0</v>
      </c>
      <c r="K3" s="18">
        <f>Forecast_Data!AH7</f>
        <v>0</v>
      </c>
      <c r="L3" s="18">
        <f>Forecast_Data!AI7</f>
        <v>0</v>
      </c>
      <c r="M3" s="18">
        <f>Forecast_Data!AJ7</f>
        <v>0</v>
      </c>
    </row>
    <row r="4" spans="1:13" x14ac:dyDescent="0.15">
      <c r="A4" s="24" t="s">
        <v>28</v>
      </c>
      <c r="B4" s="18">
        <f t="shared" ref="B4" si="0">IF(B2 &gt; 0,B2,B3)</f>
        <v>0</v>
      </c>
      <c r="C4" s="18">
        <f>IF(C2 &gt; C3,C2,C3)</f>
        <v>0</v>
      </c>
      <c r="D4" s="18">
        <f t="shared" ref="D4:M4" si="1">IF(D2 &gt; D3,D2,D3)</f>
        <v>0</v>
      </c>
      <c r="E4" s="18">
        <f t="shared" si="1"/>
        <v>0</v>
      </c>
      <c r="F4" s="18">
        <f t="shared" si="1"/>
        <v>0</v>
      </c>
      <c r="G4" s="18">
        <f t="shared" si="1"/>
        <v>0</v>
      </c>
      <c r="H4" s="18">
        <f t="shared" si="1"/>
        <v>0</v>
      </c>
      <c r="I4" s="18">
        <f t="shared" si="1"/>
        <v>0</v>
      </c>
      <c r="J4" s="18">
        <f t="shared" si="1"/>
        <v>0</v>
      </c>
      <c r="K4" s="18">
        <f t="shared" si="1"/>
        <v>0</v>
      </c>
      <c r="L4" s="18">
        <f t="shared" si="1"/>
        <v>0</v>
      </c>
      <c r="M4" s="18">
        <f t="shared" si="1"/>
        <v>0</v>
      </c>
    </row>
    <row r="5" spans="1:13" x14ac:dyDescent="0.15">
      <c r="A5" s="13" t="s">
        <v>29</v>
      </c>
      <c r="B5" s="19">
        <f>B4</f>
        <v>0</v>
      </c>
      <c r="C5" s="19">
        <f>B5+C4</f>
        <v>0</v>
      </c>
      <c r="D5" s="19">
        <f t="shared" ref="D5:M5" si="2">C5+D4</f>
        <v>0</v>
      </c>
      <c r="E5" s="19">
        <f t="shared" si="2"/>
        <v>0</v>
      </c>
      <c r="F5" s="19">
        <f t="shared" si="2"/>
        <v>0</v>
      </c>
      <c r="G5" s="19">
        <f t="shared" si="2"/>
        <v>0</v>
      </c>
      <c r="H5" s="19">
        <f t="shared" si="2"/>
        <v>0</v>
      </c>
      <c r="I5" s="19">
        <f t="shared" si="2"/>
        <v>0</v>
      </c>
      <c r="J5" s="19">
        <f t="shared" si="2"/>
        <v>0</v>
      </c>
      <c r="K5" s="19">
        <f t="shared" si="2"/>
        <v>0</v>
      </c>
      <c r="L5" s="19">
        <f t="shared" si="2"/>
        <v>0</v>
      </c>
      <c r="M5" s="19">
        <f t="shared" si="2"/>
        <v>0</v>
      </c>
    </row>
    <row r="6" spans="1:13" x14ac:dyDescent="0.15">
      <c r="A6" s="13" t="s">
        <v>30</v>
      </c>
      <c r="B6" s="19">
        <f>Forecast_Data!Y9</f>
        <v>0</v>
      </c>
      <c r="C6" s="19">
        <f>B6+Forecast_Data!Z9</f>
        <v>0</v>
      </c>
      <c r="D6" s="19">
        <f>C6+Forecast_Data!AA9</f>
        <v>0</v>
      </c>
      <c r="E6" s="19">
        <f>D6+Forecast_Data!AB9</f>
        <v>0</v>
      </c>
      <c r="F6" s="19">
        <f>E6+Forecast_Data!AC9</f>
        <v>0</v>
      </c>
      <c r="G6" s="19">
        <f>F6+Forecast_Data!AD9</f>
        <v>0</v>
      </c>
      <c r="H6" s="19">
        <f>G6+Forecast_Data!AE9</f>
        <v>0</v>
      </c>
      <c r="I6" s="19">
        <f>H6+Forecast_Data!AF9</f>
        <v>0</v>
      </c>
      <c r="J6" s="19">
        <f>I6+Forecast_Data!AG9</f>
        <v>0</v>
      </c>
      <c r="K6" s="19">
        <f>J6+Forecast_Data!AH9</f>
        <v>0</v>
      </c>
      <c r="L6" s="19">
        <f>K6+Forecast_Data!AI9</f>
        <v>0</v>
      </c>
      <c r="M6" s="19">
        <f>L6+Forecast_Data!AJ9</f>
        <v>0</v>
      </c>
    </row>
    <row r="7" spans="1:13" x14ac:dyDescent="0.15">
      <c r="C7" s="19"/>
      <c r="D7" s="19"/>
      <c r="E7" s="19"/>
      <c r="F7" s="19"/>
      <c r="G7" s="19"/>
      <c r="H7" s="19"/>
      <c r="I7" s="19"/>
      <c r="J7" s="19"/>
      <c r="K7" s="19"/>
      <c r="L7" s="19"/>
      <c r="M7" s="19"/>
    </row>
    <row r="8" spans="1:13" x14ac:dyDescent="0.15">
      <c r="A8" s="13" t="s">
        <v>53</v>
      </c>
      <c r="B8" s="19">
        <f>SUM('Rechnungen Vorjahr'!M2:M65534)</f>
        <v>0</v>
      </c>
      <c r="C8" s="19">
        <f>SUM('Rechnungen Vorjahr'!N2:N65534)</f>
        <v>0</v>
      </c>
      <c r="D8" s="19">
        <f>SUM('Rechnungen Vorjahr'!O2:O65534)</f>
        <v>0</v>
      </c>
      <c r="E8" s="19">
        <f>SUM('Rechnungen Vorjahr'!P2:P65534)</f>
        <v>0</v>
      </c>
      <c r="F8" s="19">
        <f>SUM('Rechnungen Vorjahr'!Q2:Q65534)</f>
        <v>0</v>
      </c>
      <c r="G8" s="19">
        <f>SUM('Rechnungen Vorjahr'!R2:R65534)</f>
        <v>0</v>
      </c>
      <c r="H8" s="19">
        <f>SUM('Rechnungen Vorjahr'!S2:S65534)</f>
        <v>0</v>
      </c>
      <c r="I8" s="19">
        <f>SUM('Rechnungen Vorjahr'!T2:T65534)</f>
        <v>0</v>
      </c>
      <c r="J8" s="19">
        <f>SUM('Rechnungen Vorjahr'!U2:U65534)</f>
        <v>0</v>
      </c>
      <c r="K8" s="19">
        <f>SUM('Rechnungen Vorjahr'!V2:V65534)</f>
        <v>0</v>
      </c>
      <c r="L8" s="19">
        <f>SUM('Rechnungen Vorjahr'!W2:W65534)</f>
        <v>0</v>
      </c>
      <c r="M8" s="19">
        <f>SUM('Rechnungen Vorjahr'!X2:X65534)</f>
        <v>0</v>
      </c>
    </row>
    <row r="9" spans="1:13" x14ac:dyDescent="0.15">
      <c r="A9" s="13" t="s">
        <v>54</v>
      </c>
      <c r="B9" s="19">
        <f>B8</f>
        <v>0</v>
      </c>
      <c r="C9" s="25">
        <f>B9+C8</f>
        <v>0</v>
      </c>
      <c r="D9" s="25">
        <f t="shared" ref="D9:M9" si="3">C9+D8</f>
        <v>0</v>
      </c>
      <c r="E9" s="25">
        <f t="shared" si="3"/>
        <v>0</v>
      </c>
      <c r="F9" s="25">
        <f t="shared" si="3"/>
        <v>0</v>
      </c>
      <c r="G9" s="25">
        <f t="shared" si="3"/>
        <v>0</v>
      </c>
      <c r="H9" s="25">
        <f t="shared" si="3"/>
        <v>0</v>
      </c>
      <c r="I9" s="25">
        <f t="shared" si="3"/>
        <v>0</v>
      </c>
      <c r="J9" s="25">
        <f t="shared" si="3"/>
        <v>0</v>
      </c>
      <c r="K9" s="25">
        <f t="shared" si="3"/>
        <v>0</v>
      </c>
      <c r="L9" s="25">
        <f t="shared" si="3"/>
        <v>0</v>
      </c>
      <c r="M9" s="25">
        <f t="shared" si="3"/>
        <v>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FD20-C3FD-B945-8889-0EABEB8C212C}">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0" t="s">
        <v>15</v>
      </c>
      <c r="J1" s="30"/>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8465-810E-0B43-A1C7-F27798459BF0}">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10"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0" t="s">
        <v>15</v>
      </c>
      <c r="J1" s="30"/>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5FBD-69C9-F248-8D6C-0E7BAAF44D90}">
  <dimension ref="A1:E37"/>
  <sheetViews>
    <sheetView zoomScaleNormal="100" workbookViewId="0"/>
  </sheetViews>
  <sheetFormatPr baseColWidth="10" defaultRowHeight="13" x14ac:dyDescent="0.15"/>
  <cols>
    <col min="1" max="1" width="13.5" bestFit="1" customWidth="1"/>
    <col min="2" max="2" width="35.6640625" bestFit="1" customWidth="1"/>
    <col min="3" max="3" width="39.6640625" bestFit="1" customWidth="1"/>
  </cols>
  <sheetData>
    <row r="1" spans="1:5" x14ac:dyDescent="0.15">
      <c r="A1" t="s">
        <v>74</v>
      </c>
      <c r="B1" t="s">
        <v>87</v>
      </c>
    </row>
    <row r="2" spans="1:5" x14ac:dyDescent="0.15">
      <c r="A2" t="s">
        <v>88</v>
      </c>
    </row>
    <row r="5" spans="1:5" ht="41" customHeight="1" x14ac:dyDescent="0.15">
      <c r="A5" s="31" t="s">
        <v>73</v>
      </c>
      <c r="B5" s="31"/>
      <c r="C5" s="31"/>
      <c r="D5" s="31"/>
    </row>
    <row r="7" spans="1:5" ht="16" x14ac:dyDescent="0.2">
      <c r="A7" s="28" t="s">
        <v>72</v>
      </c>
      <c r="B7" s="28" t="s">
        <v>76</v>
      </c>
      <c r="C7" s="28" t="s">
        <v>77</v>
      </c>
      <c r="D7" s="28" t="s">
        <v>61</v>
      </c>
    </row>
    <row r="8" spans="1:5" x14ac:dyDescent="0.15">
      <c r="A8">
        <v>1</v>
      </c>
      <c r="B8" t="s">
        <v>62</v>
      </c>
      <c r="C8" t="s">
        <v>63</v>
      </c>
      <c r="D8">
        <v>0</v>
      </c>
    </row>
    <row r="9" spans="1:5" x14ac:dyDescent="0.15">
      <c r="A9">
        <v>2</v>
      </c>
      <c r="B9" t="s">
        <v>64</v>
      </c>
      <c r="C9" t="s">
        <v>63</v>
      </c>
      <c r="D9">
        <v>0</v>
      </c>
    </row>
    <row r="10" spans="1:5" x14ac:dyDescent="0.15">
      <c r="A10">
        <v>3</v>
      </c>
      <c r="B10" t="s">
        <v>63</v>
      </c>
      <c r="C10" t="s">
        <v>62</v>
      </c>
      <c r="D10">
        <v>0</v>
      </c>
    </row>
    <row r="11" spans="1:5" x14ac:dyDescent="0.15">
      <c r="A11">
        <v>4</v>
      </c>
      <c r="B11" t="s">
        <v>63</v>
      </c>
      <c r="C11" t="s">
        <v>64</v>
      </c>
      <c r="D11">
        <v>0</v>
      </c>
    </row>
    <row r="12" spans="1:5" x14ac:dyDescent="0.15">
      <c r="A12">
        <v>5</v>
      </c>
      <c r="B12" t="s">
        <v>63</v>
      </c>
      <c r="C12" t="s">
        <v>65</v>
      </c>
      <c r="D12">
        <v>0</v>
      </c>
      <c r="E12" t="s">
        <v>66</v>
      </c>
    </row>
    <row r="13" spans="1:5" x14ac:dyDescent="0.15">
      <c r="A13">
        <v>6</v>
      </c>
      <c r="B13" t="s">
        <v>63</v>
      </c>
      <c r="C13" t="s">
        <v>67</v>
      </c>
      <c r="D13">
        <v>0</v>
      </c>
      <c r="E13" t="s">
        <v>66</v>
      </c>
    </row>
    <row r="14" spans="1:5" x14ac:dyDescent="0.15">
      <c r="A14">
        <v>7</v>
      </c>
      <c r="B14" t="s">
        <v>63</v>
      </c>
      <c r="C14" t="s">
        <v>68</v>
      </c>
      <c r="D14">
        <v>1</v>
      </c>
    </row>
    <row r="15" spans="1:5" x14ac:dyDescent="0.15">
      <c r="A15">
        <v>8</v>
      </c>
      <c r="B15" t="s">
        <v>65</v>
      </c>
      <c r="C15" t="s">
        <v>63</v>
      </c>
      <c r="D15">
        <v>0</v>
      </c>
      <c r="E15" t="s">
        <v>66</v>
      </c>
    </row>
    <row r="16" spans="1:5" x14ac:dyDescent="0.15">
      <c r="A16">
        <v>9</v>
      </c>
      <c r="B16" t="s">
        <v>69</v>
      </c>
      <c r="C16" t="s">
        <v>63</v>
      </c>
      <c r="D16">
        <v>1</v>
      </c>
    </row>
    <row r="17" spans="1:5" x14ac:dyDescent="0.15">
      <c r="A17">
        <v>10</v>
      </c>
      <c r="B17" t="s">
        <v>68</v>
      </c>
      <c r="C17" t="s">
        <v>63</v>
      </c>
      <c r="D17">
        <v>1</v>
      </c>
    </row>
    <row r="18" spans="1:5" x14ac:dyDescent="0.15">
      <c r="A18">
        <v>11</v>
      </c>
      <c r="B18" t="s">
        <v>70</v>
      </c>
      <c r="C18" t="s">
        <v>70</v>
      </c>
      <c r="D18">
        <v>0.5</v>
      </c>
      <c r="E18" t="s">
        <v>66</v>
      </c>
    </row>
    <row r="19" spans="1:5" x14ac:dyDescent="0.15">
      <c r="A19">
        <v>12</v>
      </c>
      <c r="B19" t="s">
        <v>70</v>
      </c>
      <c r="C19" t="s">
        <v>23</v>
      </c>
      <c r="D19">
        <v>0.9</v>
      </c>
      <c r="E19" t="s">
        <v>66</v>
      </c>
    </row>
    <row r="20" spans="1:5" x14ac:dyDescent="0.15">
      <c r="A20">
        <v>13</v>
      </c>
      <c r="B20" t="s">
        <v>23</v>
      </c>
      <c r="C20" t="s">
        <v>71</v>
      </c>
      <c r="D20">
        <v>0.9</v>
      </c>
      <c r="E20" t="s">
        <v>66</v>
      </c>
    </row>
    <row r="21" spans="1:5" x14ac:dyDescent="0.15">
      <c r="A21">
        <v>14</v>
      </c>
      <c r="B21" t="s">
        <v>63</v>
      </c>
      <c r="C21" t="s">
        <v>63</v>
      </c>
      <c r="D21">
        <v>0</v>
      </c>
      <c r="E21" t="s">
        <v>66</v>
      </c>
    </row>
    <row r="23" spans="1:5" ht="16" x14ac:dyDescent="0.2">
      <c r="A23" s="28" t="s">
        <v>75</v>
      </c>
      <c r="B23" s="28" t="s">
        <v>59</v>
      </c>
      <c r="C23" s="28" t="s">
        <v>60</v>
      </c>
      <c r="D23" s="28" t="s">
        <v>78</v>
      </c>
    </row>
    <row r="24" spans="1:5" x14ac:dyDescent="0.15">
      <c r="A24">
        <v>1</v>
      </c>
      <c r="B24" t="s">
        <v>80</v>
      </c>
      <c r="C24" t="s">
        <v>63</v>
      </c>
      <c r="D24">
        <v>0</v>
      </c>
    </row>
    <row r="25" spans="1:5" x14ac:dyDescent="0.15">
      <c r="A25">
        <v>2</v>
      </c>
      <c r="B25" t="s">
        <v>81</v>
      </c>
      <c r="C25" t="s">
        <v>63</v>
      </c>
      <c r="D25">
        <v>0</v>
      </c>
    </row>
    <row r="26" spans="1:5" x14ac:dyDescent="0.15">
      <c r="A26">
        <v>3</v>
      </c>
      <c r="B26" t="s">
        <v>63</v>
      </c>
      <c r="C26" t="s">
        <v>80</v>
      </c>
      <c r="D26">
        <v>0</v>
      </c>
    </row>
    <row r="27" spans="1:5" x14ac:dyDescent="0.15">
      <c r="A27">
        <v>4</v>
      </c>
      <c r="B27" t="s">
        <v>63</v>
      </c>
      <c r="C27" t="s">
        <v>81</v>
      </c>
      <c r="D27">
        <v>0</v>
      </c>
    </row>
    <row r="28" spans="1:5" x14ac:dyDescent="0.15">
      <c r="A28">
        <v>5</v>
      </c>
      <c r="B28" t="s">
        <v>63</v>
      </c>
      <c r="C28" t="s">
        <v>82</v>
      </c>
      <c r="D28">
        <v>0</v>
      </c>
      <c r="E28" t="s">
        <v>79</v>
      </c>
    </row>
    <row r="29" spans="1:5" x14ac:dyDescent="0.15">
      <c r="A29">
        <v>6</v>
      </c>
      <c r="B29" t="s">
        <v>63</v>
      </c>
      <c r="C29" t="s">
        <v>67</v>
      </c>
      <c r="D29">
        <v>0</v>
      </c>
      <c r="E29" t="s">
        <v>79</v>
      </c>
    </row>
    <row r="30" spans="1:5" x14ac:dyDescent="0.15">
      <c r="A30">
        <v>7</v>
      </c>
      <c r="B30" t="s">
        <v>63</v>
      </c>
      <c r="C30" t="s">
        <v>83</v>
      </c>
      <c r="D30">
        <v>1</v>
      </c>
    </row>
    <row r="31" spans="1:5" x14ac:dyDescent="0.15">
      <c r="A31">
        <v>8</v>
      </c>
      <c r="B31" t="s">
        <v>82</v>
      </c>
      <c r="C31" t="s">
        <v>63</v>
      </c>
      <c r="D31">
        <v>0</v>
      </c>
      <c r="E31" t="s">
        <v>79</v>
      </c>
    </row>
    <row r="32" spans="1:5" x14ac:dyDescent="0.15">
      <c r="A32">
        <v>9</v>
      </c>
      <c r="B32" t="s">
        <v>84</v>
      </c>
      <c r="C32" t="s">
        <v>63</v>
      </c>
      <c r="D32">
        <v>1</v>
      </c>
    </row>
    <row r="33" spans="1:5" x14ac:dyDescent="0.15">
      <c r="A33">
        <v>10</v>
      </c>
      <c r="B33" t="s">
        <v>83</v>
      </c>
      <c r="C33" t="s">
        <v>63</v>
      </c>
      <c r="D33">
        <v>1</v>
      </c>
    </row>
    <row r="34" spans="1:5" x14ac:dyDescent="0.15">
      <c r="A34">
        <v>11</v>
      </c>
      <c r="B34" t="s">
        <v>85</v>
      </c>
      <c r="C34" t="s">
        <v>85</v>
      </c>
      <c r="D34">
        <v>0.5</v>
      </c>
      <c r="E34" t="s">
        <v>79</v>
      </c>
    </row>
    <row r="35" spans="1:5" x14ac:dyDescent="0.15">
      <c r="A35">
        <v>12</v>
      </c>
      <c r="B35" t="s">
        <v>85</v>
      </c>
      <c r="C35" t="s">
        <v>23</v>
      </c>
      <c r="D35">
        <v>0.9</v>
      </c>
      <c r="E35" t="s">
        <v>79</v>
      </c>
    </row>
    <row r="36" spans="1:5" x14ac:dyDescent="0.15">
      <c r="A36">
        <v>13</v>
      </c>
      <c r="B36" t="s">
        <v>23</v>
      </c>
      <c r="C36" t="s">
        <v>86</v>
      </c>
      <c r="D36">
        <v>0.9</v>
      </c>
      <c r="E36" t="s">
        <v>66</v>
      </c>
    </row>
    <row r="37" spans="1:5" x14ac:dyDescent="0.15">
      <c r="A37">
        <v>14</v>
      </c>
      <c r="B37" t="s">
        <v>63</v>
      </c>
      <c r="C37" t="s">
        <v>63</v>
      </c>
      <c r="D37">
        <v>0</v>
      </c>
      <c r="E37" t="s">
        <v>79</v>
      </c>
    </row>
  </sheetData>
  <mergeCells count="1">
    <mergeCell ref="A5:D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Forecast_Data</vt:lpstr>
      <vt:lpstr>Grafiken 1</vt:lpstr>
      <vt:lpstr>Grafiken 2</vt:lpstr>
      <vt:lpstr>Umsatz kumuliert</vt:lpstr>
      <vt:lpstr>Rechnungen</vt:lpstr>
      <vt:lpstr>Rechnungen Vorjahr</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 Reinhard</cp:lastModifiedBy>
  <dcterms:created xsi:type="dcterms:W3CDTF">2019-12-09T16:21:19Z</dcterms:created>
  <dcterms:modified xsi:type="dcterms:W3CDTF">2025-01-06T16:19:19Z</dcterms:modified>
</cp:coreProperties>
</file>