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F74E632F-67CD-40F1-A4C7-CEA443D3D390}" xr6:coauthVersionLast="44" xr6:coauthVersionMax="45" xr10:uidLastSave="{00000000-0000-0000-0000-000000000000}"/>
  <bookViews>
    <workbookView xWindow="-108" yWindow="-108" windowWidth="23256" windowHeight="12576" activeTab="1" xr2:uid="{879A4F07-C4C9-4C02-9DE6-A381B214C244}"/>
  </bookViews>
  <sheets>
    <sheet name="Example" sheetId="4" r:id="rId1"/>
    <sheet name="Clean Templa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5" l="1"/>
  <c r="G29" i="5"/>
  <c r="I29" i="5" s="1"/>
  <c r="H28" i="5"/>
  <c r="G28" i="5"/>
  <c r="I28" i="5" s="1"/>
  <c r="H27" i="5"/>
  <c r="G27" i="5"/>
  <c r="I27" i="5" s="1"/>
  <c r="H26" i="5"/>
  <c r="G26" i="5"/>
  <c r="I26" i="5" s="1"/>
  <c r="H25" i="5"/>
  <c r="G25" i="5"/>
  <c r="I25" i="5" s="1"/>
  <c r="H24" i="5"/>
  <c r="G24" i="5"/>
  <c r="I24" i="5" s="1"/>
  <c r="H23" i="5"/>
  <c r="G23" i="5"/>
  <c r="I23" i="5" s="1"/>
  <c r="H22" i="5"/>
  <c r="G22" i="5"/>
  <c r="I22" i="5" s="1"/>
  <c r="H21" i="5"/>
  <c r="G21" i="5"/>
  <c r="I21" i="5" s="1"/>
  <c r="H20" i="5"/>
  <c r="G20" i="5"/>
  <c r="I20" i="5" s="1"/>
  <c r="H19" i="5"/>
  <c r="G19" i="5"/>
  <c r="I19" i="5" s="1"/>
  <c r="J19" i="5" s="1"/>
  <c r="K19" i="5" s="1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J15" i="5" s="1"/>
  <c r="K15" i="5" s="1"/>
  <c r="H14" i="5"/>
  <c r="G14" i="5"/>
  <c r="I14" i="5" s="1"/>
  <c r="H13" i="5"/>
  <c r="G13" i="5"/>
  <c r="I13" i="5" s="1"/>
  <c r="H12" i="5"/>
  <c r="G12" i="5"/>
  <c r="I12" i="5" s="1"/>
  <c r="H11" i="5"/>
  <c r="G11" i="5"/>
  <c r="I11" i="5" s="1"/>
  <c r="H10" i="5"/>
  <c r="G10" i="5"/>
  <c r="I10" i="5" s="1"/>
  <c r="H9" i="5"/>
  <c r="G9" i="5"/>
  <c r="I9" i="5" s="1"/>
  <c r="H8" i="5"/>
  <c r="G8" i="5"/>
  <c r="I8" i="5" s="1"/>
  <c r="H7" i="5"/>
  <c r="G7" i="5"/>
  <c r="I7" i="5" s="1"/>
  <c r="H6" i="5"/>
  <c r="G6" i="5"/>
  <c r="I6" i="5" s="1"/>
  <c r="J10" i="4"/>
  <c r="K10" i="4" s="1"/>
  <c r="J11" i="4"/>
  <c r="K11" i="4" s="1"/>
  <c r="J18" i="4"/>
  <c r="K18" i="4" s="1"/>
  <c r="J19" i="4"/>
  <c r="K19" i="4" s="1"/>
  <c r="H6" i="4"/>
  <c r="J6" i="4" s="1"/>
  <c r="K6" i="4" s="1"/>
  <c r="H7" i="4"/>
  <c r="J7" i="4" s="1"/>
  <c r="K7" i="4" s="1"/>
  <c r="H8" i="4"/>
  <c r="H9" i="4"/>
  <c r="J9" i="4" s="1"/>
  <c r="K9" i="4" s="1"/>
  <c r="H10" i="4"/>
  <c r="H11" i="4"/>
  <c r="H12" i="4"/>
  <c r="J12" i="4" s="1"/>
  <c r="K12" i="4" s="1"/>
  <c r="H13" i="4"/>
  <c r="J13" i="4" s="1"/>
  <c r="K13" i="4" s="1"/>
  <c r="H14" i="4"/>
  <c r="J14" i="4" s="1"/>
  <c r="K14" i="4" s="1"/>
  <c r="H15" i="4"/>
  <c r="J15" i="4" s="1"/>
  <c r="K15" i="4" s="1"/>
  <c r="H16" i="4"/>
  <c r="H17" i="4"/>
  <c r="J17" i="4" s="1"/>
  <c r="K17" i="4" s="1"/>
  <c r="H18" i="4"/>
  <c r="H19" i="4"/>
  <c r="H20" i="4"/>
  <c r="J20" i="4" s="1"/>
  <c r="K20" i="4" s="1"/>
  <c r="H21" i="4"/>
  <c r="H22" i="4"/>
  <c r="J22" i="4" s="1"/>
  <c r="K22" i="4" s="1"/>
  <c r="H23" i="4"/>
  <c r="J23" i="4" s="1"/>
  <c r="K23" i="4" s="1"/>
  <c r="H24" i="4"/>
  <c r="J24" i="4" s="1"/>
  <c r="K24" i="4" s="1"/>
  <c r="H25" i="4"/>
  <c r="J25" i="4" s="1"/>
  <c r="K25" i="4" s="1"/>
  <c r="H26" i="4"/>
  <c r="J26" i="4" s="1"/>
  <c r="K26" i="4" s="1"/>
  <c r="H27" i="4"/>
  <c r="J27" i="4" s="1"/>
  <c r="K27" i="4" s="1"/>
  <c r="H28" i="4"/>
  <c r="J28" i="4" s="1"/>
  <c r="K28" i="4" s="1"/>
  <c r="H29" i="4"/>
  <c r="J29" i="4" s="1"/>
  <c r="K29" i="4" s="1"/>
  <c r="G6" i="4"/>
  <c r="G29" i="4"/>
  <c r="I29" i="4" s="1"/>
  <c r="G28" i="4"/>
  <c r="I28" i="4" s="1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J16" i="4" s="1"/>
  <c r="K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J8" i="4" s="1"/>
  <c r="K8" i="4" s="1"/>
  <c r="G7" i="4"/>
  <c r="I7" i="4" s="1"/>
  <c r="I6" i="4"/>
  <c r="J16" i="5" l="1"/>
  <c r="K16" i="5" s="1"/>
  <c r="J20" i="5"/>
  <c r="K20" i="5" s="1"/>
  <c r="J21" i="4"/>
  <c r="K21" i="4" s="1"/>
  <c r="J8" i="5"/>
  <c r="K8" i="5" s="1"/>
  <c r="J23" i="5"/>
  <c r="K23" i="5" s="1"/>
  <c r="J27" i="5"/>
  <c r="K27" i="5" s="1"/>
  <c r="J28" i="5"/>
  <c r="K28" i="5" s="1"/>
  <c r="J7" i="5"/>
  <c r="K7" i="5" s="1"/>
  <c r="J11" i="5"/>
  <c r="K11" i="5" s="1"/>
  <c r="J12" i="5"/>
  <c r="K12" i="5" s="1"/>
  <c r="J24" i="5"/>
  <c r="K24" i="5" s="1"/>
  <c r="J9" i="5"/>
  <c r="K9" i="5" s="1"/>
  <c r="J25" i="5"/>
  <c r="K25" i="5" s="1"/>
  <c r="J13" i="5"/>
  <c r="K13" i="5" s="1"/>
  <c r="J29" i="5"/>
  <c r="K29" i="5" s="1"/>
  <c r="J17" i="5"/>
  <c r="K17" i="5" s="1"/>
  <c r="J21" i="5"/>
  <c r="K21" i="5" s="1"/>
  <c r="J6" i="5"/>
  <c r="K6" i="5" s="1"/>
  <c r="J14" i="5"/>
  <c r="K14" i="5" s="1"/>
  <c r="J22" i="5"/>
  <c r="K22" i="5" s="1"/>
  <c r="J10" i="5"/>
  <c r="K10" i="5" s="1"/>
  <c r="J18" i="5"/>
  <c r="K18" i="5" s="1"/>
  <c r="J26" i="5"/>
  <c r="K26" i="5" s="1"/>
</calcChain>
</file>

<file path=xl/sharedStrings.xml><?xml version="1.0" encoding="utf-8"?>
<sst xmlns="http://schemas.openxmlformats.org/spreadsheetml/2006/main" count="136" uniqueCount="53">
  <si>
    <t>Microsoft Cloud Adoption Framework for Azure</t>
  </si>
  <si>
    <t>Operations Management - Commitment alignment</t>
  </si>
  <si>
    <t>Workload</t>
  </si>
  <si>
    <t>Criticality</t>
  </si>
  <si>
    <t>Standard Commitment</t>
  </si>
  <si>
    <t>Alternative time frames may be more applicable.</t>
  </si>
  <si>
    <t>Composite SLA**</t>
  </si>
  <si>
    <t>Est. Outage***</t>
  </si>
  <si>
    <t>Monthly Cost</t>
  </si>
  <si>
    <t>SAP</t>
  </si>
  <si>
    <t>Mission Critical</t>
  </si>
  <si>
    <t>Payroll</t>
  </si>
  <si>
    <t>eCommerce</t>
  </si>
  <si>
    <t>High</t>
  </si>
  <si>
    <t>Medium</t>
  </si>
  <si>
    <t>Logistics</t>
  </si>
  <si>
    <t>Marketing</t>
  </si>
  <si>
    <t>workload 6</t>
  </si>
  <si>
    <t>workload 7</t>
  </si>
  <si>
    <t>workload 8</t>
  </si>
  <si>
    <t>workload 9</t>
  </si>
  <si>
    <t>workload 10</t>
  </si>
  <si>
    <t>workload 11</t>
  </si>
  <si>
    <t>workload 12</t>
  </si>
  <si>
    <t>workload 13</t>
  </si>
  <si>
    <t>workload 14</t>
  </si>
  <si>
    <t>workload 15</t>
  </si>
  <si>
    <t>workload 16</t>
  </si>
  <si>
    <t>workload 17</t>
  </si>
  <si>
    <t>workload 18</t>
  </si>
  <si>
    <t>workload 19</t>
  </si>
  <si>
    <t>workload 20</t>
  </si>
  <si>
    <t>workload 21</t>
  </si>
  <si>
    <t>workload 22</t>
  </si>
  <si>
    <t>workload 23</t>
  </si>
  <si>
    <t>workload 24</t>
  </si>
  <si>
    <t>Low</t>
  </si>
  <si>
    <t>Business inputs</t>
  </si>
  <si>
    <t>Ops management responses</t>
  </si>
  <si>
    <t>Platform Commitment</t>
  </si>
  <si>
    <t>High Availablity Commitment</t>
  </si>
  <si>
    <t>Annual ROI****</t>
  </si>
  <si>
    <t>Standard Impact</t>
  </si>
  <si>
    <t>Comparison basis</t>
  </si>
  <si>
    <t>Commitment level impact*</t>
  </si>
  <si>
    <t>Time/Value Impact*</t>
  </si>
  <si>
    <t>Commitment Level</t>
  </si>
  <si>
    <t>Commitment Level Impact*</t>
  </si>
  <si>
    <t>Comparison Basis</t>
  </si>
  <si>
    <t>* Time/Value Impact based on revenue losses per hour of downtime.</t>
  </si>
  <si>
    <t>** Composite SLA of the deployed solution, not a single asset.</t>
  </si>
  <si>
    <t xml:space="preserve">*** Estimated Outage based on hours per year. </t>
  </si>
  <si>
    <t>**** Annual ROI is a comparative figure to understand if the cost of the level of commitment produces a return based on forecasted outages.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</si>
</sst>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%"/>
    <numFmt numFmtId="165" formatCode="_(* #,##0.00000_);_(* \(#,##0.0000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44" fontId="0" fillId="0" borderId="0" xfId="1" applyFont="1"/>
    <xf numFmtId="165" fontId="0" fillId="2" borderId="0" xfId="0" applyNumberFormat="1" applyFill="1"/>
    <xf numFmtId="44" fontId="0" fillId="2" borderId="0" xfId="1" applyFont="1" applyFill="1"/>
    <xf numFmtId="166" fontId="0" fillId="0" borderId="0" xfId="1" applyNumberFormat="1" applyFont="1"/>
    <xf numFmtId="166" fontId="0" fillId="2" borderId="0" xfId="1" applyNumberFormat="1" applyFont="1" applyFill="1"/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rgb="FFC00000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0_);_(* \(#,##0.00000\);_(* &quot;-&quot;??_);_(@_)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2410B-A25B-492D-899B-74CF55BB3C1B}" name="Table13" displayName="Table13" ref="A5:K29" totalsRowShown="0" headerRowDxfId="18">
  <autoFilter ref="A5:K29" xr:uid="{17AF3D0B-5E62-47BC-A927-4D08E9D9FB6C}"/>
  <tableColumns count="11">
    <tableColumn id="1" xr3:uid="{EBFA83CC-6557-4087-940A-A5D130D98B29}" name="Workload"/>
    <tableColumn id="2" xr3:uid="{75F5E97D-7130-45AB-B5AE-BE2BB6E39AC8}" name="Criticality"/>
    <tableColumn id="3" xr3:uid="{7E42CCF8-035D-42A0-B75C-34F266B608DE}" name="Time/Value Impact*"/>
    <tableColumn id="4" xr3:uid="{7A73F4F2-5A78-483B-88BD-0EB3317B55A7}" name="Commitment Level" dataDxfId="17" dataCellStyle="Currency"/>
    <tableColumn id="6" xr3:uid="{AD0B2E4C-3FF2-49DF-B6F0-E60F09FE461E}" name="Composite SLA**" dataDxfId="16" dataCellStyle="Percent"/>
    <tableColumn id="5" xr3:uid="{2AEACCB4-AFA1-460C-BD82-02EC56451832}" name="Monthly Cost" dataDxfId="15" dataCellStyle="Currency"/>
    <tableColumn id="8" xr3:uid="{7EE80C8F-45A7-4045-8B14-1B97FAC9964F}" name="Est. Outage***" dataDxfId="14" dataCellStyle="Percent">
      <calculatedColumnFormula>(1-Table13[[#This Row],[Composite SLA**]])*$N$6</calculatedColumnFormula>
    </tableColumn>
    <tableColumn id="11" xr3:uid="{F1EFBB97-67B8-47AE-AD31-A5BE5ACB7989}" name="Standard Impact" dataDxfId="13" dataCellStyle="Currency">
      <calculatedColumnFormula>(1-0.999)*$N$6*Table13[[#This Row],[Time/Value Impact*]]</calculatedColumnFormula>
    </tableColumn>
    <tableColumn id="7" xr3:uid="{118F6C5B-0D31-4366-9F05-66958B0905F5}" name="Commitment level impact*" dataDxfId="12" dataCellStyle="Currency">
      <calculatedColumnFormula>Table13[[#This Row],[Time/Value Impact*]]*Table13[[#This Row],[Est. Outage***]]</calculatedColumnFormula>
    </tableColumn>
    <tableColumn id="12" xr3:uid="{03DA4F84-2B11-456C-9870-C06B208CE05A}" name="Comparison basis" dataDxfId="11" dataCellStyle="Currency">
      <calculatedColumnFormula>IF(Table13[[#This Row],[Standard Impact]]=Table13[[#This Row],[Commitment level impact*]], Table13[[#This Row],[Standard Impact]], Table13[[#This Row],[Standard Impact]]-Table13[[#This Row],[Commitment level impact*]])</calculatedColumnFormula>
    </tableColumn>
    <tableColumn id="9" xr3:uid="{2360698A-BE65-4FEA-9583-1E0B13479D87}" name="Annual ROI****" dataDxfId="10" dataCellStyle="Percent">
      <calculatedColumnFormula>(Table13[[#This Row],[Comparison basis]]-(Table13[[#This Row],[Monthly Cost]]*12))/(Table13[[#This Row],[Monthly Cost]]*12)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9EBD0-5652-4D18-9DF1-763F608EEA1C}" name="Table134" displayName="Table134" ref="A5:K29" totalsRowShown="0" headerRowDxfId="8" headerRowCellStyle="Currency">
  <autoFilter ref="A5:K29" xr:uid="{17AF3D0B-5E62-47BC-A927-4D08E9D9FB6C}"/>
  <tableColumns count="11">
    <tableColumn id="1" xr3:uid="{B6C4564B-7435-4A5D-AB64-59237DD14D12}" name="Workload"/>
    <tableColumn id="2" xr3:uid="{2936D3EF-3A76-4BE6-973F-687A21176158}" name="Criticality"/>
    <tableColumn id="3" xr3:uid="{0AE0259E-639E-4E6A-B56F-16320868F6B7}" name="Time/Value Impact*"/>
    <tableColumn id="4" xr3:uid="{CD2C4AC5-8238-4C5E-9505-AC4B23484755}" name="Commitment Level" dataDxfId="7" dataCellStyle="Currency"/>
    <tableColumn id="6" xr3:uid="{539FFF17-A0A5-4230-9069-8525814044E3}" name="Composite SLA**" dataDxfId="6" dataCellStyle="Percent"/>
    <tableColumn id="5" xr3:uid="{3169ED64-8277-4EDF-9282-F54A87D2B520}" name="Monthly Cost" dataDxfId="5" dataCellStyle="Currency"/>
    <tableColumn id="8" xr3:uid="{87EE16D9-ED5E-4217-9A19-6FDC28DE1608}" name="Est. Outage***" dataDxfId="4" dataCellStyle="Percent">
      <calculatedColumnFormula>(1-Table134[[#This Row],[Composite SLA**]])*$N$6</calculatedColumnFormula>
    </tableColumn>
    <tableColumn id="11" xr3:uid="{0C8B433B-6863-4519-9EBA-F497726BFF22}" name="Standard Impact" dataDxfId="3" dataCellStyle="Currency">
      <calculatedColumnFormula>(1-0.999)*$N$6*Table134[[#This Row],[Time/Value Impact*]]</calculatedColumnFormula>
    </tableColumn>
    <tableColumn id="7" xr3:uid="{EAD60C6E-BD6A-43A3-AF88-01C4D828D325}" name="Commitment Level Impact*" dataDxfId="2" dataCellStyle="Currency">
      <calculatedColumnFormula>Table134[[#This Row],[Time/Value Impact*]]*Table134[[#This Row],[Est. Outage***]]</calculatedColumnFormula>
    </tableColumn>
    <tableColumn id="12" xr3:uid="{FE258315-0E1D-47DC-B404-6F178618F724}" name="Comparison Basis" dataDxfId="1" dataCellStyle="Currency">
      <calculatedColumnFormula>IF(Table134[[#This Row],[Standard Impact]]=Table134[[#This Row],[Commitment Level Impact*]], Table134[[#This Row],[Standard Impact]], Table134[[#This Row],[Standard Impact]]-Table134[[#This Row],[Commitment Level Impact*]])</calculatedColumnFormula>
    </tableColumn>
    <tableColumn id="9" xr3:uid="{BC29E757-6FED-4FC4-B598-2CE8A4C97F2A}" name="Annual ROI****" dataDxfId="0" dataCellStyle="Percent">
      <calculatedColumnFormula>(Table134[[#This Row],[Comparison Basis]]-(Table134[[#This Row],[Monthly Cost]]*12))/(Table134[[#This Row],[Monthly Cost]]*12)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9CF5-6E86-4CBF-9D81-60573761EF20}">
  <dimension ref="A1:N29"/>
  <sheetViews>
    <sheetView zoomScale="90" zoomScaleNormal="90" workbookViewId="0"/>
  </sheetViews>
  <sheetFormatPr defaultRowHeight="14.4" x14ac:dyDescent="0.3"/>
  <cols>
    <col min="1" max="1" width="15.77734375" customWidth="1"/>
    <col min="2" max="3" width="17.77734375" customWidth="1"/>
    <col min="4" max="4" width="27.77734375" customWidth="1"/>
    <col min="5" max="5" width="14.77734375" customWidth="1"/>
    <col min="6" max="6" width="18.77734375" customWidth="1"/>
    <col min="7" max="7" width="13.77734375" customWidth="1"/>
    <col min="8" max="8" width="13.77734375" style="7" customWidth="1"/>
    <col min="9" max="9" width="14.77734375" style="4" customWidth="1"/>
    <col min="10" max="10" width="15.77734375" style="4" customWidth="1"/>
    <col min="11" max="11" width="13.77734375" customWidth="1"/>
    <col min="12" max="12" width="14.33203125" bestFit="1" customWidth="1"/>
    <col min="13" max="13" width="61.77734375" customWidth="1"/>
    <col min="14" max="14" width="11.5546875" customWidth="1"/>
    <col min="15" max="15" width="42.21875" customWidth="1"/>
  </cols>
  <sheetData>
    <row r="1" spans="1:14" ht="23.4" x14ac:dyDescent="0.45">
      <c r="A1" s="1" t="s">
        <v>0</v>
      </c>
    </row>
    <row r="2" spans="1:14" x14ac:dyDescent="0.3">
      <c r="A2" t="s">
        <v>1</v>
      </c>
    </row>
    <row r="4" spans="1:14" x14ac:dyDescent="0.3">
      <c r="A4" s="13" t="s">
        <v>37</v>
      </c>
      <c r="B4" s="13"/>
      <c r="C4" s="13"/>
      <c r="D4" s="14" t="s">
        <v>38</v>
      </c>
      <c r="E4" s="14"/>
      <c r="F4" s="14"/>
      <c r="M4" t="s">
        <v>49</v>
      </c>
    </row>
    <row r="5" spans="1:14" ht="28.8" x14ac:dyDescent="0.3">
      <c r="A5" s="10" t="s">
        <v>2</v>
      </c>
      <c r="B5" s="10" t="s">
        <v>3</v>
      </c>
      <c r="C5" s="10" t="s">
        <v>45</v>
      </c>
      <c r="D5" s="12" t="s">
        <v>46</v>
      </c>
      <c r="E5" s="10" t="s">
        <v>6</v>
      </c>
      <c r="F5" s="10" t="s">
        <v>8</v>
      </c>
      <c r="G5" s="10" t="s">
        <v>7</v>
      </c>
      <c r="H5" s="11" t="s">
        <v>42</v>
      </c>
      <c r="I5" s="9" t="s">
        <v>44</v>
      </c>
      <c r="J5" s="9" t="s">
        <v>43</v>
      </c>
      <c r="K5" s="10" t="s">
        <v>41</v>
      </c>
      <c r="M5" t="s">
        <v>50</v>
      </c>
    </row>
    <row r="6" spans="1:14" x14ac:dyDescent="0.3">
      <c r="A6" t="s">
        <v>9</v>
      </c>
      <c r="B6" t="s">
        <v>10</v>
      </c>
      <c r="C6" s="4">
        <v>1000000</v>
      </c>
      <c r="D6" t="s">
        <v>40</v>
      </c>
      <c r="E6" s="3">
        <v>0.99999899999999997</v>
      </c>
      <c r="F6" s="4">
        <v>100000</v>
      </c>
      <c r="G6" s="5">
        <f>(1-Table13[[#This Row],[Composite SLA**]])*$N$6</f>
        <v>8.7600000002518996E-3</v>
      </c>
      <c r="H6" s="8">
        <f>(1-0.999)*$N$6*Table13[[#This Row],[Time/Value Impact*]]</f>
        <v>8760000.0000000093</v>
      </c>
      <c r="I6" s="6">
        <f>Table13[[#This Row],[Time/Value Impact*]]*Table13[[#This Row],[Est. Outage***]]</f>
        <v>8760.0000002518991</v>
      </c>
      <c r="J6" s="6">
        <f>IF(Table13[[#This Row],[Standard Impact]]=Table13[[#This Row],[Commitment level impact*]], Table13[[#This Row],[Standard Impact]], Table13[[#This Row],[Standard Impact]]-Table13[[#This Row],[Commitment level impact*]])</f>
        <v>8751239.9999997579</v>
      </c>
      <c r="K6" s="2">
        <f>(Table13[[#This Row],[Comparison basis]]-(Table13[[#This Row],[Monthly Cost]]*12))/(Table13[[#This Row],[Monthly Cost]]*12)</f>
        <v>6.2926999999997983</v>
      </c>
      <c r="M6" t="s">
        <v>51</v>
      </c>
      <c r="N6">
        <v>8760</v>
      </c>
    </row>
    <row r="7" spans="1:14" x14ac:dyDescent="0.3">
      <c r="A7" t="s">
        <v>15</v>
      </c>
      <c r="B7" t="s">
        <v>10</v>
      </c>
      <c r="C7" s="4">
        <v>1000000</v>
      </c>
      <c r="D7" t="s">
        <v>40</v>
      </c>
      <c r="E7" s="3">
        <v>0.99999000000000005</v>
      </c>
      <c r="F7" s="4">
        <v>30000</v>
      </c>
      <c r="G7" s="5">
        <f>(1-Table13[[#This Row],[Composite SLA**]])*$N$6</f>
        <v>8.759999999960133E-2</v>
      </c>
      <c r="H7" s="8">
        <f>(1-0.999)*$N$6*Table13[[#This Row],[Time/Value Impact*]]</f>
        <v>8760000.0000000093</v>
      </c>
      <c r="I7" s="6">
        <f>Table13[[#This Row],[Time/Value Impact*]]*Table13[[#This Row],[Est. Outage***]]</f>
        <v>87599.999999601336</v>
      </c>
      <c r="J7" s="6">
        <f>IF(Table13[[#This Row],[Standard Impact]]=Table13[[#This Row],[Commitment level impact*]], Table13[[#This Row],[Standard Impact]], Table13[[#This Row],[Standard Impact]]-Table13[[#This Row],[Commitment level impact*]])</f>
        <v>8672400.0000004079</v>
      </c>
      <c r="K7" s="2">
        <f>(Table13[[#This Row],[Comparison basis]]-(Table13[[#This Row],[Monthly Cost]]*12))/(Table13[[#This Row],[Monthly Cost]]*12)</f>
        <v>23.090000000001133</v>
      </c>
      <c r="M7" t="s">
        <v>5</v>
      </c>
    </row>
    <row r="8" spans="1:14" x14ac:dyDescent="0.3">
      <c r="A8" t="s">
        <v>12</v>
      </c>
      <c r="B8" t="s">
        <v>13</v>
      </c>
      <c r="C8" s="4">
        <v>200000</v>
      </c>
      <c r="D8" t="s">
        <v>39</v>
      </c>
      <c r="E8" s="3">
        <v>0.99990000000000001</v>
      </c>
      <c r="F8" s="4">
        <v>1000</v>
      </c>
      <c r="G8" s="5">
        <f>(1-Table13[[#This Row],[Composite SLA**]])*$N$6</f>
        <v>0.87599999999990352</v>
      </c>
      <c r="H8" s="8">
        <f>(1-0.999)*$N$6*Table13[[#This Row],[Time/Value Impact*]]</f>
        <v>1752000.0000000016</v>
      </c>
      <c r="I8" s="6">
        <f>Table13[[#This Row],[Time/Value Impact*]]*Table13[[#This Row],[Est. Outage***]]</f>
        <v>175199.9999999807</v>
      </c>
      <c r="J8" s="6">
        <f>IF(Table13[[#This Row],[Standard Impact]]=Table13[[#This Row],[Commitment level impact*]], Table13[[#This Row],[Standard Impact]], Table13[[#This Row],[Standard Impact]]-Table13[[#This Row],[Commitment level impact*]])</f>
        <v>1576800.000000021</v>
      </c>
      <c r="K8" s="2">
        <f>(Table13[[#This Row],[Comparison basis]]-(Table13[[#This Row],[Monthly Cost]]*12))/(Table13[[#This Row],[Monthly Cost]]*12)</f>
        <v>130.40000000000174</v>
      </c>
    </row>
    <row r="9" spans="1:14" x14ac:dyDescent="0.3">
      <c r="A9" t="s">
        <v>11</v>
      </c>
      <c r="B9" t="s">
        <v>14</v>
      </c>
      <c r="C9" s="4">
        <v>10000</v>
      </c>
      <c r="D9" t="s">
        <v>39</v>
      </c>
      <c r="E9" s="3">
        <v>0.99950000000000006</v>
      </c>
      <c r="F9" s="4">
        <v>1000</v>
      </c>
      <c r="G9" s="5">
        <f>(1-Table13[[#This Row],[Composite SLA**]])*$N$6</f>
        <v>4.3799999999995176</v>
      </c>
      <c r="H9" s="8">
        <f>(1-0.999)*$N$6*Table13[[#This Row],[Time/Value Impact*]]</f>
        <v>87600.000000000087</v>
      </c>
      <c r="I9" s="6">
        <f>Table13[[#This Row],[Time/Value Impact*]]*Table13[[#This Row],[Est. Outage***]]</f>
        <v>43799.999999995176</v>
      </c>
      <c r="J9" s="6">
        <f>IF(Table13[[#This Row],[Standard Impact]]=Table13[[#This Row],[Commitment level impact*]], Table13[[#This Row],[Standard Impact]], Table13[[#This Row],[Standard Impact]]-Table13[[#This Row],[Commitment level impact*]])</f>
        <v>43800.000000004911</v>
      </c>
      <c r="K9" s="2">
        <f>(Table13[[#This Row],[Comparison basis]]-(Table13[[#This Row],[Monthly Cost]]*12))/(Table13[[#This Row],[Monthly Cost]]*12)</f>
        <v>2.6500000000004094</v>
      </c>
      <c r="M9" t="s">
        <v>52</v>
      </c>
    </row>
    <row r="10" spans="1:14" x14ac:dyDescent="0.3">
      <c r="A10" t="s">
        <v>16</v>
      </c>
      <c r="B10" t="s">
        <v>14</v>
      </c>
      <c r="C10" s="4">
        <v>10000</v>
      </c>
      <c r="D10" t="s">
        <v>4</v>
      </c>
      <c r="E10" s="3">
        <v>0.999</v>
      </c>
      <c r="F10" s="4">
        <v>100</v>
      </c>
      <c r="G10" s="5">
        <f>(1-Table13[[#This Row],[Composite SLA**]])*$N$6</f>
        <v>8.7600000000000087</v>
      </c>
      <c r="H10" s="8">
        <f>(1-0.999)*$N$6*Table13[[#This Row],[Time/Value Impact*]]</f>
        <v>87600.000000000087</v>
      </c>
      <c r="I10" s="6">
        <f>Table13[[#This Row],[Time/Value Impact*]]*Table13[[#This Row],[Est. Outage***]]</f>
        <v>87600.000000000087</v>
      </c>
      <c r="J10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0" s="2">
        <f>(Table13[[#This Row],[Comparison basis]]-(Table13[[#This Row],[Monthly Cost]]*12))/(Table13[[#This Row],[Monthly Cost]]*12)</f>
        <v>72.000000000000071</v>
      </c>
    </row>
    <row r="11" spans="1:14" x14ac:dyDescent="0.3">
      <c r="A11" t="s">
        <v>17</v>
      </c>
      <c r="B11" t="s">
        <v>14</v>
      </c>
      <c r="C11" s="4">
        <v>10000</v>
      </c>
      <c r="D11" t="s">
        <v>4</v>
      </c>
      <c r="E11" s="3">
        <v>0.999</v>
      </c>
      <c r="F11" s="4">
        <v>100</v>
      </c>
      <c r="G11" s="5">
        <f>(1-Table13[[#This Row],[Composite SLA**]])*$N$6</f>
        <v>8.7600000000000087</v>
      </c>
      <c r="H11" s="8">
        <f>(1-0.999)*$N$6*Table13[[#This Row],[Time/Value Impact*]]</f>
        <v>87600.000000000087</v>
      </c>
      <c r="I11" s="6">
        <f>Table13[[#This Row],[Time/Value Impact*]]*Table13[[#This Row],[Est. Outage***]]</f>
        <v>87600.000000000087</v>
      </c>
      <c r="J11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1" s="2">
        <f>(Table13[[#This Row],[Comparison basis]]-(Table13[[#This Row],[Monthly Cost]]*12))/(Table13[[#This Row],[Monthly Cost]]*12)</f>
        <v>72.000000000000071</v>
      </c>
    </row>
    <row r="12" spans="1:14" x14ac:dyDescent="0.3">
      <c r="A12" t="s">
        <v>18</v>
      </c>
      <c r="B12" t="s">
        <v>14</v>
      </c>
      <c r="C12" s="4">
        <v>10000</v>
      </c>
      <c r="D12" t="s">
        <v>4</v>
      </c>
      <c r="E12" s="3">
        <v>0.999</v>
      </c>
      <c r="F12" s="4">
        <v>100</v>
      </c>
      <c r="G12" s="5">
        <f>(1-Table13[[#This Row],[Composite SLA**]])*$N$6</f>
        <v>8.7600000000000087</v>
      </c>
      <c r="H12" s="8">
        <f>(1-0.999)*$N$6*Table13[[#This Row],[Time/Value Impact*]]</f>
        <v>87600.000000000087</v>
      </c>
      <c r="I12" s="6">
        <f>Table13[[#This Row],[Time/Value Impact*]]*Table13[[#This Row],[Est. Outage***]]</f>
        <v>87600.000000000087</v>
      </c>
      <c r="J12" s="6">
        <f>IF(Table13[[#This Row],[Standard Impact]]=Table13[[#This Row],[Commitment level impact*]], Table13[[#This Row],[Standard Impact]], Table13[[#This Row],[Standard Impact]]-Table13[[#This Row],[Commitment level impact*]])</f>
        <v>87600.000000000087</v>
      </c>
      <c r="K12" s="2">
        <f>(Table13[[#This Row],[Comparison basis]]-(Table13[[#This Row],[Monthly Cost]]*12))/(Table13[[#This Row],[Monthly Cost]]*12)</f>
        <v>72.000000000000071</v>
      </c>
    </row>
    <row r="13" spans="1:14" x14ac:dyDescent="0.3">
      <c r="A13" t="s">
        <v>19</v>
      </c>
      <c r="B13" t="s">
        <v>14</v>
      </c>
      <c r="C13" s="4">
        <v>5000</v>
      </c>
      <c r="D13" t="s">
        <v>4</v>
      </c>
      <c r="E13" s="3">
        <v>0.999</v>
      </c>
      <c r="F13" s="4">
        <v>100</v>
      </c>
      <c r="G13" s="5">
        <f>(1-Table13[[#This Row],[Composite SLA**]])*$N$6</f>
        <v>8.7600000000000087</v>
      </c>
      <c r="H13" s="8">
        <f>(1-0.999)*$N$6*Table13[[#This Row],[Time/Value Impact*]]</f>
        <v>43800.000000000044</v>
      </c>
      <c r="I13" s="6">
        <f>Table13[[#This Row],[Time/Value Impact*]]*Table13[[#This Row],[Est. Outage***]]</f>
        <v>43800.000000000044</v>
      </c>
      <c r="J13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3" s="2">
        <f>(Table13[[#This Row],[Comparison basis]]-(Table13[[#This Row],[Monthly Cost]]*12))/(Table13[[#This Row],[Monthly Cost]]*12)</f>
        <v>35.500000000000036</v>
      </c>
    </row>
    <row r="14" spans="1:14" x14ac:dyDescent="0.3">
      <c r="A14" t="s">
        <v>20</v>
      </c>
      <c r="B14" t="s">
        <v>14</v>
      </c>
      <c r="C14" s="4">
        <v>5000</v>
      </c>
      <c r="D14" t="s">
        <v>4</v>
      </c>
      <c r="E14" s="3">
        <v>0.999</v>
      </c>
      <c r="F14" s="4">
        <v>100</v>
      </c>
      <c r="G14" s="5">
        <f>(1-Table13[[#This Row],[Composite SLA**]])*$N$6</f>
        <v>8.7600000000000087</v>
      </c>
      <c r="H14" s="8">
        <f>(1-0.999)*$N$6*Table13[[#This Row],[Time/Value Impact*]]</f>
        <v>43800.000000000044</v>
      </c>
      <c r="I14" s="6">
        <f>Table13[[#This Row],[Time/Value Impact*]]*Table13[[#This Row],[Est. Outage***]]</f>
        <v>43800.000000000044</v>
      </c>
      <c r="J14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4" s="2">
        <f>(Table13[[#This Row],[Comparison basis]]-(Table13[[#This Row],[Monthly Cost]]*12))/(Table13[[#This Row],[Monthly Cost]]*12)</f>
        <v>35.500000000000036</v>
      </c>
    </row>
    <row r="15" spans="1:14" x14ac:dyDescent="0.3">
      <c r="A15" t="s">
        <v>21</v>
      </c>
      <c r="B15" t="s">
        <v>14</v>
      </c>
      <c r="C15" s="4">
        <v>5000</v>
      </c>
      <c r="D15" t="s">
        <v>4</v>
      </c>
      <c r="E15" s="3">
        <v>0.999</v>
      </c>
      <c r="F15" s="4">
        <v>100</v>
      </c>
      <c r="G15" s="5">
        <f>(1-Table13[[#This Row],[Composite SLA**]])*$N$6</f>
        <v>8.7600000000000087</v>
      </c>
      <c r="H15" s="8">
        <f>(1-0.999)*$N$6*Table13[[#This Row],[Time/Value Impact*]]</f>
        <v>43800.000000000044</v>
      </c>
      <c r="I15" s="6">
        <f>Table13[[#This Row],[Time/Value Impact*]]*Table13[[#This Row],[Est. Outage***]]</f>
        <v>43800.000000000044</v>
      </c>
      <c r="J15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5" s="2">
        <f>(Table13[[#This Row],[Comparison basis]]-(Table13[[#This Row],[Monthly Cost]]*12))/(Table13[[#This Row],[Monthly Cost]]*12)</f>
        <v>35.500000000000036</v>
      </c>
    </row>
    <row r="16" spans="1:14" x14ac:dyDescent="0.3">
      <c r="A16" t="s">
        <v>22</v>
      </c>
      <c r="B16" t="s">
        <v>14</v>
      </c>
      <c r="C16" s="4">
        <v>5000</v>
      </c>
      <c r="D16" t="s">
        <v>4</v>
      </c>
      <c r="E16" s="3">
        <v>0.999</v>
      </c>
      <c r="F16" s="4">
        <v>100</v>
      </c>
      <c r="G16" s="5">
        <f>(1-Table13[[#This Row],[Composite SLA**]])*$N$6</f>
        <v>8.7600000000000087</v>
      </c>
      <c r="H16" s="8">
        <f>(1-0.999)*$N$6*Table13[[#This Row],[Time/Value Impact*]]</f>
        <v>43800.000000000044</v>
      </c>
      <c r="I16" s="6">
        <f>Table13[[#This Row],[Time/Value Impact*]]*Table13[[#This Row],[Est. Outage***]]</f>
        <v>43800.000000000044</v>
      </c>
      <c r="J16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6" s="2">
        <f>(Table13[[#This Row],[Comparison basis]]-(Table13[[#This Row],[Monthly Cost]]*12))/(Table13[[#This Row],[Monthly Cost]]*12)</f>
        <v>35.500000000000036</v>
      </c>
    </row>
    <row r="17" spans="1:11" x14ac:dyDescent="0.3">
      <c r="A17" t="s">
        <v>23</v>
      </c>
      <c r="B17" t="s">
        <v>14</v>
      </c>
      <c r="C17" s="4">
        <v>5000</v>
      </c>
      <c r="D17" t="s">
        <v>4</v>
      </c>
      <c r="E17" s="3">
        <v>0.999</v>
      </c>
      <c r="F17" s="4">
        <v>100</v>
      </c>
      <c r="G17" s="5">
        <f>(1-Table13[[#This Row],[Composite SLA**]])*$N$6</f>
        <v>8.7600000000000087</v>
      </c>
      <c r="H17" s="8">
        <f>(1-0.999)*$N$6*Table13[[#This Row],[Time/Value Impact*]]</f>
        <v>43800.000000000044</v>
      </c>
      <c r="I17" s="6">
        <f>Table13[[#This Row],[Time/Value Impact*]]*Table13[[#This Row],[Est. Outage***]]</f>
        <v>43800.000000000044</v>
      </c>
      <c r="J17" s="6">
        <f>IF(Table13[[#This Row],[Standard Impact]]=Table13[[#This Row],[Commitment level impact*]], Table13[[#This Row],[Standard Impact]], Table13[[#This Row],[Standard Impact]]-Table13[[#This Row],[Commitment level impact*]])</f>
        <v>43800.000000000044</v>
      </c>
      <c r="K17" s="2">
        <f>(Table13[[#This Row],[Comparison basis]]-(Table13[[#This Row],[Monthly Cost]]*12))/(Table13[[#This Row],[Monthly Cost]]*12)</f>
        <v>35.500000000000036</v>
      </c>
    </row>
    <row r="18" spans="1:11" x14ac:dyDescent="0.3">
      <c r="A18" t="s">
        <v>24</v>
      </c>
      <c r="B18" t="s">
        <v>36</v>
      </c>
      <c r="C18" s="4">
        <v>1000</v>
      </c>
      <c r="D18" t="s">
        <v>4</v>
      </c>
      <c r="E18" s="3">
        <v>0.999</v>
      </c>
      <c r="F18" s="4">
        <v>100</v>
      </c>
      <c r="G18" s="5">
        <f>(1-Table13[[#This Row],[Composite SLA**]])*$N$6</f>
        <v>8.7600000000000087</v>
      </c>
      <c r="H18" s="8">
        <f>(1-0.999)*$N$6*Table13[[#This Row],[Time/Value Impact*]]</f>
        <v>8760.0000000000091</v>
      </c>
      <c r="I18" s="6">
        <f>Table13[[#This Row],[Time/Value Impact*]]*Table13[[#This Row],[Est. Outage***]]</f>
        <v>8760.0000000000091</v>
      </c>
      <c r="J18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8" s="2">
        <f>(Table13[[#This Row],[Comparison basis]]-(Table13[[#This Row],[Monthly Cost]]*12))/(Table13[[#This Row],[Monthly Cost]]*12)</f>
        <v>6.3000000000000078</v>
      </c>
    </row>
    <row r="19" spans="1:11" x14ac:dyDescent="0.3">
      <c r="A19" t="s">
        <v>25</v>
      </c>
      <c r="B19" t="s">
        <v>36</v>
      </c>
      <c r="C19" s="4">
        <v>1000</v>
      </c>
      <c r="D19" t="s">
        <v>4</v>
      </c>
      <c r="E19" s="3">
        <v>0.999</v>
      </c>
      <c r="F19" s="4">
        <v>100</v>
      </c>
      <c r="G19" s="5">
        <f>(1-Table13[[#This Row],[Composite SLA**]])*$N$6</f>
        <v>8.7600000000000087</v>
      </c>
      <c r="H19" s="8">
        <f>(1-0.999)*$N$6*Table13[[#This Row],[Time/Value Impact*]]</f>
        <v>8760.0000000000091</v>
      </c>
      <c r="I19" s="6">
        <f>Table13[[#This Row],[Time/Value Impact*]]*Table13[[#This Row],[Est. Outage***]]</f>
        <v>8760.0000000000091</v>
      </c>
      <c r="J19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19" s="2">
        <f>(Table13[[#This Row],[Comparison basis]]-(Table13[[#This Row],[Monthly Cost]]*12))/(Table13[[#This Row],[Monthly Cost]]*12)</f>
        <v>6.3000000000000078</v>
      </c>
    </row>
    <row r="20" spans="1:11" x14ac:dyDescent="0.3">
      <c r="A20" t="s">
        <v>26</v>
      </c>
      <c r="B20" t="s">
        <v>36</v>
      </c>
      <c r="C20" s="4">
        <v>1000</v>
      </c>
      <c r="D20" t="s">
        <v>4</v>
      </c>
      <c r="E20" s="3">
        <v>0.999</v>
      </c>
      <c r="F20" s="4">
        <v>100</v>
      </c>
      <c r="G20" s="5">
        <f>(1-Table13[[#This Row],[Composite SLA**]])*$N$6</f>
        <v>8.7600000000000087</v>
      </c>
      <c r="H20" s="8">
        <f>(1-0.999)*$N$6*Table13[[#This Row],[Time/Value Impact*]]</f>
        <v>8760.0000000000091</v>
      </c>
      <c r="I20" s="6">
        <f>Table13[[#This Row],[Time/Value Impact*]]*Table13[[#This Row],[Est. Outage***]]</f>
        <v>8760.0000000000091</v>
      </c>
      <c r="J20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0" s="2">
        <f>(Table13[[#This Row],[Comparison basis]]-(Table13[[#This Row],[Monthly Cost]]*12))/(Table13[[#This Row],[Monthly Cost]]*12)</f>
        <v>6.3000000000000078</v>
      </c>
    </row>
    <row r="21" spans="1:11" x14ac:dyDescent="0.3">
      <c r="A21" t="s">
        <v>27</v>
      </c>
      <c r="B21" t="s">
        <v>10</v>
      </c>
      <c r="C21" s="4">
        <v>1000</v>
      </c>
      <c r="D21" t="s">
        <v>4</v>
      </c>
      <c r="E21" s="3">
        <v>0.999</v>
      </c>
      <c r="F21" s="4">
        <v>20000</v>
      </c>
      <c r="G21" s="5">
        <f>(1-Table13[[#This Row],[Composite SLA**]])*$N$6</f>
        <v>8.7600000000000087</v>
      </c>
      <c r="H21" s="8">
        <f>(1-0.999)*$N$6*Table13[[#This Row],[Time/Value Impact*]]</f>
        <v>8760.0000000000091</v>
      </c>
      <c r="I21" s="6">
        <f>Table13[[#This Row],[Time/Value Impact*]]*Table13[[#This Row],[Est. Outage***]]</f>
        <v>8760.0000000000091</v>
      </c>
      <c r="J21" s="6">
        <f>IF(Table13[[#This Row],[Standard Impact]]=Table13[[#This Row],[Commitment level impact*]], Table13[[#This Row],[Standard Impact]], Table13[[#This Row],[Standard Impact]]-Table13[[#This Row],[Commitment level impact*]])</f>
        <v>8760.0000000000091</v>
      </c>
      <c r="K21" s="2">
        <f>(Table13[[#This Row],[Comparison basis]]-(Table13[[#This Row],[Monthly Cost]]*12))/(Table13[[#This Row],[Monthly Cost]]*12)</f>
        <v>-0.96350000000000002</v>
      </c>
    </row>
    <row r="22" spans="1:11" x14ac:dyDescent="0.3">
      <c r="A22" t="s">
        <v>28</v>
      </c>
      <c r="B22" t="s">
        <v>36</v>
      </c>
      <c r="C22" s="4">
        <v>0</v>
      </c>
      <c r="D22" t="s">
        <v>4</v>
      </c>
      <c r="E22" s="3">
        <v>0.999</v>
      </c>
      <c r="F22" s="4">
        <v>100</v>
      </c>
      <c r="G22" s="5">
        <f>(1-Table13[[#This Row],[Composite SLA**]])*$N$6</f>
        <v>8.7600000000000087</v>
      </c>
      <c r="H22" s="8">
        <f>(1-0.999)*$N$6*Table13[[#This Row],[Time/Value Impact*]]</f>
        <v>0</v>
      </c>
      <c r="I22" s="6">
        <f>Table13[[#This Row],[Time/Value Impact*]]*Table13[[#This Row],[Est. Outage***]]</f>
        <v>0</v>
      </c>
      <c r="J22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2" s="2">
        <f>(Table13[[#This Row],[Comparison basis]]-(Table13[[#This Row],[Monthly Cost]]*12))/(Table13[[#This Row],[Monthly Cost]]*12)</f>
        <v>-1</v>
      </c>
    </row>
    <row r="23" spans="1:11" x14ac:dyDescent="0.3">
      <c r="A23" t="s">
        <v>29</v>
      </c>
      <c r="B23" t="s">
        <v>36</v>
      </c>
      <c r="C23" s="4">
        <v>0</v>
      </c>
      <c r="D23" t="s">
        <v>4</v>
      </c>
      <c r="E23" s="3">
        <v>0.999</v>
      </c>
      <c r="F23" s="4">
        <v>100</v>
      </c>
      <c r="G23" s="5">
        <f>(1-Table13[[#This Row],[Composite SLA**]])*$N$6</f>
        <v>8.7600000000000087</v>
      </c>
      <c r="H23" s="8">
        <f>(1-0.999)*$N$6*Table13[[#This Row],[Time/Value Impact*]]</f>
        <v>0</v>
      </c>
      <c r="I23" s="6">
        <f>Table13[[#This Row],[Time/Value Impact*]]*Table13[[#This Row],[Est. Outage***]]</f>
        <v>0</v>
      </c>
      <c r="J23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3" s="2">
        <f>(Table13[[#This Row],[Comparison basis]]-(Table13[[#This Row],[Monthly Cost]]*12))/(Table13[[#This Row],[Monthly Cost]]*12)</f>
        <v>-1</v>
      </c>
    </row>
    <row r="24" spans="1:11" x14ac:dyDescent="0.3">
      <c r="A24" t="s">
        <v>30</v>
      </c>
      <c r="B24" t="s">
        <v>36</v>
      </c>
      <c r="C24" s="4">
        <v>0</v>
      </c>
      <c r="D24" t="s">
        <v>4</v>
      </c>
      <c r="E24" s="3">
        <v>0.999</v>
      </c>
      <c r="F24" s="4">
        <v>100</v>
      </c>
      <c r="G24" s="5">
        <f>(1-Table13[[#This Row],[Composite SLA**]])*$N$6</f>
        <v>8.7600000000000087</v>
      </c>
      <c r="H24" s="8">
        <f>(1-0.999)*$N$6*Table13[[#This Row],[Time/Value Impact*]]</f>
        <v>0</v>
      </c>
      <c r="I24" s="6">
        <f>Table13[[#This Row],[Time/Value Impact*]]*Table13[[#This Row],[Est. Outage***]]</f>
        <v>0</v>
      </c>
      <c r="J24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4" s="2">
        <f>(Table13[[#This Row],[Comparison basis]]-(Table13[[#This Row],[Monthly Cost]]*12))/(Table13[[#This Row],[Monthly Cost]]*12)</f>
        <v>-1</v>
      </c>
    </row>
    <row r="25" spans="1:11" x14ac:dyDescent="0.3">
      <c r="A25" t="s">
        <v>31</v>
      </c>
      <c r="B25" t="s">
        <v>36</v>
      </c>
      <c r="C25" s="4">
        <v>0</v>
      </c>
      <c r="D25" t="s">
        <v>4</v>
      </c>
      <c r="E25" s="3">
        <v>0.999</v>
      </c>
      <c r="F25" s="4">
        <v>100</v>
      </c>
      <c r="G25" s="5">
        <f>(1-Table13[[#This Row],[Composite SLA**]])*$N$6</f>
        <v>8.7600000000000087</v>
      </c>
      <c r="H25" s="8">
        <f>(1-0.999)*$N$6*Table13[[#This Row],[Time/Value Impact*]]</f>
        <v>0</v>
      </c>
      <c r="I25" s="6">
        <f>Table13[[#This Row],[Time/Value Impact*]]*Table13[[#This Row],[Est. Outage***]]</f>
        <v>0</v>
      </c>
      <c r="J25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5" s="2">
        <f>(Table13[[#This Row],[Comparison basis]]-(Table13[[#This Row],[Monthly Cost]]*12))/(Table13[[#This Row],[Monthly Cost]]*12)</f>
        <v>-1</v>
      </c>
    </row>
    <row r="26" spans="1:11" x14ac:dyDescent="0.3">
      <c r="A26" t="s">
        <v>32</v>
      </c>
      <c r="B26" t="s">
        <v>36</v>
      </c>
      <c r="C26" s="4">
        <v>0</v>
      </c>
      <c r="D26" t="s">
        <v>4</v>
      </c>
      <c r="E26" s="3">
        <v>0.999</v>
      </c>
      <c r="F26" s="4">
        <v>100</v>
      </c>
      <c r="G26" s="5">
        <f>(1-Table13[[#This Row],[Composite SLA**]])*$N$6</f>
        <v>8.7600000000000087</v>
      </c>
      <c r="H26" s="8">
        <f>(1-0.999)*$N$6*Table13[[#This Row],[Time/Value Impact*]]</f>
        <v>0</v>
      </c>
      <c r="I26" s="6">
        <f>Table13[[#This Row],[Time/Value Impact*]]*Table13[[#This Row],[Est. Outage***]]</f>
        <v>0</v>
      </c>
      <c r="J26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6" s="2">
        <f>(Table13[[#This Row],[Comparison basis]]-(Table13[[#This Row],[Monthly Cost]]*12))/(Table13[[#This Row],[Monthly Cost]]*12)</f>
        <v>-1</v>
      </c>
    </row>
    <row r="27" spans="1:11" x14ac:dyDescent="0.3">
      <c r="A27" t="s">
        <v>33</v>
      </c>
      <c r="B27" t="s">
        <v>36</v>
      </c>
      <c r="C27" s="4">
        <v>0</v>
      </c>
      <c r="D27" t="s">
        <v>4</v>
      </c>
      <c r="E27" s="3">
        <v>0.999</v>
      </c>
      <c r="F27" s="4">
        <v>100</v>
      </c>
      <c r="G27" s="5">
        <f>(1-Table13[[#This Row],[Composite SLA**]])*$N$6</f>
        <v>8.7600000000000087</v>
      </c>
      <c r="H27" s="8">
        <f>(1-0.999)*$N$6*Table13[[#This Row],[Time/Value Impact*]]</f>
        <v>0</v>
      </c>
      <c r="I27" s="6">
        <f>Table13[[#This Row],[Time/Value Impact*]]*Table13[[#This Row],[Est. Outage***]]</f>
        <v>0</v>
      </c>
      <c r="J27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7" s="2">
        <f>(Table13[[#This Row],[Comparison basis]]-(Table13[[#This Row],[Monthly Cost]]*12))/(Table13[[#This Row],[Monthly Cost]]*12)</f>
        <v>-1</v>
      </c>
    </row>
    <row r="28" spans="1:11" x14ac:dyDescent="0.3">
      <c r="A28" t="s">
        <v>34</v>
      </c>
      <c r="B28" t="s">
        <v>36</v>
      </c>
      <c r="C28" s="4">
        <v>0</v>
      </c>
      <c r="D28" t="s">
        <v>4</v>
      </c>
      <c r="E28" s="3">
        <v>0.999</v>
      </c>
      <c r="F28" s="4">
        <v>100</v>
      </c>
      <c r="G28" s="5">
        <f>(1-Table13[[#This Row],[Composite SLA**]])*$N$6</f>
        <v>8.7600000000000087</v>
      </c>
      <c r="H28" s="8">
        <f>(1-0.999)*$N$6*Table13[[#This Row],[Time/Value Impact*]]</f>
        <v>0</v>
      </c>
      <c r="I28" s="6">
        <f>Table13[[#This Row],[Time/Value Impact*]]*Table13[[#This Row],[Est. Outage***]]</f>
        <v>0</v>
      </c>
      <c r="J28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8" s="2">
        <f>(Table13[[#This Row],[Comparison basis]]-(Table13[[#This Row],[Monthly Cost]]*12))/(Table13[[#This Row],[Monthly Cost]]*12)</f>
        <v>-1</v>
      </c>
    </row>
    <row r="29" spans="1:11" x14ac:dyDescent="0.3">
      <c r="A29" t="s">
        <v>35</v>
      </c>
      <c r="B29" t="s">
        <v>36</v>
      </c>
      <c r="C29" s="4">
        <v>0</v>
      </c>
      <c r="D29" t="s">
        <v>4</v>
      </c>
      <c r="E29" s="3">
        <v>0.999</v>
      </c>
      <c r="F29" s="4">
        <v>100</v>
      </c>
      <c r="G29" s="5">
        <f>(1-Table13[[#This Row],[Composite SLA**]])*$N$6</f>
        <v>8.7600000000000087</v>
      </c>
      <c r="H29" s="8">
        <f>(1-0.999)*$N$6*Table13[[#This Row],[Time/Value Impact*]]</f>
        <v>0</v>
      </c>
      <c r="I29" s="6">
        <f>Table13[[#This Row],[Time/Value Impact*]]*Table13[[#This Row],[Est. Outage***]]</f>
        <v>0</v>
      </c>
      <c r="J29" s="6">
        <f>IF(Table13[[#This Row],[Standard Impact]]=Table13[[#This Row],[Commitment level impact*]], Table13[[#This Row],[Standard Impact]], Table13[[#This Row],[Standard Impact]]-Table13[[#This Row],[Commitment level impact*]])</f>
        <v>0</v>
      </c>
      <c r="K29" s="2">
        <f>(Table13[[#This Row],[Comparison basis]]-(Table13[[#This Row],[Monthly Cost]]*12))/(Table13[[#This Row],[Monthly Cost]]*12)</f>
        <v>-1</v>
      </c>
    </row>
  </sheetData>
  <mergeCells count="2">
    <mergeCell ref="A4:C4"/>
    <mergeCell ref="D4:F4"/>
  </mergeCells>
  <phoneticPr fontId="3" type="noConversion"/>
  <conditionalFormatting sqref="K6:K29">
    <cfRule type="cellIs" dxfId="19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{F9FD3E54-F1B0-4506-B24F-0F873D3C7C97}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D3E54-F1B0-4506-B24F-0F873D3C7C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FB48-5DB8-4EDA-A7F6-20ECCB47C7C7}">
  <dimension ref="A1:N29"/>
  <sheetViews>
    <sheetView tabSelected="1" zoomScale="90" zoomScaleNormal="90" workbookViewId="0"/>
  </sheetViews>
  <sheetFormatPr defaultRowHeight="14.4" x14ac:dyDescent="0.3"/>
  <cols>
    <col min="1" max="1" width="15.77734375" customWidth="1"/>
    <col min="2" max="3" width="17.77734375" customWidth="1"/>
    <col min="4" max="4" width="27.77734375" customWidth="1"/>
    <col min="5" max="5" width="14.77734375" customWidth="1"/>
    <col min="6" max="6" width="18.77734375" customWidth="1"/>
    <col min="7" max="7" width="13.77734375" customWidth="1"/>
    <col min="8" max="8" width="13.88671875" style="7" customWidth="1"/>
    <col min="9" max="9" width="14.77734375" style="4" customWidth="1"/>
    <col min="10" max="10" width="15.77734375" style="4" customWidth="1"/>
    <col min="11" max="11" width="13.88671875" customWidth="1"/>
    <col min="12" max="12" width="7.44140625" customWidth="1"/>
    <col min="13" max="13" width="61.77734375" customWidth="1"/>
  </cols>
  <sheetData>
    <row r="1" spans="1:14" ht="23.4" x14ac:dyDescent="0.45">
      <c r="A1" s="1" t="s">
        <v>0</v>
      </c>
    </row>
    <row r="2" spans="1:14" x14ac:dyDescent="0.3">
      <c r="A2" t="s">
        <v>1</v>
      </c>
    </row>
    <row r="4" spans="1:14" x14ac:dyDescent="0.3">
      <c r="A4" s="13" t="s">
        <v>37</v>
      </c>
      <c r="B4" s="13"/>
      <c r="C4" s="13"/>
      <c r="D4" s="14" t="s">
        <v>38</v>
      </c>
      <c r="E4" s="14"/>
      <c r="F4" s="14"/>
      <c r="M4" t="s">
        <v>49</v>
      </c>
    </row>
    <row r="5" spans="1:14" ht="28.8" x14ac:dyDescent="0.3">
      <c r="A5" s="9" t="s">
        <v>2</v>
      </c>
      <c r="B5" s="9" t="s">
        <v>3</v>
      </c>
      <c r="C5" s="9" t="s">
        <v>45</v>
      </c>
      <c r="D5" s="9" t="s">
        <v>46</v>
      </c>
      <c r="E5" s="9" t="s">
        <v>6</v>
      </c>
      <c r="F5" s="9" t="s">
        <v>8</v>
      </c>
      <c r="G5" s="9" t="s">
        <v>7</v>
      </c>
      <c r="H5" s="9" t="s">
        <v>42</v>
      </c>
      <c r="I5" s="9" t="s">
        <v>47</v>
      </c>
      <c r="J5" s="9" t="s">
        <v>48</v>
      </c>
      <c r="K5" s="9" t="s">
        <v>41</v>
      </c>
      <c r="M5" t="s">
        <v>50</v>
      </c>
    </row>
    <row r="6" spans="1:14" x14ac:dyDescent="0.3">
      <c r="C6" s="4">
        <v>0</v>
      </c>
      <c r="D6" t="s">
        <v>4</v>
      </c>
      <c r="E6" s="3">
        <v>0.999</v>
      </c>
      <c r="F6" s="4"/>
      <c r="G6" s="5">
        <f>(1-Table134[[#This Row],[Composite SLA**]])*$N$6</f>
        <v>8.7600000000000087</v>
      </c>
      <c r="H6" s="8">
        <f>(1-0.999)*$N$6*Table134[[#This Row],[Time/Value Impact*]]</f>
        <v>0</v>
      </c>
      <c r="I6" s="6">
        <f>Table134[[#This Row],[Time/Value Impact*]]*Table134[[#This Row],[Est. Outage***]]</f>
        <v>0</v>
      </c>
      <c r="J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6" s="2" t="e">
        <f>(Table134[[#This Row],[Comparison Basis]]-(Table134[[#This Row],[Monthly Cost]]*12))/(Table134[[#This Row],[Monthly Cost]]*12)</f>
        <v>#DIV/0!</v>
      </c>
      <c r="M6" t="s">
        <v>51</v>
      </c>
      <c r="N6">
        <v>8760</v>
      </c>
    </row>
    <row r="7" spans="1:14" x14ac:dyDescent="0.3">
      <c r="C7" s="4">
        <v>0</v>
      </c>
      <c r="D7" t="s">
        <v>4</v>
      </c>
      <c r="E7" s="3">
        <v>0.999</v>
      </c>
      <c r="F7" s="4"/>
      <c r="G7" s="5">
        <f>(1-Table134[[#This Row],[Composite SLA**]])*$N$6</f>
        <v>8.7600000000000087</v>
      </c>
      <c r="H7" s="8">
        <f>(1-0.999)*$N$6*Table134[[#This Row],[Time/Value Impact*]]</f>
        <v>0</v>
      </c>
      <c r="I7" s="6">
        <f>Table134[[#This Row],[Time/Value Impact*]]*Table134[[#This Row],[Est. Outage***]]</f>
        <v>0</v>
      </c>
      <c r="J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7" s="2" t="e">
        <f>(Table134[[#This Row],[Comparison Basis]]-(Table134[[#This Row],[Monthly Cost]]*12))/(Table134[[#This Row],[Monthly Cost]]*12)</f>
        <v>#DIV/0!</v>
      </c>
      <c r="M7" t="s">
        <v>5</v>
      </c>
    </row>
    <row r="8" spans="1:14" x14ac:dyDescent="0.3">
      <c r="C8" s="4">
        <v>0</v>
      </c>
      <c r="D8" t="s">
        <v>4</v>
      </c>
      <c r="E8" s="3">
        <v>0.999</v>
      </c>
      <c r="F8" s="4"/>
      <c r="G8" s="5">
        <f>(1-Table134[[#This Row],[Composite SLA**]])*$N$6</f>
        <v>8.7600000000000087</v>
      </c>
      <c r="H8" s="8">
        <f>(1-0.999)*$N$6*Table134[[#This Row],[Time/Value Impact*]]</f>
        <v>0</v>
      </c>
      <c r="I8" s="6">
        <f>Table134[[#This Row],[Time/Value Impact*]]*Table134[[#This Row],[Est. Outage***]]</f>
        <v>0</v>
      </c>
      <c r="J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8" s="2" t="e">
        <f>(Table134[[#This Row],[Comparison Basis]]-(Table134[[#This Row],[Monthly Cost]]*12))/(Table134[[#This Row],[Monthly Cost]]*12)</f>
        <v>#DIV/0!</v>
      </c>
    </row>
    <row r="9" spans="1:14" x14ac:dyDescent="0.3">
      <c r="C9" s="4">
        <v>0</v>
      </c>
      <c r="D9" t="s">
        <v>4</v>
      </c>
      <c r="E9" s="3">
        <v>0.999</v>
      </c>
      <c r="F9" s="4"/>
      <c r="G9" s="5">
        <f>(1-Table134[[#This Row],[Composite SLA**]])*$N$6</f>
        <v>8.7600000000000087</v>
      </c>
      <c r="H9" s="8">
        <f>(1-0.999)*$N$6*Table134[[#This Row],[Time/Value Impact*]]</f>
        <v>0</v>
      </c>
      <c r="I9" s="6">
        <f>Table134[[#This Row],[Time/Value Impact*]]*Table134[[#This Row],[Est. Outage***]]</f>
        <v>0</v>
      </c>
      <c r="J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9" s="2" t="e">
        <f>(Table134[[#This Row],[Comparison Basis]]-(Table134[[#This Row],[Monthly Cost]]*12))/(Table134[[#This Row],[Monthly Cost]]*12)</f>
        <v>#DIV/0!</v>
      </c>
      <c r="M9" t="s">
        <v>52</v>
      </c>
    </row>
    <row r="10" spans="1:14" x14ac:dyDescent="0.3">
      <c r="C10" s="4">
        <v>0</v>
      </c>
      <c r="D10" t="s">
        <v>4</v>
      </c>
      <c r="E10" s="3">
        <v>0.999</v>
      </c>
      <c r="F10" s="4"/>
      <c r="G10" s="5">
        <f>(1-Table134[[#This Row],[Composite SLA**]])*$N$6</f>
        <v>8.7600000000000087</v>
      </c>
      <c r="H10" s="8">
        <f>(1-0.999)*$N$6*Table134[[#This Row],[Time/Value Impact*]]</f>
        <v>0</v>
      </c>
      <c r="I10" s="6">
        <f>Table134[[#This Row],[Time/Value Impact*]]*Table134[[#This Row],[Est. Outage***]]</f>
        <v>0</v>
      </c>
      <c r="J1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0" s="2" t="e">
        <f>(Table134[[#This Row],[Comparison Basis]]-(Table134[[#This Row],[Monthly Cost]]*12))/(Table134[[#This Row],[Monthly Cost]]*12)</f>
        <v>#DIV/0!</v>
      </c>
    </row>
    <row r="11" spans="1:14" x14ac:dyDescent="0.3">
      <c r="C11" s="4">
        <v>0</v>
      </c>
      <c r="D11" t="s">
        <v>4</v>
      </c>
      <c r="E11" s="3">
        <v>0.999</v>
      </c>
      <c r="F11" s="4"/>
      <c r="G11" s="5">
        <f>(1-Table134[[#This Row],[Composite SLA**]])*$N$6</f>
        <v>8.7600000000000087</v>
      </c>
      <c r="H11" s="8">
        <f>(1-0.999)*$N$6*Table134[[#This Row],[Time/Value Impact*]]</f>
        <v>0</v>
      </c>
      <c r="I11" s="6">
        <f>Table134[[#This Row],[Time/Value Impact*]]*Table134[[#This Row],[Est. Outage***]]</f>
        <v>0</v>
      </c>
      <c r="J1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1" s="2" t="e">
        <f>(Table134[[#This Row],[Comparison Basis]]-(Table134[[#This Row],[Monthly Cost]]*12))/(Table134[[#This Row],[Monthly Cost]]*12)</f>
        <v>#DIV/0!</v>
      </c>
    </row>
    <row r="12" spans="1:14" x14ac:dyDescent="0.3">
      <c r="C12" s="4">
        <v>0</v>
      </c>
      <c r="D12" t="s">
        <v>4</v>
      </c>
      <c r="E12" s="3">
        <v>0.999</v>
      </c>
      <c r="F12" s="4"/>
      <c r="G12" s="5">
        <f>(1-Table134[[#This Row],[Composite SLA**]])*$N$6</f>
        <v>8.7600000000000087</v>
      </c>
      <c r="H12" s="8">
        <f>(1-0.999)*$N$6*Table134[[#This Row],[Time/Value Impact*]]</f>
        <v>0</v>
      </c>
      <c r="I12" s="6">
        <f>Table134[[#This Row],[Time/Value Impact*]]*Table134[[#This Row],[Est. Outage***]]</f>
        <v>0</v>
      </c>
      <c r="J1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2" s="2" t="e">
        <f>(Table134[[#This Row],[Comparison Basis]]-(Table134[[#This Row],[Monthly Cost]]*12))/(Table134[[#This Row],[Monthly Cost]]*12)</f>
        <v>#DIV/0!</v>
      </c>
    </row>
    <row r="13" spans="1:14" x14ac:dyDescent="0.3">
      <c r="C13" s="4">
        <v>0</v>
      </c>
      <c r="D13" t="s">
        <v>4</v>
      </c>
      <c r="E13" s="3">
        <v>0.999</v>
      </c>
      <c r="F13" s="4"/>
      <c r="G13" s="5">
        <f>(1-Table134[[#This Row],[Composite SLA**]])*$N$6</f>
        <v>8.7600000000000087</v>
      </c>
      <c r="H13" s="8">
        <f>(1-0.999)*$N$6*Table134[[#This Row],[Time/Value Impact*]]</f>
        <v>0</v>
      </c>
      <c r="I13" s="6">
        <f>Table134[[#This Row],[Time/Value Impact*]]*Table134[[#This Row],[Est. Outage***]]</f>
        <v>0</v>
      </c>
      <c r="J1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3" s="2" t="e">
        <f>(Table134[[#This Row],[Comparison Basis]]-(Table134[[#This Row],[Monthly Cost]]*12))/(Table134[[#This Row],[Monthly Cost]]*12)</f>
        <v>#DIV/0!</v>
      </c>
    </row>
    <row r="14" spans="1:14" x14ac:dyDescent="0.3">
      <c r="C14" s="4">
        <v>0</v>
      </c>
      <c r="D14" t="s">
        <v>4</v>
      </c>
      <c r="E14" s="3">
        <v>0.999</v>
      </c>
      <c r="F14" s="4"/>
      <c r="G14" s="5">
        <f>(1-Table134[[#This Row],[Composite SLA**]])*$N$6</f>
        <v>8.7600000000000087</v>
      </c>
      <c r="H14" s="8">
        <f>(1-0.999)*$N$6*Table134[[#This Row],[Time/Value Impact*]]</f>
        <v>0</v>
      </c>
      <c r="I14" s="6">
        <f>Table134[[#This Row],[Time/Value Impact*]]*Table134[[#This Row],[Est. Outage***]]</f>
        <v>0</v>
      </c>
      <c r="J1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4" s="2" t="e">
        <f>(Table134[[#This Row],[Comparison Basis]]-(Table134[[#This Row],[Monthly Cost]]*12))/(Table134[[#This Row],[Monthly Cost]]*12)</f>
        <v>#DIV/0!</v>
      </c>
    </row>
    <row r="15" spans="1:14" x14ac:dyDescent="0.3">
      <c r="C15" s="4">
        <v>0</v>
      </c>
      <c r="D15" t="s">
        <v>4</v>
      </c>
      <c r="E15" s="3">
        <v>0.999</v>
      </c>
      <c r="F15" s="4"/>
      <c r="G15" s="5">
        <f>(1-Table134[[#This Row],[Composite SLA**]])*$N$6</f>
        <v>8.7600000000000087</v>
      </c>
      <c r="H15" s="8">
        <f>(1-0.999)*$N$6*Table134[[#This Row],[Time/Value Impact*]]</f>
        <v>0</v>
      </c>
      <c r="I15" s="6">
        <f>Table134[[#This Row],[Time/Value Impact*]]*Table134[[#This Row],[Est. Outage***]]</f>
        <v>0</v>
      </c>
      <c r="J1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5" s="2" t="e">
        <f>(Table134[[#This Row],[Comparison Basis]]-(Table134[[#This Row],[Monthly Cost]]*12))/(Table134[[#This Row],[Monthly Cost]]*12)</f>
        <v>#DIV/0!</v>
      </c>
    </row>
    <row r="16" spans="1:14" x14ac:dyDescent="0.3">
      <c r="C16" s="4">
        <v>0</v>
      </c>
      <c r="D16" t="s">
        <v>4</v>
      </c>
      <c r="E16" s="3">
        <v>0.999</v>
      </c>
      <c r="F16" s="4"/>
      <c r="G16" s="5">
        <f>(1-Table134[[#This Row],[Composite SLA**]])*$N$6</f>
        <v>8.7600000000000087</v>
      </c>
      <c r="H16" s="8">
        <f>(1-0.999)*$N$6*Table134[[#This Row],[Time/Value Impact*]]</f>
        <v>0</v>
      </c>
      <c r="I16" s="6">
        <f>Table134[[#This Row],[Time/Value Impact*]]*Table134[[#This Row],[Est. Outage***]]</f>
        <v>0</v>
      </c>
      <c r="J1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6" s="2" t="e">
        <f>(Table134[[#This Row],[Comparison Basis]]-(Table134[[#This Row],[Monthly Cost]]*12))/(Table134[[#This Row],[Monthly Cost]]*12)</f>
        <v>#DIV/0!</v>
      </c>
    </row>
    <row r="17" spans="3:11" x14ac:dyDescent="0.3">
      <c r="C17" s="4">
        <v>0</v>
      </c>
      <c r="D17" t="s">
        <v>4</v>
      </c>
      <c r="E17" s="3">
        <v>0.999</v>
      </c>
      <c r="F17" s="4"/>
      <c r="G17" s="5">
        <f>(1-Table134[[#This Row],[Composite SLA**]])*$N$6</f>
        <v>8.7600000000000087</v>
      </c>
      <c r="H17" s="8">
        <f>(1-0.999)*$N$6*Table134[[#This Row],[Time/Value Impact*]]</f>
        <v>0</v>
      </c>
      <c r="I17" s="6">
        <f>Table134[[#This Row],[Time/Value Impact*]]*Table134[[#This Row],[Est. Outage***]]</f>
        <v>0</v>
      </c>
      <c r="J1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7" s="2" t="e">
        <f>(Table134[[#This Row],[Comparison Basis]]-(Table134[[#This Row],[Monthly Cost]]*12))/(Table134[[#This Row],[Monthly Cost]]*12)</f>
        <v>#DIV/0!</v>
      </c>
    </row>
    <row r="18" spans="3:11" x14ac:dyDescent="0.3">
      <c r="C18" s="4">
        <v>0</v>
      </c>
      <c r="D18" t="s">
        <v>4</v>
      </c>
      <c r="E18" s="3">
        <v>0.999</v>
      </c>
      <c r="F18" s="4"/>
      <c r="G18" s="5">
        <f>(1-Table134[[#This Row],[Composite SLA**]])*$N$6</f>
        <v>8.7600000000000087</v>
      </c>
      <c r="H18" s="8">
        <f>(1-0.999)*$N$6*Table134[[#This Row],[Time/Value Impact*]]</f>
        <v>0</v>
      </c>
      <c r="I18" s="6">
        <f>Table134[[#This Row],[Time/Value Impact*]]*Table134[[#This Row],[Est. Outage***]]</f>
        <v>0</v>
      </c>
      <c r="J1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8" s="2" t="e">
        <f>(Table134[[#This Row],[Comparison Basis]]-(Table134[[#This Row],[Monthly Cost]]*12))/(Table134[[#This Row],[Monthly Cost]]*12)</f>
        <v>#DIV/0!</v>
      </c>
    </row>
    <row r="19" spans="3:11" x14ac:dyDescent="0.3">
      <c r="C19" s="4">
        <v>0</v>
      </c>
      <c r="D19" t="s">
        <v>4</v>
      </c>
      <c r="E19" s="3">
        <v>0.999</v>
      </c>
      <c r="F19" s="4"/>
      <c r="G19" s="5">
        <f>(1-Table134[[#This Row],[Composite SLA**]])*$N$6</f>
        <v>8.7600000000000087</v>
      </c>
      <c r="H19" s="8">
        <f>(1-0.999)*$N$6*Table134[[#This Row],[Time/Value Impact*]]</f>
        <v>0</v>
      </c>
      <c r="I19" s="6">
        <f>Table134[[#This Row],[Time/Value Impact*]]*Table134[[#This Row],[Est. Outage***]]</f>
        <v>0</v>
      </c>
      <c r="J1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19" s="2" t="e">
        <f>(Table134[[#This Row],[Comparison Basis]]-(Table134[[#This Row],[Monthly Cost]]*12))/(Table134[[#This Row],[Monthly Cost]]*12)</f>
        <v>#DIV/0!</v>
      </c>
    </row>
    <row r="20" spans="3:11" x14ac:dyDescent="0.3">
      <c r="C20" s="4">
        <v>0</v>
      </c>
      <c r="D20" t="s">
        <v>4</v>
      </c>
      <c r="E20" s="3">
        <v>0.999</v>
      </c>
      <c r="F20" s="4"/>
      <c r="G20" s="5">
        <f>(1-Table134[[#This Row],[Composite SLA**]])*$N$6</f>
        <v>8.7600000000000087</v>
      </c>
      <c r="H20" s="8">
        <f>(1-0.999)*$N$6*Table134[[#This Row],[Time/Value Impact*]]</f>
        <v>0</v>
      </c>
      <c r="I20" s="6">
        <f>Table134[[#This Row],[Time/Value Impact*]]*Table134[[#This Row],[Est. Outage***]]</f>
        <v>0</v>
      </c>
      <c r="J20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0" s="2" t="e">
        <f>(Table134[[#This Row],[Comparison Basis]]-(Table134[[#This Row],[Monthly Cost]]*12))/(Table134[[#This Row],[Monthly Cost]]*12)</f>
        <v>#DIV/0!</v>
      </c>
    </row>
    <row r="21" spans="3:11" x14ac:dyDescent="0.3">
      <c r="C21" s="4">
        <v>0</v>
      </c>
      <c r="D21" t="s">
        <v>4</v>
      </c>
      <c r="E21" s="3">
        <v>0.999</v>
      </c>
      <c r="F21" s="4"/>
      <c r="G21" s="5">
        <f>(1-Table134[[#This Row],[Composite SLA**]])*$N$6</f>
        <v>8.7600000000000087</v>
      </c>
      <c r="H21" s="8">
        <f>(1-0.999)*$N$6*Table134[[#This Row],[Time/Value Impact*]]</f>
        <v>0</v>
      </c>
      <c r="I21" s="6">
        <f>Table134[[#This Row],[Time/Value Impact*]]*Table134[[#This Row],[Est. Outage***]]</f>
        <v>0</v>
      </c>
      <c r="J21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1" s="2" t="e">
        <f>(Table134[[#This Row],[Comparison Basis]]-(Table134[[#This Row],[Monthly Cost]]*12))/(Table134[[#This Row],[Monthly Cost]]*12)</f>
        <v>#DIV/0!</v>
      </c>
    </row>
    <row r="22" spans="3:11" x14ac:dyDescent="0.3">
      <c r="C22" s="4">
        <v>0</v>
      </c>
      <c r="D22" t="s">
        <v>4</v>
      </c>
      <c r="E22" s="3">
        <v>0.999</v>
      </c>
      <c r="F22" s="4"/>
      <c r="G22" s="5">
        <f>(1-Table134[[#This Row],[Composite SLA**]])*$N$6</f>
        <v>8.7600000000000087</v>
      </c>
      <c r="H22" s="8">
        <f>(1-0.999)*$N$6*Table134[[#This Row],[Time/Value Impact*]]</f>
        <v>0</v>
      </c>
      <c r="I22" s="6">
        <f>Table134[[#This Row],[Time/Value Impact*]]*Table134[[#This Row],[Est. Outage***]]</f>
        <v>0</v>
      </c>
      <c r="J22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2" s="2" t="e">
        <f>(Table134[[#This Row],[Comparison Basis]]-(Table134[[#This Row],[Monthly Cost]]*12))/(Table134[[#This Row],[Monthly Cost]]*12)</f>
        <v>#DIV/0!</v>
      </c>
    </row>
    <row r="23" spans="3:11" x14ac:dyDescent="0.3">
      <c r="C23" s="4">
        <v>0</v>
      </c>
      <c r="D23" t="s">
        <v>4</v>
      </c>
      <c r="E23" s="3">
        <v>0.999</v>
      </c>
      <c r="F23" s="4"/>
      <c r="G23" s="5">
        <f>(1-Table134[[#This Row],[Composite SLA**]])*$N$6</f>
        <v>8.7600000000000087</v>
      </c>
      <c r="H23" s="8">
        <f>(1-0.999)*$N$6*Table134[[#This Row],[Time/Value Impact*]]</f>
        <v>0</v>
      </c>
      <c r="I23" s="6">
        <f>Table134[[#This Row],[Time/Value Impact*]]*Table134[[#This Row],[Est. Outage***]]</f>
        <v>0</v>
      </c>
      <c r="J23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3" s="2" t="e">
        <f>(Table134[[#This Row],[Comparison Basis]]-(Table134[[#This Row],[Monthly Cost]]*12))/(Table134[[#This Row],[Monthly Cost]]*12)</f>
        <v>#DIV/0!</v>
      </c>
    </row>
    <row r="24" spans="3:11" x14ac:dyDescent="0.3">
      <c r="C24" s="4">
        <v>0</v>
      </c>
      <c r="D24" t="s">
        <v>4</v>
      </c>
      <c r="E24" s="3">
        <v>0.999</v>
      </c>
      <c r="F24" s="4"/>
      <c r="G24" s="5">
        <f>(1-Table134[[#This Row],[Composite SLA**]])*$N$6</f>
        <v>8.7600000000000087</v>
      </c>
      <c r="H24" s="8">
        <f>(1-0.999)*$N$6*Table134[[#This Row],[Time/Value Impact*]]</f>
        <v>0</v>
      </c>
      <c r="I24" s="6">
        <f>Table134[[#This Row],[Time/Value Impact*]]*Table134[[#This Row],[Est. Outage***]]</f>
        <v>0</v>
      </c>
      <c r="J24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4" s="2" t="e">
        <f>(Table134[[#This Row],[Comparison Basis]]-(Table134[[#This Row],[Monthly Cost]]*12))/(Table134[[#This Row],[Monthly Cost]]*12)</f>
        <v>#DIV/0!</v>
      </c>
    </row>
    <row r="25" spans="3:11" x14ac:dyDescent="0.3">
      <c r="C25" s="4">
        <v>0</v>
      </c>
      <c r="D25" t="s">
        <v>4</v>
      </c>
      <c r="E25" s="3">
        <v>0.999</v>
      </c>
      <c r="F25" s="4"/>
      <c r="G25" s="5">
        <f>(1-Table134[[#This Row],[Composite SLA**]])*$N$6</f>
        <v>8.7600000000000087</v>
      </c>
      <c r="H25" s="8">
        <f>(1-0.999)*$N$6*Table134[[#This Row],[Time/Value Impact*]]</f>
        <v>0</v>
      </c>
      <c r="I25" s="6">
        <f>Table134[[#This Row],[Time/Value Impact*]]*Table134[[#This Row],[Est. Outage***]]</f>
        <v>0</v>
      </c>
      <c r="J25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5" s="2" t="e">
        <f>(Table134[[#This Row],[Comparison Basis]]-(Table134[[#This Row],[Monthly Cost]]*12))/(Table134[[#This Row],[Monthly Cost]]*12)</f>
        <v>#DIV/0!</v>
      </c>
    </row>
    <row r="26" spans="3:11" x14ac:dyDescent="0.3">
      <c r="C26" s="4">
        <v>0</v>
      </c>
      <c r="D26" t="s">
        <v>4</v>
      </c>
      <c r="E26" s="3">
        <v>0.999</v>
      </c>
      <c r="F26" s="4"/>
      <c r="G26" s="5">
        <f>(1-Table134[[#This Row],[Composite SLA**]])*$N$6</f>
        <v>8.7600000000000087</v>
      </c>
      <c r="H26" s="8">
        <f>(1-0.999)*$N$6*Table134[[#This Row],[Time/Value Impact*]]</f>
        <v>0</v>
      </c>
      <c r="I26" s="6">
        <f>Table134[[#This Row],[Time/Value Impact*]]*Table134[[#This Row],[Est. Outage***]]</f>
        <v>0</v>
      </c>
      <c r="J26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6" s="2" t="e">
        <f>(Table134[[#This Row],[Comparison Basis]]-(Table134[[#This Row],[Monthly Cost]]*12))/(Table134[[#This Row],[Monthly Cost]]*12)</f>
        <v>#DIV/0!</v>
      </c>
    </row>
    <row r="27" spans="3:11" x14ac:dyDescent="0.3">
      <c r="C27" s="4">
        <v>0</v>
      </c>
      <c r="D27" t="s">
        <v>4</v>
      </c>
      <c r="E27" s="3">
        <v>0.999</v>
      </c>
      <c r="F27" s="4"/>
      <c r="G27" s="5">
        <f>(1-Table134[[#This Row],[Composite SLA**]])*$N$6</f>
        <v>8.7600000000000087</v>
      </c>
      <c r="H27" s="8">
        <f>(1-0.999)*$N$6*Table134[[#This Row],[Time/Value Impact*]]</f>
        <v>0</v>
      </c>
      <c r="I27" s="6">
        <f>Table134[[#This Row],[Time/Value Impact*]]*Table134[[#This Row],[Est. Outage***]]</f>
        <v>0</v>
      </c>
      <c r="J27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7" s="2" t="e">
        <f>(Table134[[#This Row],[Comparison Basis]]-(Table134[[#This Row],[Monthly Cost]]*12))/(Table134[[#This Row],[Monthly Cost]]*12)</f>
        <v>#DIV/0!</v>
      </c>
    </row>
    <row r="28" spans="3:11" x14ac:dyDescent="0.3">
      <c r="C28" s="4">
        <v>0</v>
      </c>
      <c r="D28" t="s">
        <v>4</v>
      </c>
      <c r="E28" s="3">
        <v>0.999</v>
      </c>
      <c r="F28" s="4"/>
      <c r="G28" s="5">
        <f>(1-Table134[[#This Row],[Composite SLA**]])*$N$6</f>
        <v>8.7600000000000087</v>
      </c>
      <c r="H28" s="8">
        <f>(1-0.999)*$N$6*Table134[[#This Row],[Time/Value Impact*]]</f>
        <v>0</v>
      </c>
      <c r="I28" s="6">
        <f>Table134[[#This Row],[Time/Value Impact*]]*Table134[[#This Row],[Est. Outage***]]</f>
        <v>0</v>
      </c>
      <c r="J28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8" s="2" t="e">
        <f>(Table134[[#This Row],[Comparison Basis]]-(Table134[[#This Row],[Monthly Cost]]*12))/(Table134[[#This Row],[Monthly Cost]]*12)</f>
        <v>#DIV/0!</v>
      </c>
    </row>
    <row r="29" spans="3:11" x14ac:dyDescent="0.3">
      <c r="C29" s="4">
        <v>0</v>
      </c>
      <c r="D29" t="s">
        <v>4</v>
      </c>
      <c r="E29" s="3">
        <v>0.999</v>
      </c>
      <c r="F29" s="4"/>
      <c r="G29" s="5">
        <f>(1-Table134[[#This Row],[Composite SLA**]])*$N$6</f>
        <v>8.7600000000000087</v>
      </c>
      <c r="H29" s="8">
        <f>(1-0.999)*$N$6*Table134[[#This Row],[Time/Value Impact*]]</f>
        <v>0</v>
      </c>
      <c r="I29" s="6">
        <f>Table134[[#This Row],[Time/Value Impact*]]*Table134[[#This Row],[Est. Outage***]]</f>
        <v>0</v>
      </c>
      <c r="J29" s="6">
        <f>IF(Table134[[#This Row],[Standard Impact]]=Table134[[#This Row],[Commitment Level Impact*]], Table134[[#This Row],[Standard Impact]], Table134[[#This Row],[Standard Impact]]-Table134[[#This Row],[Commitment Level Impact*]])</f>
        <v>0</v>
      </c>
      <c r="K29" s="2" t="e">
        <f>(Table134[[#This Row],[Comparison Basis]]-(Table134[[#This Row],[Monthly Cost]]*12))/(Table134[[#This Row],[Monthly Cost]]*12)</f>
        <v>#DIV/0!</v>
      </c>
    </row>
  </sheetData>
  <mergeCells count="2">
    <mergeCell ref="A4:C4"/>
    <mergeCell ref="D4:F4"/>
  </mergeCells>
  <conditionalFormatting sqref="K6:K29">
    <cfRule type="cellIs" dxfId="9" priority="1" operator="lessThanOrEqual">
      <formula>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{8DE6A48C-A325-494E-9717-F6F5EB9C06DC}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E6A48C-A325-494E-9717-F6F5EB9C06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Clean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2019-11-01T17:36:34Z</dcterms:created>
  <dcterms:modified xsi:type="dcterms:W3CDTF">2019-11-01T17:36:54Z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abuck@microsoft.com</vt:lpwstr>
  </property>
  <property fmtid="{D5CDD505-2E9C-101B-9397-08002B2CF9AE}" pid="5" name="MSIP_Label_f42aa342-8706-4288-bd11-ebb85995028c_SetDate">
    <vt:lpwstr>2019-11-01T17:36:53.9830393Z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af4f187e-f15d-4cc2-be03-db4fa1f591f5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