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11"/>
  <workbookPr/>
  <mc:AlternateContent xmlns:mc="http://schemas.openxmlformats.org/markup-compatibility/2006">
    <mc:Choice Requires="x15">
      <x15ac:absPath xmlns:x15ac="http://schemas.microsoft.com/office/spreadsheetml/2010/11/ac" url="C:\Users\EUGARCI\Desktop\"/>
    </mc:Choice>
  </mc:AlternateContent>
  <xr:revisionPtr revIDLastSave="0" documentId="13_ncr:1_{CC67404E-526E-4BA5-9475-C25E82B8B70A}" xr6:coauthVersionLast="46" xr6:coauthVersionMax="46" xr10:uidLastSave="{00000000-0000-0000-0000-000000000000}"/>
  <bookViews>
    <workbookView xWindow="6075" yWindow="420" windowWidth="42690" windowHeight="18630" xr2:uid="{00000000-000D-0000-FFFF-FFFF00000000}"/>
  </bookViews>
  <sheets>
    <sheet name="Cost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5" i="5" l="1" a="1"/>
  <c r="F15" i="5" s="1"/>
  <c r="G15" i="5" s="1"/>
  <c r="F16" i="5" a="1"/>
  <c r="F16" i="5" s="1"/>
  <c r="I16" i="5" s="1"/>
  <c r="F17" i="5" a="1"/>
  <c r="F17" i="5" s="1"/>
  <c r="J17" i="5" s="1" a="1"/>
  <c r="J17" i="5" s="1"/>
  <c r="I7" i="5"/>
  <c r="I5" i="5"/>
  <c r="H7" i="5" a="1"/>
  <c r="H7" i="5" s="1"/>
  <c r="H5" i="5" a="1"/>
  <c r="H5" i="5" s="1"/>
  <c r="F6" i="5"/>
  <c r="I6" i="5" s="1"/>
  <c r="F7" i="5"/>
  <c r="J7" i="5" s="1" a="1"/>
  <c r="J7" i="5" s="1"/>
  <c r="F5" i="5"/>
  <c r="J5" i="5" s="1" a="1"/>
  <c r="J5" i="5" s="1"/>
  <c r="G5" i="5"/>
  <c r="G7" i="5"/>
  <c r="K5" i="5" l="1"/>
  <c r="L5" i="5" s="1"/>
  <c r="K7" i="5"/>
  <c r="L7" i="5" s="1"/>
  <c r="J6" i="5" a="1"/>
  <c r="J6" i="5" s="1"/>
  <c r="H16" i="5" a="1"/>
  <c r="H16" i="5" s="1"/>
  <c r="G17" i="5"/>
  <c r="I15" i="5"/>
  <c r="H17" i="5" a="1"/>
  <c r="H17" i="5" s="1"/>
  <c r="K17" i="5" s="1"/>
  <c r="L17" i="5" s="1"/>
  <c r="H15" i="5" a="1"/>
  <c r="H15" i="5" s="1"/>
  <c r="J15" i="5" a="1"/>
  <c r="J15" i="5" s="1"/>
  <c r="J16" i="5" a="1"/>
  <c r="J16" i="5" s="1"/>
  <c r="I17" i="5"/>
  <c r="G16" i="5"/>
  <c r="H6" i="5" a="1"/>
  <c r="H6" i="5" s="1"/>
  <c r="K6" i="5" s="1"/>
  <c r="L6" i="5" s="1"/>
  <c r="G6" i="5"/>
  <c r="K15" i="5" l="1"/>
  <c r="L15" i="5" s="1"/>
  <c r="K16" i="5"/>
  <c r="L1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<sst xmlns="http://schemas.openxmlformats.org/spreadsheetml/2006/main" count="33" uniqueCount="18">
  <si>
    <t>monthly</t>
  </si>
  <si>
    <t>annually</t>
  </si>
  <si>
    <t>Person count</t>
  </si>
  <si>
    <t>Activity count</t>
  </si>
  <si>
    <t>(as of 2/12/2021)</t>
  </si>
  <si>
    <t>small</t>
  </si>
  <si>
    <t>large</t>
  </si>
  <si>
    <t>storage cost</t>
  </si>
  <si>
    <t>org size</t>
  </si>
  <si>
    <t>amt of data</t>
  </si>
  <si>
    <t>med</t>
  </si>
  <si>
    <t>data engineering</t>
  </si>
  <si>
    <t>data science</t>
  </si>
  <si>
    <t>data exploration</t>
  </si>
  <si>
    <t>data eng cost</t>
  </si>
  <si>
    <t>data exp cost</t>
  </si>
  <si>
    <t>data sci cost</t>
  </si>
  <si>
    <t>storage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</si>
</sst>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8" fontId="0" fillId="0" borderId="0" xfId="0" applyNumberFormat="1"/>
    <xf numFmtId="168" fontId="0" fillId="0" borderId="0" xfId="2" applyNumberFormat="1" applyFont="1"/>
    <xf numFmtId="0" fontId="4" fillId="0" borderId="0" xfId="0" applyFont="1"/>
    <xf numFmtId="3" fontId="0" fillId="0" borderId="0" xfId="0" applyNumberFormat="1"/>
    <xf numFmtId="16" fontId="0" fillId="0" borderId="0" xfId="0" applyNumberFormat="1"/>
    <xf numFmtId="0" fontId="1" fillId="2" borderId="0" xfId="0" applyFont="1" applyFill="1"/>
    <xf numFmtId="0" fontId="1" fillId="0" borderId="0" xfId="0" applyFont="1" applyFill="1"/>
  </cellXfs>
  <cellStyles count="3">
    <cellStyle name="Currency" xfId="2" builtinId="4"/>
    <cellStyle name="Normal" xfId="0" builtinId="0"/>
    <cellStyle name="Normal 2" xfId="1" xr:uid="{7B9F009C-363C-436F-8CC2-60F1BB6DA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FE6F5-252C-4D6F-8864-19767A8C3479}">
  <dimension ref="A2:S33"/>
  <sheetViews>
    <sheetView tabSelected="1" topLeftCell="A4" workbookViewId="0">
      <selection activeCell="I30" sqref="I30"/>
    </sheetView>
  </sheetViews>
  <sheetFormatPr defaultRowHeight="15" x14ac:dyDescent="0.25"/>
  <cols>
    <col min="1" max="1" width="21.7109375" customWidth="1"/>
    <col min="2" max="2" width="10.28515625" bestFit="1" customWidth="1"/>
    <col min="3" max="3" width="19.140625" customWidth="1"/>
    <col min="9" max="9" width="13.42578125" customWidth="1"/>
    <col min="10" max="10" width="21.85546875" customWidth="1"/>
    <col min="11" max="11" width="20.85546875" customWidth="1"/>
    <col min="12" max="12" width="15" customWidth="1"/>
    <col min="13" max="13" width="12.7109375" customWidth="1"/>
    <col min="14" max="14" width="12.5703125" customWidth="1"/>
    <col min="15" max="15" width="12.7109375" customWidth="1"/>
    <col min="16" max="16" width="13.85546875" customWidth="1"/>
    <col min="17" max="17" width="12.7109375" customWidth="1"/>
    <col min="19" max="19" width="25.140625" customWidth="1"/>
    <col min="20" max="20" width="72.42578125" customWidth="1"/>
  </cols>
  <sheetData>
    <row r="2" spans="1:19" x14ac:dyDescent="0.25">
      <c r="A2" s="4" t="s">
        <v>2</v>
      </c>
      <c r="B2" s="5">
        <v>85094</v>
      </c>
    </row>
    <row r="3" spans="1:19" x14ac:dyDescent="0.25">
      <c r="A3" s="4" t="s">
        <v>3</v>
      </c>
      <c r="B3" s="5">
        <v>64468201</v>
      </c>
      <c r="C3" s="4" t="s">
        <v>4</v>
      </c>
    </row>
    <row r="4" spans="1:19" x14ac:dyDescent="0.25">
      <c r="A4" s="7" t="s">
        <v>8</v>
      </c>
      <c r="B4" s="7" t="s">
        <v>9</v>
      </c>
      <c r="C4" s="7" t="s">
        <v>11</v>
      </c>
      <c r="D4" s="7" t="s">
        <v>13</v>
      </c>
      <c r="E4" s="7" t="s">
        <v>12</v>
      </c>
      <c r="F4" s="7" t="s">
        <v>17</v>
      </c>
      <c r="G4" s="7" t="s">
        <v>7</v>
      </c>
      <c r="H4" s="7" t="s">
        <v>14</v>
      </c>
      <c r="I4" s="7" t="s">
        <v>15</v>
      </c>
      <c r="J4" s="7" t="s">
        <v>16</v>
      </c>
      <c r="K4" s="7" t="s">
        <v>0</v>
      </c>
      <c r="L4" s="7" t="s">
        <v>1</v>
      </c>
    </row>
    <row r="5" spans="1:19" x14ac:dyDescent="0.25">
      <c r="A5">
        <v>1</v>
      </c>
      <c r="B5">
        <v>1</v>
      </c>
      <c r="C5">
        <v>1</v>
      </c>
      <c r="D5">
        <v>1</v>
      </c>
      <c r="E5">
        <v>1</v>
      </c>
      <c r="F5">
        <f>(A5^2*B5^2)*50</f>
        <v>50</v>
      </c>
      <c r="G5">
        <f>F5/10</f>
        <v>5</v>
      </c>
      <c r="H5" s="3" cm="1">
        <f t="array" ref="H5">_xlfn.IFS(F5&lt;=50,(0.143*4*F5+50)*C5,F5&lt;=800,(0.143*8*F5/4)*C5,F5&lt;=4050,(0.143*16*F5/6)*C5)</f>
        <v>78.599999999999994</v>
      </c>
      <c r="I5" s="3">
        <f>(5/1000)*F5*D5^2*10</f>
        <v>2.5</v>
      </c>
      <c r="J5" s="3" cm="1">
        <f t="array" ref="J5">_xlfn.IFS(F5&lt;=50,(0.114*F5+50)*E5,F5&lt;=800,(0.458*F5/2)*E5,F5&lt;=4050,(0.916*F5/3)*E5)</f>
        <v>55.7</v>
      </c>
      <c r="K5" s="2">
        <f>SUM(H5:J5)</f>
        <v>136.80000000000001</v>
      </c>
      <c r="L5" s="2">
        <f>K5*12</f>
        <v>1641.6000000000001</v>
      </c>
      <c r="S5" s="1"/>
    </row>
    <row r="6" spans="1:19" x14ac:dyDescent="0.25">
      <c r="A6">
        <v>2</v>
      </c>
      <c r="B6">
        <v>2</v>
      </c>
      <c r="C6">
        <v>1</v>
      </c>
      <c r="D6">
        <v>2</v>
      </c>
      <c r="E6">
        <v>2</v>
      </c>
      <c r="F6">
        <f t="shared" ref="F6:F7" si="0">(A6^2*B6^2)*50</f>
        <v>800</v>
      </c>
      <c r="G6">
        <f t="shared" ref="G6:G7" si="1">F6/10</f>
        <v>80</v>
      </c>
      <c r="H6" s="3" cm="1">
        <f t="array" ref="H6">_xlfn.IFS(F6&lt;=50,(0.143*4*F6+50)*C6,F6&lt;=800,(0.143*8*F6/4)*C6,F6&lt;=4050,(0.143*16*F6/6)*C6)</f>
        <v>228.79999999999998</v>
      </c>
      <c r="I6" s="3">
        <f t="shared" ref="I6:I7" si="2">(5/1000)*F6*D6^2*10</f>
        <v>160</v>
      </c>
      <c r="J6" s="3" cm="1">
        <f t="array" ref="J6">_xlfn.IFS(F6&lt;=50,(0.114*F6+50)*E6,F6&lt;=800,(0.458*F6/2)*E6,F6&lt;=4050,(0.916*F6/3)*E6)</f>
        <v>366.40000000000003</v>
      </c>
      <c r="K6" s="2">
        <f t="shared" ref="K6:K7" si="3">SUM(H6:J6)</f>
        <v>755.2</v>
      </c>
      <c r="L6" s="2">
        <f t="shared" ref="L6:L7" si="4">K6*12</f>
        <v>9062.4000000000015</v>
      </c>
    </row>
    <row r="7" spans="1:19" x14ac:dyDescent="0.25">
      <c r="A7">
        <v>3</v>
      </c>
      <c r="B7">
        <v>3</v>
      </c>
      <c r="C7">
        <v>1</v>
      </c>
      <c r="D7">
        <v>3</v>
      </c>
      <c r="E7">
        <v>3</v>
      </c>
      <c r="F7">
        <f t="shared" si="0"/>
        <v>4050</v>
      </c>
      <c r="G7">
        <f t="shared" si="1"/>
        <v>405</v>
      </c>
      <c r="H7" s="3" cm="1">
        <f t="array" ref="H7">_xlfn.IFS(F7&lt;=50,(0.143*4*F7+50)*C7,F7&lt;=800,(0.143*8*F7/4)*C7,F7&lt;=4050,(0.143*16*F7/6)*C7)</f>
        <v>1544.3999999999999</v>
      </c>
      <c r="I7" s="3">
        <f t="shared" si="2"/>
        <v>1822.5</v>
      </c>
      <c r="J7" s="3" cm="1">
        <f t="array" ref="J7">_xlfn.IFS(F7&lt;=50,(0.114*F7+50)*E7,F7&lt;=800,(0.458*F7/2)*E7,F7&lt;=4050,(0.916*F7/3)*E7)</f>
        <v>3709.8</v>
      </c>
      <c r="K7" s="2">
        <f t="shared" si="3"/>
        <v>7076.7</v>
      </c>
      <c r="L7" s="2">
        <f t="shared" si="4"/>
        <v>84920.4</v>
      </c>
    </row>
    <row r="10" spans="1:19" x14ac:dyDescent="0.25">
      <c r="M10" s="8"/>
      <c r="N10" s="8"/>
      <c r="O10" s="8"/>
      <c r="P10" s="8"/>
      <c r="Q10" s="8"/>
    </row>
    <row r="11" spans="1:19" x14ac:dyDescent="0.25">
      <c r="M11" s="3"/>
      <c r="N11" s="3"/>
      <c r="O11" s="3"/>
      <c r="P11" s="2"/>
      <c r="Q11" s="2"/>
      <c r="S11" s="1"/>
    </row>
    <row r="12" spans="1:19" x14ac:dyDescent="0.25">
      <c r="M12" s="3"/>
      <c r="N12" s="3"/>
      <c r="O12" s="3"/>
      <c r="P12" s="2"/>
      <c r="Q12" s="2"/>
    </row>
    <row r="13" spans="1:19" x14ac:dyDescent="0.25">
      <c r="M13" s="3"/>
      <c r="N13" s="3"/>
      <c r="O13" s="3"/>
      <c r="P13" s="2"/>
      <c r="Q13" s="2"/>
    </row>
    <row r="14" spans="1:19" x14ac:dyDescent="0.25">
      <c r="A14" s="7" t="s">
        <v>8</v>
      </c>
      <c r="B14" s="7" t="s">
        <v>9</v>
      </c>
      <c r="C14" s="7" t="s">
        <v>11</v>
      </c>
      <c r="D14" s="7" t="s">
        <v>13</v>
      </c>
      <c r="E14" s="7" t="s">
        <v>12</v>
      </c>
      <c r="F14" s="7" t="s">
        <v>17</v>
      </c>
      <c r="G14" s="7" t="s">
        <v>7</v>
      </c>
      <c r="H14" s="7" t="s">
        <v>14</v>
      </c>
      <c r="I14" s="7" t="s">
        <v>15</v>
      </c>
      <c r="J14" s="7" t="s">
        <v>16</v>
      </c>
      <c r="K14" s="7" t="s">
        <v>0</v>
      </c>
      <c r="L14" s="7" t="s">
        <v>1</v>
      </c>
    </row>
    <row r="15" spans="1:19" x14ac:dyDescent="0.25">
      <c r="A15" t="s">
        <v>5</v>
      </c>
      <c r="B15" t="s">
        <v>5</v>
      </c>
      <c r="C15">
        <v>1</v>
      </c>
      <c r="D15">
        <v>1</v>
      </c>
      <c r="E15">
        <v>1</v>
      </c>
      <c r="F15" cm="1">
        <f t="array" ref="F15">_xlfn.SWITCH(A15,"small",1,"med",2,"large",3)^2*_xlfn.SWITCH(B15,"small",1,"med",2,"large",3)^2*50</f>
        <v>50</v>
      </c>
      <c r="G15">
        <f>F15/10</f>
        <v>5</v>
      </c>
      <c r="H15" s="3" cm="1">
        <f t="array" ref="H15">_xlfn.IFS(F15&lt;=50,(0.143*4*F15+50)*C15,F15&lt;=800,(0.143*8*F15/4)*C15,F15&lt;=4050,(0.143*16*F15/6)*C15)</f>
        <v>78.599999999999994</v>
      </c>
      <c r="I15" s="3">
        <f>(5/1000)*F15*D15^2*10</f>
        <v>2.5</v>
      </c>
      <c r="J15" s="3" cm="1">
        <f t="array" ref="J15">_xlfn.IFS(F15&lt;=50,(0.114*F15+50)*E15,F15&lt;=800,(0.458*F15/2)*E15,F15&lt;=4050,(0.916*F15/3)*E15)</f>
        <v>55.7</v>
      </c>
      <c r="K15" s="2">
        <f>SUM(H15:J15)</f>
        <v>136.80000000000001</v>
      </c>
      <c r="L15" s="2">
        <f>K15*12</f>
        <v>1641.6000000000001</v>
      </c>
    </row>
    <row r="16" spans="1:19" x14ac:dyDescent="0.25">
      <c r="A16" t="s">
        <v>10</v>
      </c>
      <c r="B16" t="s">
        <v>10</v>
      </c>
      <c r="C16">
        <v>1</v>
      </c>
      <c r="D16">
        <v>2</v>
      </c>
      <c r="E16">
        <v>2</v>
      </c>
      <c r="F16" cm="1">
        <f t="array" ref="F16">_xlfn.SWITCH(A16,"small",1,"med",2,"large",3)^2*_xlfn.SWITCH(B16,"small",1,"med",2,"large",3)^2*50</f>
        <v>800</v>
      </c>
      <c r="G16">
        <f t="shared" ref="G16:G17" si="5">F16/10</f>
        <v>80</v>
      </c>
      <c r="H16" s="3" cm="1">
        <f t="array" ref="H16">_xlfn.IFS(F16&lt;=50,(0.143*4*F16+50)*C16,F16&lt;=800,(0.143*8*F16/4)*C16,F16&lt;=4050,(0.143*16*F16/6)*C16)</f>
        <v>228.79999999999998</v>
      </c>
      <c r="I16" s="3">
        <f t="shared" ref="I16:I17" si="6">(5/1000)*F16*D16^2*10</f>
        <v>160</v>
      </c>
      <c r="J16" s="3" cm="1">
        <f t="array" ref="J16">_xlfn.IFS(F16&lt;=50,(0.114*F16+50)*E16,F16&lt;=800,(0.458*F16/2)*E16,F16&lt;=4050,(0.916*F16/3)*E16)</f>
        <v>366.40000000000003</v>
      </c>
      <c r="K16" s="2">
        <f t="shared" ref="K16:K17" si="7">SUM(H16:J16)</f>
        <v>755.2</v>
      </c>
      <c r="L16" s="2">
        <f t="shared" ref="L16:L17" si="8">K16*12</f>
        <v>9062.4000000000015</v>
      </c>
    </row>
    <row r="17" spans="1:19" x14ac:dyDescent="0.25">
      <c r="A17" t="s">
        <v>6</v>
      </c>
      <c r="B17" t="s">
        <v>6</v>
      </c>
      <c r="C17">
        <v>1</v>
      </c>
      <c r="D17">
        <v>3</v>
      </c>
      <c r="E17">
        <v>3</v>
      </c>
      <c r="F17" cm="1">
        <f t="array" ref="F17">_xlfn.SWITCH(A17,"small",1,"med",2,"large",3)^2*_xlfn.SWITCH(B17,"small",1,"med",2,"large",3)^2*50</f>
        <v>4050</v>
      </c>
      <c r="G17">
        <f t="shared" si="5"/>
        <v>405</v>
      </c>
      <c r="H17" s="3" cm="1">
        <f t="array" ref="H17">_xlfn.IFS(F17&lt;=50,(0.143*4*F17+50)*C17,F17&lt;=800,(0.143*8*F17/4)*C17,F17&lt;=4050,(0.143*16*F17/6)*C17)</f>
        <v>1544.3999999999999</v>
      </c>
      <c r="I17" s="3">
        <f t="shared" si="6"/>
        <v>1822.5</v>
      </c>
      <c r="J17" s="3" cm="1">
        <f t="array" ref="J17">_xlfn.IFS(F17&lt;=50,(0.114*F17+50)*E17,F17&lt;=800,(0.458*F17/2)*E17,F17&lt;=4050,(0.916*F17/3)*E17)</f>
        <v>3709.8</v>
      </c>
      <c r="K17" s="2">
        <f t="shared" si="7"/>
        <v>7076.7</v>
      </c>
      <c r="L17" s="2">
        <f t="shared" si="8"/>
        <v>84920.4</v>
      </c>
    </row>
    <row r="21" spans="1:19" x14ac:dyDescent="0.25"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x14ac:dyDescent="0.25">
      <c r="M22" s="3"/>
      <c r="N22" s="3"/>
      <c r="O22" s="3"/>
      <c r="P22" s="2"/>
      <c r="Q22" s="2"/>
    </row>
    <row r="23" spans="1:19" x14ac:dyDescent="0.25">
      <c r="M23" s="3"/>
      <c r="N23" s="3"/>
      <c r="O23" s="3"/>
      <c r="P23" s="2"/>
      <c r="Q23" s="2"/>
    </row>
    <row r="24" spans="1:19" x14ac:dyDescent="0.25">
      <c r="M24" s="3"/>
      <c r="N24" s="3"/>
      <c r="O24" s="3"/>
      <c r="P24" s="2"/>
      <c r="Q24" s="2"/>
    </row>
    <row r="27" spans="1:19" x14ac:dyDescent="0.25">
      <c r="A27" s="6"/>
    </row>
    <row r="28" spans="1:19" x14ac:dyDescent="0.25">
      <c r="A28" s="6"/>
    </row>
    <row r="29" spans="1:19" x14ac:dyDescent="0.25">
      <c r="A29" s="6"/>
    </row>
    <row r="30" spans="1:19" x14ac:dyDescent="0.25">
      <c r="A30" s="6"/>
    </row>
    <row r="31" spans="1:19" x14ac:dyDescent="0.25">
      <c r="A31" s="6"/>
    </row>
    <row r="32" spans="1:19" x14ac:dyDescent="0.25">
      <c r="A32" s="6"/>
    </row>
    <row r="33" spans="1:1" x14ac:dyDescent="0.25">
      <c r="A33" s="6"/>
    </row>
  </sheetData>
  <dataValidations count="1">
    <dataValidation type="list" allowBlank="1" showInputMessage="1" showErrorMessage="1" sqref="H22:L24 A15:B17" xr:uid="{720E9A79-E238-4967-810E-A7DC200A53B3}">
      <formula1>"small,med,large"</formula1>
    </dataValidation>
  </dataValidations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72f988bf-86f1-41af-91ab-2d7cd011db47}" enabled="0" method="" siteId="{72f988bf-86f1-41af-91ab-2d7cd011db4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Gene Garcia</dc:creator>
  <cp:keywords/>
  <dc:description/>
  <cp:lastModifiedBy>Gene Garcia</cp:lastModifiedBy>
  <cp:revision/>
  <dcterms:created xsi:type="dcterms:W3CDTF">2015-06-05T18:17:20Z</dcterms:created>
  <dcterms:modified xsi:type="dcterms:W3CDTF">2021-02-16T21:10:19Z</dcterms:modified>
  <cp:category/>
  <cp:contentStatus/>
</cp:coreProperties>
</file>