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LMU\ISAESUPAERO\RP\first_try\"/>
    </mc:Choice>
  </mc:AlternateContent>
  <xr:revisionPtr revIDLastSave="0" documentId="13_ncr:1_{FCFAAE09-8A41-4021-BDD0-FF90B4ED3E0B}" xr6:coauthVersionLast="47" xr6:coauthVersionMax="47" xr10:uidLastSave="{00000000-0000-0000-0000-000000000000}"/>
  <bookViews>
    <workbookView xWindow="-108" yWindow="-108" windowWidth="23256" windowHeight="12576" xr2:uid="{1B04B519-20CE-46C8-9314-B3E6C94AF850}"/>
  </bookViews>
  <sheets>
    <sheet name="A321_newgeometry" sheetId="3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3" l="1"/>
  <c r="C30" i="3"/>
  <c r="B30" i="3"/>
  <c r="B26" i="3"/>
  <c r="C24" i="3"/>
  <c r="B24" i="3"/>
  <c r="C22" i="3"/>
  <c r="B22" i="3"/>
  <c r="C20" i="3"/>
  <c r="B20" i="3"/>
  <c r="B11" i="3"/>
  <c r="C5" i="3"/>
  <c r="B5" i="3"/>
</calcChain>
</file>

<file path=xl/sharedStrings.xml><?xml version="1.0" encoding="utf-8"?>
<sst xmlns="http://schemas.openxmlformats.org/spreadsheetml/2006/main" count="90" uniqueCount="64">
  <si>
    <t>mac</t>
  </si>
  <si>
    <t>c_root</t>
  </si>
  <si>
    <t>taper</t>
  </si>
  <si>
    <t>t/c</t>
  </si>
  <si>
    <t>Wing</t>
  </si>
  <si>
    <t>Material</t>
  </si>
  <si>
    <t>E</t>
  </si>
  <si>
    <t>v</t>
  </si>
  <si>
    <t>G</t>
  </si>
  <si>
    <t>sigma(t)</t>
  </si>
  <si>
    <t>sigma(c)</t>
  </si>
  <si>
    <t>rho</t>
  </si>
  <si>
    <t>Al 6061</t>
  </si>
  <si>
    <t>g/cm^3</t>
  </si>
  <si>
    <t>MPa</t>
  </si>
  <si>
    <t xml:space="preserve">GPa </t>
  </si>
  <si>
    <t>GPa</t>
  </si>
  <si>
    <t>Titanium</t>
  </si>
  <si>
    <t>CFRP</t>
  </si>
  <si>
    <t>1.6</t>
  </si>
  <si>
    <t>Steel</t>
  </si>
  <si>
    <t>A321-200</t>
  </si>
  <si>
    <t>span</t>
  </si>
  <si>
    <t>m</t>
  </si>
  <si>
    <t>units</t>
  </si>
  <si>
    <t>Flight Data</t>
  </si>
  <si>
    <t>FL</t>
  </si>
  <si>
    <t>c</t>
  </si>
  <si>
    <t>(from https://www.aerodynamics4students.com/properties-of-the-atmosphere/table-of-atmospheric-properties.php)</t>
  </si>
  <si>
    <t>m/s</t>
  </si>
  <si>
    <t>µ</t>
  </si>
  <si>
    <t>Mach_cr</t>
  </si>
  <si>
    <t>range</t>
  </si>
  <si>
    <t>nm</t>
  </si>
  <si>
    <t>range_m</t>
  </si>
  <si>
    <t>s^-1</t>
  </si>
  <si>
    <t>SFC used</t>
  </si>
  <si>
    <t>0.5/3600</t>
  </si>
  <si>
    <t>W0</t>
  </si>
  <si>
    <t>RF</t>
  </si>
  <si>
    <t>Al</t>
  </si>
  <si>
    <t>Ti</t>
  </si>
  <si>
    <t>A320</t>
  </si>
  <si>
    <t>A321</t>
  </si>
  <si>
    <t>MTOW</t>
  </si>
  <si>
    <t>MLW</t>
  </si>
  <si>
    <t>ZFW</t>
  </si>
  <si>
    <t>kg</t>
  </si>
  <si>
    <t>0.53/3600</t>
  </si>
  <si>
    <t>A320-200</t>
  </si>
  <si>
    <t>-</t>
  </si>
  <si>
    <t>Mach_dive</t>
  </si>
  <si>
    <t>From these results, we can draw the following conclusions regarding material selection for the A321 wingbox:</t>
  </si>
  <si>
    <t>1. CFRP (Carbon Fiber Reinforced Polymer) is the best choice for minimizing fuel burn and wingbox mass</t>
  </si>
  <si>
    <t>2. Aluminum (Al) and Titanium (Ti) are intermediate options</t>
  </si>
  <si>
    <t>3. Steel is the worst option</t>
  </si>
  <si>
    <t>Final Conclusion:</t>
  </si>
  <si>
    <t xml:space="preserve">CFRP is the optimal material for the A321 wingbox due to its significant weight savings and improved fuel efficiency. </t>
  </si>
  <si>
    <t>Aluminum and Titanium are viable but less optimal, while Steel is highly unsuitable due to excessive weight and fuel consumption.</t>
  </si>
  <si>
    <t>Fuel burn</t>
  </si>
  <si>
    <t xml:space="preserve">Wingbox mass </t>
  </si>
  <si>
    <t>results  A321</t>
  </si>
  <si>
    <t xml:space="preserve">  </t>
  </si>
  <si>
    <t>results  A320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</si>
</sst>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000E+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u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4" fillId="0" borderId="0" xfId="0" applyFont="1" applyAlignment="1">
      <alignment vertical="center"/>
    </xf>
    <xf numFmtId="0" fontId="0" fillId="2" borderId="1" xfId="0" applyFill="1" applyBorder="1" applyAlignment="1">
      <alignment horizontal="right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1" fillId="2" borderId="1" xfId="0" applyFont="1" applyFill="1" applyBorder="1"/>
    <xf numFmtId="165" fontId="0" fillId="0" borderId="1" xfId="0" applyNumberFormat="1" applyBorder="1"/>
    <xf numFmtId="164" fontId="0" fillId="0" borderId="1" xfId="0" applyNumberFormat="1" applyBorder="1"/>
    <xf numFmtId="0" fontId="2" fillId="0" borderId="1" xfId="0" applyFont="1" applyBorder="1"/>
    <xf numFmtId="0" fontId="5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10" Type="http://schemas.openxmlformats.org/officeDocument/2006/relationships/image" Target="../media/image10.png"/><Relationship Id="rId4" Type="http://schemas.openxmlformats.org/officeDocument/2006/relationships/image" Target="../media/image4.jpe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140109</xdr:colOff>
      <xdr:row>8</xdr:row>
      <xdr:rowOff>49928</xdr:rowOff>
    </xdr:from>
    <xdr:to>
      <xdr:col>13</xdr:col>
      <xdr:colOff>538948</xdr:colOff>
      <xdr:row>13</xdr:row>
      <xdr:rowOff>66744</xdr:rowOff>
    </xdr:to>
    <xdr:pic>
      <xdr:nvPicPr>
        <xdr:cNvPr id="3" name="Imagem 3">
          <a:extLst>
            <a:ext uri="{FF2B5EF4-FFF2-40B4-BE49-F238E27FC236}">
              <a16:creationId xmlns:a16="http://schemas.microsoft.com/office/drawing/2014/main" id="{AB05C9E0-4939-4262-A4E8-65920C796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7789" y="1512968"/>
          <a:ext cx="4666039" cy="931216"/>
        </a:xfrm>
        <a:prstGeom prst="rect">
          <a:avLst/>
        </a:prstGeom>
      </xdr:spPr>
    </xdr:pic>
    <xdr:clientData/>
  </xdr:twoCellAnchor>
  <xdr:twoCellAnchor editAs="oneCell">
    <xdr:from>
      <xdr:col>6</xdr:col>
      <xdr:colOff>138113</xdr:colOff>
      <xdr:row>0</xdr:row>
      <xdr:rowOff>0</xdr:rowOff>
    </xdr:from>
    <xdr:to>
      <xdr:col>10</xdr:col>
      <xdr:colOff>319087</xdr:colOff>
      <xdr:row>8</xdr:row>
      <xdr:rowOff>29740</xdr:rowOff>
    </xdr:to>
    <xdr:pic>
      <xdr:nvPicPr>
        <xdr:cNvPr id="4" name="Imagem 4">
          <a:extLst>
            <a:ext uri="{FF2B5EF4-FFF2-40B4-BE49-F238E27FC236}">
              <a16:creationId xmlns:a16="http://schemas.microsoft.com/office/drawing/2014/main" id="{4EBBC4C7-827B-406E-B2CE-5E856284D0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35793" y="0"/>
          <a:ext cx="2619373" cy="1492780"/>
        </a:xfrm>
        <a:prstGeom prst="rect">
          <a:avLst/>
        </a:prstGeom>
      </xdr:spPr>
    </xdr:pic>
    <xdr:clientData/>
  </xdr:twoCellAnchor>
  <xdr:twoCellAnchor editAs="oneCell">
    <xdr:from>
      <xdr:col>5</xdr:col>
      <xdr:colOff>253226</xdr:colOff>
      <xdr:row>36</xdr:row>
      <xdr:rowOff>53927</xdr:rowOff>
    </xdr:from>
    <xdr:to>
      <xdr:col>12</xdr:col>
      <xdr:colOff>526267</xdr:colOff>
      <xdr:row>52</xdr:row>
      <xdr:rowOff>141337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8200CE1-EA89-97FF-8EB7-854FD7087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5626" y="6637607"/>
          <a:ext cx="4540241" cy="3013490"/>
        </a:xfrm>
        <a:prstGeom prst="rect">
          <a:avLst/>
        </a:prstGeom>
      </xdr:spPr>
    </xdr:pic>
    <xdr:clientData/>
  </xdr:twoCellAnchor>
  <xdr:twoCellAnchor editAs="oneCell">
    <xdr:from>
      <xdr:col>0</xdr:col>
      <xdr:colOff>83820</xdr:colOff>
      <xdr:row>36</xdr:row>
      <xdr:rowOff>100566</xdr:rowOff>
    </xdr:from>
    <xdr:to>
      <xdr:col>5</xdr:col>
      <xdr:colOff>350520</xdr:colOff>
      <xdr:row>52</xdr:row>
      <xdr:rowOff>58473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EADB735-69A9-489C-AA09-B1E8257E6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6684246"/>
          <a:ext cx="4229100" cy="2883987"/>
        </a:xfrm>
        <a:prstGeom prst="rect">
          <a:avLst/>
        </a:prstGeom>
      </xdr:spPr>
    </xdr:pic>
    <xdr:clientData/>
  </xdr:twoCellAnchor>
  <xdr:twoCellAnchor editAs="oneCell">
    <xdr:from>
      <xdr:col>12</xdr:col>
      <xdr:colOff>527266</xdr:colOff>
      <xdr:row>35</xdr:row>
      <xdr:rowOff>178274</xdr:rowOff>
    </xdr:from>
    <xdr:to>
      <xdr:col>20</xdr:col>
      <xdr:colOff>172020</xdr:colOff>
      <xdr:row>52</xdr:row>
      <xdr:rowOff>143959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89FB44A-43B6-294C-4C62-F4308216D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56866" y="6579074"/>
          <a:ext cx="4521554" cy="3074645"/>
        </a:xfrm>
        <a:prstGeom prst="rect">
          <a:avLst/>
        </a:prstGeom>
      </xdr:spPr>
    </xdr:pic>
    <xdr:clientData/>
  </xdr:twoCellAnchor>
  <xdr:twoCellAnchor editAs="oneCell">
    <xdr:from>
      <xdr:col>20</xdr:col>
      <xdr:colOff>154787</xdr:colOff>
      <xdr:row>36</xdr:row>
      <xdr:rowOff>72349</xdr:rowOff>
    </xdr:from>
    <xdr:to>
      <xdr:col>27</xdr:col>
      <xdr:colOff>243796</xdr:colOff>
      <xdr:row>52</xdr:row>
      <xdr:rowOff>138607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65FF406-ABB7-87FD-BC73-30B497DCE5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261187" y="6656029"/>
          <a:ext cx="4356209" cy="2992338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</xdr:colOff>
      <xdr:row>57</xdr:row>
      <xdr:rowOff>60728</xdr:rowOff>
    </xdr:from>
    <xdr:to>
      <xdr:col>5</xdr:col>
      <xdr:colOff>426720</xdr:colOff>
      <xdr:row>73</xdr:row>
      <xdr:rowOff>33238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14F8E5E-8B4F-48EA-835B-1D5372384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480" y="10484888"/>
          <a:ext cx="4358640" cy="2898590"/>
        </a:xfrm>
        <a:prstGeom prst="rect">
          <a:avLst/>
        </a:prstGeom>
      </xdr:spPr>
    </xdr:pic>
    <xdr:clientData/>
  </xdr:twoCellAnchor>
  <xdr:twoCellAnchor editAs="oneCell">
    <xdr:from>
      <xdr:col>5</xdr:col>
      <xdr:colOff>428079</xdr:colOff>
      <xdr:row>57</xdr:row>
      <xdr:rowOff>15008</xdr:rowOff>
    </xdr:from>
    <xdr:to>
      <xdr:col>12</xdr:col>
      <xdr:colOff>460202</xdr:colOff>
      <xdr:row>72</xdr:row>
      <xdr:rowOff>146506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3A84608-72DC-45AC-9763-F21B748B5B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390479" y="10439168"/>
          <a:ext cx="4299323" cy="2874698"/>
        </a:xfrm>
        <a:prstGeom prst="rect">
          <a:avLst/>
        </a:prstGeom>
      </xdr:spPr>
    </xdr:pic>
    <xdr:clientData/>
  </xdr:twoCellAnchor>
  <xdr:twoCellAnchor editAs="oneCell">
    <xdr:from>
      <xdr:col>19</xdr:col>
      <xdr:colOff>471284</xdr:colOff>
      <xdr:row>57</xdr:row>
      <xdr:rowOff>8698</xdr:rowOff>
    </xdr:from>
    <xdr:to>
      <xdr:col>26</xdr:col>
      <xdr:colOff>409238</xdr:colOff>
      <xdr:row>72</xdr:row>
      <xdr:rowOff>67364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69B99E5-CEFC-497A-8ADD-8994314CEC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968084" y="10432858"/>
          <a:ext cx="4205154" cy="2801866"/>
        </a:xfrm>
        <a:prstGeom prst="rect">
          <a:avLst/>
        </a:prstGeom>
      </xdr:spPr>
    </xdr:pic>
    <xdr:clientData/>
  </xdr:twoCellAnchor>
  <xdr:twoCellAnchor editAs="oneCell">
    <xdr:from>
      <xdr:col>12</xdr:col>
      <xdr:colOff>408238</xdr:colOff>
      <xdr:row>56</xdr:row>
      <xdr:rowOff>160020</xdr:rowOff>
    </xdr:from>
    <xdr:to>
      <xdr:col>19</xdr:col>
      <xdr:colOff>551062</xdr:colOff>
      <xdr:row>73</xdr:row>
      <xdr:rowOff>27637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B10090C-C87A-2C94-E31E-6FE25F2F83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637838" y="10401300"/>
          <a:ext cx="4410024" cy="29765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FD299-4774-4E81-BA21-21276815B444}">
  <dimension ref="A1:F93"/>
  <sheetViews>
    <sheetView tabSelected="1" topLeftCell="A50" zoomScaleNormal="100" workbookViewId="0">
      <selection activeCell="K57" sqref="K57"/>
    </sheetView>
  </sheetViews>
  <sheetFormatPr defaultRowHeight="14.4" x14ac:dyDescent="0.3"/>
  <cols>
    <col min="1" max="1" width="12.88671875" bestFit="1" customWidth="1"/>
    <col min="2" max="2" width="13.88671875" bestFit="1" customWidth="1"/>
    <col min="3" max="3" width="13.21875" bestFit="1" customWidth="1"/>
  </cols>
  <sheetData>
    <row r="1" spans="1:6" x14ac:dyDescent="0.3">
      <c r="A1" s="13" t="s">
        <v>4</v>
      </c>
      <c r="B1" s="6" t="s">
        <v>21</v>
      </c>
      <c r="C1" s="6" t="s">
        <v>49</v>
      </c>
      <c r="D1" s="5" t="s">
        <v>24</v>
      </c>
    </row>
    <row r="2" spans="1:6" x14ac:dyDescent="0.3">
      <c r="A2" s="6" t="s">
        <v>22</v>
      </c>
      <c r="B2" s="7">
        <v>33.909999999999997</v>
      </c>
      <c r="C2" s="7">
        <v>33.909999999999997</v>
      </c>
      <c r="D2" s="8" t="s">
        <v>23</v>
      </c>
    </row>
    <row r="3" spans="1:6" x14ac:dyDescent="0.3">
      <c r="A3" s="6" t="s">
        <v>0</v>
      </c>
      <c r="B3" s="7">
        <v>4.29</v>
      </c>
      <c r="C3" s="7">
        <v>4.29</v>
      </c>
      <c r="D3" s="8" t="s">
        <v>23</v>
      </c>
    </row>
    <row r="4" spans="1:6" x14ac:dyDescent="0.3">
      <c r="A4" s="6" t="s">
        <v>2</v>
      </c>
      <c r="B4" s="7">
        <v>0.24</v>
      </c>
      <c r="C4" s="7">
        <v>0.24</v>
      </c>
      <c r="D4" s="8" t="s">
        <v>50</v>
      </c>
    </row>
    <row r="5" spans="1:6" x14ac:dyDescent="0.3">
      <c r="A5" s="6" t="s">
        <v>1</v>
      </c>
      <c r="B5" s="7">
        <f xml:space="preserve"> B3/(2/3*(1+B4+B4*B4)/(1+B4))</f>
        <v>6.1493526510480887</v>
      </c>
      <c r="C5" s="7">
        <f xml:space="preserve"> C3/(2/3*(1+C4+C4*C4)/(1+C4))</f>
        <v>6.1493526510480887</v>
      </c>
      <c r="D5" s="8" t="s">
        <v>23</v>
      </c>
    </row>
    <row r="6" spans="1:6" x14ac:dyDescent="0.3">
      <c r="A6" s="6" t="s">
        <v>3</v>
      </c>
      <c r="B6" s="7">
        <v>0.11799999999999999</v>
      </c>
      <c r="C6" s="7">
        <v>0.11799999999999999</v>
      </c>
      <c r="D6" s="8" t="s">
        <v>50</v>
      </c>
    </row>
    <row r="8" spans="1:6" x14ac:dyDescent="0.3">
      <c r="A8" s="13" t="s">
        <v>5</v>
      </c>
      <c r="B8" s="6" t="s">
        <v>12</v>
      </c>
      <c r="C8" s="6" t="s">
        <v>17</v>
      </c>
      <c r="D8" s="6" t="s">
        <v>20</v>
      </c>
      <c r="E8" s="6" t="s">
        <v>18</v>
      </c>
      <c r="F8" s="5" t="s">
        <v>24</v>
      </c>
    </row>
    <row r="9" spans="1:6" x14ac:dyDescent="0.3">
      <c r="A9" s="6" t="s">
        <v>6</v>
      </c>
      <c r="B9" s="7">
        <v>69</v>
      </c>
      <c r="C9" s="7">
        <v>120</v>
      </c>
      <c r="D9" s="7">
        <v>210</v>
      </c>
      <c r="E9" s="7">
        <v>150</v>
      </c>
      <c r="F9" s="8" t="s">
        <v>15</v>
      </c>
    </row>
    <row r="10" spans="1:6" x14ac:dyDescent="0.3">
      <c r="A10" s="6" t="s">
        <v>7</v>
      </c>
      <c r="B10" s="7">
        <v>0.33</v>
      </c>
      <c r="C10" s="7"/>
      <c r="D10" s="7"/>
      <c r="E10" s="7"/>
      <c r="F10" s="8"/>
    </row>
    <row r="11" spans="1:6" x14ac:dyDescent="0.3">
      <c r="A11" s="6" t="s">
        <v>8</v>
      </c>
      <c r="B11" s="7">
        <f xml:space="preserve"> B9/(2*(1+B10))</f>
        <v>25.939849624060148</v>
      </c>
      <c r="C11" s="7"/>
      <c r="D11" s="7"/>
      <c r="E11" s="7"/>
      <c r="F11" s="8" t="s">
        <v>16</v>
      </c>
    </row>
    <row r="12" spans="1:6" x14ac:dyDescent="0.3">
      <c r="A12" s="6" t="s">
        <v>10</v>
      </c>
      <c r="B12" s="7">
        <v>270</v>
      </c>
      <c r="C12" s="7">
        <v>880</v>
      </c>
      <c r="D12" s="7">
        <v>355</v>
      </c>
      <c r="E12" s="7">
        <v>1200</v>
      </c>
      <c r="F12" s="8" t="s">
        <v>14</v>
      </c>
    </row>
    <row r="13" spans="1:6" x14ac:dyDescent="0.3">
      <c r="A13" s="6" t="s">
        <v>9</v>
      </c>
      <c r="B13" s="7">
        <v>-270</v>
      </c>
      <c r="C13" s="7">
        <v>-880</v>
      </c>
      <c r="D13" s="7">
        <v>-355</v>
      </c>
      <c r="E13" s="7">
        <v>-880</v>
      </c>
      <c r="F13" s="8" t="s">
        <v>14</v>
      </c>
    </row>
    <row r="14" spans="1:6" x14ac:dyDescent="0.3">
      <c r="A14" s="6" t="s">
        <v>11</v>
      </c>
      <c r="B14" s="7">
        <v>2.7</v>
      </c>
      <c r="C14" s="7">
        <v>4.5</v>
      </c>
      <c r="D14" s="7">
        <v>7.8</v>
      </c>
      <c r="E14" s="7" t="s">
        <v>19</v>
      </c>
      <c r="F14" s="8" t="s">
        <v>13</v>
      </c>
    </row>
    <row r="16" spans="1:6" x14ac:dyDescent="0.3">
      <c r="A16" s="13" t="s">
        <v>25</v>
      </c>
      <c r="B16" s="5" t="s">
        <v>43</v>
      </c>
      <c r="C16" s="5" t="s">
        <v>42</v>
      </c>
      <c r="D16" s="5" t="s">
        <v>24</v>
      </c>
      <c r="E16" t="s">
        <v>28</v>
      </c>
      <c r="F16" s="1" t="s">
        <v>62</v>
      </c>
    </row>
    <row r="17" spans="1:4" x14ac:dyDescent="0.3">
      <c r="A17" s="6" t="s">
        <v>26</v>
      </c>
      <c r="B17" s="7">
        <v>370</v>
      </c>
      <c r="C17" s="7">
        <v>370</v>
      </c>
      <c r="D17" s="7"/>
    </row>
    <row r="18" spans="1:4" x14ac:dyDescent="0.3">
      <c r="A18" s="6" t="s">
        <v>31</v>
      </c>
      <c r="B18" s="7">
        <v>0.78</v>
      </c>
      <c r="C18" s="7">
        <v>0.78</v>
      </c>
      <c r="D18" s="7"/>
    </row>
    <row r="19" spans="1:4" x14ac:dyDescent="0.3">
      <c r="A19" s="6" t="s">
        <v>51</v>
      </c>
      <c r="B19" s="7">
        <v>0.53</v>
      </c>
      <c r="C19" s="7">
        <v>0.57999999999999996</v>
      </c>
      <c r="D19" s="7"/>
    </row>
    <row r="20" spans="1:4" x14ac:dyDescent="0.3">
      <c r="A20" s="6" t="s">
        <v>11</v>
      </c>
      <c r="B20" s="7">
        <f xml:space="preserve"> 0.2843*1.225</f>
        <v>0.34826750000000001</v>
      </c>
      <c r="C20" s="7">
        <f xml:space="preserve"> 0.2843*1.225</f>
        <v>0.34826750000000001</v>
      </c>
      <c r="D20" s="7"/>
    </row>
    <row r="21" spans="1:4" x14ac:dyDescent="0.3">
      <c r="A21" s="6" t="s">
        <v>27</v>
      </c>
      <c r="B21" s="7">
        <v>295.10000000000002</v>
      </c>
      <c r="C21" s="7">
        <v>295.10000000000002</v>
      </c>
      <c r="D21" s="8" t="s">
        <v>29</v>
      </c>
    </row>
    <row r="22" spans="1:4" x14ac:dyDescent="0.3">
      <c r="A22" s="9" t="s">
        <v>30</v>
      </c>
      <c r="B22" s="10">
        <f xml:space="preserve"> 0.7947 * 0.0000181206</f>
        <v>1.440044082E-5</v>
      </c>
      <c r="C22" s="10">
        <f xml:space="preserve"> 0.7947 * 0.0000181206</f>
        <v>1.440044082E-5</v>
      </c>
      <c r="D22" s="7"/>
    </row>
    <row r="23" spans="1:4" x14ac:dyDescent="0.3">
      <c r="A23" s="9" t="s">
        <v>32</v>
      </c>
      <c r="B23" s="11">
        <v>2700</v>
      </c>
      <c r="C23" s="11">
        <v>2700</v>
      </c>
      <c r="D23" s="8" t="s">
        <v>33</v>
      </c>
    </row>
    <row r="24" spans="1:4" x14ac:dyDescent="0.3">
      <c r="A24" s="9" t="s">
        <v>34</v>
      </c>
      <c r="B24" s="11">
        <f xml:space="preserve"> B23 * 1852</f>
        <v>5000400</v>
      </c>
      <c r="C24" s="11">
        <f>C23*1852</f>
        <v>5000400</v>
      </c>
      <c r="D24" s="8" t="s">
        <v>23</v>
      </c>
    </row>
    <row r="25" spans="1:4" x14ac:dyDescent="0.3">
      <c r="A25" s="9" t="s">
        <v>36</v>
      </c>
      <c r="B25" s="8" t="s">
        <v>37</v>
      </c>
      <c r="C25" s="8" t="s">
        <v>48</v>
      </c>
      <c r="D25" s="8" t="s">
        <v>35</v>
      </c>
    </row>
    <row r="26" spans="1:4" x14ac:dyDescent="0.3">
      <c r="A26" s="9" t="s">
        <v>38</v>
      </c>
      <c r="B26" s="7">
        <f xml:space="preserve"> 0.8 * B29</f>
        <v>57200</v>
      </c>
      <c r="C26" s="7">
        <f xml:space="preserve"> 0.8*C29</f>
        <v>48400</v>
      </c>
      <c r="D26" s="8" t="s">
        <v>47</v>
      </c>
    </row>
    <row r="27" spans="1:4" x14ac:dyDescent="0.3">
      <c r="A27" s="9" t="s">
        <v>44</v>
      </c>
      <c r="B27" s="7">
        <v>89000</v>
      </c>
      <c r="C27" s="7">
        <v>73500</v>
      </c>
      <c r="D27" s="8" t="s">
        <v>47</v>
      </c>
    </row>
    <row r="28" spans="1:4" x14ac:dyDescent="0.3">
      <c r="A28" s="9" t="s">
        <v>45</v>
      </c>
      <c r="B28" s="7">
        <v>73500</v>
      </c>
      <c r="C28" s="12">
        <v>64500</v>
      </c>
      <c r="D28" s="8" t="s">
        <v>47</v>
      </c>
    </row>
    <row r="29" spans="1:4" x14ac:dyDescent="0.3">
      <c r="A29" s="9" t="s">
        <v>46</v>
      </c>
      <c r="B29" s="7">
        <v>71500</v>
      </c>
      <c r="C29" s="7">
        <v>60500</v>
      </c>
      <c r="D29" s="8" t="s">
        <v>47</v>
      </c>
    </row>
    <row r="30" spans="1:4" x14ac:dyDescent="0.3">
      <c r="A30" s="9" t="s">
        <v>39</v>
      </c>
      <c r="B30" s="12">
        <f>B28-B29</f>
        <v>2000</v>
      </c>
      <c r="C30" s="7">
        <f>C28-C29</f>
        <v>4000</v>
      </c>
      <c r="D30" s="8" t="s">
        <v>47</v>
      </c>
    </row>
    <row r="34" spans="1:6" x14ac:dyDescent="0.3">
      <c r="A34" s="13" t="s">
        <v>61</v>
      </c>
      <c r="B34" s="6" t="s">
        <v>40</v>
      </c>
      <c r="C34" s="6" t="s">
        <v>18</v>
      </c>
      <c r="D34" s="6" t="s">
        <v>41</v>
      </c>
      <c r="E34" s="6" t="s">
        <v>20</v>
      </c>
      <c r="F34" s="5" t="s">
        <v>24</v>
      </c>
    </row>
    <row r="35" spans="1:6" x14ac:dyDescent="0.3">
      <c r="A35" s="6" t="s">
        <v>59</v>
      </c>
      <c r="B35" s="7">
        <v>11984.69</v>
      </c>
      <c r="C35" s="7">
        <v>11345.22</v>
      </c>
      <c r="D35" s="7">
        <v>11933.59</v>
      </c>
      <c r="E35" s="7">
        <v>15531.61</v>
      </c>
      <c r="F35" s="8" t="s">
        <v>47</v>
      </c>
    </row>
    <row r="36" spans="1:6" x14ac:dyDescent="0.3">
      <c r="A36" s="6" t="s">
        <v>60</v>
      </c>
      <c r="B36" s="7">
        <v>5299.17</v>
      </c>
      <c r="C36" s="7">
        <v>1683.1</v>
      </c>
      <c r="D36" s="7">
        <v>4383.6499999999996</v>
      </c>
      <c r="E36" s="7">
        <v>16218.5</v>
      </c>
      <c r="F36" s="8" t="s">
        <v>47</v>
      </c>
    </row>
    <row r="55" spans="1:6" x14ac:dyDescent="0.3">
      <c r="A55" s="13" t="s">
        <v>63</v>
      </c>
      <c r="B55" s="6" t="s">
        <v>40</v>
      </c>
      <c r="C55" s="6" t="s">
        <v>18</v>
      </c>
      <c r="D55" s="6" t="s">
        <v>41</v>
      </c>
      <c r="E55" s="6" t="s">
        <v>20</v>
      </c>
      <c r="F55" s="5" t="s">
        <v>24</v>
      </c>
    </row>
    <row r="56" spans="1:6" x14ac:dyDescent="0.3">
      <c r="A56" s="6" t="s">
        <v>59</v>
      </c>
      <c r="B56" s="7">
        <v>11233.45</v>
      </c>
      <c r="C56" s="7">
        <v>10358.77</v>
      </c>
      <c r="D56" s="7">
        <v>10932.21</v>
      </c>
      <c r="E56" s="7">
        <v>13873.2</v>
      </c>
      <c r="F56" s="8" t="s">
        <v>47</v>
      </c>
    </row>
    <row r="57" spans="1:6" x14ac:dyDescent="0.3">
      <c r="A57" s="6" t="s">
        <v>60</v>
      </c>
      <c r="B57" s="7">
        <v>4316.62</v>
      </c>
      <c r="C57" s="7">
        <v>1649.44</v>
      </c>
      <c r="D57" s="7">
        <v>3604.41</v>
      </c>
      <c r="E57" s="7">
        <v>11571.71</v>
      </c>
      <c r="F57" s="8" t="s">
        <v>47</v>
      </c>
    </row>
    <row r="82" spans="1:1" x14ac:dyDescent="0.3">
      <c r="A82" t="s">
        <v>52</v>
      </c>
    </row>
    <row r="83" spans="1:1" x14ac:dyDescent="0.3">
      <c r="A83" s="2"/>
    </row>
    <row r="84" spans="1:1" x14ac:dyDescent="0.3">
      <c r="A84" s="3" t="s">
        <v>53</v>
      </c>
    </row>
    <row r="85" spans="1:1" x14ac:dyDescent="0.3">
      <c r="A85" s="2"/>
    </row>
    <row r="86" spans="1:1" x14ac:dyDescent="0.3">
      <c r="A86" s="3" t="s">
        <v>54</v>
      </c>
    </row>
    <row r="87" spans="1:1" x14ac:dyDescent="0.3">
      <c r="A87" s="2"/>
    </row>
    <row r="88" spans="1:1" x14ac:dyDescent="0.3">
      <c r="A88" s="3" t="s">
        <v>55</v>
      </c>
    </row>
    <row r="89" spans="1:1" x14ac:dyDescent="0.3">
      <c r="A89" s="3"/>
    </row>
    <row r="90" spans="1:1" ht="18" x14ac:dyDescent="0.3">
      <c r="A90" s="4" t="s">
        <v>56</v>
      </c>
    </row>
    <row r="92" spans="1:1" x14ac:dyDescent="0.3">
      <c r="A92" t="s">
        <v>57</v>
      </c>
    </row>
    <row r="93" spans="1:1" x14ac:dyDescent="0.3">
      <c r="A93" t="s">
        <v>58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A321_newgeometry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ÁLVARO GUILHERME SILVA VILELA CARIDADE</dc:creator>
  <cp:lastModifiedBy>Almudena rita COBO-URIOS</cp:lastModifiedBy>
  <dcterms:created xsi:type="dcterms:W3CDTF">2025-03-11T09:32:17Z</dcterms:created>
  <dcterms:modified xsi:type="dcterms:W3CDTF">2025-03-21T10:10:36Z</dcterms:modified>
</cp:coreProperties>
</file>