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isboa-my.sharepoint.com/personal/ist1103526_tecnico_ulisboa_pt/Documents/Ambiente de Trabalho/RP/"/>
    </mc:Choice>
  </mc:AlternateContent>
  <xr:revisionPtr revIDLastSave="240" documentId="8_{9547845A-5B33-4703-B978-B5D7FF823B7C}" xr6:coauthVersionLast="47" xr6:coauthVersionMax="47" xr10:uidLastSave="{BB724B8C-F926-41F2-9553-CFD795A2CFA2}"/>
  <bookViews>
    <workbookView xWindow="-98" yWindow="-98" windowWidth="19396" windowHeight="10276" xr2:uid="{1B04B519-20CE-46C8-9314-B3E6C94AF850}"/>
  </bookViews>
  <sheets>
    <sheet name="A321" sheetId="1" r:id="rId1"/>
    <sheet name="A3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C24" i="1"/>
  <c r="C5" i="1"/>
  <c r="B5" i="1"/>
  <c r="C26" i="1"/>
  <c r="B26" i="1"/>
  <c r="C30" i="1"/>
  <c r="B30" i="1"/>
  <c r="B24" i="1"/>
  <c r="B22" i="1"/>
  <c r="B20" i="1"/>
  <c r="B11" i="1"/>
</calcChain>
</file>

<file path=xl/sharedStrings.xml><?xml version="1.0" encoding="utf-8"?>
<sst xmlns="http://schemas.openxmlformats.org/spreadsheetml/2006/main" count="83" uniqueCount="65">
  <si>
    <t>mac</t>
  </si>
  <si>
    <t>c_root</t>
  </si>
  <si>
    <t>taper</t>
  </si>
  <si>
    <t>t/c</t>
  </si>
  <si>
    <t>Wing</t>
  </si>
  <si>
    <t>Material</t>
  </si>
  <si>
    <t>E</t>
  </si>
  <si>
    <t>v</t>
  </si>
  <si>
    <t>G</t>
  </si>
  <si>
    <t>sigma(t)</t>
  </si>
  <si>
    <t>sigma(c)</t>
  </si>
  <si>
    <t>rho</t>
  </si>
  <si>
    <t>Al 6061</t>
  </si>
  <si>
    <t>g/cm^3</t>
  </si>
  <si>
    <t>MPa</t>
  </si>
  <si>
    <t xml:space="preserve">GPa </t>
  </si>
  <si>
    <t>GPa</t>
  </si>
  <si>
    <t>Titanium</t>
  </si>
  <si>
    <t>CFRP</t>
  </si>
  <si>
    <t>1.6</t>
  </si>
  <si>
    <t>Steel</t>
  </si>
  <si>
    <t>A321-200</t>
  </si>
  <si>
    <t>span</t>
  </si>
  <si>
    <t>m</t>
  </si>
  <si>
    <t>units</t>
  </si>
  <si>
    <t>Flight Data</t>
  </si>
  <si>
    <t>FL</t>
  </si>
  <si>
    <t>c</t>
  </si>
  <si>
    <t>(from https://www.aerodynamics4students.com/properties-of-the-atmosphere/table-of-atmospheric-properties.php)</t>
  </si>
  <si>
    <t>m/s</t>
  </si>
  <si>
    <t>µ</t>
  </si>
  <si>
    <t>Mach_cr</t>
  </si>
  <si>
    <t>range</t>
  </si>
  <si>
    <t>nm</t>
  </si>
  <si>
    <t>range_m</t>
  </si>
  <si>
    <t>s^-1</t>
  </si>
  <si>
    <t>SFC used</t>
  </si>
  <si>
    <t>0.5/3600</t>
  </si>
  <si>
    <t>W0</t>
  </si>
  <si>
    <t>RF</t>
  </si>
  <si>
    <t>results</t>
  </si>
  <si>
    <t>Al</t>
  </si>
  <si>
    <t>Ti</t>
  </si>
  <si>
    <t>A320</t>
  </si>
  <si>
    <t>A321</t>
  </si>
  <si>
    <t>MTOW</t>
  </si>
  <si>
    <t>MLW</t>
  </si>
  <si>
    <t>ZFW</t>
  </si>
  <si>
    <t>kg</t>
  </si>
  <si>
    <t>0.53/3600</t>
  </si>
  <si>
    <t>A320-200</t>
  </si>
  <si>
    <t>-</t>
  </si>
  <si>
    <t>Mach_dive</t>
  </si>
  <si>
    <t>Al 7075</t>
  </si>
  <si>
    <t>with more</t>
  </si>
  <si>
    <t>nodes</t>
  </si>
  <si>
    <t>(3,7,5)</t>
  </si>
  <si>
    <t xml:space="preserve">original </t>
  </si>
  <si>
    <t>From these results, we can draw the following conclusions regarding material selection for the A321 wingbox:</t>
  </si>
  <si>
    <t>1. CFRP (Carbon Fiber Reinforced Polymer) is the best choice for minimizing fuel burn and wingbox mass</t>
  </si>
  <si>
    <t>2. Aluminum (Al) and Titanium (Ti) are intermediate options</t>
  </si>
  <si>
    <t>3. Steel is the worst option</t>
  </si>
  <si>
    <t>Final Conclusion:</t>
  </si>
  <si>
    <t xml:space="preserve">CFRP is the optimal material for the A321 wingbox due to its significant weight savings and improved fuel efficiency. </t>
  </si>
  <si>
    <t>Aluminum and Titanium are viable but less optimal, while Steel is highly unsuitable due to excessive weight and fuel consumption.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</si>
</sst>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E+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617724</xdr:colOff>
      <xdr:row>16</xdr:row>
      <xdr:rowOff>177902</xdr:rowOff>
    </xdr:from>
    <xdr:to>
      <xdr:col>10</xdr:col>
      <xdr:colOff>515926</xdr:colOff>
      <xdr:row>28</xdr:row>
      <xdr:rowOff>102751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2632D1-4879-EFBE-B50B-64EBFF1B4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638" y="3066128"/>
          <a:ext cx="3792699" cy="2091018"/>
        </a:xfrm>
        <a:prstGeom prst="rect">
          <a:avLst/>
        </a:prstGeom>
      </xdr:spPr>
    </xdr:pic>
    <xdr:clientData/>
  </xdr:twoCellAnchor>
  <xdr:twoCellAnchor editAs="oneCell">
    <xdr:from>
      <xdr:col>6</xdr:col>
      <xdr:colOff>140109</xdr:colOff>
      <xdr:row>8</xdr:row>
      <xdr:rowOff>49928</xdr:rowOff>
    </xdr:from>
    <xdr:to>
      <xdr:col>13</xdr:col>
      <xdr:colOff>538948</xdr:colOff>
      <xdr:row>13</xdr:row>
      <xdr:rowOff>66744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D268983-7F7F-BC38-28B6-216A18D43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0270" y="1494041"/>
          <a:ext cx="4942419" cy="919387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0</xdr:row>
      <xdr:rowOff>0</xdr:rowOff>
    </xdr:from>
    <xdr:to>
      <xdr:col>10</xdr:col>
      <xdr:colOff>319086</xdr:colOff>
      <xdr:row>8</xdr:row>
      <xdr:rowOff>29740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F7C2E72-191D-F292-F360-EAD15989E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8274" y="0"/>
          <a:ext cx="2777305" cy="1473853"/>
        </a:xfrm>
        <a:prstGeom prst="rect">
          <a:avLst/>
        </a:prstGeom>
      </xdr:spPr>
    </xdr:pic>
    <xdr:clientData/>
  </xdr:twoCellAnchor>
  <xdr:twoCellAnchor editAs="oneCell">
    <xdr:from>
      <xdr:col>8</xdr:col>
      <xdr:colOff>3798</xdr:colOff>
      <xdr:row>31</xdr:row>
      <xdr:rowOff>14502</xdr:rowOff>
    </xdr:from>
    <xdr:to>
      <xdr:col>11</xdr:col>
      <xdr:colOff>568426</xdr:colOff>
      <xdr:row>40</xdr:row>
      <xdr:rowOff>61603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108B3EC-E120-FE78-25A2-634013586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3042" y="5249412"/>
          <a:ext cx="2511878" cy="167172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37</xdr:row>
      <xdr:rowOff>0</xdr:rowOff>
    </xdr:from>
    <xdr:to>
      <xdr:col>6</xdr:col>
      <xdr:colOff>384494</xdr:colOff>
      <xdr:row>39</xdr:row>
      <xdr:rowOff>155013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4855556-520A-30FA-8C24-86640E84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084" y="6498508"/>
          <a:ext cx="4274726" cy="5160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6</xdr:col>
      <xdr:colOff>396017</xdr:colOff>
      <xdr:row>43</xdr:row>
      <xdr:rowOff>144111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C2C875-0E45-2137-D67C-8EA4310E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9083" y="7401079"/>
          <a:ext cx="4286250" cy="50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6</xdr:col>
      <xdr:colOff>399858</xdr:colOff>
      <xdr:row>47</xdr:row>
      <xdr:rowOff>144119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9552082-F251-B367-0816-6251D75F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9084" y="8123136"/>
          <a:ext cx="4290090" cy="5051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384495</xdr:colOff>
      <xdr:row>35</xdr:row>
      <xdr:rowOff>157121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6DE98B2-3588-4772-8BD9-0D0A8E72C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083" y="5956966"/>
          <a:ext cx="4274728" cy="518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399802</xdr:colOff>
      <xdr:row>0</xdr:row>
      <xdr:rowOff>23813</xdr:rowOff>
    </xdr:from>
    <xdr:to>
      <xdr:col>14</xdr:col>
      <xdr:colOff>311159</xdr:colOff>
      <xdr:row>14</xdr:row>
      <xdr:rowOff>14288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F07F46-F31B-B52C-BC44-A0075223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402" y="23813"/>
          <a:ext cx="3797557" cy="2524125"/>
        </a:xfrm>
        <a:prstGeom prst="rect">
          <a:avLst/>
        </a:prstGeom>
      </xdr:spPr>
    </xdr:pic>
    <xdr:clientData/>
  </xdr:twoCellAnchor>
  <xdr:twoCellAnchor editAs="oneCell">
    <xdr:from>
      <xdr:col>0</xdr:col>
      <xdr:colOff>642937</xdr:colOff>
      <xdr:row>1</xdr:row>
      <xdr:rowOff>9525</xdr:rowOff>
    </xdr:from>
    <xdr:to>
      <xdr:col>8</xdr:col>
      <xdr:colOff>414084</xdr:colOff>
      <xdr:row>4</xdr:row>
      <xdr:rowOff>104973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7EB542-526E-A29F-51EF-9759725A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" y="190500"/>
          <a:ext cx="4952747" cy="638373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304819</xdr:colOff>
      <xdr:row>0</xdr:row>
      <xdr:rowOff>57151</xdr:rowOff>
    </xdr:from>
    <xdr:to>
      <xdr:col>20</xdr:col>
      <xdr:colOff>96059</xdr:colOff>
      <xdr:row>13</xdr:row>
      <xdr:rowOff>158200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0FADD91-A3AD-8DE4-DEC9-3E857464A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2619" y="57151"/>
          <a:ext cx="3677440" cy="245372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5</xdr:row>
      <xdr:rowOff>9524</xdr:rowOff>
    </xdr:from>
    <xdr:to>
      <xdr:col>8</xdr:col>
      <xdr:colOff>419100</xdr:colOff>
      <xdr:row>8</xdr:row>
      <xdr:rowOff>63304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EA7E425-9378-41BB-84F3-F51176CD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914399"/>
          <a:ext cx="4962525" cy="5967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178796</xdr:rowOff>
    </xdr:from>
    <xdr:to>
      <xdr:col>8</xdr:col>
      <xdr:colOff>457200</xdr:colOff>
      <xdr:row>13</xdr:row>
      <xdr:rowOff>56182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9F371E1-C369-A124-DAC5-D9FBC943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807571"/>
          <a:ext cx="4991100" cy="601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442707</xdr:colOff>
      <xdr:row>21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6683AD5-6D66-1FCC-2965-5F6DE059E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3257550"/>
          <a:ext cx="4976607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8</xdr:col>
      <xdr:colOff>461963</xdr:colOff>
      <xdr:row>17</xdr:row>
      <xdr:rowOff>48920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0A7E54A-73F1-C5DC-574B-63EDBFFF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533651"/>
          <a:ext cx="4995863" cy="5918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EB6C-3202-405D-8542-633542262745}">
  <dimension ref="A1:I54"/>
  <sheetViews>
    <sheetView tabSelected="1" topLeftCell="A10" zoomScale="91" workbookViewId="0">
      <selection activeCell="D22" sqref="D22"/>
    </sheetView>
  </sheetViews>
  <sheetFormatPr defaultRowHeight="14.25" x14ac:dyDescent="0.45"/>
  <cols>
    <col min="2" max="2" width="13.9296875" bestFit="1" customWidth="1"/>
    <col min="3" max="3" width="13.265625" bestFit="1" customWidth="1"/>
  </cols>
  <sheetData>
    <row r="1" spans="1:6" x14ac:dyDescent="0.45">
      <c r="A1" s="1" t="s">
        <v>4</v>
      </c>
      <c r="B1" t="s">
        <v>21</v>
      </c>
      <c r="C1" t="s">
        <v>50</v>
      </c>
      <c r="D1" s="2" t="s">
        <v>24</v>
      </c>
    </row>
    <row r="2" spans="1:6" x14ac:dyDescent="0.45">
      <c r="A2" t="s">
        <v>22</v>
      </c>
      <c r="B2">
        <v>33.909999999999997</v>
      </c>
      <c r="C2">
        <v>33.909999999999997</v>
      </c>
      <c r="D2" s="2" t="s">
        <v>23</v>
      </c>
    </row>
    <row r="3" spans="1:6" x14ac:dyDescent="0.45">
      <c r="A3" t="s">
        <v>0</v>
      </c>
      <c r="B3">
        <v>4.29</v>
      </c>
      <c r="C3">
        <v>4.29</v>
      </c>
      <c r="D3" s="2" t="s">
        <v>23</v>
      </c>
    </row>
    <row r="4" spans="1:6" x14ac:dyDescent="0.45">
      <c r="A4" t="s">
        <v>2</v>
      </c>
      <c r="B4">
        <v>0.24</v>
      </c>
      <c r="C4">
        <v>0.24</v>
      </c>
      <c r="D4" s="2" t="s">
        <v>51</v>
      </c>
    </row>
    <row r="5" spans="1:6" x14ac:dyDescent="0.45">
      <c r="A5" t="s">
        <v>1</v>
      </c>
      <c r="B5">
        <f xml:space="preserve"> B3/(2/3*(1+B4+B4*B4)/(1+B4))</f>
        <v>6.1493526510480887</v>
      </c>
      <c r="C5">
        <f xml:space="preserve"> C3/(2/3*(1+C4+C4*C4)/(1+C4))</f>
        <v>6.1493526510480887</v>
      </c>
      <c r="D5" s="2" t="s">
        <v>23</v>
      </c>
    </row>
    <row r="6" spans="1:6" x14ac:dyDescent="0.45">
      <c r="A6" t="s">
        <v>3</v>
      </c>
      <c r="B6">
        <v>0.11799999999999999</v>
      </c>
      <c r="C6">
        <v>0.11799999999999999</v>
      </c>
      <c r="D6" s="2" t="s">
        <v>51</v>
      </c>
    </row>
    <row r="8" spans="1:6" x14ac:dyDescent="0.45">
      <c r="A8" s="1" t="s">
        <v>5</v>
      </c>
      <c r="B8" t="s">
        <v>12</v>
      </c>
      <c r="C8" t="s">
        <v>17</v>
      </c>
      <c r="D8" t="s">
        <v>20</v>
      </c>
      <c r="E8" t="s">
        <v>18</v>
      </c>
      <c r="F8" s="2" t="s">
        <v>24</v>
      </c>
    </row>
    <row r="9" spans="1:6" x14ac:dyDescent="0.45">
      <c r="A9" t="s">
        <v>6</v>
      </c>
      <c r="B9">
        <v>69</v>
      </c>
      <c r="C9">
        <v>120</v>
      </c>
      <c r="D9">
        <v>210</v>
      </c>
      <c r="E9">
        <v>150</v>
      </c>
      <c r="F9" s="2" t="s">
        <v>15</v>
      </c>
    </row>
    <row r="10" spans="1:6" x14ac:dyDescent="0.45">
      <c r="A10" t="s">
        <v>7</v>
      </c>
      <c r="B10">
        <v>0.33</v>
      </c>
      <c r="F10" s="2"/>
    </row>
    <row r="11" spans="1:6" x14ac:dyDescent="0.45">
      <c r="A11" t="s">
        <v>8</v>
      </c>
      <c r="B11">
        <f xml:space="preserve"> B9/(2*(1+B10))</f>
        <v>25.939849624060148</v>
      </c>
      <c r="F11" s="2" t="s">
        <v>16</v>
      </c>
    </row>
    <row r="12" spans="1:6" x14ac:dyDescent="0.45">
      <c r="A12" t="s">
        <v>10</v>
      </c>
      <c r="B12">
        <v>270</v>
      </c>
      <c r="C12">
        <v>880</v>
      </c>
      <c r="D12">
        <v>355</v>
      </c>
      <c r="E12">
        <v>1200</v>
      </c>
      <c r="F12" s="2" t="s">
        <v>14</v>
      </c>
    </row>
    <row r="13" spans="1:6" x14ac:dyDescent="0.45">
      <c r="A13" t="s">
        <v>9</v>
      </c>
      <c r="B13">
        <v>-270</v>
      </c>
      <c r="C13">
        <v>-880</v>
      </c>
      <c r="D13">
        <v>-355</v>
      </c>
      <c r="E13">
        <v>-880</v>
      </c>
      <c r="F13" s="2" t="s">
        <v>14</v>
      </c>
    </row>
    <row r="14" spans="1:6" x14ac:dyDescent="0.45">
      <c r="A14" t="s">
        <v>11</v>
      </c>
      <c r="B14">
        <v>2.7</v>
      </c>
      <c r="C14">
        <v>4.5</v>
      </c>
      <c r="D14">
        <v>7.8</v>
      </c>
      <c r="E14" t="s">
        <v>19</v>
      </c>
      <c r="F14" s="2" t="s">
        <v>13</v>
      </c>
    </row>
    <row r="16" spans="1:6" x14ac:dyDescent="0.45">
      <c r="A16" s="1" t="s">
        <v>25</v>
      </c>
      <c r="B16" s="2" t="s">
        <v>44</v>
      </c>
      <c r="C16" s="2" t="s">
        <v>43</v>
      </c>
      <c r="D16" t="s">
        <v>28</v>
      </c>
    </row>
    <row r="17" spans="1:4" x14ac:dyDescent="0.45">
      <c r="A17" t="s">
        <v>26</v>
      </c>
      <c r="B17">
        <v>370</v>
      </c>
      <c r="C17">
        <v>370</v>
      </c>
    </row>
    <row r="18" spans="1:4" x14ac:dyDescent="0.45">
      <c r="A18" t="s">
        <v>31</v>
      </c>
      <c r="B18">
        <v>0.78</v>
      </c>
      <c r="C18">
        <v>0.78</v>
      </c>
    </row>
    <row r="19" spans="1:4" x14ac:dyDescent="0.45">
      <c r="A19" t="s">
        <v>52</v>
      </c>
      <c r="B19">
        <v>0.53</v>
      </c>
      <c r="C19">
        <v>0.57999999999999996</v>
      </c>
    </row>
    <row r="20" spans="1:4" x14ac:dyDescent="0.45">
      <c r="A20" t="s">
        <v>11</v>
      </c>
      <c r="B20">
        <f xml:space="preserve"> 0.2843*1.225</f>
        <v>0.34826750000000001</v>
      </c>
      <c r="C20">
        <f xml:space="preserve"> 0.2843*1.225</f>
        <v>0.34826750000000001</v>
      </c>
    </row>
    <row r="21" spans="1:4" x14ac:dyDescent="0.45">
      <c r="A21" t="s">
        <v>27</v>
      </c>
      <c r="B21">
        <v>295.10000000000002</v>
      </c>
      <c r="C21">
        <v>295.10000000000002</v>
      </c>
      <c r="D21" s="2" t="s">
        <v>29</v>
      </c>
    </row>
    <row r="22" spans="1:4" x14ac:dyDescent="0.45">
      <c r="A22" s="5" t="s">
        <v>30</v>
      </c>
      <c r="B22" s="4">
        <f xml:space="preserve"> 0.7947 * 0.0000181206</f>
        <v>1.440044082E-5</v>
      </c>
      <c r="C22" s="4">
        <f xml:space="preserve"> 0.7947 * 0.0000181206</f>
        <v>1.440044082E-5</v>
      </c>
    </row>
    <row r="23" spans="1:4" x14ac:dyDescent="0.45">
      <c r="A23" s="5" t="s">
        <v>32</v>
      </c>
      <c r="B23" s="3">
        <v>2700</v>
      </c>
      <c r="C23" s="3">
        <v>2700</v>
      </c>
      <c r="D23" s="2" t="s">
        <v>33</v>
      </c>
    </row>
    <row r="24" spans="1:4" x14ac:dyDescent="0.45">
      <c r="A24" s="5" t="s">
        <v>34</v>
      </c>
      <c r="B24" s="3">
        <f xml:space="preserve"> B23 * 1852</f>
        <v>5000400</v>
      </c>
      <c r="C24" s="3">
        <f>C23*1852</f>
        <v>5000400</v>
      </c>
      <c r="D24" s="2" t="s">
        <v>23</v>
      </c>
    </row>
    <row r="25" spans="1:4" x14ac:dyDescent="0.45">
      <c r="A25" s="5" t="s">
        <v>36</v>
      </c>
      <c r="B25" s="2" t="s">
        <v>37</v>
      </c>
      <c r="C25" s="2" t="s">
        <v>49</v>
      </c>
      <c r="D25" s="2" t="s">
        <v>35</v>
      </c>
    </row>
    <row r="26" spans="1:4" x14ac:dyDescent="0.45">
      <c r="A26" s="5" t="s">
        <v>38</v>
      </c>
      <c r="B26">
        <f xml:space="preserve"> 0.8 * B29</f>
        <v>57200</v>
      </c>
      <c r="C26">
        <f xml:space="preserve"> 0.8*C29</f>
        <v>48400</v>
      </c>
      <c r="D26" s="2" t="s">
        <v>48</v>
      </c>
    </row>
    <row r="27" spans="1:4" x14ac:dyDescent="0.45">
      <c r="A27" s="5" t="s">
        <v>45</v>
      </c>
      <c r="B27">
        <v>89000</v>
      </c>
      <c r="C27">
        <v>73500</v>
      </c>
      <c r="D27" s="2" t="s">
        <v>48</v>
      </c>
    </row>
    <row r="28" spans="1:4" x14ac:dyDescent="0.45">
      <c r="A28" s="5" t="s">
        <v>46</v>
      </c>
      <c r="B28">
        <v>73500</v>
      </c>
      <c r="C28" s="6">
        <v>64500</v>
      </c>
      <c r="D28" s="2" t="s">
        <v>48</v>
      </c>
    </row>
    <row r="29" spans="1:4" x14ac:dyDescent="0.45">
      <c r="A29" s="5" t="s">
        <v>47</v>
      </c>
      <c r="B29">
        <v>71500</v>
      </c>
      <c r="C29">
        <v>60500</v>
      </c>
      <c r="D29" s="2" t="s">
        <v>48</v>
      </c>
    </row>
    <row r="30" spans="1:4" x14ac:dyDescent="0.45">
      <c r="A30" s="5" t="s">
        <v>39</v>
      </c>
      <c r="B30" s="6">
        <f>B28-B29</f>
        <v>2000</v>
      </c>
      <c r="C30">
        <f>C28-C29</f>
        <v>4000</v>
      </c>
      <c r="D30" s="2" t="s">
        <v>48</v>
      </c>
    </row>
    <row r="31" spans="1:4" x14ac:dyDescent="0.45">
      <c r="A31" s="5"/>
    </row>
    <row r="33" spans="1:9" x14ac:dyDescent="0.45">
      <c r="A33" s="1" t="s">
        <v>40</v>
      </c>
      <c r="B33" t="s">
        <v>44</v>
      </c>
    </row>
    <row r="34" spans="1:9" x14ac:dyDescent="0.45">
      <c r="A34" t="s">
        <v>41</v>
      </c>
    </row>
    <row r="38" spans="1:9" x14ac:dyDescent="0.45">
      <c r="A38" t="s">
        <v>18</v>
      </c>
    </row>
    <row r="42" spans="1:9" x14ac:dyDescent="0.45">
      <c r="A42" t="s">
        <v>42</v>
      </c>
    </row>
    <row r="43" spans="1:9" x14ac:dyDescent="0.45">
      <c r="I43" t="s">
        <v>58</v>
      </c>
    </row>
    <row r="44" spans="1:9" x14ac:dyDescent="0.45">
      <c r="I44" s="8"/>
    </row>
    <row r="45" spans="1:9" x14ac:dyDescent="0.45">
      <c r="I45" s="9" t="s">
        <v>59</v>
      </c>
    </row>
    <row r="46" spans="1:9" x14ac:dyDescent="0.45">
      <c r="A46" t="s">
        <v>20</v>
      </c>
      <c r="I46" s="8"/>
    </row>
    <row r="47" spans="1:9" x14ac:dyDescent="0.45">
      <c r="I47" s="9" t="s">
        <v>60</v>
      </c>
    </row>
    <row r="48" spans="1:9" x14ac:dyDescent="0.45">
      <c r="I48" s="8"/>
    </row>
    <row r="49" spans="9:9" x14ac:dyDescent="0.45">
      <c r="I49" s="9" t="s">
        <v>61</v>
      </c>
    </row>
    <row r="50" spans="9:9" x14ac:dyDescent="0.45">
      <c r="I50" s="9"/>
    </row>
    <row r="51" spans="9:9" ht="17.649999999999999" x14ac:dyDescent="0.45">
      <c r="I51" s="10" t="s">
        <v>62</v>
      </c>
    </row>
    <row r="53" spans="9:9" x14ac:dyDescent="0.45">
      <c r="I53" t="s">
        <v>63</v>
      </c>
    </row>
    <row r="54" spans="9:9" x14ac:dyDescent="0.45">
      <c r="I54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5A64-6C6F-4D1F-B2CC-EDDC959AE6F3}">
  <dimension ref="A1:A19"/>
  <sheetViews>
    <sheetView topLeftCell="A7" workbookViewId="0"/>
  </sheetViews>
  <sheetFormatPr defaultRowHeight="14.25" x14ac:dyDescent="0.45"/>
  <sheetData>
    <row r="1" spans="1:1" x14ac:dyDescent="0.45">
      <c r="A1" s="1" t="s">
        <v>50</v>
      </c>
    </row>
    <row r="2" spans="1:1" x14ac:dyDescent="0.45">
      <c r="A2" s="7" t="s">
        <v>53</v>
      </c>
    </row>
    <row r="3" spans="1:1" x14ac:dyDescent="0.45">
      <c r="A3" t="s">
        <v>57</v>
      </c>
    </row>
    <row r="6" spans="1:1" x14ac:dyDescent="0.45">
      <c r="A6" t="s">
        <v>54</v>
      </c>
    </row>
    <row r="7" spans="1:1" x14ac:dyDescent="0.45">
      <c r="A7" t="s">
        <v>55</v>
      </c>
    </row>
    <row r="8" spans="1:1" x14ac:dyDescent="0.45">
      <c r="A8" t="s">
        <v>56</v>
      </c>
    </row>
    <row r="11" spans="1:1" x14ac:dyDescent="0.45">
      <c r="A11" s="7" t="s">
        <v>18</v>
      </c>
    </row>
    <row r="15" spans="1:1" x14ac:dyDescent="0.45">
      <c r="A15" s="7" t="s">
        <v>42</v>
      </c>
    </row>
    <row r="19" spans="1:1" x14ac:dyDescent="0.45">
      <c r="A19" s="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A321</vt:lpstr>
      <vt:lpstr>A320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GUILHERME SILVA VILELA CARIDADE</dc:creator>
  <cp:lastModifiedBy>ÁLVARO GUILHERME SILVA VILELA CARIDADE</cp:lastModifiedBy>
  <dcterms:created xsi:type="dcterms:W3CDTF">2025-03-11T09:32:17Z</dcterms:created>
  <dcterms:modified xsi:type="dcterms:W3CDTF">2025-03-16T18:55:15Z</dcterms:modified>
</cp:coreProperties>
</file>