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0" windowWidth="28770" windowHeight="4335" activeTab="2"/>
  </bookViews>
  <sheets>
    <sheet name="一些猜想" sheetId="4" r:id="rId1"/>
    <sheet name="样板" sheetId="2" r:id="rId2"/>
    <sheet name="5X3实例" sheetId="1" r:id="rId3"/>
  </sheets>
  <calcPr calcId="162913"/>
</workbook>
</file>

<file path=xl/calcChain.xml><?xml version="1.0" encoding="utf-8"?>
<calcChain xmlns="http://schemas.openxmlformats.org/spreadsheetml/2006/main">
  <c r="AM22" i="1" l="1"/>
  <c r="AM23" i="1"/>
  <c r="AM24" i="1"/>
  <c r="AM25" i="1"/>
  <c r="AM26" i="1"/>
  <c r="AM27" i="1"/>
  <c r="AM28" i="1"/>
  <c r="AM29" i="1"/>
  <c r="AM21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C6" i="1"/>
  <c r="AC7" i="1"/>
  <c r="AC8" i="1"/>
  <c r="AC9" i="1"/>
  <c r="AC10" i="1"/>
  <c r="AC11" i="1"/>
  <c r="AC12" i="1"/>
  <c r="AC13" i="1"/>
  <c r="AC5" i="1"/>
  <c r="J167" i="1"/>
  <c r="J168" i="1"/>
  <c r="J169" i="1"/>
  <c r="J170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F42" i="1"/>
  <c r="G42" i="1"/>
  <c r="I42" i="1" s="1"/>
  <c r="E167" i="1" s="1"/>
  <c r="H42" i="1"/>
  <c r="F70" i="1"/>
  <c r="I70" i="1" s="1"/>
  <c r="G70" i="1"/>
  <c r="H70" i="1"/>
  <c r="F167" i="1"/>
  <c r="F98" i="1"/>
  <c r="G98" i="1"/>
  <c r="H98" i="1"/>
  <c r="I98" i="1"/>
  <c r="F85" i="1"/>
  <c r="G85" i="1"/>
  <c r="H85" i="1"/>
  <c r="I85" i="1"/>
  <c r="F111" i="1"/>
  <c r="G111" i="1"/>
  <c r="H111" i="1"/>
  <c r="F112" i="1"/>
  <c r="G112" i="1"/>
  <c r="I112" i="1" s="1"/>
  <c r="H112" i="1"/>
  <c r="F113" i="1"/>
  <c r="G113" i="1"/>
  <c r="I113" i="1" s="1"/>
  <c r="H113" i="1"/>
  <c r="F114" i="1"/>
  <c r="G114" i="1"/>
  <c r="I114" i="1" s="1"/>
  <c r="H114" i="1"/>
  <c r="F115" i="1"/>
  <c r="G115" i="1"/>
  <c r="H115" i="1"/>
  <c r="F116" i="1"/>
  <c r="G116" i="1"/>
  <c r="I116" i="1" s="1"/>
  <c r="H116" i="1"/>
  <c r="F117" i="1"/>
  <c r="G117" i="1"/>
  <c r="I117" i="1" s="1"/>
  <c r="H117" i="1"/>
  <c r="F118" i="1"/>
  <c r="G118" i="1"/>
  <c r="I118" i="1" s="1"/>
  <c r="H118" i="1"/>
  <c r="F119" i="1"/>
  <c r="G119" i="1"/>
  <c r="H119" i="1"/>
  <c r="F120" i="1"/>
  <c r="G120" i="1"/>
  <c r="I120" i="1" s="1"/>
  <c r="H120" i="1"/>
  <c r="F121" i="1"/>
  <c r="G121" i="1"/>
  <c r="I121" i="1" s="1"/>
  <c r="H121" i="1"/>
  <c r="F122" i="1"/>
  <c r="G122" i="1"/>
  <c r="I122" i="1" s="1"/>
  <c r="H122" i="1"/>
  <c r="F123" i="1"/>
  <c r="G123" i="1"/>
  <c r="H123" i="1"/>
  <c r="F124" i="1"/>
  <c r="G124" i="1"/>
  <c r="I124" i="1" s="1"/>
  <c r="H124" i="1"/>
  <c r="F125" i="1"/>
  <c r="G125" i="1"/>
  <c r="I125" i="1" s="1"/>
  <c r="H125" i="1"/>
  <c r="F126" i="1"/>
  <c r="G126" i="1"/>
  <c r="I126" i="1" s="1"/>
  <c r="H169" i="1" s="1"/>
  <c r="H126" i="1"/>
  <c r="F127" i="1"/>
  <c r="G127" i="1"/>
  <c r="H127" i="1"/>
  <c r="F128" i="1"/>
  <c r="G128" i="1"/>
  <c r="H128" i="1"/>
  <c r="F129" i="1"/>
  <c r="G129" i="1"/>
  <c r="I129" i="1" s="1"/>
  <c r="H129" i="1"/>
  <c r="F130" i="1"/>
  <c r="G130" i="1"/>
  <c r="I130" i="1" s="1"/>
  <c r="H130" i="1"/>
  <c r="F131" i="1"/>
  <c r="G131" i="1"/>
  <c r="H131" i="1"/>
  <c r="F132" i="1"/>
  <c r="G132" i="1"/>
  <c r="I132" i="1" s="1"/>
  <c r="H132" i="1"/>
  <c r="F133" i="1"/>
  <c r="G133" i="1"/>
  <c r="I133" i="1" s="1"/>
  <c r="H133" i="1"/>
  <c r="F134" i="1"/>
  <c r="G134" i="1"/>
  <c r="I134" i="1" s="1"/>
  <c r="H134" i="1"/>
  <c r="F135" i="1"/>
  <c r="G135" i="1"/>
  <c r="H135" i="1"/>
  <c r="F139" i="1"/>
  <c r="I139" i="1" s="1"/>
  <c r="G139" i="1"/>
  <c r="H139" i="1"/>
  <c r="F140" i="1"/>
  <c r="I140" i="1" s="1"/>
  <c r="G140" i="1"/>
  <c r="H140" i="1"/>
  <c r="F141" i="1"/>
  <c r="G141" i="1"/>
  <c r="H141" i="1"/>
  <c r="F142" i="1"/>
  <c r="I142" i="1" s="1"/>
  <c r="G142" i="1"/>
  <c r="H142" i="1"/>
  <c r="F143" i="1"/>
  <c r="I143" i="1" s="1"/>
  <c r="G143" i="1"/>
  <c r="H143" i="1"/>
  <c r="F144" i="1"/>
  <c r="I144" i="1" s="1"/>
  <c r="G144" i="1"/>
  <c r="H144" i="1"/>
  <c r="F145" i="1"/>
  <c r="G145" i="1"/>
  <c r="H145" i="1"/>
  <c r="F146" i="1"/>
  <c r="I146" i="1" s="1"/>
  <c r="G146" i="1"/>
  <c r="H146" i="1"/>
  <c r="F147" i="1"/>
  <c r="I147" i="1" s="1"/>
  <c r="G147" i="1"/>
  <c r="H147" i="1"/>
  <c r="F148" i="1"/>
  <c r="I148" i="1" s="1"/>
  <c r="G148" i="1"/>
  <c r="H148" i="1"/>
  <c r="F149" i="1"/>
  <c r="G149" i="1"/>
  <c r="H149" i="1"/>
  <c r="F150" i="1"/>
  <c r="I150" i="1" s="1"/>
  <c r="G150" i="1"/>
  <c r="H150" i="1"/>
  <c r="F151" i="1"/>
  <c r="I151" i="1" s="1"/>
  <c r="G151" i="1"/>
  <c r="H151" i="1"/>
  <c r="F152" i="1"/>
  <c r="I152" i="1" s="1"/>
  <c r="G152" i="1"/>
  <c r="H152" i="1"/>
  <c r="F153" i="1"/>
  <c r="G153" i="1"/>
  <c r="H153" i="1"/>
  <c r="F154" i="1"/>
  <c r="I154" i="1" s="1"/>
  <c r="G154" i="1"/>
  <c r="H154" i="1"/>
  <c r="F155" i="1"/>
  <c r="I155" i="1" s="1"/>
  <c r="G155" i="1"/>
  <c r="H155" i="1"/>
  <c r="F156" i="1"/>
  <c r="I156" i="1" s="1"/>
  <c r="G156" i="1"/>
  <c r="H156" i="1"/>
  <c r="F157" i="1"/>
  <c r="G157" i="1"/>
  <c r="H157" i="1"/>
  <c r="F158" i="1"/>
  <c r="I158" i="1" s="1"/>
  <c r="G158" i="1"/>
  <c r="H158" i="1"/>
  <c r="F159" i="1"/>
  <c r="I159" i="1" s="1"/>
  <c r="G159" i="1"/>
  <c r="H159" i="1"/>
  <c r="F160" i="1"/>
  <c r="I160" i="1" s="1"/>
  <c r="G160" i="1"/>
  <c r="H160" i="1"/>
  <c r="F161" i="1"/>
  <c r="G161" i="1"/>
  <c r="H161" i="1"/>
  <c r="F162" i="1"/>
  <c r="I162" i="1" s="1"/>
  <c r="G162" i="1"/>
  <c r="H162" i="1"/>
  <c r="F163" i="1"/>
  <c r="I163" i="1" s="1"/>
  <c r="G163" i="1"/>
  <c r="H163" i="1"/>
  <c r="F27" i="1"/>
  <c r="G27" i="1"/>
  <c r="H27" i="1"/>
  <c r="I27" i="1" s="1"/>
  <c r="F28" i="1"/>
  <c r="G28" i="1"/>
  <c r="H28" i="1"/>
  <c r="I28" i="1" s="1"/>
  <c r="F29" i="1"/>
  <c r="G29" i="1"/>
  <c r="H29" i="1"/>
  <c r="I29" i="1" s="1"/>
  <c r="F30" i="1"/>
  <c r="G30" i="1"/>
  <c r="H30" i="1"/>
  <c r="I30" i="1" s="1"/>
  <c r="F31" i="1"/>
  <c r="G31" i="1"/>
  <c r="H31" i="1"/>
  <c r="I31" i="1" s="1"/>
  <c r="F32" i="1"/>
  <c r="G32" i="1"/>
  <c r="H32" i="1"/>
  <c r="I32" i="1" s="1"/>
  <c r="F33" i="1"/>
  <c r="G33" i="1"/>
  <c r="H33" i="1"/>
  <c r="I33" i="1" s="1"/>
  <c r="F34" i="1"/>
  <c r="G34" i="1"/>
  <c r="H34" i="1"/>
  <c r="I34" i="1" s="1"/>
  <c r="F35" i="1"/>
  <c r="G35" i="1"/>
  <c r="H35" i="1"/>
  <c r="I35" i="1" s="1"/>
  <c r="F36" i="1"/>
  <c r="G36" i="1"/>
  <c r="H36" i="1"/>
  <c r="I36" i="1" s="1"/>
  <c r="F37" i="1"/>
  <c r="G37" i="1"/>
  <c r="H37" i="1"/>
  <c r="I37" i="1" s="1"/>
  <c r="F38" i="1"/>
  <c r="G38" i="1"/>
  <c r="H38" i="1"/>
  <c r="I38" i="1" s="1"/>
  <c r="F39" i="1"/>
  <c r="G39" i="1"/>
  <c r="H39" i="1"/>
  <c r="I39" i="1" s="1"/>
  <c r="F40" i="1"/>
  <c r="G40" i="1"/>
  <c r="H40" i="1"/>
  <c r="I40" i="1" s="1"/>
  <c r="F41" i="1"/>
  <c r="G41" i="1"/>
  <c r="H41" i="1"/>
  <c r="I41" i="1" s="1"/>
  <c r="F43" i="1"/>
  <c r="G43" i="1"/>
  <c r="H43" i="1"/>
  <c r="I43" i="1" s="1"/>
  <c r="F44" i="1"/>
  <c r="G44" i="1"/>
  <c r="H44" i="1"/>
  <c r="I44" i="1" s="1"/>
  <c r="F45" i="1"/>
  <c r="G45" i="1"/>
  <c r="H45" i="1"/>
  <c r="I45" i="1" s="1"/>
  <c r="F46" i="1"/>
  <c r="G46" i="1"/>
  <c r="H46" i="1"/>
  <c r="I46" i="1" s="1"/>
  <c r="F47" i="1"/>
  <c r="G47" i="1"/>
  <c r="H47" i="1"/>
  <c r="I47" i="1" s="1"/>
  <c r="F48" i="1"/>
  <c r="G48" i="1"/>
  <c r="H48" i="1"/>
  <c r="I48" i="1" s="1"/>
  <c r="F49" i="1"/>
  <c r="G49" i="1"/>
  <c r="H49" i="1"/>
  <c r="I49" i="1" s="1"/>
  <c r="F50" i="1"/>
  <c r="G50" i="1"/>
  <c r="H50" i="1"/>
  <c r="I50" i="1" s="1"/>
  <c r="F51" i="1"/>
  <c r="G51" i="1"/>
  <c r="H51" i="1"/>
  <c r="I51" i="1" s="1"/>
  <c r="F55" i="1"/>
  <c r="G55" i="1"/>
  <c r="I55" i="1" s="1"/>
  <c r="H55" i="1"/>
  <c r="F56" i="1"/>
  <c r="G56" i="1"/>
  <c r="I56" i="1" s="1"/>
  <c r="H56" i="1"/>
  <c r="F57" i="1"/>
  <c r="G57" i="1"/>
  <c r="I57" i="1" s="1"/>
  <c r="H57" i="1"/>
  <c r="F58" i="1"/>
  <c r="G58" i="1"/>
  <c r="I58" i="1" s="1"/>
  <c r="H58" i="1"/>
  <c r="F59" i="1"/>
  <c r="G59" i="1"/>
  <c r="I59" i="1" s="1"/>
  <c r="H59" i="1"/>
  <c r="F60" i="1"/>
  <c r="G60" i="1"/>
  <c r="I60" i="1" s="1"/>
  <c r="H60" i="1"/>
  <c r="F61" i="1"/>
  <c r="G61" i="1"/>
  <c r="I61" i="1" s="1"/>
  <c r="H61" i="1"/>
  <c r="F62" i="1"/>
  <c r="G62" i="1"/>
  <c r="I62" i="1" s="1"/>
  <c r="H62" i="1"/>
  <c r="F63" i="1"/>
  <c r="G63" i="1"/>
  <c r="I63" i="1" s="1"/>
  <c r="H63" i="1"/>
  <c r="F64" i="1"/>
  <c r="G64" i="1"/>
  <c r="I64" i="1" s="1"/>
  <c r="H64" i="1"/>
  <c r="F65" i="1"/>
  <c r="G65" i="1"/>
  <c r="I65" i="1" s="1"/>
  <c r="H65" i="1"/>
  <c r="F66" i="1"/>
  <c r="G66" i="1"/>
  <c r="I66" i="1" s="1"/>
  <c r="H66" i="1"/>
  <c r="F67" i="1"/>
  <c r="G67" i="1"/>
  <c r="I67" i="1" s="1"/>
  <c r="H67" i="1"/>
  <c r="F68" i="1"/>
  <c r="G68" i="1"/>
  <c r="I68" i="1" s="1"/>
  <c r="H68" i="1"/>
  <c r="F69" i="1"/>
  <c r="G69" i="1"/>
  <c r="I69" i="1" s="1"/>
  <c r="H69" i="1"/>
  <c r="F71" i="1"/>
  <c r="G71" i="1"/>
  <c r="I71" i="1" s="1"/>
  <c r="H71" i="1"/>
  <c r="F72" i="1"/>
  <c r="G72" i="1"/>
  <c r="I72" i="1" s="1"/>
  <c r="H72" i="1"/>
  <c r="F73" i="1"/>
  <c r="G73" i="1"/>
  <c r="I73" i="1" s="1"/>
  <c r="H73" i="1"/>
  <c r="F74" i="1"/>
  <c r="G74" i="1"/>
  <c r="I74" i="1" s="1"/>
  <c r="H74" i="1"/>
  <c r="F75" i="1"/>
  <c r="G75" i="1"/>
  <c r="I75" i="1" s="1"/>
  <c r="H75" i="1"/>
  <c r="F76" i="1"/>
  <c r="G76" i="1"/>
  <c r="I76" i="1" s="1"/>
  <c r="H76" i="1"/>
  <c r="F77" i="1"/>
  <c r="G77" i="1"/>
  <c r="I77" i="1" s="1"/>
  <c r="H77" i="1"/>
  <c r="F78" i="1"/>
  <c r="G78" i="1"/>
  <c r="I78" i="1" s="1"/>
  <c r="H78" i="1"/>
  <c r="F79" i="1"/>
  <c r="G79" i="1"/>
  <c r="I79" i="1" s="1"/>
  <c r="H79" i="1"/>
  <c r="F83" i="1"/>
  <c r="G83" i="1"/>
  <c r="H83" i="1"/>
  <c r="F84" i="1"/>
  <c r="G84" i="1"/>
  <c r="H84" i="1"/>
  <c r="F86" i="1"/>
  <c r="I86" i="1" s="1"/>
  <c r="G86" i="1"/>
  <c r="H86" i="1"/>
  <c r="F87" i="1"/>
  <c r="I87" i="1" s="1"/>
  <c r="G87" i="1"/>
  <c r="H87" i="1"/>
  <c r="F88" i="1"/>
  <c r="G88" i="1"/>
  <c r="H88" i="1"/>
  <c r="F89" i="1"/>
  <c r="G89" i="1"/>
  <c r="H89" i="1"/>
  <c r="F90" i="1"/>
  <c r="I90" i="1" s="1"/>
  <c r="G90" i="1"/>
  <c r="H90" i="1"/>
  <c r="F91" i="1"/>
  <c r="I91" i="1" s="1"/>
  <c r="G91" i="1"/>
  <c r="H91" i="1"/>
  <c r="F92" i="1"/>
  <c r="G92" i="1"/>
  <c r="H92" i="1"/>
  <c r="F93" i="1"/>
  <c r="G93" i="1"/>
  <c r="H93" i="1"/>
  <c r="F94" i="1"/>
  <c r="I94" i="1" s="1"/>
  <c r="G94" i="1"/>
  <c r="H94" i="1"/>
  <c r="F95" i="1"/>
  <c r="I95" i="1" s="1"/>
  <c r="G95" i="1"/>
  <c r="H95" i="1"/>
  <c r="F96" i="1"/>
  <c r="G96" i="1"/>
  <c r="H96" i="1"/>
  <c r="F97" i="1"/>
  <c r="G97" i="1"/>
  <c r="H97" i="1"/>
  <c r="I97" i="1" s="1"/>
  <c r="F99" i="1"/>
  <c r="G99" i="1"/>
  <c r="H99" i="1"/>
  <c r="I99" i="1" s="1"/>
  <c r="F100" i="1"/>
  <c r="G100" i="1"/>
  <c r="H100" i="1"/>
  <c r="I100" i="1" s="1"/>
  <c r="F101" i="1"/>
  <c r="G101" i="1"/>
  <c r="H101" i="1"/>
  <c r="I101" i="1" s="1"/>
  <c r="F102" i="1"/>
  <c r="G102" i="1"/>
  <c r="H102" i="1"/>
  <c r="I102" i="1" s="1"/>
  <c r="F103" i="1"/>
  <c r="G103" i="1"/>
  <c r="H103" i="1"/>
  <c r="I103" i="1" s="1"/>
  <c r="F104" i="1"/>
  <c r="G104" i="1"/>
  <c r="H104" i="1"/>
  <c r="I104" i="1" s="1"/>
  <c r="F105" i="1"/>
  <c r="G105" i="1"/>
  <c r="H105" i="1"/>
  <c r="I105" i="1" s="1"/>
  <c r="G195" i="1" s="1"/>
  <c r="F106" i="1"/>
  <c r="G106" i="1"/>
  <c r="H106" i="1"/>
  <c r="I106" i="1" s="1"/>
  <c r="F107" i="1"/>
  <c r="G107" i="1"/>
  <c r="H107" i="1"/>
  <c r="I107" i="1" s="1"/>
  <c r="E168" i="1"/>
  <c r="F168" i="1"/>
  <c r="G168" i="1"/>
  <c r="F169" i="1"/>
  <c r="G169" i="1"/>
  <c r="I172" i="1"/>
  <c r="F173" i="1"/>
  <c r="H174" i="1"/>
  <c r="H175" i="1"/>
  <c r="E176" i="1"/>
  <c r="F176" i="1"/>
  <c r="F177" i="1"/>
  <c r="F178" i="1"/>
  <c r="H178" i="1"/>
  <c r="I178" i="1"/>
  <c r="F179" i="1"/>
  <c r="E180" i="1"/>
  <c r="F180" i="1"/>
  <c r="H180" i="1"/>
  <c r="F181" i="1"/>
  <c r="H181" i="1"/>
  <c r="E182" i="1"/>
  <c r="G182" i="1"/>
  <c r="E183" i="1"/>
  <c r="E184" i="1"/>
  <c r="E185" i="1"/>
  <c r="F185" i="1"/>
  <c r="E186" i="1"/>
  <c r="H186" i="1"/>
  <c r="E187" i="1"/>
  <c r="H187" i="1"/>
  <c r="E188" i="1"/>
  <c r="G188" i="1"/>
  <c r="F189" i="1"/>
  <c r="G189" i="1"/>
  <c r="H189" i="1"/>
  <c r="G190" i="1"/>
  <c r="H190" i="1"/>
  <c r="E191" i="1"/>
  <c r="G191" i="1"/>
  <c r="E192" i="1"/>
  <c r="F192" i="1"/>
  <c r="G192" i="1"/>
  <c r="F193" i="1"/>
  <c r="G193" i="1"/>
  <c r="I193" i="1"/>
  <c r="E194" i="1"/>
  <c r="G194" i="1"/>
  <c r="E195" i="1"/>
  <c r="F195" i="1"/>
  <c r="H195" i="1"/>
  <c r="E196" i="1"/>
  <c r="F196" i="1"/>
  <c r="G196" i="1"/>
  <c r="H196" i="1"/>
  <c r="E197" i="1"/>
  <c r="F197" i="1"/>
  <c r="G197" i="1"/>
  <c r="E198" i="1"/>
  <c r="F198" i="1"/>
  <c r="G198" i="1"/>
  <c r="E199" i="1"/>
  <c r="F199" i="1"/>
  <c r="G199" i="1"/>
  <c r="I199" i="1"/>
  <c r="E200" i="1"/>
  <c r="F200" i="1"/>
  <c r="E201" i="1"/>
  <c r="F201" i="1"/>
  <c r="H201" i="1"/>
  <c r="E202" i="1"/>
  <c r="F202" i="1"/>
  <c r="H202" i="1"/>
  <c r="E203" i="1"/>
  <c r="F203" i="1"/>
  <c r="E204" i="1"/>
  <c r="F204" i="1"/>
  <c r="H204" i="1"/>
  <c r="E205" i="1"/>
  <c r="F205" i="1"/>
  <c r="H205" i="1"/>
  <c r="I205" i="1"/>
  <c r="E206" i="1"/>
  <c r="F206" i="1"/>
  <c r="G206" i="1"/>
  <c r="E207" i="1"/>
  <c r="F207" i="1"/>
  <c r="G207" i="1"/>
  <c r="H207" i="1"/>
  <c r="E208" i="1"/>
  <c r="F208" i="1"/>
  <c r="G208" i="1"/>
  <c r="H208" i="1"/>
  <c r="E209" i="1"/>
  <c r="F209" i="1"/>
  <c r="G209" i="1"/>
  <c r="E210" i="1"/>
  <c r="F210" i="1"/>
  <c r="G210" i="1"/>
  <c r="E211" i="1"/>
  <c r="F211" i="1"/>
  <c r="G211" i="1"/>
  <c r="E212" i="1"/>
  <c r="F212" i="1"/>
  <c r="E213" i="1"/>
  <c r="F213" i="1"/>
  <c r="H213" i="1"/>
  <c r="E214" i="1"/>
  <c r="F214" i="1"/>
  <c r="H214" i="1"/>
  <c r="E215" i="1"/>
  <c r="F215" i="1"/>
  <c r="G215" i="1"/>
  <c r="E216" i="1"/>
  <c r="F216" i="1"/>
  <c r="G216" i="1"/>
  <c r="H216" i="1"/>
  <c r="E217" i="1"/>
  <c r="F217" i="1"/>
  <c r="G217" i="1"/>
  <c r="H217" i="1"/>
  <c r="E218" i="1"/>
  <c r="F218" i="1"/>
  <c r="G218" i="1"/>
  <c r="E219" i="1"/>
  <c r="F219" i="1"/>
  <c r="G219" i="1"/>
  <c r="E220" i="1"/>
  <c r="F220" i="1"/>
  <c r="G220" i="1"/>
  <c r="I220" i="1"/>
  <c r="E221" i="1"/>
  <c r="F221" i="1"/>
  <c r="G221" i="1"/>
  <c r="E222" i="1"/>
  <c r="F222" i="1"/>
  <c r="G222" i="1"/>
  <c r="E223" i="1"/>
  <c r="F223" i="1"/>
  <c r="G223" i="1"/>
  <c r="E224" i="1"/>
  <c r="F224" i="1"/>
  <c r="E225" i="1"/>
  <c r="F225" i="1"/>
  <c r="H225" i="1"/>
  <c r="E226" i="1"/>
  <c r="F226" i="1"/>
  <c r="H226" i="1"/>
  <c r="E227" i="1"/>
  <c r="F227" i="1"/>
  <c r="E228" i="1"/>
  <c r="F228" i="1"/>
  <c r="E229" i="1"/>
  <c r="F229" i="1"/>
  <c r="I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I235" i="1"/>
  <c r="E236" i="1"/>
  <c r="F236" i="1"/>
  <c r="E237" i="1"/>
  <c r="F237" i="1"/>
  <c r="H237" i="1"/>
  <c r="E238" i="1"/>
  <c r="F238" i="1"/>
  <c r="H238" i="1"/>
  <c r="E239" i="1"/>
  <c r="F239" i="1"/>
  <c r="E240" i="1"/>
  <c r="F240" i="1"/>
  <c r="E241" i="1"/>
  <c r="F241" i="1"/>
  <c r="E242" i="1"/>
  <c r="F242" i="1"/>
  <c r="G242" i="1"/>
  <c r="E243" i="1"/>
  <c r="F243" i="1"/>
  <c r="G243" i="1"/>
  <c r="E244" i="1"/>
  <c r="F244" i="1"/>
  <c r="G244" i="1"/>
  <c r="I244" i="1"/>
  <c r="E245" i="1"/>
  <c r="F245" i="1"/>
  <c r="G245" i="1"/>
  <c r="E246" i="1"/>
  <c r="F246" i="1"/>
  <c r="G246" i="1"/>
  <c r="H246" i="1"/>
  <c r="E247" i="1"/>
  <c r="F247" i="1"/>
  <c r="G247" i="1"/>
  <c r="H247" i="1"/>
  <c r="E248" i="1"/>
  <c r="F248" i="1"/>
  <c r="E249" i="1"/>
  <c r="F249" i="1"/>
  <c r="H249" i="1"/>
  <c r="E250" i="1"/>
  <c r="F250" i="1"/>
  <c r="H250" i="1"/>
  <c r="E251" i="1"/>
  <c r="F251" i="1"/>
  <c r="E252" i="1"/>
  <c r="F252" i="1"/>
  <c r="H252" i="1"/>
  <c r="E253" i="1"/>
  <c r="F253" i="1"/>
  <c r="H253" i="1"/>
  <c r="E254" i="1"/>
  <c r="F254" i="1"/>
  <c r="E255" i="1"/>
  <c r="F255" i="1"/>
  <c r="E256" i="1"/>
  <c r="F256" i="1"/>
  <c r="I256" i="1"/>
  <c r="E257" i="1"/>
  <c r="F257" i="1"/>
  <c r="E258" i="1"/>
  <c r="F258" i="1"/>
  <c r="H258" i="1"/>
  <c r="E259" i="1"/>
  <c r="F259" i="1"/>
  <c r="H259" i="1"/>
  <c r="E260" i="1"/>
  <c r="F260" i="1"/>
  <c r="E261" i="1"/>
  <c r="F261" i="1"/>
  <c r="H261" i="1"/>
  <c r="E262" i="1"/>
  <c r="F262" i="1"/>
  <c r="H262" i="1"/>
  <c r="I262" i="1"/>
  <c r="E263" i="1"/>
  <c r="F263" i="1"/>
  <c r="E264" i="1"/>
  <c r="F264" i="1"/>
  <c r="H264" i="1"/>
  <c r="E265" i="1"/>
  <c r="F265" i="1"/>
  <c r="H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I271" i="1"/>
  <c r="E272" i="1"/>
  <c r="F272" i="1"/>
  <c r="E273" i="1"/>
  <c r="F273" i="1"/>
  <c r="H273" i="1"/>
  <c r="E274" i="1"/>
  <c r="F274" i="1"/>
  <c r="H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I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I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I298" i="1"/>
  <c r="E299" i="1"/>
  <c r="F299" i="1"/>
  <c r="E300" i="1"/>
  <c r="F300" i="1"/>
  <c r="E301" i="1"/>
  <c r="F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I307" i="1"/>
  <c r="E308" i="1"/>
  <c r="F308" i="1"/>
  <c r="E309" i="1"/>
  <c r="F309" i="1"/>
  <c r="H309" i="1"/>
  <c r="E310" i="1"/>
  <c r="F310" i="1"/>
  <c r="H310" i="1"/>
  <c r="E311" i="1"/>
  <c r="F311" i="1"/>
  <c r="E312" i="1"/>
  <c r="F312" i="1"/>
  <c r="E313" i="1"/>
  <c r="F313" i="1"/>
  <c r="I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E321" i="1"/>
  <c r="F321" i="1"/>
  <c r="H321" i="1"/>
  <c r="E322" i="1"/>
  <c r="F322" i="1"/>
  <c r="H322" i="1"/>
  <c r="E323" i="1"/>
  <c r="F323" i="1"/>
  <c r="G323" i="1"/>
  <c r="E324" i="1"/>
  <c r="F324" i="1"/>
  <c r="G324" i="1"/>
  <c r="H324" i="1"/>
  <c r="E325" i="1"/>
  <c r="F325" i="1"/>
  <c r="G325" i="1"/>
  <c r="H325" i="1"/>
  <c r="E326" i="1"/>
  <c r="F326" i="1"/>
  <c r="G326" i="1"/>
  <c r="E327" i="1"/>
  <c r="F327" i="1"/>
  <c r="G327" i="1"/>
  <c r="E328" i="1"/>
  <c r="F328" i="1"/>
  <c r="G328" i="1"/>
  <c r="I328" i="1"/>
  <c r="E329" i="1"/>
  <c r="F329" i="1"/>
  <c r="G329" i="1"/>
  <c r="E330" i="1"/>
  <c r="F330" i="1"/>
  <c r="G330" i="1"/>
  <c r="E331" i="1"/>
  <c r="F331" i="1"/>
  <c r="G331" i="1"/>
  <c r="E332" i="1"/>
  <c r="F332" i="1"/>
  <c r="E333" i="1"/>
  <c r="F333" i="1"/>
  <c r="E334" i="1"/>
  <c r="F334" i="1"/>
  <c r="I334" i="1"/>
  <c r="E335" i="1"/>
  <c r="F335" i="1"/>
  <c r="E336" i="1"/>
  <c r="F336" i="1"/>
  <c r="H336" i="1"/>
  <c r="E337" i="1"/>
  <c r="F337" i="1"/>
  <c r="H337" i="1"/>
  <c r="E338" i="1"/>
  <c r="F338" i="1"/>
  <c r="E339" i="1"/>
  <c r="F339" i="1"/>
  <c r="E340" i="1"/>
  <c r="F340" i="1"/>
  <c r="I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H348" i="1"/>
  <c r="E349" i="1"/>
  <c r="F349" i="1"/>
  <c r="H349" i="1"/>
  <c r="E350" i="1"/>
  <c r="F350" i="1"/>
  <c r="G350" i="1"/>
  <c r="E351" i="1"/>
  <c r="F351" i="1"/>
  <c r="G351" i="1"/>
  <c r="H351" i="1"/>
  <c r="E352" i="1"/>
  <c r="F352" i="1"/>
  <c r="G352" i="1"/>
  <c r="H352" i="1"/>
  <c r="E353" i="1"/>
  <c r="F353" i="1"/>
  <c r="G353" i="1"/>
  <c r="E354" i="1"/>
  <c r="F354" i="1"/>
  <c r="G354" i="1"/>
  <c r="E355" i="1"/>
  <c r="F355" i="1"/>
  <c r="G355" i="1"/>
  <c r="I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I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I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I379" i="1"/>
  <c r="E380" i="1"/>
  <c r="F380" i="1"/>
  <c r="E381" i="1"/>
  <c r="F381" i="1"/>
  <c r="E382" i="1"/>
  <c r="F382" i="1"/>
  <c r="E383" i="1"/>
  <c r="F383" i="1"/>
  <c r="G383" i="1"/>
  <c r="E384" i="1"/>
  <c r="F384" i="1"/>
  <c r="G384" i="1"/>
  <c r="H384" i="1"/>
  <c r="E385" i="1"/>
  <c r="F385" i="1"/>
  <c r="G385" i="1"/>
  <c r="H385" i="1"/>
  <c r="E386" i="1"/>
  <c r="F386" i="1"/>
  <c r="G386" i="1"/>
  <c r="E387" i="1"/>
  <c r="F387" i="1"/>
  <c r="G387" i="1"/>
  <c r="E388" i="1"/>
  <c r="F388" i="1"/>
  <c r="G388" i="1"/>
  <c r="I388" i="1"/>
  <c r="E389" i="1"/>
  <c r="F389" i="1"/>
  <c r="E390" i="1"/>
  <c r="F390" i="1"/>
  <c r="E391" i="1"/>
  <c r="F391" i="1"/>
  <c r="E392" i="1"/>
  <c r="F392" i="1"/>
  <c r="E393" i="1"/>
  <c r="F393" i="1"/>
  <c r="H393" i="1"/>
  <c r="E394" i="1"/>
  <c r="F394" i="1"/>
  <c r="H394" i="1"/>
  <c r="I394" i="1"/>
  <c r="E395" i="1"/>
  <c r="F395" i="1"/>
  <c r="G395" i="1"/>
  <c r="E396" i="1"/>
  <c r="F396" i="1"/>
  <c r="G396" i="1"/>
  <c r="H396" i="1"/>
  <c r="E397" i="1"/>
  <c r="F397" i="1"/>
  <c r="G397" i="1"/>
  <c r="H397" i="1"/>
  <c r="E398" i="1"/>
  <c r="F398" i="1"/>
  <c r="G398" i="1"/>
  <c r="E399" i="1"/>
  <c r="F399" i="1"/>
  <c r="G399" i="1"/>
  <c r="E400" i="1"/>
  <c r="F400" i="1"/>
  <c r="G400" i="1"/>
  <c r="E401" i="1"/>
  <c r="F401" i="1"/>
  <c r="E402" i="1"/>
  <c r="F402" i="1"/>
  <c r="E403" i="1"/>
  <c r="F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I409" i="1"/>
  <c r="E410" i="1"/>
  <c r="F410" i="1"/>
  <c r="E411" i="1"/>
  <c r="F411" i="1"/>
  <c r="E412" i="1"/>
  <c r="F412" i="1"/>
  <c r="E413" i="1"/>
  <c r="F413" i="1"/>
  <c r="E414" i="1"/>
  <c r="F414" i="1"/>
  <c r="H414" i="1"/>
  <c r="E415" i="1"/>
  <c r="F415" i="1"/>
  <c r="H415" i="1"/>
  <c r="E416" i="1"/>
  <c r="F416" i="1"/>
  <c r="E417" i="1"/>
  <c r="F417" i="1"/>
  <c r="E418" i="1"/>
  <c r="F418" i="1"/>
  <c r="I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I424" i="1"/>
  <c r="E425" i="1"/>
  <c r="F425" i="1"/>
  <c r="E426" i="1"/>
  <c r="F426" i="1"/>
  <c r="H426" i="1"/>
  <c r="E427" i="1"/>
  <c r="F427" i="1"/>
  <c r="H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I433" i="1"/>
  <c r="E434" i="1"/>
  <c r="F434" i="1"/>
  <c r="E435" i="1"/>
  <c r="F435" i="1"/>
  <c r="H435" i="1"/>
  <c r="E436" i="1"/>
  <c r="F436" i="1"/>
  <c r="H436" i="1"/>
  <c r="E437" i="1"/>
  <c r="F437" i="1"/>
  <c r="G437" i="1"/>
  <c r="E438" i="1"/>
  <c r="F438" i="1"/>
  <c r="G438" i="1"/>
  <c r="H438" i="1"/>
  <c r="E439" i="1"/>
  <c r="F439" i="1"/>
  <c r="G439" i="1"/>
  <c r="H439" i="1"/>
  <c r="E440" i="1"/>
  <c r="F440" i="1"/>
  <c r="G440" i="1"/>
  <c r="E441" i="1"/>
  <c r="F441" i="1"/>
  <c r="G441" i="1"/>
  <c r="H441" i="1"/>
  <c r="E442" i="1"/>
  <c r="F442" i="1"/>
  <c r="G442" i="1"/>
  <c r="H442" i="1"/>
  <c r="I442" i="1"/>
  <c r="E443" i="1"/>
  <c r="F443" i="1"/>
  <c r="E444" i="1"/>
  <c r="F444" i="1"/>
  <c r="H444" i="1"/>
  <c r="E445" i="1"/>
  <c r="F445" i="1"/>
  <c r="H445" i="1"/>
  <c r="I445" i="1"/>
  <c r="E446" i="1"/>
  <c r="F446" i="1"/>
  <c r="E447" i="1"/>
  <c r="F447" i="1"/>
  <c r="H447" i="1"/>
  <c r="E448" i="1"/>
  <c r="F448" i="1"/>
  <c r="H448" i="1"/>
  <c r="I448" i="1"/>
  <c r="E449" i="1"/>
  <c r="F449" i="1"/>
  <c r="G449" i="1"/>
  <c r="E450" i="1"/>
  <c r="F450" i="1"/>
  <c r="G450" i="1"/>
  <c r="H450" i="1"/>
  <c r="E451" i="1"/>
  <c r="F451" i="1"/>
  <c r="G451" i="1"/>
  <c r="H451" i="1"/>
  <c r="I451" i="1"/>
  <c r="E452" i="1"/>
  <c r="F452" i="1"/>
  <c r="G452" i="1"/>
  <c r="E453" i="1"/>
  <c r="F453" i="1"/>
  <c r="G453" i="1"/>
  <c r="H453" i="1"/>
  <c r="E454" i="1"/>
  <c r="F454" i="1"/>
  <c r="G454" i="1"/>
  <c r="H454" i="1"/>
  <c r="E455" i="1"/>
  <c r="F455" i="1"/>
  <c r="E456" i="1"/>
  <c r="F456" i="1"/>
  <c r="H456" i="1"/>
  <c r="E457" i="1"/>
  <c r="F457" i="1"/>
  <c r="H457" i="1"/>
  <c r="E458" i="1"/>
  <c r="F458" i="1"/>
  <c r="G458" i="1"/>
  <c r="E459" i="1"/>
  <c r="F459" i="1"/>
  <c r="G459" i="1"/>
  <c r="H459" i="1"/>
  <c r="E460" i="1"/>
  <c r="K460" i="1" s="1"/>
  <c r="F460" i="1"/>
  <c r="G460" i="1"/>
  <c r="H460" i="1"/>
  <c r="I460" i="1"/>
  <c r="E461" i="1"/>
  <c r="F461" i="1"/>
  <c r="G461" i="1"/>
  <c r="E462" i="1"/>
  <c r="F462" i="1"/>
  <c r="G462" i="1"/>
  <c r="H462" i="1"/>
  <c r="E463" i="1"/>
  <c r="F463" i="1"/>
  <c r="G463" i="1"/>
  <c r="H463" i="1"/>
  <c r="I463" i="1"/>
  <c r="K463" i="1"/>
  <c r="E464" i="1"/>
  <c r="F464" i="1"/>
  <c r="E465" i="1"/>
  <c r="F465" i="1"/>
  <c r="G465" i="1"/>
  <c r="E466" i="1"/>
  <c r="F466" i="1"/>
  <c r="G466" i="1"/>
  <c r="H466" i="1"/>
  <c r="E467" i="1"/>
  <c r="F467" i="1"/>
  <c r="G467" i="1"/>
  <c r="H467" i="1"/>
  <c r="E468" i="1"/>
  <c r="F468" i="1"/>
  <c r="E469" i="1"/>
  <c r="F469" i="1"/>
  <c r="G469" i="1"/>
  <c r="E470" i="1"/>
  <c r="F470" i="1"/>
  <c r="G470" i="1"/>
  <c r="H470" i="1"/>
  <c r="E471" i="1"/>
  <c r="F471" i="1"/>
  <c r="G471" i="1"/>
  <c r="H471" i="1"/>
  <c r="I471" i="1"/>
  <c r="K471" i="1"/>
  <c r="E472" i="1"/>
  <c r="F472" i="1"/>
  <c r="E473" i="1"/>
  <c r="F473" i="1"/>
  <c r="E474" i="1"/>
  <c r="F474" i="1"/>
  <c r="H474" i="1"/>
  <c r="E475" i="1"/>
  <c r="F475" i="1"/>
  <c r="H475" i="1"/>
  <c r="I475" i="1"/>
  <c r="E476" i="1"/>
  <c r="F476" i="1"/>
  <c r="E477" i="1"/>
  <c r="F477" i="1"/>
  <c r="E478" i="1"/>
  <c r="F478" i="1"/>
  <c r="H478" i="1"/>
  <c r="E479" i="1"/>
  <c r="F479" i="1"/>
  <c r="H479" i="1"/>
  <c r="I479" i="1"/>
  <c r="E480" i="1"/>
  <c r="F480" i="1"/>
  <c r="E481" i="1"/>
  <c r="F481" i="1"/>
  <c r="G481" i="1"/>
  <c r="E482" i="1"/>
  <c r="F482" i="1"/>
  <c r="G482" i="1"/>
  <c r="H482" i="1"/>
  <c r="E483" i="1"/>
  <c r="F483" i="1"/>
  <c r="G483" i="1"/>
  <c r="K483" i="1" s="1"/>
  <c r="H483" i="1"/>
  <c r="I483" i="1"/>
  <c r="E484" i="1"/>
  <c r="F484" i="1"/>
  <c r="E485" i="1"/>
  <c r="F485" i="1"/>
  <c r="G485" i="1"/>
  <c r="E486" i="1"/>
  <c r="F486" i="1"/>
  <c r="G486" i="1"/>
  <c r="H486" i="1"/>
  <c r="E487" i="1"/>
  <c r="F487" i="1"/>
  <c r="G487" i="1"/>
  <c r="H487" i="1"/>
  <c r="E488" i="1"/>
  <c r="F488" i="1"/>
  <c r="E489" i="1"/>
  <c r="F489" i="1"/>
  <c r="E490" i="1"/>
  <c r="F490" i="1"/>
  <c r="H490" i="1"/>
  <c r="E491" i="1"/>
  <c r="F491" i="1"/>
  <c r="H491" i="1"/>
  <c r="E492" i="1"/>
  <c r="F492" i="1"/>
  <c r="G492" i="1"/>
  <c r="E493" i="1"/>
  <c r="F493" i="1"/>
  <c r="G493" i="1"/>
  <c r="H493" i="1"/>
  <c r="E494" i="1"/>
  <c r="F494" i="1"/>
  <c r="G494" i="1"/>
  <c r="H494" i="1"/>
  <c r="I494" i="1"/>
  <c r="K494" i="1"/>
  <c r="E495" i="1"/>
  <c r="F495" i="1"/>
  <c r="G495" i="1"/>
  <c r="E496" i="1"/>
  <c r="F496" i="1"/>
  <c r="G496" i="1"/>
  <c r="H496" i="1"/>
  <c r="E497" i="1"/>
  <c r="K497" i="1" s="1"/>
  <c r="F497" i="1"/>
  <c r="G497" i="1"/>
  <c r="H497" i="1"/>
  <c r="I497" i="1"/>
  <c r="E498" i="1"/>
  <c r="F498" i="1"/>
  <c r="G498" i="1"/>
  <c r="E499" i="1"/>
  <c r="F499" i="1"/>
  <c r="G499" i="1"/>
  <c r="H499" i="1"/>
  <c r="E500" i="1"/>
  <c r="F500" i="1"/>
  <c r="G500" i="1"/>
  <c r="H500" i="1"/>
  <c r="E501" i="1"/>
  <c r="F501" i="1"/>
  <c r="G501" i="1"/>
  <c r="E502" i="1"/>
  <c r="F502" i="1"/>
  <c r="G502" i="1"/>
  <c r="E503" i="1"/>
  <c r="F503" i="1"/>
  <c r="G503" i="1"/>
  <c r="I503" i="1"/>
  <c r="E504" i="1"/>
  <c r="F504" i="1"/>
  <c r="E505" i="1"/>
  <c r="F505" i="1"/>
  <c r="H505" i="1"/>
  <c r="E506" i="1"/>
  <c r="F506" i="1"/>
  <c r="H506" i="1"/>
  <c r="E507" i="1"/>
  <c r="F507" i="1"/>
  <c r="E508" i="1"/>
  <c r="F508" i="1"/>
  <c r="H508" i="1"/>
  <c r="E509" i="1"/>
  <c r="F509" i="1"/>
  <c r="H509" i="1"/>
  <c r="I509" i="1"/>
  <c r="E510" i="1"/>
  <c r="F510" i="1"/>
  <c r="G510" i="1"/>
  <c r="E511" i="1"/>
  <c r="F511" i="1"/>
  <c r="G511" i="1"/>
  <c r="H511" i="1"/>
  <c r="E512" i="1"/>
  <c r="F512" i="1"/>
  <c r="G512" i="1"/>
  <c r="H512" i="1"/>
  <c r="E513" i="1"/>
  <c r="F513" i="1"/>
  <c r="G513" i="1"/>
  <c r="E514" i="1"/>
  <c r="F514" i="1"/>
  <c r="G514" i="1"/>
  <c r="E515" i="1"/>
  <c r="F515" i="1"/>
  <c r="G515" i="1"/>
  <c r="E516" i="1"/>
  <c r="F516" i="1"/>
  <c r="E517" i="1"/>
  <c r="F517" i="1"/>
  <c r="H517" i="1"/>
  <c r="E518" i="1"/>
  <c r="F518" i="1"/>
  <c r="H518" i="1"/>
  <c r="E519" i="1"/>
  <c r="F519" i="1"/>
  <c r="G519" i="1"/>
  <c r="E520" i="1"/>
  <c r="F520" i="1"/>
  <c r="G520" i="1"/>
  <c r="H520" i="1"/>
  <c r="E521" i="1"/>
  <c r="F521" i="1"/>
  <c r="G521" i="1"/>
  <c r="H521" i="1"/>
  <c r="E522" i="1"/>
  <c r="F522" i="1"/>
  <c r="G522" i="1"/>
  <c r="E523" i="1"/>
  <c r="F523" i="1"/>
  <c r="G523" i="1"/>
  <c r="E524" i="1"/>
  <c r="F524" i="1"/>
  <c r="G524" i="1"/>
  <c r="I524" i="1"/>
  <c r="E525" i="1"/>
  <c r="F525" i="1"/>
  <c r="G525" i="1"/>
  <c r="E526" i="1"/>
  <c r="F526" i="1"/>
  <c r="G526" i="1"/>
  <c r="E527" i="1"/>
  <c r="F527" i="1"/>
  <c r="G527" i="1"/>
  <c r="E528" i="1"/>
  <c r="F528" i="1"/>
  <c r="E529" i="1"/>
  <c r="F529" i="1"/>
  <c r="H529" i="1"/>
  <c r="E530" i="1"/>
  <c r="F530" i="1"/>
  <c r="H530" i="1"/>
  <c r="I530" i="1"/>
  <c r="E531" i="1"/>
  <c r="F531" i="1"/>
  <c r="E532" i="1"/>
  <c r="F532" i="1"/>
  <c r="H532" i="1"/>
  <c r="E533" i="1"/>
  <c r="F533" i="1"/>
  <c r="H533" i="1"/>
  <c r="I533" i="1"/>
  <c r="E534" i="1"/>
  <c r="F534" i="1"/>
  <c r="E535" i="1"/>
  <c r="F535" i="1"/>
  <c r="E536" i="1"/>
  <c r="F536" i="1"/>
  <c r="I536" i="1"/>
  <c r="E537" i="1"/>
  <c r="F537" i="1"/>
  <c r="E538" i="1"/>
  <c r="F538" i="1"/>
  <c r="E539" i="1"/>
  <c r="F539" i="1"/>
  <c r="I539" i="1"/>
  <c r="E540" i="1"/>
  <c r="F540" i="1"/>
  <c r="E541" i="1"/>
  <c r="F541" i="1"/>
  <c r="H541" i="1"/>
  <c r="E542" i="1"/>
  <c r="F542" i="1"/>
  <c r="H542" i="1"/>
  <c r="E543" i="1"/>
  <c r="F543" i="1"/>
  <c r="E544" i="1"/>
  <c r="F544" i="1"/>
  <c r="H544" i="1"/>
  <c r="E545" i="1"/>
  <c r="F545" i="1"/>
  <c r="H545" i="1"/>
  <c r="E546" i="1"/>
  <c r="F546" i="1"/>
  <c r="G546" i="1"/>
  <c r="E547" i="1"/>
  <c r="F547" i="1"/>
  <c r="G547" i="1"/>
  <c r="H547" i="1"/>
  <c r="E548" i="1"/>
  <c r="K548" i="1" s="1"/>
  <c r="F548" i="1"/>
  <c r="G548" i="1"/>
  <c r="H548" i="1"/>
  <c r="I548" i="1"/>
  <c r="E549" i="1"/>
  <c r="F549" i="1"/>
  <c r="G549" i="1"/>
  <c r="E550" i="1"/>
  <c r="F550" i="1"/>
  <c r="G550" i="1"/>
  <c r="H550" i="1"/>
  <c r="E551" i="1"/>
  <c r="F551" i="1"/>
  <c r="G551" i="1"/>
  <c r="K551" i="1" s="1"/>
  <c r="H551" i="1"/>
  <c r="I551" i="1"/>
  <c r="L460" i="1"/>
  <c r="L463" i="1"/>
  <c r="L471" i="1"/>
  <c r="L483" i="1"/>
  <c r="L494" i="1"/>
  <c r="L497" i="1"/>
  <c r="L548" i="1"/>
  <c r="L551" i="1"/>
  <c r="U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Y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4" i="1"/>
  <c r="V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B20" i="1"/>
  <c r="B19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K442" i="1" l="1"/>
  <c r="K451" i="1"/>
  <c r="F175" i="1"/>
  <c r="F187" i="1"/>
  <c r="F191" i="1"/>
  <c r="F174" i="1"/>
  <c r="F186" i="1"/>
  <c r="E172" i="1"/>
  <c r="E171" i="1"/>
  <c r="E170" i="1"/>
  <c r="E178" i="1"/>
  <c r="E190" i="1"/>
  <c r="E177" i="1"/>
  <c r="E189" i="1"/>
  <c r="F172" i="1"/>
  <c r="F184" i="1"/>
  <c r="F188" i="1"/>
  <c r="F171" i="1"/>
  <c r="F183" i="1"/>
  <c r="F170" i="1"/>
  <c r="F182" i="1"/>
  <c r="F190" i="1"/>
  <c r="F194" i="1"/>
  <c r="K27" i="1"/>
  <c r="K55" i="1"/>
  <c r="G170" i="1"/>
  <c r="G181" i="1"/>
  <c r="G172" i="1"/>
  <c r="G180" i="1"/>
  <c r="G184" i="1"/>
  <c r="G171" i="1"/>
  <c r="G179" i="1"/>
  <c r="G183" i="1"/>
  <c r="E175" i="1"/>
  <c r="E179" i="1"/>
  <c r="E174" i="1"/>
  <c r="E173" i="1"/>
  <c r="E181" i="1"/>
  <c r="E193" i="1"/>
  <c r="E169" i="1"/>
  <c r="H168" i="1"/>
  <c r="I96" i="1"/>
  <c r="I92" i="1"/>
  <c r="I88" i="1"/>
  <c r="I83" i="1"/>
  <c r="I161" i="1"/>
  <c r="I157" i="1"/>
  <c r="I153" i="1"/>
  <c r="I149" i="1"/>
  <c r="I171" i="1" s="1"/>
  <c r="I145" i="1"/>
  <c r="I141" i="1"/>
  <c r="I135" i="1"/>
  <c r="I131" i="1"/>
  <c r="I127" i="1"/>
  <c r="I123" i="1"/>
  <c r="I119" i="1"/>
  <c r="I115" i="1"/>
  <c r="I111" i="1"/>
  <c r="H177" i="1"/>
  <c r="I174" i="1"/>
  <c r="I170" i="1"/>
  <c r="I93" i="1"/>
  <c r="I89" i="1"/>
  <c r="I84" i="1"/>
  <c r="I128" i="1"/>
  <c r="G167" i="1"/>
  <c r="G200" i="1" l="1"/>
  <c r="G204" i="1"/>
  <c r="G212" i="1"/>
  <c r="G228" i="1"/>
  <c r="G232" i="1"/>
  <c r="G240" i="1"/>
  <c r="G174" i="1"/>
  <c r="G203" i="1"/>
  <c r="G227" i="1"/>
  <c r="G231" i="1"/>
  <c r="G239" i="1"/>
  <c r="G202" i="1"/>
  <c r="G214" i="1"/>
  <c r="G230" i="1"/>
  <c r="G178" i="1"/>
  <c r="G186" i="1"/>
  <c r="K186" i="1" s="1"/>
  <c r="G201" i="1"/>
  <c r="G205" i="1"/>
  <c r="K205" i="1" s="1"/>
  <c r="G213" i="1"/>
  <c r="G229" i="1"/>
  <c r="G241" i="1"/>
  <c r="G276" i="1"/>
  <c r="G296" i="1"/>
  <c r="G300" i="1"/>
  <c r="G275" i="1"/>
  <c r="G299" i="1"/>
  <c r="G298" i="1"/>
  <c r="G277" i="1"/>
  <c r="G297" i="1"/>
  <c r="G301" i="1"/>
  <c r="G362" i="1"/>
  <c r="G366" i="1"/>
  <c r="G374" i="1"/>
  <c r="G390" i="1"/>
  <c r="G394" i="1"/>
  <c r="K394" i="1" s="1"/>
  <c r="G402" i="1"/>
  <c r="G414" i="1"/>
  <c r="G418" i="1"/>
  <c r="G422" i="1"/>
  <c r="G426" i="1"/>
  <c r="G430" i="1"/>
  <c r="G446" i="1"/>
  <c r="G365" i="1"/>
  <c r="G389" i="1"/>
  <c r="G393" i="1"/>
  <c r="G401" i="1"/>
  <c r="G413" i="1"/>
  <c r="G417" i="1"/>
  <c r="G421" i="1"/>
  <c r="G425" i="1"/>
  <c r="G429" i="1"/>
  <c r="G364" i="1"/>
  <c r="G376" i="1"/>
  <c r="G392" i="1"/>
  <c r="G416" i="1"/>
  <c r="G420" i="1"/>
  <c r="G424" i="1"/>
  <c r="G428" i="1"/>
  <c r="G444" i="1"/>
  <c r="G448" i="1"/>
  <c r="K448" i="1" s="1"/>
  <c r="G456" i="1"/>
  <c r="G363" i="1"/>
  <c r="G367" i="1"/>
  <c r="G375" i="1"/>
  <c r="G391" i="1"/>
  <c r="G403" i="1"/>
  <c r="G415" i="1"/>
  <c r="G419" i="1"/>
  <c r="G423" i="1"/>
  <c r="G427" i="1"/>
  <c r="G443" i="1"/>
  <c r="G447" i="1"/>
  <c r="G455" i="1"/>
  <c r="G475" i="1"/>
  <c r="K475" i="1" s="1"/>
  <c r="G445" i="1"/>
  <c r="K445" i="1" s="1"/>
  <c r="G473" i="1"/>
  <c r="G490" i="1"/>
  <c r="G534" i="1"/>
  <c r="G478" i="1"/>
  <c r="G489" i="1"/>
  <c r="G533" i="1"/>
  <c r="K533" i="1" s="1"/>
  <c r="G545" i="1"/>
  <c r="G474" i="1"/>
  <c r="G532" i="1"/>
  <c r="G536" i="1"/>
  <c r="G457" i="1"/>
  <c r="G477" i="1"/>
  <c r="G479" i="1"/>
  <c r="K479" i="1" s="1"/>
  <c r="G491" i="1"/>
  <c r="G531" i="1"/>
  <c r="G535" i="1"/>
  <c r="G543" i="1"/>
  <c r="G544" i="1"/>
  <c r="H328" i="1"/>
  <c r="K328" i="1" s="1"/>
  <c r="H307" i="1"/>
  <c r="K307" i="1" s="1"/>
  <c r="H319" i="1"/>
  <c r="H327" i="1"/>
  <c r="H331" i="1"/>
  <c r="H306" i="1"/>
  <c r="H318" i="1"/>
  <c r="H330" i="1"/>
  <c r="H339" i="1"/>
  <c r="H343" i="1"/>
  <c r="H363" i="1"/>
  <c r="H375" i="1"/>
  <c r="H379" i="1"/>
  <c r="H342" i="1"/>
  <c r="H378" i="1"/>
  <c r="H340" i="1"/>
  <c r="H364" i="1"/>
  <c r="H376" i="1"/>
  <c r="H277" i="1"/>
  <c r="H285" i="1"/>
  <c r="H289" i="1"/>
  <c r="H276" i="1"/>
  <c r="H288" i="1"/>
  <c r="H286" i="1"/>
  <c r="H387" i="1"/>
  <c r="H399" i="1"/>
  <c r="H418" i="1"/>
  <c r="H430" i="1"/>
  <c r="H409" i="1"/>
  <c r="K409" i="1" s="1"/>
  <c r="H417" i="1"/>
  <c r="H429" i="1"/>
  <c r="H433" i="1"/>
  <c r="H388" i="1"/>
  <c r="K388" i="1" s="1"/>
  <c r="H400" i="1"/>
  <c r="H408" i="1"/>
  <c r="H432" i="1"/>
  <c r="I175" i="1"/>
  <c r="I190" i="1"/>
  <c r="I181" i="1"/>
  <c r="I500" i="1"/>
  <c r="K500" i="1" s="1"/>
  <c r="I515" i="1"/>
  <c r="I518" i="1"/>
  <c r="G224" i="1"/>
  <c r="G236" i="1"/>
  <c r="G248" i="1"/>
  <c r="G235" i="1"/>
  <c r="G226" i="1"/>
  <c r="G234" i="1"/>
  <c r="G238" i="1"/>
  <c r="G250" i="1"/>
  <c r="G270" i="1"/>
  <c r="G274" i="1"/>
  <c r="G225" i="1"/>
  <c r="G233" i="1"/>
  <c r="G237" i="1"/>
  <c r="G249" i="1"/>
  <c r="G271" i="1"/>
  <c r="G273" i="1"/>
  <c r="G269" i="1"/>
  <c r="G272" i="1"/>
  <c r="K174" i="1"/>
  <c r="G175" i="1"/>
  <c r="G173" i="1"/>
  <c r="K178" i="1"/>
  <c r="G252" i="1"/>
  <c r="G260" i="1"/>
  <c r="G251" i="1"/>
  <c r="G263" i="1"/>
  <c r="G262" i="1"/>
  <c r="K262" i="1" s="1"/>
  <c r="G253" i="1"/>
  <c r="G261" i="1"/>
  <c r="G308" i="1"/>
  <c r="G312" i="1"/>
  <c r="G320" i="1"/>
  <c r="G311" i="1"/>
  <c r="G264" i="1"/>
  <c r="G310" i="1"/>
  <c r="G322" i="1"/>
  <c r="G265" i="1"/>
  <c r="G309" i="1"/>
  <c r="G313" i="1"/>
  <c r="G321" i="1"/>
  <c r="H334" i="1"/>
  <c r="H355" i="1"/>
  <c r="K355" i="1" s="1"/>
  <c r="H346" i="1"/>
  <c r="H354" i="1"/>
  <c r="H345" i="1"/>
  <c r="H333" i="1"/>
  <c r="H527" i="1"/>
  <c r="H535" i="1"/>
  <c r="H539" i="1"/>
  <c r="H526" i="1"/>
  <c r="H538" i="1"/>
  <c r="H536" i="1"/>
  <c r="I167" i="1"/>
  <c r="K139" i="1"/>
  <c r="I168" i="1"/>
  <c r="K168" i="1" s="1"/>
  <c r="I179" i="1"/>
  <c r="I183" i="1"/>
  <c r="I187" i="1"/>
  <c r="I182" i="1"/>
  <c r="I186" i="1"/>
  <c r="I169" i="1"/>
  <c r="K169" i="1" s="1"/>
  <c r="I185" i="1"/>
  <c r="I189" i="1"/>
  <c r="I180" i="1"/>
  <c r="K180" i="1" s="1"/>
  <c r="I195" i="1"/>
  <c r="K195" i="1" s="1"/>
  <c r="I198" i="1"/>
  <c r="I202" i="1"/>
  <c r="I206" i="1"/>
  <c r="I210" i="1"/>
  <c r="I218" i="1"/>
  <c r="I222" i="1"/>
  <c r="I230" i="1"/>
  <c r="I234" i="1"/>
  <c r="I238" i="1"/>
  <c r="I242" i="1"/>
  <c r="I246" i="1"/>
  <c r="K246" i="1" s="1"/>
  <c r="I254" i="1"/>
  <c r="I258" i="1"/>
  <c r="I197" i="1"/>
  <c r="I201" i="1"/>
  <c r="I209" i="1"/>
  <c r="I213" i="1"/>
  <c r="I217" i="1"/>
  <c r="K217" i="1" s="1"/>
  <c r="I221" i="1"/>
  <c r="I225" i="1"/>
  <c r="I233" i="1"/>
  <c r="I237" i="1"/>
  <c r="I241" i="1"/>
  <c r="I245" i="1"/>
  <c r="I249" i="1"/>
  <c r="I257" i="1"/>
  <c r="I261" i="1"/>
  <c r="I184" i="1"/>
  <c r="I188" i="1"/>
  <c r="I200" i="1"/>
  <c r="I204" i="1"/>
  <c r="I208" i="1"/>
  <c r="K208" i="1" s="1"/>
  <c r="I212" i="1"/>
  <c r="I216" i="1"/>
  <c r="K216" i="1" s="1"/>
  <c r="I224" i="1"/>
  <c r="I228" i="1"/>
  <c r="I236" i="1"/>
  <c r="I240" i="1"/>
  <c r="I248" i="1"/>
  <c r="I252" i="1"/>
  <c r="I260" i="1"/>
  <c r="I264" i="1"/>
  <c r="I272" i="1"/>
  <c r="I176" i="1"/>
  <c r="I191" i="1"/>
  <c r="I192" i="1"/>
  <c r="I194" i="1"/>
  <c r="I203" i="1"/>
  <c r="I207" i="1"/>
  <c r="K207" i="1" s="1"/>
  <c r="I215" i="1"/>
  <c r="I219" i="1"/>
  <c r="I223" i="1"/>
  <c r="I227" i="1"/>
  <c r="I231" i="1"/>
  <c r="I239" i="1"/>
  <c r="I243" i="1"/>
  <c r="I251" i="1"/>
  <c r="I255" i="1"/>
  <c r="I263" i="1"/>
  <c r="I269" i="1"/>
  <c r="I278" i="1"/>
  <c r="I282" i="1"/>
  <c r="I286" i="1"/>
  <c r="I290" i="1"/>
  <c r="I294" i="1"/>
  <c r="I302" i="1"/>
  <c r="I306" i="1"/>
  <c r="I314" i="1"/>
  <c r="I318" i="1"/>
  <c r="I322" i="1"/>
  <c r="I326" i="1"/>
  <c r="I330" i="1"/>
  <c r="I270" i="1"/>
  <c r="I281" i="1"/>
  <c r="I285" i="1"/>
  <c r="I293" i="1"/>
  <c r="I297" i="1"/>
  <c r="I301" i="1"/>
  <c r="I305" i="1"/>
  <c r="I309" i="1"/>
  <c r="I317" i="1"/>
  <c r="I321" i="1"/>
  <c r="I329" i="1"/>
  <c r="I266" i="1"/>
  <c r="I276" i="1"/>
  <c r="I280" i="1"/>
  <c r="I284" i="1"/>
  <c r="I288" i="1"/>
  <c r="I296" i="1"/>
  <c r="I300" i="1"/>
  <c r="I304" i="1"/>
  <c r="I308" i="1"/>
  <c r="I312" i="1"/>
  <c r="I320" i="1"/>
  <c r="I324" i="1"/>
  <c r="K324" i="1" s="1"/>
  <c r="I332" i="1"/>
  <c r="I336" i="1"/>
  <c r="I267" i="1"/>
  <c r="I273" i="1"/>
  <c r="I275" i="1"/>
  <c r="I279" i="1"/>
  <c r="I287" i="1"/>
  <c r="I291" i="1"/>
  <c r="I299" i="1"/>
  <c r="I303" i="1"/>
  <c r="I311" i="1"/>
  <c r="I315" i="1"/>
  <c r="I319" i="1"/>
  <c r="I323" i="1"/>
  <c r="I327" i="1"/>
  <c r="I331" i="1"/>
  <c r="I333" i="1"/>
  <c r="I344" i="1"/>
  <c r="I348" i="1"/>
  <c r="I356" i="1"/>
  <c r="I360" i="1"/>
  <c r="I368" i="1"/>
  <c r="I372" i="1"/>
  <c r="I376" i="1"/>
  <c r="I380" i="1"/>
  <c r="I384" i="1"/>
  <c r="K384" i="1" s="1"/>
  <c r="I392" i="1"/>
  <c r="I396" i="1"/>
  <c r="K396" i="1" s="1"/>
  <c r="I404" i="1"/>
  <c r="I408" i="1"/>
  <c r="I412" i="1"/>
  <c r="I416" i="1"/>
  <c r="I420" i="1"/>
  <c r="I428" i="1"/>
  <c r="I432" i="1"/>
  <c r="I440" i="1"/>
  <c r="I444" i="1"/>
  <c r="I452" i="1"/>
  <c r="I456" i="1"/>
  <c r="I339" i="1"/>
  <c r="I347" i="1"/>
  <c r="I351" i="1"/>
  <c r="K351" i="1" s="1"/>
  <c r="I359" i="1"/>
  <c r="I363" i="1"/>
  <c r="I371" i="1"/>
  <c r="I375" i="1"/>
  <c r="I383" i="1"/>
  <c r="I387" i="1"/>
  <c r="I395" i="1"/>
  <c r="I399" i="1"/>
  <c r="I407" i="1"/>
  <c r="I411" i="1"/>
  <c r="I419" i="1"/>
  <c r="I423" i="1"/>
  <c r="I427" i="1"/>
  <c r="I431" i="1"/>
  <c r="I435" i="1"/>
  <c r="I335" i="1"/>
  <c r="I338" i="1"/>
  <c r="I342" i="1"/>
  <c r="I346" i="1"/>
  <c r="I350" i="1"/>
  <c r="I354" i="1"/>
  <c r="I358" i="1"/>
  <c r="I362" i="1"/>
  <c r="I366" i="1"/>
  <c r="I374" i="1"/>
  <c r="I378" i="1"/>
  <c r="I386" i="1"/>
  <c r="I390" i="1"/>
  <c r="I398" i="1"/>
  <c r="I402" i="1"/>
  <c r="I410" i="1"/>
  <c r="I414" i="1"/>
  <c r="I422" i="1"/>
  <c r="I426" i="1"/>
  <c r="I430" i="1"/>
  <c r="I434" i="1"/>
  <c r="I438" i="1"/>
  <c r="K438" i="1" s="1"/>
  <c r="I446" i="1"/>
  <c r="I450" i="1"/>
  <c r="K450" i="1" s="1"/>
  <c r="I454" i="1"/>
  <c r="K454" i="1" s="1"/>
  <c r="I458" i="1"/>
  <c r="I341" i="1"/>
  <c r="I345" i="1"/>
  <c r="I349" i="1"/>
  <c r="I353" i="1"/>
  <c r="I357" i="1"/>
  <c r="I365" i="1"/>
  <c r="I369" i="1"/>
  <c r="I373" i="1"/>
  <c r="I377" i="1"/>
  <c r="I381" i="1"/>
  <c r="I389" i="1"/>
  <c r="I393" i="1"/>
  <c r="I401" i="1"/>
  <c r="I405" i="1"/>
  <c r="I413" i="1"/>
  <c r="I417" i="1"/>
  <c r="I425" i="1"/>
  <c r="I429" i="1"/>
  <c r="I437" i="1"/>
  <c r="I441" i="1"/>
  <c r="K441" i="1" s="1"/>
  <c r="I449" i="1"/>
  <c r="I453" i="1"/>
  <c r="K453" i="1" s="1"/>
  <c r="I457" i="1"/>
  <c r="I461" i="1"/>
  <c r="I465" i="1"/>
  <c r="I469" i="1"/>
  <c r="I473" i="1"/>
  <c r="I477" i="1"/>
  <c r="I439" i="1"/>
  <c r="K439" i="1" s="1"/>
  <c r="I455" i="1"/>
  <c r="I462" i="1"/>
  <c r="K462" i="1" s="1"/>
  <c r="I466" i="1"/>
  <c r="K466" i="1" s="1"/>
  <c r="I470" i="1"/>
  <c r="K470" i="1" s="1"/>
  <c r="I474" i="1"/>
  <c r="I480" i="1"/>
  <c r="I484" i="1"/>
  <c r="I488" i="1"/>
  <c r="I492" i="1"/>
  <c r="I496" i="1"/>
  <c r="K496" i="1" s="1"/>
  <c r="I504" i="1"/>
  <c r="I508" i="1"/>
  <c r="I516" i="1"/>
  <c r="I520" i="1"/>
  <c r="K520" i="1" s="1"/>
  <c r="I528" i="1"/>
  <c r="I532" i="1"/>
  <c r="I540" i="1"/>
  <c r="I544" i="1"/>
  <c r="I443" i="1"/>
  <c r="I487" i="1"/>
  <c r="K487" i="1" s="1"/>
  <c r="I491" i="1"/>
  <c r="I495" i="1"/>
  <c r="I499" i="1"/>
  <c r="K499" i="1" s="1"/>
  <c r="I507" i="1"/>
  <c r="I511" i="1"/>
  <c r="K511" i="1" s="1"/>
  <c r="I519" i="1"/>
  <c r="I523" i="1"/>
  <c r="I527" i="1"/>
  <c r="I531" i="1"/>
  <c r="I535" i="1"/>
  <c r="I543" i="1"/>
  <c r="I547" i="1"/>
  <c r="K547" i="1" s="1"/>
  <c r="I447" i="1"/>
  <c r="I459" i="1"/>
  <c r="K459" i="1" s="1"/>
  <c r="I467" i="1"/>
  <c r="K467" i="1" s="1"/>
  <c r="I476" i="1"/>
  <c r="I482" i="1"/>
  <c r="K482" i="1" s="1"/>
  <c r="I486" i="1"/>
  <c r="K486" i="1" s="1"/>
  <c r="I490" i="1"/>
  <c r="I498" i="1"/>
  <c r="I502" i="1"/>
  <c r="I510" i="1"/>
  <c r="I514" i="1"/>
  <c r="I522" i="1"/>
  <c r="I526" i="1"/>
  <c r="I534" i="1"/>
  <c r="I464" i="1"/>
  <c r="I468" i="1"/>
  <c r="I472" i="1"/>
  <c r="I478" i="1"/>
  <c r="I481" i="1"/>
  <c r="I485" i="1"/>
  <c r="I489" i="1"/>
  <c r="I493" i="1"/>
  <c r="K493" i="1" s="1"/>
  <c r="I501" i="1"/>
  <c r="I505" i="1"/>
  <c r="I513" i="1"/>
  <c r="I517" i="1"/>
  <c r="I525" i="1"/>
  <c r="I529" i="1"/>
  <c r="I537" i="1"/>
  <c r="I541" i="1"/>
  <c r="I545" i="1"/>
  <c r="I538" i="1"/>
  <c r="I549" i="1"/>
  <c r="I550" i="1"/>
  <c r="K550" i="1" s="1"/>
  <c r="I546" i="1"/>
  <c r="I542" i="1"/>
  <c r="I226" i="1"/>
  <c r="I232" i="1"/>
  <c r="I247" i="1"/>
  <c r="K247" i="1" s="1"/>
  <c r="I400" i="1"/>
  <c r="I403" i="1"/>
  <c r="I385" i="1"/>
  <c r="K385" i="1" s="1"/>
  <c r="I512" i="1"/>
  <c r="K512" i="1" s="1"/>
  <c r="I506" i="1"/>
  <c r="I521" i="1"/>
  <c r="K521" i="1" s="1"/>
  <c r="G256" i="1"/>
  <c r="G255" i="1"/>
  <c r="G259" i="1"/>
  <c r="G254" i="1"/>
  <c r="G258" i="1"/>
  <c r="K258" i="1" s="1"/>
  <c r="G266" i="1"/>
  <c r="G257" i="1"/>
  <c r="G268" i="1"/>
  <c r="G332" i="1"/>
  <c r="G267" i="1"/>
  <c r="G334" i="1"/>
  <c r="K334" i="1" s="1"/>
  <c r="G342" i="1"/>
  <c r="K342" i="1" s="1"/>
  <c r="G346" i="1"/>
  <c r="K346" i="1" s="1"/>
  <c r="G358" i="1"/>
  <c r="G378" i="1"/>
  <c r="K378" i="1" s="1"/>
  <c r="G382" i="1"/>
  <c r="G341" i="1"/>
  <c r="G345" i="1"/>
  <c r="K345" i="1" s="1"/>
  <c r="G357" i="1"/>
  <c r="G377" i="1"/>
  <c r="G381" i="1"/>
  <c r="G333" i="1"/>
  <c r="K333" i="1" s="1"/>
  <c r="G344" i="1"/>
  <c r="G356" i="1"/>
  <c r="G380" i="1"/>
  <c r="G343" i="1"/>
  <c r="G379" i="1"/>
  <c r="K379" i="1" s="1"/>
  <c r="I173" i="1"/>
  <c r="K179" i="1"/>
  <c r="G176" i="1"/>
  <c r="K189" i="1"/>
  <c r="G338" i="1"/>
  <c r="G370" i="1"/>
  <c r="G335" i="1"/>
  <c r="G337" i="1"/>
  <c r="G349" i="1"/>
  <c r="K349" i="1" s="1"/>
  <c r="G361" i="1"/>
  <c r="G369" i="1"/>
  <c r="G373" i="1"/>
  <c r="G340" i="1"/>
  <c r="K340" i="1" s="1"/>
  <c r="G348" i="1"/>
  <c r="K348" i="1" s="1"/>
  <c r="G360" i="1"/>
  <c r="G368" i="1"/>
  <c r="K368" i="1" s="1"/>
  <c r="G372" i="1"/>
  <c r="G336" i="1"/>
  <c r="K336" i="1" s="1"/>
  <c r="G339" i="1"/>
  <c r="K339" i="1" s="1"/>
  <c r="G347" i="1"/>
  <c r="G359" i="1"/>
  <c r="G371" i="1"/>
  <c r="K371" i="1" s="1"/>
  <c r="H167" i="1"/>
  <c r="K167" i="1" s="1"/>
  <c r="H170" i="1"/>
  <c r="K170" i="1" s="1"/>
  <c r="H182" i="1"/>
  <c r="K182" i="1" s="1"/>
  <c r="H173" i="1"/>
  <c r="H185" i="1"/>
  <c r="K111" i="1"/>
  <c r="H176" i="1"/>
  <c r="H188" i="1"/>
  <c r="K188" i="1" s="1"/>
  <c r="H179" i="1"/>
  <c r="H197" i="1"/>
  <c r="K197" i="1" s="1"/>
  <c r="H209" i="1"/>
  <c r="K209" i="1" s="1"/>
  <c r="H221" i="1"/>
  <c r="K221" i="1" s="1"/>
  <c r="H233" i="1"/>
  <c r="H245" i="1"/>
  <c r="K245" i="1" s="1"/>
  <c r="H257" i="1"/>
  <c r="H200" i="1"/>
  <c r="H212" i="1"/>
  <c r="H224" i="1"/>
  <c r="H236" i="1"/>
  <c r="H248" i="1"/>
  <c r="H260" i="1"/>
  <c r="H191" i="1"/>
  <c r="K191" i="1" s="1"/>
  <c r="H194" i="1"/>
  <c r="K194" i="1" s="1"/>
  <c r="H203" i="1"/>
  <c r="H215" i="1"/>
  <c r="K215" i="1" s="1"/>
  <c r="H227" i="1"/>
  <c r="H239" i="1"/>
  <c r="H251" i="1"/>
  <c r="H263" i="1"/>
  <c r="H206" i="1"/>
  <c r="K206" i="1" s="1"/>
  <c r="H218" i="1"/>
  <c r="K218" i="1" s="1"/>
  <c r="H230" i="1"/>
  <c r="H242" i="1"/>
  <c r="K242" i="1" s="1"/>
  <c r="H254" i="1"/>
  <c r="H272" i="1"/>
  <c r="H281" i="1"/>
  <c r="H293" i="1"/>
  <c r="H297" i="1"/>
  <c r="H301" i="1"/>
  <c r="H305" i="1"/>
  <c r="K305" i="1" s="1"/>
  <c r="H317" i="1"/>
  <c r="K317" i="1" s="1"/>
  <c r="H329" i="1"/>
  <c r="K329" i="1" s="1"/>
  <c r="H266" i="1"/>
  <c r="H280" i="1"/>
  <c r="H284" i="1"/>
  <c r="H292" i="1"/>
  <c r="H296" i="1"/>
  <c r="H300" i="1"/>
  <c r="H308" i="1"/>
  <c r="H320" i="1"/>
  <c r="H332" i="1"/>
  <c r="H275" i="1"/>
  <c r="H279" i="1"/>
  <c r="H283" i="1"/>
  <c r="H287" i="1"/>
  <c r="H291" i="1"/>
  <c r="H295" i="1"/>
  <c r="H299" i="1"/>
  <c r="H311" i="1"/>
  <c r="H323" i="1"/>
  <c r="K323" i="1" s="1"/>
  <c r="H335" i="1"/>
  <c r="H269" i="1"/>
  <c r="H278" i="1"/>
  <c r="H282" i="1"/>
  <c r="H290" i="1"/>
  <c r="H294" i="1"/>
  <c r="H298" i="1"/>
  <c r="H302" i="1"/>
  <c r="K302" i="1" s="1"/>
  <c r="H314" i="1"/>
  <c r="K314" i="1" s="1"/>
  <c r="H326" i="1"/>
  <c r="K326" i="1" s="1"/>
  <c r="H347" i="1"/>
  <c r="H359" i="1"/>
  <c r="H371" i="1"/>
  <c r="H383" i="1"/>
  <c r="K383" i="1" s="1"/>
  <c r="H395" i="1"/>
  <c r="K395" i="1" s="1"/>
  <c r="H407" i="1"/>
  <c r="K407" i="1" s="1"/>
  <c r="H411" i="1"/>
  <c r="H419" i="1"/>
  <c r="H423" i="1"/>
  <c r="H431" i="1"/>
  <c r="H443" i="1"/>
  <c r="H455" i="1"/>
  <c r="H338" i="1"/>
  <c r="H350" i="1"/>
  <c r="K350" i="1" s="1"/>
  <c r="H362" i="1"/>
  <c r="H374" i="1"/>
  <c r="H386" i="1"/>
  <c r="K386" i="1" s="1"/>
  <c r="H398" i="1"/>
  <c r="K398" i="1" s="1"/>
  <c r="H410" i="1"/>
  <c r="H422" i="1"/>
  <c r="H434" i="1"/>
  <c r="H341" i="1"/>
  <c r="H353" i="1"/>
  <c r="K353" i="1" s="1"/>
  <c r="H365" i="1"/>
  <c r="H377" i="1"/>
  <c r="H389" i="1"/>
  <c r="H401" i="1"/>
  <c r="H413" i="1"/>
  <c r="H421" i="1"/>
  <c r="H425" i="1"/>
  <c r="H437" i="1"/>
  <c r="K437" i="1" s="1"/>
  <c r="H449" i="1"/>
  <c r="K449" i="1" s="1"/>
  <c r="H344" i="1"/>
  <c r="H356" i="1"/>
  <c r="H368" i="1"/>
  <c r="H380" i="1"/>
  <c r="H392" i="1"/>
  <c r="H404" i="1"/>
  <c r="K404" i="1" s="1"/>
  <c r="H412" i="1"/>
  <c r="H416" i="1"/>
  <c r="H420" i="1"/>
  <c r="H424" i="1"/>
  <c r="H428" i="1"/>
  <c r="H440" i="1"/>
  <c r="K440" i="1" s="1"/>
  <c r="H452" i="1"/>
  <c r="K452" i="1" s="1"/>
  <c r="H464" i="1"/>
  <c r="H468" i="1"/>
  <c r="H472" i="1"/>
  <c r="H476" i="1"/>
  <c r="H477" i="1"/>
  <c r="H495" i="1"/>
  <c r="K495" i="1" s="1"/>
  <c r="H507" i="1"/>
  <c r="H519" i="1"/>
  <c r="K519" i="1" s="1"/>
  <c r="H531" i="1"/>
  <c r="H543" i="1"/>
  <c r="H458" i="1"/>
  <c r="K458" i="1" s="1"/>
  <c r="H461" i="1"/>
  <c r="K461" i="1" s="1"/>
  <c r="H465" i="1"/>
  <c r="K465" i="1" s="1"/>
  <c r="H469" i="1"/>
  <c r="K469" i="1" s="1"/>
  <c r="H473" i="1"/>
  <c r="H498" i="1"/>
  <c r="K498" i="1" s="1"/>
  <c r="H510" i="1"/>
  <c r="K510" i="1" s="1"/>
  <c r="H522" i="1"/>
  <c r="K522" i="1" s="1"/>
  <c r="H534" i="1"/>
  <c r="H546" i="1"/>
  <c r="K546" i="1" s="1"/>
  <c r="H446" i="1"/>
  <c r="H481" i="1"/>
  <c r="K481" i="1" s="1"/>
  <c r="H485" i="1"/>
  <c r="K485" i="1" s="1"/>
  <c r="H489" i="1"/>
  <c r="H501" i="1"/>
  <c r="K501" i="1" s="1"/>
  <c r="H513" i="1"/>
  <c r="K513" i="1" s="1"/>
  <c r="H525" i="1"/>
  <c r="K525" i="1" s="1"/>
  <c r="H480" i="1"/>
  <c r="H484" i="1"/>
  <c r="H488" i="1"/>
  <c r="H492" i="1"/>
  <c r="K492" i="1" s="1"/>
  <c r="H504" i="1"/>
  <c r="H516" i="1"/>
  <c r="H528" i="1"/>
  <c r="H540" i="1"/>
  <c r="H537" i="1"/>
  <c r="H549" i="1"/>
  <c r="K549" i="1" s="1"/>
  <c r="H171" i="1"/>
  <c r="H172" i="1"/>
  <c r="H184" i="1"/>
  <c r="K184" i="1" s="1"/>
  <c r="H192" i="1"/>
  <c r="K192" i="1" s="1"/>
  <c r="H183" i="1"/>
  <c r="K183" i="1" s="1"/>
  <c r="H193" i="1"/>
  <c r="K193" i="1" s="1"/>
  <c r="H229" i="1"/>
  <c r="H241" i="1"/>
  <c r="H228" i="1"/>
  <c r="H240" i="1"/>
  <c r="H244" i="1"/>
  <c r="K244" i="1" s="1"/>
  <c r="H243" i="1"/>
  <c r="K243" i="1" s="1"/>
  <c r="H367" i="1"/>
  <c r="H358" i="1"/>
  <c r="H366" i="1"/>
  <c r="H370" i="1"/>
  <c r="H357" i="1"/>
  <c r="H369" i="1"/>
  <c r="I253" i="1"/>
  <c r="I259" i="1"/>
  <c r="I274" i="1"/>
  <c r="I310" i="1"/>
  <c r="I277" i="1"/>
  <c r="I325" i="1"/>
  <c r="K325" i="1" s="1"/>
  <c r="I292" i="1"/>
  <c r="I316" i="1"/>
  <c r="I295" i="1"/>
  <c r="I214" i="1"/>
  <c r="I196" i="1"/>
  <c r="K196" i="1" s="1"/>
  <c r="I211" i="1"/>
  <c r="I436" i="1"/>
  <c r="I391" i="1"/>
  <c r="I415" i="1"/>
  <c r="I406" i="1"/>
  <c r="I397" i="1"/>
  <c r="K397" i="1" s="1"/>
  <c r="I421" i="1"/>
  <c r="G506" i="1"/>
  <c r="K506" i="1" s="1"/>
  <c r="G518" i="1"/>
  <c r="K518" i="1" s="1"/>
  <c r="G530" i="1"/>
  <c r="K530" i="1" s="1"/>
  <c r="G538" i="1"/>
  <c r="K538" i="1" s="1"/>
  <c r="G542" i="1"/>
  <c r="K542" i="1" s="1"/>
  <c r="G505" i="1"/>
  <c r="K505" i="1" s="1"/>
  <c r="G509" i="1"/>
  <c r="K509" i="1" s="1"/>
  <c r="G517" i="1"/>
  <c r="K517" i="1" s="1"/>
  <c r="G529" i="1"/>
  <c r="K529" i="1" s="1"/>
  <c r="G537" i="1"/>
  <c r="K537" i="1" s="1"/>
  <c r="G541" i="1"/>
  <c r="K541" i="1" s="1"/>
  <c r="G504" i="1"/>
  <c r="K504" i="1" s="1"/>
  <c r="G508" i="1"/>
  <c r="K508" i="1" s="1"/>
  <c r="G516" i="1"/>
  <c r="K516" i="1" s="1"/>
  <c r="G528" i="1"/>
  <c r="K528" i="1" s="1"/>
  <c r="G507" i="1"/>
  <c r="K507" i="1" s="1"/>
  <c r="G539" i="1"/>
  <c r="K539" i="1" s="1"/>
  <c r="G540" i="1"/>
  <c r="K540" i="1" s="1"/>
  <c r="I177" i="1"/>
  <c r="K181" i="1"/>
  <c r="K175" i="1"/>
  <c r="G185" i="1"/>
  <c r="K185" i="1" s="1"/>
  <c r="K171" i="1"/>
  <c r="L451" i="1"/>
  <c r="L442" i="1"/>
  <c r="H391" i="1"/>
  <c r="H403" i="1"/>
  <c r="H382" i="1"/>
  <c r="H390" i="1"/>
  <c r="H402" i="1"/>
  <c r="H406" i="1"/>
  <c r="K406" i="1" s="1"/>
  <c r="H361" i="1"/>
  <c r="H373" i="1"/>
  <c r="H381" i="1"/>
  <c r="H405" i="1"/>
  <c r="K405" i="1" s="1"/>
  <c r="H360" i="1"/>
  <c r="H372" i="1"/>
  <c r="H220" i="1"/>
  <c r="K220" i="1" s="1"/>
  <c r="H232" i="1"/>
  <c r="H256" i="1"/>
  <c r="H199" i="1"/>
  <c r="K199" i="1" s="1"/>
  <c r="H211" i="1"/>
  <c r="K211" i="1" s="1"/>
  <c r="H219" i="1"/>
  <c r="K219" i="1" s="1"/>
  <c r="H223" i="1"/>
  <c r="K223" i="1" s="1"/>
  <c r="H231" i="1"/>
  <c r="H235" i="1"/>
  <c r="H255" i="1"/>
  <c r="H267" i="1"/>
  <c r="H271" i="1"/>
  <c r="H198" i="1"/>
  <c r="K198" i="1" s="1"/>
  <c r="H210" i="1"/>
  <c r="K210" i="1" s="1"/>
  <c r="H222" i="1"/>
  <c r="K222" i="1" s="1"/>
  <c r="H234" i="1"/>
  <c r="H270" i="1"/>
  <c r="H268" i="1"/>
  <c r="H313" i="1"/>
  <c r="H304" i="1"/>
  <c r="K304" i="1" s="1"/>
  <c r="H312" i="1"/>
  <c r="H316" i="1"/>
  <c r="K316" i="1" s="1"/>
  <c r="H303" i="1"/>
  <c r="K303" i="1" s="1"/>
  <c r="H315" i="1"/>
  <c r="K315" i="1" s="1"/>
  <c r="H503" i="1"/>
  <c r="K503" i="1" s="1"/>
  <c r="H515" i="1"/>
  <c r="K515" i="1" s="1"/>
  <c r="H523" i="1"/>
  <c r="K523" i="1" s="1"/>
  <c r="H502" i="1"/>
  <c r="K502" i="1" s="1"/>
  <c r="H514" i="1"/>
  <c r="K514" i="1" s="1"/>
  <c r="H524" i="1"/>
  <c r="K524" i="1" s="1"/>
  <c r="I250" i="1"/>
  <c r="I268" i="1"/>
  <c r="I265" i="1"/>
  <c r="I352" i="1"/>
  <c r="K352" i="1" s="1"/>
  <c r="I343" i="1"/>
  <c r="I367" i="1"/>
  <c r="I382" i="1"/>
  <c r="I337" i="1"/>
  <c r="I361" i="1"/>
  <c r="K83" i="1"/>
  <c r="L27" i="1" s="1"/>
  <c r="G280" i="1"/>
  <c r="K280" i="1" s="1"/>
  <c r="G284" i="1"/>
  <c r="K284" i="1" s="1"/>
  <c r="G288" i="1"/>
  <c r="K288" i="1" s="1"/>
  <c r="G292" i="1"/>
  <c r="K292" i="1" s="1"/>
  <c r="G279" i="1"/>
  <c r="K279" i="1" s="1"/>
  <c r="G283" i="1"/>
  <c r="K283" i="1" s="1"/>
  <c r="G287" i="1"/>
  <c r="K287" i="1" s="1"/>
  <c r="G291" i="1"/>
  <c r="K291" i="1" s="1"/>
  <c r="G295" i="1"/>
  <c r="K295" i="1" s="1"/>
  <c r="G278" i="1"/>
  <c r="K278" i="1" s="1"/>
  <c r="G282" i="1"/>
  <c r="K282" i="1" s="1"/>
  <c r="G286" i="1"/>
  <c r="K286" i="1" s="1"/>
  <c r="G290" i="1"/>
  <c r="K290" i="1" s="1"/>
  <c r="G294" i="1"/>
  <c r="K294" i="1" s="1"/>
  <c r="G281" i="1"/>
  <c r="K281" i="1" s="1"/>
  <c r="G285" i="1"/>
  <c r="K285" i="1" s="1"/>
  <c r="G289" i="1"/>
  <c r="K289" i="1" s="1"/>
  <c r="G293" i="1"/>
  <c r="K293" i="1" s="1"/>
  <c r="G410" i="1"/>
  <c r="K410" i="1" s="1"/>
  <c r="G434" i="1"/>
  <c r="K434" i="1" s="1"/>
  <c r="G433" i="1"/>
  <c r="K433" i="1" s="1"/>
  <c r="G412" i="1"/>
  <c r="K412" i="1" s="1"/>
  <c r="G432" i="1"/>
  <c r="K432" i="1" s="1"/>
  <c r="G436" i="1"/>
  <c r="K436" i="1" s="1"/>
  <c r="G411" i="1"/>
  <c r="K411" i="1" s="1"/>
  <c r="G431" i="1"/>
  <c r="K431" i="1" s="1"/>
  <c r="G435" i="1"/>
  <c r="K435" i="1" s="1"/>
  <c r="G476" i="1"/>
  <c r="K476" i="1" s="1"/>
  <c r="G464" i="1"/>
  <c r="K464" i="1" s="1"/>
  <c r="G468" i="1"/>
  <c r="K468" i="1" s="1"/>
  <c r="G472" i="1"/>
  <c r="K472" i="1" s="1"/>
  <c r="G480" i="1"/>
  <c r="K480" i="1" s="1"/>
  <c r="G484" i="1"/>
  <c r="K484" i="1" s="1"/>
  <c r="G488" i="1"/>
  <c r="K488" i="1" s="1"/>
  <c r="K173" i="1"/>
  <c r="G187" i="1"/>
  <c r="K187" i="1" s="1"/>
  <c r="G177" i="1"/>
  <c r="K177" i="1" s="1"/>
  <c r="K190" i="1"/>
  <c r="K172" i="1"/>
  <c r="L184" i="1" l="1"/>
  <c r="L169" i="1"/>
  <c r="L186" i="1"/>
  <c r="L188" i="1"/>
  <c r="M188" i="1" s="1"/>
  <c r="L177" i="1"/>
  <c r="L193" i="1"/>
  <c r="M193" i="1" s="1"/>
  <c r="L170" i="1"/>
  <c r="L180" i="1"/>
  <c r="M180" i="1" s="1"/>
  <c r="L139" i="1"/>
  <c r="N169" i="1" s="1"/>
  <c r="L83" i="1"/>
  <c r="L111" i="1"/>
  <c r="L55" i="1"/>
  <c r="N183" i="1"/>
  <c r="L183" i="1"/>
  <c r="M183" i="1" s="1"/>
  <c r="N167" i="1"/>
  <c r="L167" i="1"/>
  <c r="M167" i="1" s="1"/>
  <c r="N168" i="1"/>
  <c r="L168" i="1"/>
  <c r="M168" i="1" s="1"/>
  <c r="N173" i="1"/>
  <c r="L173" i="1"/>
  <c r="M173" i="1" s="1"/>
  <c r="N410" i="1"/>
  <c r="L410" i="1"/>
  <c r="M410" i="1" s="1"/>
  <c r="N187" i="1"/>
  <c r="L187" i="1"/>
  <c r="M187" i="1" s="1"/>
  <c r="N480" i="1"/>
  <c r="L480" i="1"/>
  <c r="M480" i="1" s="1"/>
  <c r="N476" i="1"/>
  <c r="L476" i="1"/>
  <c r="M476" i="1" s="1"/>
  <c r="N436" i="1"/>
  <c r="L436" i="1"/>
  <c r="M436" i="1" s="1"/>
  <c r="N434" i="1"/>
  <c r="L434" i="1"/>
  <c r="M434" i="1" s="1"/>
  <c r="N285" i="1"/>
  <c r="L285" i="1"/>
  <c r="M285" i="1" s="1"/>
  <c r="N286" i="1"/>
  <c r="L286" i="1"/>
  <c r="M286" i="1" s="1"/>
  <c r="N291" i="1"/>
  <c r="L291" i="1"/>
  <c r="M291" i="1" s="1"/>
  <c r="N292" i="1"/>
  <c r="L292" i="1"/>
  <c r="M292" i="1" s="1"/>
  <c r="N502" i="1"/>
  <c r="L502" i="1"/>
  <c r="M502" i="1" s="1"/>
  <c r="N315" i="1"/>
  <c r="L315" i="1"/>
  <c r="M315" i="1" s="1"/>
  <c r="N304" i="1"/>
  <c r="L304" i="1"/>
  <c r="M304" i="1" s="1"/>
  <c r="N199" i="1"/>
  <c r="L199" i="1"/>
  <c r="M199" i="1" s="1"/>
  <c r="M442" i="1"/>
  <c r="N171" i="1"/>
  <c r="L171" i="1"/>
  <c r="M171" i="1" s="1"/>
  <c r="N181" i="1"/>
  <c r="L181" i="1"/>
  <c r="M181" i="1" s="1"/>
  <c r="N507" i="1"/>
  <c r="L507" i="1"/>
  <c r="M507" i="1" s="1"/>
  <c r="N504" i="1"/>
  <c r="L504" i="1"/>
  <c r="M504" i="1" s="1"/>
  <c r="N517" i="1"/>
  <c r="L517" i="1"/>
  <c r="M517" i="1" s="1"/>
  <c r="N538" i="1"/>
  <c r="L538" i="1"/>
  <c r="M538" i="1" s="1"/>
  <c r="N325" i="1"/>
  <c r="L325" i="1"/>
  <c r="M325" i="1" s="1"/>
  <c r="N243" i="1"/>
  <c r="L243" i="1"/>
  <c r="M243" i="1" s="1"/>
  <c r="N192" i="1"/>
  <c r="L192" i="1"/>
  <c r="M192" i="1" s="1"/>
  <c r="N549" i="1"/>
  <c r="L549" i="1"/>
  <c r="M549" i="1" s="1"/>
  <c r="N501" i="1"/>
  <c r="L501" i="1"/>
  <c r="M501" i="1" s="1"/>
  <c r="N510" i="1"/>
  <c r="L510" i="1"/>
  <c r="M510" i="1" s="1"/>
  <c r="N465" i="1"/>
  <c r="L465" i="1"/>
  <c r="M465" i="1" s="1"/>
  <c r="N404" i="1"/>
  <c r="L404" i="1"/>
  <c r="M404" i="1" s="1"/>
  <c r="N398" i="1"/>
  <c r="L398" i="1"/>
  <c r="M398" i="1" s="1"/>
  <c r="N350" i="1"/>
  <c r="L350" i="1"/>
  <c r="M350" i="1" s="1"/>
  <c r="N407" i="1"/>
  <c r="L407" i="1"/>
  <c r="M407" i="1" s="1"/>
  <c r="N302" i="1"/>
  <c r="L302" i="1"/>
  <c r="M302" i="1" s="1"/>
  <c r="N323" i="1"/>
  <c r="L323" i="1"/>
  <c r="M323" i="1" s="1"/>
  <c r="N305" i="1"/>
  <c r="L305" i="1"/>
  <c r="M305" i="1" s="1"/>
  <c r="N221" i="1"/>
  <c r="L221" i="1"/>
  <c r="M221" i="1" s="1"/>
  <c r="N371" i="1"/>
  <c r="L371" i="1"/>
  <c r="M371" i="1" s="1"/>
  <c r="N336" i="1"/>
  <c r="L336" i="1"/>
  <c r="M336" i="1" s="1"/>
  <c r="N348" i="1"/>
  <c r="L348" i="1"/>
  <c r="M348" i="1" s="1"/>
  <c r="K361" i="1"/>
  <c r="K370" i="1"/>
  <c r="K356" i="1"/>
  <c r="K377" i="1"/>
  <c r="K382" i="1"/>
  <c r="N342" i="1"/>
  <c r="L342" i="1"/>
  <c r="M342" i="1" s="1"/>
  <c r="K268" i="1"/>
  <c r="K254" i="1"/>
  <c r="N521" i="1"/>
  <c r="L521" i="1"/>
  <c r="M521" i="1" s="1"/>
  <c r="N482" i="1"/>
  <c r="L482" i="1"/>
  <c r="M482" i="1" s="1"/>
  <c r="N511" i="1"/>
  <c r="L511" i="1"/>
  <c r="M511" i="1" s="1"/>
  <c r="N453" i="1"/>
  <c r="L453" i="1"/>
  <c r="M453" i="1" s="1"/>
  <c r="N450" i="1"/>
  <c r="L450" i="1"/>
  <c r="M450" i="1" s="1"/>
  <c r="N208" i="1"/>
  <c r="L208" i="1"/>
  <c r="M208" i="1" s="1"/>
  <c r="N195" i="1"/>
  <c r="L195" i="1"/>
  <c r="M195" i="1" s="1"/>
  <c r="K265" i="1"/>
  <c r="K311" i="1"/>
  <c r="K261" i="1"/>
  <c r="K251" i="1"/>
  <c r="K272" i="1"/>
  <c r="K249" i="1"/>
  <c r="K274" i="1"/>
  <c r="K234" i="1"/>
  <c r="K236" i="1"/>
  <c r="N500" i="1"/>
  <c r="L500" i="1"/>
  <c r="M500" i="1" s="1"/>
  <c r="K330" i="1"/>
  <c r="K327" i="1"/>
  <c r="K544" i="1"/>
  <c r="K491" i="1"/>
  <c r="K536" i="1"/>
  <c r="N533" i="1"/>
  <c r="L533" i="1"/>
  <c r="M533" i="1" s="1"/>
  <c r="K490" i="1"/>
  <c r="K455" i="1"/>
  <c r="K423" i="1"/>
  <c r="K391" i="1"/>
  <c r="K456" i="1"/>
  <c r="K424" i="1"/>
  <c r="K376" i="1"/>
  <c r="K421" i="1"/>
  <c r="K393" i="1"/>
  <c r="K430" i="1"/>
  <c r="K414" i="1"/>
  <c r="K374" i="1"/>
  <c r="K297" i="1"/>
  <c r="K275" i="1"/>
  <c r="K241" i="1"/>
  <c r="K201" i="1"/>
  <c r="K214" i="1"/>
  <c r="K227" i="1"/>
  <c r="K232" i="1"/>
  <c r="K200" i="1"/>
  <c r="N435" i="1"/>
  <c r="L435" i="1"/>
  <c r="M435" i="1" s="1"/>
  <c r="N282" i="1"/>
  <c r="L282" i="1"/>
  <c r="M282" i="1" s="1"/>
  <c r="N523" i="1"/>
  <c r="L523" i="1"/>
  <c r="M523" i="1" s="1"/>
  <c r="N303" i="1"/>
  <c r="L303" i="1"/>
  <c r="M303" i="1" s="1"/>
  <c r="N222" i="1"/>
  <c r="L222" i="1"/>
  <c r="M222" i="1" s="1"/>
  <c r="N223" i="1"/>
  <c r="L223" i="1"/>
  <c r="M223" i="1" s="1"/>
  <c r="N528" i="1"/>
  <c r="L528" i="1"/>
  <c r="M528" i="1" s="1"/>
  <c r="N541" i="1"/>
  <c r="L541" i="1"/>
  <c r="M541" i="1" s="1"/>
  <c r="N509" i="1"/>
  <c r="L509" i="1"/>
  <c r="M509" i="1" s="1"/>
  <c r="N530" i="1"/>
  <c r="L530" i="1"/>
  <c r="M530" i="1" s="1"/>
  <c r="N397" i="1"/>
  <c r="L397" i="1"/>
  <c r="M397" i="1" s="1"/>
  <c r="N244" i="1"/>
  <c r="L244" i="1"/>
  <c r="M244" i="1" s="1"/>
  <c r="N546" i="1"/>
  <c r="L546" i="1"/>
  <c r="M546" i="1" s="1"/>
  <c r="N498" i="1"/>
  <c r="L498" i="1"/>
  <c r="M498" i="1" s="1"/>
  <c r="N461" i="1"/>
  <c r="L461" i="1"/>
  <c r="M461" i="1" s="1"/>
  <c r="N519" i="1"/>
  <c r="L519" i="1"/>
  <c r="M519" i="1" s="1"/>
  <c r="N452" i="1"/>
  <c r="L452" i="1"/>
  <c r="M452" i="1" s="1"/>
  <c r="N386" i="1"/>
  <c r="L386" i="1"/>
  <c r="M386" i="1" s="1"/>
  <c r="N395" i="1"/>
  <c r="L395" i="1"/>
  <c r="M395" i="1" s="1"/>
  <c r="N218" i="1"/>
  <c r="L218" i="1"/>
  <c r="M218" i="1" s="1"/>
  <c r="N194" i="1"/>
  <c r="L194" i="1"/>
  <c r="M194" i="1" s="1"/>
  <c r="N209" i="1"/>
  <c r="L209" i="1"/>
  <c r="M209" i="1" s="1"/>
  <c r="N182" i="1"/>
  <c r="L182" i="1"/>
  <c r="M182" i="1" s="1"/>
  <c r="K359" i="1"/>
  <c r="K372" i="1"/>
  <c r="N340" i="1"/>
  <c r="L340" i="1"/>
  <c r="M340" i="1" s="1"/>
  <c r="N349" i="1"/>
  <c r="L349" i="1"/>
  <c r="M349" i="1" s="1"/>
  <c r="K338" i="1"/>
  <c r="K176" i="1"/>
  <c r="N379" i="1"/>
  <c r="L379" i="1"/>
  <c r="M379" i="1" s="1"/>
  <c r="K344" i="1"/>
  <c r="K357" i="1"/>
  <c r="N378" i="1"/>
  <c r="L378" i="1"/>
  <c r="M378" i="1" s="1"/>
  <c r="N334" i="1"/>
  <c r="L334" i="1"/>
  <c r="M334" i="1" s="1"/>
  <c r="K257" i="1"/>
  <c r="K259" i="1"/>
  <c r="N547" i="1"/>
  <c r="L547" i="1"/>
  <c r="M547" i="1" s="1"/>
  <c r="N487" i="1"/>
  <c r="L487" i="1"/>
  <c r="M487" i="1" s="1"/>
  <c r="N470" i="1"/>
  <c r="L470" i="1"/>
  <c r="M470" i="1" s="1"/>
  <c r="N439" i="1"/>
  <c r="L439" i="1"/>
  <c r="M439" i="1" s="1"/>
  <c r="N396" i="1"/>
  <c r="L396" i="1"/>
  <c r="M396" i="1" s="1"/>
  <c r="N324" i="1"/>
  <c r="L324" i="1"/>
  <c r="M324" i="1" s="1"/>
  <c r="N246" i="1"/>
  <c r="L246" i="1"/>
  <c r="M246" i="1" s="1"/>
  <c r="K354" i="1"/>
  <c r="K321" i="1"/>
  <c r="K322" i="1"/>
  <c r="K320" i="1"/>
  <c r="K253" i="1"/>
  <c r="K260" i="1"/>
  <c r="K269" i="1"/>
  <c r="K237" i="1"/>
  <c r="K270" i="1"/>
  <c r="K226" i="1"/>
  <c r="K224" i="1"/>
  <c r="K408" i="1"/>
  <c r="K318" i="1"/>
  <c r="K319" i="1"/>
  <c r="K543" i="1"/>
  <c r="N479" i="1"/>
  <c r="L479" i="1"/>
  <c r="M479" i="1" s="1"/>
  <c r="K532" i="1"/>
  <c r="K489" i="1"/>
  <c r="K473" i="1"/>
  <c r="K447" i="1"/>
  <c r="K419" i="1"/>
  <c r="K375" i="1"/>
  <c r="N448" i="1"/>
  <c r="L448" i="1"/>
  <c r="M448" i="1" s="1"/>
  <c r="K420" i="1"/>
  <c r="K364" i="1"/>
  <c r="K417" i="1"/>
  <c r="K389" i="1"/>
  <c r="K426" i="1"/>
  <c r="K402" i="1"/>
  <c r="K366" i="1"/>
  <c r="K277" i="1"/>
  <c r="K300" i="1"/>
  <c r="K229" i="1"/>
  <c r="K202" i="1"/>
  <c r="K203" i="1"/>
  <c r="K228" i="1"/>
  <c r="N432" i="1"/>
  <c r="L432" i="1"/>
  <c r="M432" i="1" s="1"/>
  <c r="N287" i="1"/>
  <c r="L287" i="1"/>
  <c r="M287" i="1" s="1"/>
  <c r="N190" i="1"/>
  <c r="L190" i="1"/>
  <c r="M190" i="1" s="1"/>
  <c r="N488" i="1"/>
  <c r="L488" i="1"/>
  <c r="M488" i="1" s="1"/>
  <c r="N468" i="1"/>
  <c r="L468" i="1"/>
  <c r="M468" i="1" s="1"/>
  <c r="N412" i="1"/>
  <c r="L412" i="1"/>
  <c r="M412" i="1" s="1"/>
  <c r="N294" i="1"/>
  <c r="L294" i="1"/>
  <c r="M294" i="1" s="1"/>
  <c r="N283" i="1"/>
  <c r="L283" i="1"/>
  <c r="M283" i="1" s="1"/>
  <c r="N284" i="1"/>
  <c r="L284" i="1"/>
  <c r="M284" i="1" s="1"/>
  <c r="N352" i="1"/>
  <c r="L352" i="1"/>
  <c r="M352" i="1" s="1"/>
  <c r="N524" i="1"/>
  <c r="L524" i="1"/>
  <c r="M524" i="1" s="1"/>
  <c r="N515" i="1"/>
  <c r="L515" i="1"/>
  <c r="M515" i="1" s="1"/>
  <c r="N316" i="1"/>
  <c r="L316" i="1"/>
  <c r="M316" i="1" s="1"/>
  <c r="N210" i="1"/>
  <c r="L210" i="1"/>
  <c r="M210" i="1" s="1"/>
  <c r="N219" i="1"/>
  <c r="L219" i="1"/>
  <c r="M219" i="1" s="1"/>
  <c r="N405" i="1"/>
  <c r="L405" i="1"/>
  <c r="M405" i="1" s="1"/>
  <c r="N406" i="1"/>
  <c r="L406" i="1"/>
  <c r="M406" i="1" s="1"/>
  <c r="M451" i="1"/>
  <c r="N185" i="1"/>
  <c r="L185" i="1"/>
  <c r="M185" i="1" s="1"/>
  <c r="N540" i="1"/>
  <c r="L540" i="1"/>
  <c r="M540" i="1" s="1"/>
  <c r="N516" i="1"/>
  <c r="L516" i="1"/>
  <c r="M516" i="1" s="1"/>
  <c r="N537" i="1"/>
  <c r="L537" i="1"/>
  <c r="M537" i="1" s="1"/>
  <c r="N505" i="1"/>
  <c r="L505" i="1"/>
  <c r="M505" i="1" s="1"/>
  <c r="N518" i="1"/>
  <c r="L518" i="1"/>
  <c r="M518" i="1" s="1"/>
  <c r="N492" i="1"/>
  <c r="L492" i="1"/>
  <c r="M492" i="1" s="1"/>
  <c r="N525" i="1"/>
  <c r="L525" i="1"/>
  <c r="M525" i="1" s="1"/>
  <c r="N485" i="1"/>
  <c r="L485" i="1"/>
  <c r="M485" i="1" s="1"/>
  <c r="N458" i="1"/>
  <c r="L458" i="1"/>
  <c r="M458" i="1" s="1"/>
  <c r="N440" i="1"/>
  <c r="L440" i="1"/>
  <c r="M440" i="1" s="1"/>
  <c r="N449" i="1"/>
  <c r="L449" i="1"/>
  <c r="M449" i="1" s="1"/>
  <c r="N383" i="1"/>
  <c r="L383" i="1"/>
  <c r="M383" i="1" s="1"/>
  <c r="N326" i="1"/>
  <c r="L326" i="1"/>
  <c r="M326" i="1" s="1"/>
  <c r="N329" i="1"/>
  <c r="L329" i="1"/>
  <c r="M329" i="1" s="1"/>
  <c r="N206" i="1"/>
  <c r="L206" i="1"/>
  <c r="M206" i="1" s="1"/>
  <c r="N191" i="1"/>
  <c r="L191" i="1"/>
  <c r="M191" i="1" s="1"/>
  <c r="N245" i="1"/>
  <c r="L245" i="1"/>
  <c r="M245" i="1" s="1"/>
  <c r="N197" i="1"/>
  <c r="L197" i="1"/>
  <c r="M197" i="1" s="1"/>
  <c r="K347" i="1"/>
  <c r="N368" i="1"/>
  <c r="L368" i="1"/>
  <c r="M368" i="1" s="1"/>
  <c r="K373" i="1"/>
  <c r="K337" i="1"/>
  <c r="N179" i="1"/>
  <c r="L179" i="1"/>
  <c r="M179" i="1" s="1"/>
  <c r="K343" i="1"/>
  <c r="N333" i="1"/>
  <c r="L333" i="1"/>
  <c r="M333" i="1" s="1"/>
  <c r="N345" i="1"/>
  <c r="L345" i="1"/>
  <c r="M345" i="1" s="1"/>
  <c r="K358" i="1"/>
  <c r="K267" i="1"/>
  <c r="K266" i="1"/>
  <c r="K255" i="1"/>
  <c r="N512" i="1"/>
  <c r="L512" i="1"/>
  <c r="M512" i="1" s="1"/>
  <c r="N247" i="1"/>
  <c r="L247" i="1"/>
  <c r="M247" i="1" s="1"/>
  <c r="N467" i="1"/>
  <c r="L467" i="1"/>
  <c r="M467" i="1" s="1"/>
  <c r="N499" i="1"/>
  <c r="L499" i="1"/>
  <c r="M499" i="1" s="1"/>
  <c r="N466" i="1"/>
  <c r="L466" i="1"/>
  <c r="M466" i="1" s="1"/>
  <c r="N441" i="1"/>
  <c r="L441" i="1"/>
  <c r="M441" i="1" s="1"/>
  <c r="N438" i="1"/>
  <c r="L438" i="1"/>
  <c r="M438" i="1" s="1"/>
  <c r="N216" i="1"/>
  <c r="L216" i="1"/>
  <c r="M216" i="1" s="1"/>
  <c r="N217" i="1"/>
  <c r="L217" i="1"/>
  <c r="M217" i="1" s="1"/>
  <c r="K527" i="1"/>
  <c r="K313" i="1"/>
  <c r="K310" i="1"/>
  <c r="K312" i="1"/>
  <c r="N262" i="1"/>
  <c r="L262" i="1"/>
  <c r="M262" i="1" s="1"/>
  <c r="K252" i="1"/>
  <c r="N174" i="1"/>
  <c r="L174" i="1"/>
  <c r="M174" i="1" s="1"/>
  <c r="K273" i="1"/>
  <c r="K233" i="1"/>
  <c r="K250" i="1"/>
  <c r="K235" i="1"/>
  <c r="K400" i="1"/>
  <c r="K399" i="1"/>
  <c r="K306" i="1"/>
  <c r="N307" i="1"/>
  <c r="L307" i="1"/>
  <c r="M307" i="1" s="1"/>
  <c r="K535" i="1"/>
  <c r="K477" i="1"/>
  <c r="K474" i="1"/>
  <c r="K478" i="1"/>
  <c r="N445" i="1"/>
  <c r="L445" i="1"/>
  <c r="M445" i="1" s="1"/>
  <c r="K443" i="1"/>
  <c r="K415" i="1"/>
  <c r="K367" i="1"/>
  <c r="K444" i="1"/>
  <c r="K416" i="1"/>
  <c r="K429" i="1"/>
  <c r="K413" i="1"/>
  <c r="K365" i="1"/>
  <c r="K422" i="1"/>
  <c r="N394" i="1"/>
  <c r="L394" i="1"/>
  <c r="M394" i="1" s="1"/>
  <c r="K362" i="1"/>
  <c r="K298" i="1"/>
  <c r="K296" i="1"/>
  <c r="K213" i="1"/>
  <c r="K239" i="1"/>
  <c r="K212" i="1"/>
  <c r="N172" i="1"/>
  <c r="L172" i="1"/>
  <c r="M172" i="1" s="1"/>
  <c r="N472" i="1"/>
  <c r="L472" i="1"/>
  <c r="M472" i="1" s="1"/>
  <c r="N281" i="1"/>
  <c r="L281" i="1"/>
  <c r="M281" i="1" s="1"/>
  <c r="N288" i="1"/>
  <c r="L288" i="1"/>
  <c r="M288" i="1" s="1"/>
  <c r="N431" i="1"/>
  <c r="L431" i="1"/>
  <c r="M431" i="1" s="1"/>
  <c r="N293" i="1"/>
  <c r="L293" i="1"/>
  <c r="M293" i="1" s="1"/>
  <c r="N278" i="1"/>
  <c r="L278" i="1"/>
  <c r="M278" i="1" s="1"/>
  <c r="N484" i="1"/>
  <c r="L484" i="1"/>
  <c r="M484" i="1" s="1"/>
  <c r="N464" i="1"/>
  <c r="L464" i="1"/>
  <c r="M464" i="1" s="1"/>
  <c r="N411" i="1"/>
  <c r="L411" i="1"/>
  <c r="M411" i="1" s="1"/>
  <c r="N433" i="1"/>
  <c r="L433" i="1"/>
  <c r="M433" i="1" s="1"/>
  <c r="N289" i="1"/>
  <c r="L289" i="1"/>
  <c r="M289" i="1" s="1"/>
  <c r="N290" i="1"/>
  <c r="L290" i="1"/>
  <c r="M290" i="1" s="1"/>
  <c r="N295" i="1"/>
  <c r="L295" i="1"/>
  <c r="M295" i="1" s="1"/>
  <c r="N279" i="1"/>
  <c r="L279" i="1"/>
  <c r="M279" i="1" s="1"/>
  <c r="N280" i="1"/>
  <c r="L280" i="1"/>
  <c r="M280" i="1" s="1"/>
  <c r="N514" i="1"/>
  <c r="L514" i="1"/>
  <c r="M514" i="1" s="1"/>
  <c r="N503" i="1"/>
  <c r="L503" i="1"/>
  <c r="M503" i="1" s="1"/>
  <c r="N198" i="1"/>
  <c r="L198" i="1"/>
  <c r="M198" i="1" s="1"/>
  <c r="N211" i="1"/>
  <c r="L211" i="1"/>
  <c r="M211" i="1" s="1"/>
  <c r="N220" i="1"/>
  <c r="L220" i="1"/>
  <c r="M220" i="1" s="1"/>
  <c r="N175" i="1"/>
  <c r="L175" i="1"/>
  <c r="M175" i="1" s="1"/>
  <c r="N539" i="1"/>
  <c r="L539" i="1"/>
  <c r="M539" i="1" s="1"/>
  <c r="N508" i="1"/>
  <c r="L508" i="1"/>
  <c r="M508" i="1" s="1"/>
  <c r="N529" i="1"/>
  <c r="L529" i="1"/>
  <c r="M529" i="1" s="1"/>
  <c r="N542" i="1"/>
  <c r="L542" i="1"/>
  <c r="M542" i="1" s="1"/>
  <c r="N506" i="1"/>
  <c r="L506" i="1"/>
  <c r="M506" i="1" s="1"/>
  <c r="N196" i="1"/>
  <c r="L196" i="1"/>
  <c r="M196" i="1" s="1"/>
  <c r="N513" i="1"/>
  <c r="L513" i="1"/>
  <c r="M513" i="1" s="1"/>
  <c r="N481" i="1"/>
  <c r="L481" i="1"/>
  <c r="M481" i="1" s="1"/>
  <c r="N522" i="1"/>
  <c r="L522" i="1"/>
  <c r="M522" i="1" s="1"/>
  <c r="N469" i="1"/>
  <c r="L469" i="1"/>
  <c r="M469" i="1" s="1"/>
  <c r="N495" i="1"/>
  <c r="L495" i="1"/>
  <c r="M495" i="1" s="1"/>
  <c r="N437" i="1"/>
  <c r="L437" i="1"/>
  <c r="M437" i="1" s="1"/>
  <c r="N353" i="1"/>
  <c r="L353" i="1"/>
  <c r="M353" i="1" s="1"/>
  <c r="N314" i="1"/>
  <c r="L314" i="1"/>
  <c r="M314" i="1" s="1"/>
  <c r="N317" i="1"/>
  <c r="L317" i="1"/>
  <c r="M317" i="1" s="1"/>
  <c r="N242" i="1"/>
  <c r="L242" i="1"/>
  <c r="M242" i="1" s="1"/>
  <c r="N215" i="1"/>
  <c r="L215" i="1"/>
  <c r="M215" i="1" s="1"/>
  <c r="N339" i="1"/>
  <c r="L339" i="1"/>
  <c r="M339" i="1" s="1"/>
  <c r="K360" i="1"/>
  <c r="K369" i="1"/>
  <c r="K335" i="1"/>
  <c r="N189" i="1"/>
  <c r="L189" i="1"/>
  <c r="M189" i="1" s="1"/>
  <c r="K380" i="1"/>
  <c r="K381" i="1"/>
  <c r="K341" i="1"/>
  <c r="N346" i="1"/>
  <c r="L346" i="1"/>
  <c r="M346" i="1" s="1"/>
  <c r="K332" i="1"/>
  <c r="N258" i="1"/>
  <c r="L258" i="1"/>
  <c r="M258" i="1" s="1"/>
  <c r="K256" i="1"/>
  <c r="N385" i="1"/>
  <c r="L385" i="1"/>
  <c r="M385" i="1" s="1"/>
  <c r="N550" i="1"/>
  <c r="L550" i="1"/>
  <c r="M550" i="1" s="1"/>
  <c r="N493" i="1"/>
  <c r="L493" i="1"/>
  <c r="M493" i="1" s="1"/>
  <c r="N486" i="1"/>
  <c r="L486" i="1"/>
  <c r="M486" i="1" s="1"/>
  <c r="N459" i="1"/>
  <c r="L459" i="1"/>
  <c r="M459" i="1" s="1"/>
  <c r="N520" i="1"/>
  <c r="L520" i="1"/>
  <c r="M520" i="1" s="1"/>
  <c r="N496" i="1"/>
  <c r="L496" i="1"/>
  <c r="M496" i="1" s="1"/>
  <c r="N462" i="1"/>
  <c r="L462" i="1"/>
  <c r="M462" i="1" s="1"/>
  <c r="N454" i="1"/>
  <c r="L454" i="1"/>
  <c r="M454" i="1" s="1"/>
  <c r="N351" i="1"/>
  <c r="L351" i="1"/>
  <c r="M351" i="1" s="1"/>
  <c r="N384" i="1"/>
  <c r="L384" i="1"/>
  <c r="M384" i="1" s="1"/>
  <c r="N207" i="1"/>
  <c r="L207" i="1"/>
  <c r="M207" i="1" s="1"/>
  <c r="K526" i="1"/>
  <c r="N355" i="1"/>
  <c r="L355" i="1"/>
  <c r="M355" i="1" s="1"/>
  <c r="K309" i="1"/>
  <c r="K264" i="1"/>
  <c r="K308" i="1"/>
  <c r="K263" i="1"/>
  <c r="N178" i="1"/>
  <c r="L178" i="1"/>
  <c r="M178" i="1" s="1"/>
  <c r="K271" i="1"/>
  <c r="K225" i="1"/>
  <c r="K238" i="1"/>
  <c r="K248" i="1"/>
  <c r="N388" i="1"/>
  <c r="L388" i="1"/>
  <c r="M388" i="1" s="1"/>
  <c r="N409" i="1"/>
  <c r="L409" i="1"/>
  <c r="M409" i="1" s="1"/>
  <c r="K387" i="1"/>
  <c r="K331" i="1"/>
  <c r="N328" i="1"/>
  <c r="L328" i="1"/>
  <c r="M328" i="1" s="1"/>
  <c r="K531" i="1"/>
  <c r="K457" i="1"/>
  <c r="K545" i="1"/>
  <c r="K534" i="1"/>
  <c r="N475" i="1"/>
  <c r="L475" i="1"/>
  <c r="M475" i="1" s="1"/>
  <c r="K427" i="1"/>
  <c r="K403" i="1"/>
  <c r="K363" i="1"/>
  <c r="K428" i="1"/>
  <c r="K392" i="1"/>
  <c r="K425" i="1"/>
  <c r="K401" i="1"/>
  <c r="K446" i="1"/>
  <c r="K418" i="1"/>
  <c r="K390" i="1"/>
  <c r="K301" i="1"/>
  <c r="K299" i="1"/>
  <c r="K276" i="1"/>
  <c r="N205" i="1"/>
  <c r="L205" i="1"/>
  <c r="M205" i="1" s="1"/>
  <c r="K230" i="1"/>
  <c r="K231" i="1"/>
  <c r="K240" i="1"/>
  <c r="K204" i="1"/>
  <c r="N277" i="1" l="1"/>
  <c r="L277" i="1"/>
  <c r="M277" i="1" s="1"/>
  <c r="N253" i="1"/>
  <c r="L253" i="1"/>
  <c r="M253" i="1" s="1"/>
  <c r="N257" i="1"/>
  <c r="L257" i="1"/>
  <c r="M257" i="1" s="1"/>
  <c r="N359" i="1"/>
  <c r="L359" i="1"/>
  <c r="M359" i="1" s="1"/>
  <c r="N231" i="1"/>
  <c r="L231" i="1"/>
  <c r="M231" i="1" s="1"/>
  <c r="N276" i="1"/>
  <c r="L276" i="1"/>
  <c r="M276" i="1" s="1"/>
  <c r="N418" i="1"/>
  <c r="L418" i="1"/>
  <c r="M418" i="1" s="1"/>
  <c r="N392" i="1"/>
  <c r="L392" i="1"/>
  <c r="M392" i="1" s="1"/>
  <c r="N427" i="1"/>
  <c r="L427" i="1"/>
  <c r="M427" i="1" s="1"/>
  <c r="N545" i="1"/>
  <c r="L545" i="1"/>
  <c r="M545" i="1" s="1"/>
  <c r="N238" i="1"/>
  <c r="L238" i="1"/>
  <c r="M238" i="1" s="1"/>
  <c r="N309" i="1"/>
  <c r="L309" i="1"/>
  <c r="M309" i="1" s="1"/>
  <c r="N256" i="1"/>
  <c r="L256" i="1"/>
  <c r="M256" i="1" s="1"/>
  <c r="N380" i="1"/>
  <c r="L380" i="1"/>
  <c r="M380" i="1" s="1"/>
  <c r="N369" i="1"/>
  <c r="L369" i="1"/>
  <c r="M369" i="1" s="1"/>
  <c r="N213" i="1"/>
  <c r="L213" i="1"/>
  <c r="M213" i="1" s="1"/>
  <c r="N413" i="1"/>
  <c r="L413" i="1"/>
  <c r="M413" i="1" s="1"/>
  <c r="N367" i="1"/>
  <c r="L367" i="1"/>
  <c r="M367" i="1" s="1"/>
  <c r="N535" i="1"/>
  <c r="L535" i="1"/>
  <c r="M535" i="1" s="1"/>
  <c r="N399" i="1"/>
  <c r="L399" i="1"/>
  <c r="M399" i="1" s="1"/>
  <c r="N233" i="1"/>
  <c r="L233" i="1"/>
  <c r="M233" i="1" s="1"/>
  <c r="N252" i="1"/>
  <c r="L252" i="1"/>
  <c r="M252" i="1" s="1"/>
  <c r="N310" i="1"/>
  <c r="L310" i="1"/>
  <c r="M310" i="1" s="1"/>
  <c r="N358" i="1"/>
  <c r="L358" i="1"/>
  <c r="M358" i="1" s="1"/>
  <c r="N337" i="1"/>
  <c r="L337" i="1"/>
  <c r="M337" i="1" s="1"/>
  <c r="N347" i="1"/>
  <c r="L347" i="1"/>
  <c r="M347" i="1" s="1"/>
  <c r="N202" i="1"/>
  <c r="L202" i="1"/>
  <c r="M202" i="1" s="1"/>
  <c r="N366" i="1"/>
  <c r="L366" i="1"/>
  <c r="M366" i="1" s="1"/>
  <c r="N417" i="1"/>
  <c r="L417" i="1"/>
  <c r="M417" i="1" s="1"/>
  <c r="N473" i="1"/>
  <c r="L473" i="1"/>
  <c r="M473" i="1" s="1"/>
  <c r="N408" i="1"/>
  <c r="L408" i="1"/>
  <c r="M408" i="1" s="1"/>
  <c r="N237" i="1"/>
  <c r="L237" i="1"/>
  <c r="M237" i="1" s="1"/>
  <c r="N320" i="1"/>
  <c r="L320" i="1"/>
  <c r="M320" i="1" s="1"/>
  <c r="N357" i="1"/>
  <c r="L357" i="1"/>
  <c r="M357" i="1" s="1"/>
  <c r="N176" i="1"/>
  <c r="L176" i="1"/>
  <c r="M176" i="1" s="1"/>
  <c r="N227" i="1"/>
  <c r="L227" i="1"/>
  <c r="M227" i="1" s="1"/>
  <c r="N275" i="1"/>
  <c r="L275" i="1"/>
  <c r="M275" i="1" s="1"/>
  <c r="N430" i="1"/>
  <c r="L430" i="1"/>
  <c r="M430" i="1" s="1"/>
  <c r="N424" i="1"/>
  <c r="L424" i="1"/>
  <c r="M424" i="1" s="1"/>
  <c r="N455" i="1"/>
  <c r="L455" i="1"/>
  <c r="M455" i="1" s="1"/>
  <c r="N536" i="1"/>
  <c r="L536" i="1"/>
  <c r="M536" i="1" s="1"/>
  <c r="N330" i="1"/>
  <c r="L330" i="1"/>
  <c r="M330" i="1" s="1"/>
  <c r="C560" i="1" s="1"/>
  <c r="N234" i="1"/>
  <c r="L234" i="1"/>
  <c r="M234" i="1" s="1"/>
  <c r="N251" i="1"/>
  <c r="L251" i="1"/>
  <c r="M251" i="1" s="1"/>
  <c r="N356" i="1"/>
  <c r="L356" i="1"/>
  <c r="M356" i="1" s="1"/>
  <c r="M169" i="1"/>
  <c r="C554" i="1" s="1"/>
  <c r="N401" i="1"/>
  <c r="L401" i="1"/>
  <c r="M401" i="1" s="1"/>
  <c r="N531" i="1"/>
  <c r="R41" i="1" s="1"/>
  <c r="L531" i="1"/>
  <c r="M531" i="1" s="1"/>
  <c r="N271" i="1"/>
  <c r="L271" i="1"/>
  <c r="M271" i="1" s="1"/>
  <c r="N230" i="1"/>
  <c r="L230" i="1"/>
  <c r="M230" i="1" s="1"/>
  <c r="N299" i="1"/>
  <c r="L299" i="1"/>
  <c r="M299" i="1" s="1"/>
  <c r="N446" i="1"/>
  <c r="L446" i="1"/>
  <c r="M446" i="1" s="1"/>
  <c r="N428" i="1"/>
  <c r="L428" i="1"/>
  <c r="M428" i="1" s="1"/>
  <c r="N457" i="1"/>
  <c r="L457" i="1"/>
  <c r="M457" i="1" s="1"/>
  <c r="N331" i="1"/>
  <c r="R35" i="1" s="1"/>
  <c r="L331" i="1"/>
  <c r="M331" i="1" s="1"/>
  <c r="N225" i="1"/>
  <c r="R27" i="1" s="1"/>
  <c r="L225" i="1"/>
  <c r="M225" i="1" s="1"/>
  <c r="N263" i="1"/>
  <c r="L263" i="1"/>
  <c r="M263" i="1" s="1"/>
  <c r="N360" i="1"/>
  <c r="L360" i="1"/>
  <c r="M360" i="1" s="1"/>
  <c r="N296" i="1"/>
  <c r="L296" i="1"/>
  <c r="M296" i="1" s="1"/>
  <c r="N429" i="1"/>
  <c r="L429" i="1"/>
  <c r="M429" i="1" s="1"/>
  <c r="N415" i="1"/>
  <c r="L415" i="1"/>
  <c r="M415" i="1" s="1"/>
  <c r="N478" i="1"/>
  <c r="L478" i="1"/>
  <c r="M478" i="1" s="1"/>
  <c r="N400" i="1"/>
  <c r="L400" i="1"/>
  <c r="M400" i="1" s="1"/>
  <c r="N273" i="1"/>
  <c r="L273" i="1"/>
  <c r="M273" i="1" s="1"/>
  <c r="N313" i="1"/>
  <c r="L313" i="1"/>
  <c r="M313" i="1" s="1"/>
  <c r="N255" i="1"/>
  <c r="L255" i="1"/>
  <c r="M255" i="1" s="1"/>
  <c r="N343" i="1"/>
  <c r="L343" i="1"/>
  <c r="M343" i="1" s="1"/>
  <c r="N373" i="1"/>
  <c r="L373" i="1"/>
  <c r="M373" i="1" s="1"/>
  <c r="N229" i="1"/>
  <c r="L229" i="1"/>
  <c r="M229" i="1" s="1"/>
  <c r="N402" i="1"/>
  <c r="L402" i="1"/>
  <c r="M402" i="1" s="1"/>
  <c r="N364" i="1"/>
  <c r="L364" i="1"/>
  <c r="M364" i="1" s="1"/>
  <c r="N375" i="1"/>
  <c r="L375" i="1"/>
  <c r="M375" i="1" s="1"/>
  <c r="N489" i="1"/>
  <c r="L489" i="1"/>
  <c r="M489" i="1" s="1"/>
  <c r="N543" i="1"/>
  <c r="L543" i="1"/>
  <c r="M543" i="1" s="1"/>
  <c r="N224" i="1"/>
  <c r="L224" i="1"/>
  <c r="M224" i="1" s="1"/>
  <c r="C556" i="1" s="1"/>
  <c r="N269" i="1"/>
  <c r="L269" i="1"/>
  <c r="M269" i="1" s="1"/>
  <c r="N322" i="1"/>
  <c r="L322" i="1"/>
  <c r="M322" i="1" s="1"/>
  <c r="N344" i="1"/>
  <c r="L344" i="1"/>
  <c r="M344" i="1" s="1"/>
  <c r="N338" i="1"/>
  <c r="L338" i="1"/>
  <c r="M338" i="1" s="1"/>
  <c r="N214" i="1"/>
  <c r="R40" i="1" s="1"/>
  <c r="L214" i="1"/>
  <c r="M214" i="1" s="1"/>
  <c r="N297" i="1"/>
  <c r="L297" i="1"/>
  <c r="M297" i="1" s="1"/>
  <c r="N393" i="1"/>
  <c r="L393" i="1"/>
  <c r="M393" i="1" s="1"/>
  <c r="N456" i="1"/>
  <c r="L456" i="1"/>
  <c r="M456" i="1" s="1"/>
  <c r="N490" i="1"/>
  <c r="L490" i="1"/>
  <c r="M490" i="1" s="1"/>
  <c r="N491" i="1"/>
  <c r="L491" i="1"/>
  <c r="M491" i="1" s="1"/>
  <c r="N274" i="1"/>
  <c r="L274" i="1"/>
  <c r="M274" i="1" s="1"/>
  <c r="N261" i="1"/>
  <c r="L261" i="1"/>
  <c r="M261" i="1" s="1"/>
  <c r="N370" i="1"/>
  <c r="L370" i="1"/>
  <c r="M370" i="1" s="1"/>
  <c r="N180" i="1"/>
  <c r="N193" i="1"/>
  <c r="N188" i="1"/>
  <c r="C564" i="1"/>
  <c r="N212" i="1"/>
  <c r="L212" i="1"/>
  <c r="M212" i="1" s="1"/>
  <c r="N298" i="1"/>
  <c r="L298" i="1"/>
  <c r="M298" i="1" s="1"/>
  <c r="N422" i="1"/>
  <c r="L422" i="1"/>
  <c r="M422" i="1" s="1"/>
  <c r="N416" i="1"/>
  <c r="L416" i="1"/>
  <c r="M416" i="1" s="1"/>
  <c r="N443" i="1"/>
  <c r="L443" i="1"/>
  <c r="M443" i="1" s="1"/>
  <c r="N474" i="1"/>
  <c r="R42" i="1" s="1"/>
  <c r="L474" i="1"/>
  <c r="M474" i="1" s="1"/>
  <c r="N235" i="1"/>
  <c r="L235" i="1"/>
  <c r="M235" i="1" s="1"/>
  <c r="N527" i="1"/>
  <c r="L527" i="1"/>
  <c r="M527" i="1" s="1"/>
  <c r="N266" i="1"/>
  <c r="L266" i="1"/>
  <c r="M266" i="1" s="1"/>
  <c r="F560" i="1"/>
  <c r="N228" i="1"/>
  <c r="L228" i="1"/>
  <c r="M228" i="1" s="1"/>
  <c r="N300" i="1"/>
  <c r="L300" i="1"/>
  <c r="M300" i="1" s="1"/>
  <c r="N426" i="1"/>
  <c r="L426" i="1"/>
  <c r="M426" i="1" s="1"/>
  <c r="N420" i="1"/>
  <c r="F563" i="1" s="1"/>
  <c r="L420" i="1"/>
  <c r="M420" i="1" s="1"/>
  <c r="N419" i="1"/>
  <c r="L419" i="1"/>
  <c r="M419" i="1" s="1"/>
  <c r="N532" i="1"/>
  <c r="L532" i="1"/>
  <c r="M532" i="1" s="1"/>
  <c r="N319" i="1"/>
  <c r="L319" i="1"/>
  <c r="M319" i="1" s="1"/>
  <c r="N226" i="1"/>
  <c r="R39" i="1" s="1"/>
  <c r="L226" i="1"/>
  <c r="M226" i="1" s="1"/>
  <c r="N260" i="1"/>
  <c r="L260" i="1"/>
  <c r="M260" i="1" s="1"/>
  <c r="N321" i="1"/>
  <c r="L321" i="1"/>
  <c r="M321" i="1" s="1"/>
  <c r="N259" i="1"/>
  <c r="L259" i="1"/>
  <c r="M259" i="1" s="1"/>
  <c r="N372" i="1"/>
  <c r="L372" i="1"/>
  <c r="M372" i="1" s="1"/>
  <c r="C566" i="1"/>
  <c r="N200" i="1"/>
  <c r="L200" i="1"/>
  <c r="M200" i="1" s="1"/>
  <c r="C555" i="1" s="1"/>
  <c r="N201" i="1"/>
  <c r="L201" i="1"/>
  <c r="M201" i="1" s="1"/>
  <c r="N374" i="1"/>
  <c r="L374" i="1"/>
  <c r="M374" i="1" s="1"/>
  <c r="N421" i="1"/>
  <c r="L421" i="1"/>
  <c r="M421" i="1" s="1"/>
  <c r="N391" i="1"/>
  <c r="L391" i="1"/>
  <c r="M391" i="1" s="1"/>
  <c r="N544" i="1"/>
  <c r="L544" i="1"/>
  <c r="M544" i="1" s="1"/>
  <c r="N249" i="1"/>
  <c r="L249" i="1"/>
  <c r="M249" i="1" s="1"/>
  <c r="N311" i="1"/>
  <c r="L311" i="1"/>
  <c r="M311" i="1" s="1"/>
  <c r="N254" i="1"/>
  <c r="L254" i="1"/>
  <c r="M254" i="1" s="1"/>
  <c r="N382" i="1"/>
  <c r="L382" i="1"/>
  <c r="M382" i="1" s="1"/>
  <c r="N361" i="1"/>
  <c r="L361" i="1"/>
  <c r="M361" i="1" s="1"/>
  <c r="M170" i="1"/>
  <c r="M177" i="1"/>
  <c r="M186" i="1"/>
  <c r="M184" i="1"/>
  <c r="N204" i="1"/>
  <c r="L204" i="1"/>
  <c r="M204" i="1" s="1"/>
  <c r="N301" i="1"/>
  <c r="L301" i="1"/>
  <c r="M301" i="1" s="1"/>
  <c r="N363" i="1"/>
  <c r="L363" i="1"/>
  <c r="M363" i="1" s="1"/>
  <c r="N387" i="1"/>
  <c r="R28" i="1" s="1"/>
  <c r="L387" i="1"/>
  <c r="M387" i="1" s="1"/>
  <c r="C562" i="1" s="1"/>
  <c r="N308" i="1"/>
  <c r="R22" i="1" s="1"/>
  <c r="L308" i="1"/>
  <c r="M308" i="1" s="1"/>
  <c r="N341" i="1"/>
  <c r="L341" i="1"/>
  <c r="M341" i="1" s="1"/>
  <c r="N240" i="1"/>
  <c r="L240" i="1"/>
  <c r="M240" i="1" s="1"/>
  <c r="N390" i="1"/>
  <c r="L390" i="1"/>
  <c r="M390" i="1" s="1"/>
  <c r="N425" i="1"/>
  <c r="L425" i="1"/>
  <c r="M425" i="1" s="1"/>
  <c r="N403" i="1"/>
  <c r="L403" i="1"/>
  <c r="M403" i="1" s="1"/>
  <c r="N534" i="1"/>
  <c r="L534" i="1"/>
  <c r="M534" i="1" s="1"/>
  <c r="N248" i="1"/>
  <c r="L248" i="1"/>
  <c r="M248" i="1" s="1"/>
  <c r="N264" i="1"/>
  <c r="L264" i="1"/>
  <c r="M264" i="1" s="1"/>
  <c r="N526" i="1"/>
  <c r="L526" i="1"/>
  <c r="M526" i="1" s="1"/>
  <c r="C567" i="1" s="1"/>
  <c r="R33" i="1"/>
  <c r="N332" i="1"/>
  <c r="R21" i="1" s="1"/>
  <c r="L332" i="1"/>
  <c r="M332" i="1" s="1"/>
  <c r="N381" i="1"/>
  <c r="L381" i="1"/>
  <c r="M381" i="1" s="1"/>
  <c r="N335" i="1"/>
  <c r="L335" i="1"/>
  <c r="M335" i="1" s="1"/>
  <c r="R44" i="1"/>
  <c r="N239" i="1"/>
  <c r="L239" i="1"/>
  <c r="M239" i="1" s="1"/>
  <c r="N362" i="1"/>
  <c r="L362" i="1"/>
  <c r="M362" i="1" s="1"/>
  <c r="N365" i="1"/>
  <c r="L365" i="1"/>
  <c r="M365" i="1" s="1"/>
  <c r="N444" i="1"/>
  <c r="R46" i="1" s="1"/>
  <c r="L444" i="1"/>
  <c r="M444" i="1" s="1"/>
  <c r="N477" i="1"/>
  <c r="L477" i="1"/>
  <c r="M477" i="1" s="1"/>
  <c r="N306" i="1"/>
  <c r="F559" i="1" s="1"/>
  <c r="L306" i="1"/>
  <c r="M306" i="1" s="1"/>
  <c r="N250" i="1"/>
  <c r="L250" i="1"/>
  <c r="M250" i="1" s="1"/>
  <c r="N312" i="1"/>
  <c r="L312" i="1"/>
  <c r="M312" i="1" s="1"/>
  <c r="N267" i="1"/>
  <c r="L267" i="1"/>
  <c r="M267" i="1" s="1"/>
  <c r="R32" i="1"/>
  <c r="N203" i="1"/>
  <c r="R26" i="1" s="1"/>
  <c r="L203" i="1"/>
  <c r="M203" i="1" s="1"/>
  <c r="N389" i="1"/>
  <c r="L389" i="1"/>
  <c r="M389" i="1" s="1"/>
  <c r="N447" i="1"/>
  <c r="L447" i="1"/>
  <c r="M447" i="1" s="1"/>
  <c r="N318" i="1"/>
  <c r="L318" i="1"/>
  <c r="M318" i="1" s="1"/>
  <c r="C559" i="1" s="1"/>
  <c r="N270" i="1"/>
  <c r="L270" i="1"/>
  <c r="M270" i="1" s="1"/>
  <c r="N354" i="1"/>
  <c r="L354" i="1"/>
  <c r="M354" i="1" s="1"/>
  <c r="F566" i="1"/>
  <c r="N232" i="1"/>
  <c r="L232" i="1"/>
  <c r="M232" i="1" s="1"/>
  <c r="N241" i="1"/>
  <c r="L241" i="1"/>
  <c r="M241" i="1" s="1"/>
  <c r="N414" i="1"/>
  <c r="L414" i="1"/>
  <c r="M414" i="1" s="1"/>
  <c r="C563" i="1" s="1"/>
  <c r="N376" i="1"/>
  <c r="L376" i="1"/>
  <c r="M376" i="1" s="1"/>
  <c r="N423" i="1"/>
  <c r="L423" i="1"/>
  <c r="M423" i="1" s="1"/>
  <c r="N327" i="1"/>
  <c r="L327" i="1"/>
  <c r="M327" i="1" s="1"/>
  <c r="N236" i="1"/>
  <c r="R25" i="1" s="1"/>
  <c r="L236" i="1"/>
  <c r="M236" i="1" s="1"/>
  <c r="N272" i="1"/>
  <c r="L272" i="1"/>
  <c r="M272" i="1" s="1"/>
  <c r="N265" i="1"/>
  <c r="L265" i="1"/>
  <c r="M265" i="1" s="1"/>
  <c r="N268" i="1"/>
  <c r="L268" i="1"/>
  <c r="M268" i="1" s="1"/>
  <c r="N377" i="1"/>
  <c r="L377" i="1"/>
  <c r="M377" i="1" s="1"/>
  <c r="R36" i="1"/>
  <c r="M494" i="1"/>
  <c r="M548" i="1"/>
  <c r="M471" i="1"/>
  <c r="C565" i="1" s="1"/>
  <c r="M483" i="1"/>
  <c r="M497" i="1"/>
  <c r="M551" i="1"/>
  <c r="M463" i="1"/>
  <c r="N460" i="1"/>
  <c r="N483" i="1"/>
  <c r="N551" i="1"/>
  <c r="N548" i="1"/>
  <c r="N497" i="1"/>
  <c r="M460" i="1"/>
  <c r="N471" i="1"/>
  <c r="R47" i="1" s="1"/>
  <c r="N494" i="1"/>
  <c r="N463" i="1"/>
  <c r="N451" i="1"/>
  <c r="N442" i="1"/>
  <c r="F564" i="1" s="1"/>
  <c r="N170" i="1"/>
  <c r="R31" i="1" s="1"/>
  <c r="N177" i="1"/>
  <c r="R38" i="1" s="1"/>
  <c r="N186" i="1"/>
  <c r="N184" i="1"/>
  <c r="R45" i="1" s="1"/>
  <c r="P38" i="1" l="1"/>
  <c r="R43" i="1"/>
  <c r="R24" i="1"/>
  <c r="F557" i="1"/>
  <c r="F556" i="1"/>
  <c r="F555" i="1"/>
  <c r="C561" i="1"/>
  <c r="C558" i="1"/>
  <c r="R29" i="1"/>
  <c r="F562" i="1"/>
  <c r="F561" i="1"/>
  <c r="R23" i="1"/>
  <c r="F558" i="1"/>
  <c r="R48" i="1"/>
  <c r="R37" i="1"/>
  <c r="F554" i="1"/>
  <c r="F565" i="1"/>
  <c r="R34" i="1"/>
  <c r="C557" i="1"/>
  <c r="C568" i="1" s="1"/>
  <c r="C19" i="1" s="1"/>
  <c r="R30" i="1"/>
  <c r="F567" i="1"/>
  <c r="P25" i="1" l="1"/>
  <c r="F568" i="1"/>
  <c r="C20" i="1" s="1"/>
  <c r="P43" i="1"/>
  <c r="P31" i="1"/>
  <c r="P21" i="1"/>
  <c r="N24" i="1" s="1"/>
  <c r="W24" i="1" s="1"/>
  <c r="P20" i="1" l="1"/>
  <c r="N46" i="1"/>
  <c r="W46" i="1" s="1"/>
  <c r="N31" i="1"/>
  <c r="W31" i="1" s="1"/>
  <c r="N25" i="1"/>
  <c r="W25" i="1" s="1"/>
  <c r="N40" i="1"/>
  <c r="W40" i="1" s="1"/>
  <c r="N33" i="1"/>
  <c r="W33" i="1" s="1"/>
  <c r="N35" i="1"/>
  <c r="W35" i="1" s="1"/>
  <c r="N28" i="1"/>
  <c r="W28" i="1" s="1"/>
  <c r="N27" i="1"/>
  <c r="W27" i="1" s="1"/>
  <c r="N32" i="1"/>
  <c r="W32" i="1" s="1"/>
  <c r="N26" i="1"/>
  <c r="W26" i="1" s="1"/>
  <c r="N38" i="1"/>
  <c r="W38" i="1" s="1"/>
  <c r="N45" i="1"/>
  <c r="W45" i="1" s="1"/>
  <c r="N22" i="1"/>
  <c r="W22" i="1" s="1"/>
  <c r="N41" i="1"/>
  <c r="W41" i="1" s="1"/>
  <c r="N44" i="1"/>
  <c r="W44" i="1" s="1"/>
  <c r="N21" i="1"/>
  <c r="W21" i="1" s="1"/>
  <c r="N47" i="1"/>
  <c r="W47" i="1" s="1"/>
  <c r="N42" i="1"/>
  <c r="W42" i="1" s="1"/>
  <c r="N39" i="1"/>
  <c r="W39" i="1" s="1"/>
  <c r="N36" i="1"/>
  <c r="W36" i="1" s="1"/>
  <c r="N29" i="1"/>
  <c r="W29" i="1" s="1"/>
  <c r="N43" i="1"/>
  <c r="W43" i="1" s="1"/>
  <c r="N23" i="1"/>
  <c r="W23" i="1" s="1"/>
  <c r="N48" i="1"/>
  <c r="W48" i="1" s="1"/>
  <c r="N37" i="1"/>
  <c r="W37" i="1" s="1"/>
  <c r="N34" i="1"/>
  <c r="W34" i="1" s="1"/>
  <c r="N30" i="1"/>
  <c r="W30" i="1" s="1"/>
  <c r="W20" i="1" l="1"/>
  <c r="N20" i="1"/>
  <c r="Z21" i="1"/>
  <c r="Z25" i="1"/>
  <c r="Z29" i="1"/>
  <c r="Z22" i="1"/>
  <c r="Z27" i="1"/>
  <c r="Z24" i="1"/>
  <c r="Z26" i="1"/>
  <c r="Z28" i="1"/>
  <c r="Z23" i="1"/>
  <c r="AD23" i="1" l="1"/>
  <c r="AD27" i="1"/>
  <c r="AD29" i="1"/>
  <c r="AD26" i="1"/>
  <c r="AD24" i="1"/>
  <c r="AD21" i="1"/>
  <c r="AD28" i="1"/>
  <c r="AD25" i="1"/>
  <c r="AD22" i="1"/>
  <c r="AE22" i="1"/>
  <c r="AE26" i="1"/>
  <c r="AE28" i="1"/>
  <c r="AE25" i="1"/>
  <c r="AE23" i="1"/>
  <c r="AE29" i="1"/>
  <c r="AE27" i="1"/>
  <c r="AE24" i="1"/>
  <c r="AE21" i="1"/>
  <c r="AG24" i="1"/>
  <c r="AG28" i="1"/>
  <c r="AG27" i="1"/>
  <c r="AG25" i="1"/>
  <c r="AG22" i="1"/>
  <c r="AG29" i="1"/>
  <c r="AG26" i="1"/>
  <c r="AG23" i="1"/>
  <c r="AG21" i="1"/>
  <c r="AA22" i="1"/>
  <c r="AA25" i="1"/>
  <c r="AA27" i="1"/>
  <c r="AA28" i="1"/>
  <c r="AA23" i="1"/>
  <c r="AA21" i="1"/>
  <c r="AA24" i="1"/>
  <c r="AA26" i="1"/>
  <c r="AA29" i="1"/>
  <c r="AC24" i="1"/>
  <c r="AC28" i="1"/>
  <c r="AC29" i="1"/>
  <c r="AC26" i="1"/>
  <c r="AC23" i="1"/>
  <c r="AC21" i="1"/>
  <c r="AC27" i="1"/>
  <c r="AC25" i="1"/>
  <c r="AC22" i="1"/>
  <c r="AH23" i="1"/>
  <c r="AH27" i="1"/>
  <c r="AH29" i="1"/>
  <c r="AH26" i="1"/>
  <c r="AH24" i="1"/>
  <c r="AH21" i="1"/>
  <c r="AH28" i="1"/>
  <c r="AH25" i="1"/>
  <c r="AH22" i="1"/>
  <c r="AB28" i="1"/>
  <c r="AB26" i="1"/>
  <c r="AB24" i="1"/>
  <c r="AB22" i="1"/>
  <c r="AB29" i="1"/>
  <c r="AB27" i="1"/>
  <c r="AB25" i="1"/>
  <c r="AB23" i="1"/>
  <c r="AB21" i="1"/>
  <c r="AF21" i="1"/>
  <c r="AF29" i="1"/>
  <c r="AF27" i="1"/>
  <c r="AF25" i="1"/>
  <c r="AF23" i="1"/>
  <c r="AF28" i="1"/>
  <c r="AF26" i="1"/>
  <c r="AF24" i="1"/>
  <c r="AF22" i="1"/>
  <c r="AI22" i="1"/>
  <c r="AI26" i="1"/>
  <c r="AI27" i="1"/>
  <c r="AI21" i="1"/>
  <c r="AI29" i="1"/>
  <c r="AI24" i="1"/>
  <c r="AI25" i="1"/>
  <c r="AI28" i="1"/>
  <c r="AI23" i="1"/>
  <c r="AJ26" i="1" l="1"/>
  <c r="AL26" i="1" s="1"/>
  <c r="AN26" i="1" s="1"/>
  <c r="AO26" i="1" s="1"/>
  <c r="AJ28" i="1"/>
  <c r="AL28" i="1" s="1"/>
  <c r="AN28" i="1" s="1"/>
  <c r="AO28" i="1" s="1"/>
  <c r="AJ29" i="1"/>
  <c r="AL29" i="1" s="1"/>
  <c r="AN29" i="1" s="1"/>
  <c r="AO29" i="1" s="1"/>
  <c r="AJ23" i="1"/>
  <c r="AL23" i="1" s="1"/>
  <c r="AN23" i="1" s="1"/>
  <c r="AO23" i="1" s="1"/>
  <c r="AJ22" i="1"/>
  <c r="AL22" i="1" s="1"/>
  <c r="AN22" i="1" s="1"/>
  <c r="AO22" i="1" s="1"/>
  <c r="AJ27" i="1"/>
  <c r="AL27" i="1" s="1"/>
  <c r="AN27" i="1" s="1"/>
  <c r="AO27" i="1" s="1"/>
  <c r="AJ24" i="1"/>
  <c r="AL24" i="1" s="1"/>
  <c r="AN24" i="1" s="1"/>
  <c r="AO24" i="1" s="1"/>
  <c r="AJ21" i="1"/>
  <c r="AL21" i="1" s="1"/>
  <c r="AN21" i="1" s="1"/>
  <c r="AO21" i="1" s="1"/>
  <c r="AJ25" i="1"/>
  <c r="AL25" i="1" s="1"/>
  <c r="AN25" i="1" s="1"/>
  <c r="AO25" i="1" s="1"/>
</calcChain>
</file>

<file path=xl/sharedStrings.xml><?xml version="1.0" encoding="utf-8"?>
<sst xmlns="http://schemas.openxmlformats.org/spreadsheetml/2006/main" count="2125" uniqueCount="378">
  <si>
    <t>卷轴1</t>
    <phoneticPr fontId="1" type="noConversion"/>
  </si>
  <si>
    <t>卷轴2</t>
    <phoneticPr fontId="1" type="noConversion"/>
  </si>
  <si>
    <t>卷轴3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</si>
  <si>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</si>
  <si>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</si>
  <si>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</si>
  <si>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允许中奖的位置组合</t>
    <phoneticPr fontId="1" type="noConversion"/>
  </si>
  <si>
    <t>奖项设置</t>
  </si>
  <si>
    <t>苹果</t>
  </si>
  <si>
    <t>铃铛</t>
  </si>
  <si>
    <t>西瓜</t>
  </si>
  <si>
    <t>BAR</t>
  </si>
  <si>
    <t>倍率</t>
  </si>
  <si>
    <t>卷轴1序号排位</t>
    <phoneticPr fontId="1" type="noConversion"/>
  </si>
  <si>
    <t>卷轴4</t>
    <phoneticPr fontId="1" type="noConversion"/>
  </si>
  <si>
    <t>卷轴5</t>
    <phoneticPr fontId="1" type="noConversion"/>
  </si>
  <si>
    <t>⑧
②
④</t>
    <phoneticPr fontId="1" type="noConversion"/>
  </si>
  <si>
    <t>⑥
①
⑦</t>
    <phoneticPr fontId="1" type="noConversion"/>
  </si>
  <si>
    <t>⑥
①
⑦</t>
    <phoneticPr fontId="1" type="noConversion"/>
  </si>
  <si>
    <t>AAAAA</t>
    <phoneticPr fontId="1" type="noConversion"/>
  </si>
  <si>
    <t>CCCCC</t>
    <phoneticPr fontId="1" type="noConversion"/>
  </si>
  <si>
    <t>④④</t>
    <phoneticPr fontId="1" type="noConversion"/>
  </si>
  <si>
    <t>⑤
③
⑨</t>
    <phoneticPr fontId="1" type="noConversion"/>
  </si>
  <si>
    <t>⑤⑤</t>
    <phoneticPr fontId="1" type="noConversion"/>
  </si>
  <si>
    <t>⑥⑥</t>
    <phoneticPr fontId="1" type="noConversion"/>
  </si>
  <si>
    <t>⑦⑦</t>
    <phoneticPr fontId="1" type="noConversion"/>
  </si>
  <si>
    <t>⑧⑧</t>
    <phoneticPr fontId="1" type="noConversion"/>
  </si>
  <si>
    <t>⑨⑨</t>
    <phoneticPr fontId="1" type="noConversion"/>
  </si>
  <si>
    <t>⑨
②
④</t>
    <phoneticPr fontId="1" type="noConversion"/>
  </si>
  <si>
    <t>⑤
③
⑧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</si>
  <si>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</si>
  <si>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</si>
  <si>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</si>
  <si>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x2</t>
    <phoneticPr fontId="1" type="noConversion"/>
  </si>
  <si>
    <t>荔枝</t>
    <phoneticPr fontId="1" type="noConversion"/>
  </si>
  <si>
    <t>油桃</t>
    <phoneticPr fontId="1" type="noConversion"/>
  </si>
  <si>
    <t>黄橙</t>
    <phoneticPr fontId="1" type="noConversion"/>
  </si>
  <si>
    <t>西瓜</t>
    <phoneticPr fontId="1" type="noConversion"/>
  </si>
  <si>
    <t>苹果</t>
    <phoneticPr fontId="1" type="noConversion"/>
  </si>
  <si>
    <t>樱桃</t>
  </si>
  <si>
    <t>樱桃</t>
    <phoneticPr fontId="1" type="noConversion"/>
  </si>
  <si>
    <t>葡萄</t>
  </si>
  <si>
    <t>葡萄</t>
    <phoneticPr fontId="1" type="noConversion"/>
  </si>
  <si>
    <t>铃铛</t>
    <phoneticPr fontId="1" type="noConversion"/>
  </si>
  <si>
    <t>香蕉</t>
  </si>
  <si>
    <t>香蕉</t>
    <phoneticPr fontId="1" type="noConversion"/>
  </si>
  <si>
    <t>菠萝</t>
  </si>
  <si>
    <t>菠萝</t>
    <phoneticPr fontId="1" type="noConversion"/>
  </si>
  <si>
    <t>柒柒柒</t>
    <phoneticPr fontId="1" type="noConversion"/>
  </si>
  <si>
    <t>BAR</t>
    <phoneticPr fontId="1" type="noConversion"/>
  </si>
  <si>
    <t>钻石</t>
  </si>
  <si>
    <t>钻石</t>
    <phoneticPr fontId="1" type="noConversion"/>
  </si>
  <si>
    <t>宝箱</t>
  </si>
  <si>
    <t>宝箱</t>
    <phoneticPr fontId="1" type="noConversion"/>
  </si>
  <si>
    <t>奖标</t>
    <phoneticPr fontId="1" type="noConversion"/>
  </si>
  <si>
    <t>图例</t>
    <phoneticPr fontId="1" type="noConversion"/>
  </si>
  <si>
    <t>奖标x3</t>
    <phoneticPr fontId="1" type="noConversion"/>
  </si>
  <si>
    <t>奖标x4</t>
    <phoneticPr fontId="1" type="noConversion"/>
  </si>
  <si>
    <t>奖标x5</t>
    <phoneticPr fontId="1" type="noConversion"/>
  </si>
  <si>
    <t>特殊</t>
    <phoneticPr fontId="1" type="noConversion"/>
  </si>
  <si>
    <t>1001~2000</t>
    <phoneticPr fontId="1" type="noConversion"/>
  </si>
  <si>
    <t>3001~6000</t>
    <phoneticPr fontId="1" type="noConversion"/>
  </si>
  <si>
    <t>5001~10000</t>
    <phoneticPr fontId="1" type="noConversion"/>
  </si>
  <si>
    <t>免费
转1~5次</t>
    <phoneticPr fontId="1" type="noConversion"/>
  </si>
  <si>
    <t>免费
转6~10次</t>
    <phoneticPr fontId="1" type="noConversion"/>
  </si>
  <si>
    <t>免费
转11~20次</t>
    <phoneticPr fontId="1" type="noConversion"/>
  </si>
  <si>
    <t>奖池*10%</t>
    <phoneticPr fontId="1" type="noConversion"/>
  </si>
  <si>
    <t>奖池*30%</t>
    <phoneticPr fontId="1" type="noConversion"/>
  </si>
  <si>
    <t>奖池*50%</t>
    <phoneticPr fontId="1" type="noConversion"/>
  </si>
  <si>
    <t>5x3卷轴</t>
    <phoneticPr fontId="1" type="noConversion"/>
  </si>
  <si>
    <t>BAR*2
5倍</t>
    <phoneticPr fontId="1" type="noConversion"/>
  </si>
  <si>
    <t>5x3卷轴（长度=25）</t>
    <phoneticPr fontId="1" type="noConversion"/>
  </si>
  <si>
    <t>卷轴1</t>
    <phoneticPr fontId="1" type="noConversion"/>
  </si>
  <si>
    <t>权重</t>
    <phoneticPr fontId="1" type="noConversion"/>
  </si>
  <si>
    <t>卷轴2</t>
    <phoneticPr fontId="1" type="noConversion"/>
  </si>
  <si>
    <t>卷轴3</t>
    <phoneticPr fontId="1" type="noConversion"/>
  </si>
  <si>
    <t>卷轴4</t>
    <phoneticPr fontId="1" type="noConversion"/>
  </si>
  <si>
    <t>卷轴5</t>
    <phoneticPr fontId="1" type="noConversion"/>
  </si>
  <si>
    <t>奖标数量统计</t>
    <rPh sb="0" eb="1">
      <t>jiang li</t>
    </rPh>
    <rPh sb="1" eb="2">
      <t>biao</t>
    </rPh>
    <rPh sb="2" eb="3">
      <t>shu l</t>
    </rPh>
    <rPh sb="4" eb="5">
      <t>tong ji</t>
    </rPh>
    <phoneticPr fontId="1" type="noConversion"/>
  </si>
  <si>
    <t>荔枝</t>
    <rPh sb="0" eb="1">
      <t>li zhi</t>
    </rPh>
    <phoneticPr fontId="1" type="noConversion"/>
  </si>
  <si>
    <t>编号</t>
    <rPh sb="0" eb="1">
      <t>bian h</t>
    </rPh>
    <phoneticPr fontId="1" type="noConversion"/>
  </si>
  <si>
    <t>奖标</t>
    <rPh sb="0" eb="1">
      <t>jiang</t>
    </rPh>
    <rPh sb="1" eb="2">
      <t>biao</t>
    </rPh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</si>
  <si>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</si>
  <si>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</si>
  <si>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</si>
  <si>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</si>
  <si>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卷轴1</t>
    <rPh sb="0" eb="1">
      <t>juan zhou</t>
    </rPh>
    <phoneticPr fontId="1" type="noConversion"/>
  </si>
  <si>
    <t>卷轴2</t>
    <rPh sb="0" eb="1">
      <t>juan zhou</t>
    </rPh>
    <phoneticPr fontId="1" type="noConversion"/>
  </si>
  <si>
    <t>卷轴3</t>
    <rPh sb="0" eb="1">
      <t>juan zhou</t>
    </rPh>
    <phoneticPr fontId="1" type="noConversion"/>
  </si>
  <si>
    <t>西瓜</t>
    <rPh sb="0" eb="1">
      <t>xi gua</t>
    </rPh>
    <phoneticPr fontId="1" type="noConversion"/>
  </si>
  <si>
    <t>苹果</t>
    <rPh sb="0" eb="1">
      <t>ping guo</t>
    </rPh>
    <phoneticPr fontId="1" type="noConversion"/>
  </si>
  <si>
    <t>樱桃</t>
    <rPh sb="0" eb="1">
      <t>ying tao</t>
    </rPh>
    <phoneticPr fontId="1" type="noConversion"/>
  </si>
  <si>
    <t>葡萄</t>
    <rPh sb="0" eb="1">
      <t>pu tao</t>
    </rPh>
    <phoneticPr fontId="1" type="noConversion"/>
  </si>
  <si>
    <t>铃铛</t>
    <rPh sb="0" eb="1">
      <t>lign dang</t>
    </rPh>
    <phoneticPr fontId="1" type="noConversion"/>
  </si>
  <si>
    <t>香蕉</t>
    <rPh sb="0" eb="1">
      <t>xiang jiao</t>
    </rPh>
    <phoneticPr fontId="1" type="noConversion"/>
  </si>
  <si>
    <t>菠萝</t>
    <rPh sb="0" eb="1">
      <t>bo luo</t>
    </rPh>
    <phoneticPr fontId="1" type="noConversion"/>
  </si>
  <si>
    <t>平均</t>
    <rPh sb="0" eb="1">
      <t>ping j</t>
    </rPh>
    <phoneticPr fontId="1" type="noConversion"/>
  </si>
  <si>
    <t>钻石</t>
    <rPh sb="0" eb="1">
      <t>zuan shi</t>
    </rPh>
    <phoneticPr fontId="1" type="noConversion"/>
  </si>
  <si>
    <t>BAR</t>
    <phoneticPr fontId="1" type="noConversion"/>
  </si>
  <si>
    <t>宝箱</t>
    <rPh sb="0" eb="1">
      <t>bao xiang</t>
    </rPh>
    <phoneticPr fontId="1" type="noConversion"/>
  </si>
  <si>
    <t>不中奖</t>
    <phoneticPr fontId="1" type="noConversion"/>
  </si>
  <si>
    <t>差奖</t>
    <phoneticPr fontId="1" type="noConversion"/>
  </si>
  <si>
    <t>葡萄x3</t>
    <phoneticPr fontId="1" type="noConversion"/>
  </si>
  <si>
    <t>菠萝x3</t>
    <phoneticPr fontId="1" type="noConversion"/>
  </si>
  <si>
    <t>BARx2</t>
    <phoneticPr fontId="1" type="noConversion"/>
  </si>
  <si>
    <t>香蕉x3</t>
    <phoneticPr fontId="1" type="noConversion"/>
  </si>
  <si>
    <t>樱桃x3</t>
    <phoneticPr fontId="1" type="noConversion"/>
  </si>
  <si>
    <t>苹果x3</t>
    <phoneticPr fontId="1" type="noConversion"/>
  </si>
  <si>
    <t>铃铛x3</t>
    <phoneticPr fontId="1" type="noConversion"/>
  </si>
  <si>
    <t>西瓜x3</t>
    <phoneticPr fontId="1" type="noConversion"/>
  </si>
  <si>
    <t>小奖</t>
    <phoneticPr fontId="1" type="noConversion"/>
  </si>
  <si>
    <t>菠萝x4</t>
    <phoneticPr fontId="1" type="noConversion"/>
  </si>
  <si>
    <t>图案</t>
    <phoneticPr fontId="1" type="noConversion"/>
  </si>
  <si>
    <t>B</t>
    <phoneticPr fontId="1" type="noConversion"/>
  </si>
  <si>
    <t>C</t>
    <phoneticPr fontId="1" type="noConversion"/>
  </si>
  <si>
    <t>A行权重</t>
    <phoneticPr fontId="1" type="noConversion"/>
  </si>
  <si>
    <t>B行权重</t>
    <phoneticPr fontId="1" type="noConversion"/>
  </si>
  <si>
    <t>C行权重</t>
    <phoneticPr fontId="1" type="noConversion"/>
  </si>
  <si>
    <t>总权重</t>
    <phoneticPr fontId="1" type="noConversion"/>
  </si>
  <si>
    <t>最终组合</t>
    <phoneticPr fontId="1" type="noConversion"/>
  </si>
  <si>
    <t>卷轴1权重</t>
    <phoneticPr fontId="1" type="noConversion"/>
  </si>
  <si>
    <t>样本总数</t>
    <phoneticPr fontId="1" type="noConversion"/>
  </si>
  <si>
    <t>西瓜x4</t>
    <phoneticPr fontId="1" type="noConversion"/>
  </si>
  <si>
    <t>樱桃x4</t>
    <phoneticPr fontId="1" type="noConversion"/>
  </si>
  <si>
    <t>苹果x4</t>
    <phoneticPr fontId="1" type="noConversion"/>
  </si>
  <si>
    <t>钻石x3</t>
    <phoneticPr fontId="1" type="noConversion"/>
  </si>
  <si>
    <t>香蕉x4</t>
    <phoneticPr fontId="1" type="noConversion"/>
  </si>
  <si>
    <t>铃铛x4</t>
    <phoneticPr fontId="1" type="noConversion"/>
  </si>
  <si>
    <t>葡萄x4</t>
    <phoneticPr fontId="1" type="noConversion"/>
  </si>
  <si>
    <t>中奖</t>
    <phoneticPr fontId="1" type="noConversion"/>
  </si>
  <si>
    <t>荔枝x3</t>
    <phoneticPr fontId="1" type="noConversion"/>
  </si>
  <si>
    <t>菠萝x5</t>
    <phoneticPr fontId="1" type="noConversion"/>
  </si>
  <si>
    <t>香蕉x5</t>
    <phoneticPr fontId="1" type="noConversion"/>
  </si>
  <si>
    <t>钻石x4</t>
    <phoneticPr fontId="1" type="noConversion"/>
  </si>
  <si>
    <t>铃铛x5</t>
    <phoneticPr fontId="1" type="noConversion"/>
  </si>
  <si>
    <t>葡萄x5</t>
    <phoneticPr fontId="1" type="noConversion"/>
  </si>
  <si>
    <t>樱桃x5</t>
    <phoneticPr fontId="1" type="noConversion"/>
  </si>
  <si>
    <t>BARx3</t>
    <phoneticPr fontId="1" type="noConversion"/>
  </si>
  <si>
    <t>苹果x5</t>
    <phoneticPr fontId="1" type="noConversion"/>
  </si>
  <si>
    <t>钻石x5</t>
    <phoneticPr fontId="1" type="noConversion"/>
  </si>
  <si>
    <t>大奖</t>
    <phoneticPr fontId="1" type="noConversion"/>
  </si>
  <si>
    <t>荔枝x4</t>
    <phoneticPr fontId="1" type="noConversion"/>
  </si>
  <si>
    <t>西瓜x5</t>
    <phoneticPr fontId="1" type="noConversion"/>
  </si>
  <si>
    <t>宝箱x3</t>
    <phoneticPr fontId="1" type="noConversion"/>
  </si>
  <si>
    <t>BARx4</t>
    <phoneticPr fontId="1" type="noConversion"/>
  </si>
  <si>
    <t>超级奖</t>
    <phoneticPr fontId="1" type="noConversion"/>
  </si>
  <si>
    <t>宝箱x4</t>
    <phoneticPr fontId="1" type="noConversion"/>
  </si>
  <si>
    <t>宝箱x5</t>
    <phoneticPr fontId="1" type="noConversion"/>
  </si>
  <si>
    <t>荔枝x5</t>
    <phoneticPr fontId="1" type="noConversion"/>
  </si>
  <si>
    <t>BARx5</t>
    <phoneticPr fontId="1" type="noConversion"/>
  </si>
  <si>
    <t>西瓜</t>
    <rPh sb="0" eb="1">
      <t>xi g</t>
    </rPh>
    <phoneticPr fontId="1" type="noConversion"/>
  </si>
  <si>
    <t>卷轴2序号排位</t>
    <phoneticPr fontId="1" type="noConversion"/>
  </si>
  <si>
    <t>图案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</si>
  <si>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</si>
  <si>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</si>
  <si>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</si>
  <si>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A行权重</t>
    <phoneticPr fontId="1" type="noConversion"/>
  </si>
  <si>
    <t>B行权重</t>
    <phoneticPr fontId="1" type="noConversion"/>
  </si>
  <si>
    <t>C行权重</t>
    <phoneticPr fontId="1" type="noConversion"/>
  </si>
  <si>
    <t>卷轴2权重</t>
    <phoneticPr fontId="1" type="noConversion"/>
  </si>
  <si>
    <t>铃铛</t>
    <rPh sb="0" eb="1">
      <t>ling d</t>
    </rPh>
    <phoneticPr fontId="1" type="noConversion"/>
  </si>
  <si>
    <t>菠萝</t>
    <rPh sb="0" eb="1">
      <t>bo l</t>
    </rPh>
    <phoneticPr fontId="1" type="noConversion"/>
  </si>
  <si>
    <t>葡萄</t>
    <rPh sb="0" eb="1">
      <t>pu t</t>
    </rPh>
    <phoneticPr fontId="1" type="noConversion"/>
  </si>
  <si>
    <t>卷轴3序号排位</t>
    <phoneticPr fontId="1" type="noConversion"/>
  </si>
  <si>
    <t>卷轴3权重</t>
    <phoneticPr fontId="1" type="noConversion"/>
  </si>
  <si>
    <t>香蕉</t>
    <rPh sb="0" eb="1">
      <t>xiang j</t>
    </rPh>
    <phoneticPr fontId="1" type="noConversion"/>
  </si>
  <si>
    <t>卷轴4序号排位</t>
    <phoneticPr fontId="1" type="noConversion"/>
  </si>
  <si>
    <t>卷轴4权重</t>
    <phoneticPr fontId="1" type="noConversion"/>
  </si>
  <si>
    <t>卷轴5序号排位</t>
    <phoneticPr fontId="1" type="noConversion"/>
  </si>
  <si>
    <t>卷轴5权重</t>
    <phoneticPr fontId="1" type="noConversion"/>
  </si>
  <si>
    <t>中奖类型</t>
    <phoneticPr fontId="1" type="noConversion"/>
  </si>
  <si>
    <t>卷轴4</t>
  </si>
  <si>
    <t>卷轴5</t>
  </si>
  <si>
    <t>返奖倍率</t>
    <phoneticPr fontId="1" type="noConversion"/>
  </si>
  <si>
    <t>总概率</t>
    <phoneticPr fontId="1" type="noConversion"/>
  </si>
  <si>
    <t>返奖权重</t>
    <phoneticPr fontId="1" type="noConversion"/>
  </si>
  <si>
    <t>回收率</t>
    <phoneticPr fontId="1" type="noConversion"/>
  </si>
  <si>
    <t>中奖率</t>
    <phoneticPr fontId="1" type="noConversion"/>
  </si>
  <si>
    <t>荔枝*3</t>
    <rPh sb="0" eb="1">
      <t>li zhi</t>
    </rPh>
    <phoneticPr fontId="1" type="noConversion"/>
  </si>
  <si>
    <t>BBB@@</t>
    <phoneticPr fontId="1" type="noConversion"/>
  </si>
  <si>
    <t>荔枝*4</t>
    <rPh sb="0" eb="1">
      <t>li zhi</t>
    </rPh>
    <phoneticPr fontId="1" type="noConversion"/>
  </si>
  <si>
    <t>BBBB@</t>
    <phoneticPr fontId="1" type="noConversion"/>
  </si>
  <si>
    <t>荔枝*5</t>
    <rPh sb="0" eb="1">
      <t>li zhi</t>
    </rPh>
    <phoneticPr fontId="1" type="noConversion"/>
  </si>
  <si>
    <t>BBBBB</t>
    <phoneticPr fontId="1" type="noConversion"/>
  </si>
  <si>
    <t>AAA@@</t>
    <phoneticPr fontId="1" type="noConversion"/>
  </si>
  <si>
    <t>AAAA@</t>
    <phoneticPr fontId="1" type="noConversion"/>
  </si>
  <si>
    <t>AAAAA</t>
    <phoneticPr fontId="1" type="noConversion"/>
  </si>
  <si>
    <t>CCC@@</t>
    <phoneticPr fontId="1" type="noConversion"/>
  </si>
  <si>
    <t>CCCC@</t>
    <phoneticPr fontId="1" type="noConversion"/>
  </si>
  <si>
    <t>CCCCC</t>
    <phoneticPr fontId="1" type="noConversion"/>
  </si>
  <si>
    <t>ABC@@</t>
    <phoneticPr fontId="1" type="noConversion"/>
  </si>
  <si>
    <t>ABCB@</t>
    <phoneticPr fontId="1" type="noConversion"/>
  </si>
  <si>
    <t>ABCBA</t>
    <phoneticPr fontId="1" type="noConversion"/>
  </si>
  <si>
    <t>CBA@@</t>
    <phoneticPr fontId="1" type="noConversion"/>
  </si>
  <si>
    <t>CBAB@</t>
    <phoneticPr fontId="1" type="noConversion"/>
  </si>
  <si>
    <t>CBABC</t>
    <phoneticPr fontId="1" type="noConversion"/>
  </si>
  <si>
    <t>BAA@@</t>
    <phoneticPr fontId="1" type="noConversion"/>
  </si>
  <si>
    <t>BAAA@</t>
    <phoneticPr fontId="1" type="noConversion"/>
  </si>
  <si>
    <t>BAAAB</t>
    <phoneticPr fontId="1" type="noConversion"/>
  </si>
  <si>
    <t>BCC@@</t>
    <phoneticPr fontId="1" type="noConversion"/>
  </si>
  <si>
    <t>BCCC@</t>
    <phoneticPr fontId="1" type="noConversion"/>
  </si>
  <si>
    <t>BCCCB</t>
    <phoneticPr fontId="1" type="noConversion"/>
  </si>
  <si>
    <t>AAB@@</t>
    <phoneticPr fontId="1" type="noConversion"/>
  </si>
  <si>
    <t>AABC@</t>
    <phoneticPr fontId="1" type="noConversion"/>
  </si>
  <si>
    <t>AABCC</t>
    <phoneticPr fontId="1" type="noConversion"/>
  </si>
  <si>
    <t>CCB@@</t>
    <phoneticPr fontId="1" type="noConversion"/>
  </si>
  <si>
    <t>CCBA@</t>
    <phoneticPr fontId="1" type="noConversion"/>
  </si>
  <si>
    <t>CCBAA</t>
    <phoneticPr fontId="1" type="noConversion"/>
  </si>
  <si>
    <t>西瓜*3</t>
  </si>
  <si>
    <t>西瓜*4</t>
  </si>
  <si>
    <t>西瓜*5</t>
  </si>
  <si>
    <t>苹果*3</t>
  </si>
  <si>
    <t>苹果*4</t>
  </si>
  <si>
    <t>苹果*5</t>
  </si>
  <si>
    <t>樱桃*3</t>
  </si>
  <si>
    <t>樱桃*4</t>
  </si>
  <si>
    <t>樱桃*5</t>
  </si>
  <si>
    <t>葡萄*3</t>
  </si>
  <si>
    <t>葡萄*4</t>
  </si>
  <si>
    <t>葡萄*5</t>
  </si>
  <si>
    <t>铃铛*3</t>
  </si>
  <si>
    <t>铃铛*4</t>
  </si>
  <si>
    <t>铃铛*5</t>
  </si>
  <si>
    <t>香蕉*3</t>
  </si>
  <si>
    <t>香蕉*4</t>
  </si>
  <si>
    <t>香蕉*5</t>
  </si>
  <si>
    <t>菠萝*3</t>
  </si>
  <si>
    <t>菠萝*4</t>
  </si>
  <si>
    <t>菠萝*5</t>
  </si>
  <si>
    <t>BAR*2</t>
    <phoneticPr fontId="1" type="noConversion"/>
  </si>
  <si>
    <t>BB@@@</t>
    <phoneticPr fontId="1" type="noConversion"/>
  </si>
  <si>
    <t>BAR*3</t>
  </si>
  <si>
    <t>BAR*4</t>
  </si>
  <si>
    <t>BAR*5</t>
  </si>
  <si>
    <t>BAR*2</t>
  </si>
  <si>
    <t>AA@@@</t>
    <phoneticPr fontId="1" type="noConversion"/>
  </si>
  <si>
    <t>CC@@@</t>
    <phoneticPr fontId="1" type="noConversion"/>
  </si>
  <si>
    <t>AB@@@</t>
    <phoneticPr fontId="1" type="noConversion"/>
  </si>
  <si>
    <t>CB@@@</t>
    <phoneticPr fontId="1" type="noConversion"/>
  </si>
  <si>
    <t>BA@@@</t>
    <phoneticPr fontId="1" type="noConversion"/>
  </si>
  <si>
    <t>BC@@@</t>
    <phoneticPr fontId="1" type="noConversion"/>
  </si>
  <si>
    <t>钻石*3</t>
  </si>
  <si>
    <t>钻石*4</t>
  </si>
  <si>
    <t>钻石*5</t>
  </si>
  <si>
    <t>宝箱*3</t>
  </si>
  <si>
    <t>宝箱*4</t>
  </si>
  <si>
    <t>宝箱*5</t>
  </si>
  <si>
    <t>总回收率</t>
    <phoneticPr fontId="1" type="noConversion"/>
  </si>
  <si>
    <t>总中奖率</t>
    <phoneticPr fontId="1" type="noConversion"/>
  </si>
  <si>
    <t>黄橙</t>
  </si>
  <si>
    <t>黄橙</t>
    <phoneticPr fontId="1" type="noConversion"/>
  </si>
  <si>
    <t>黄橙x3</t>
  </si>
  <si>
    <t>黄橙x4</t>
  </si>
  <si>
    <t>黄橙x5</t>
  </si>
  <si>
    <t>黄橙*3</t>
  </si>
  <si>
    <t>黄橙*4</t>
  </si>
  <si>
    <t>黄橙*5</t>
  </si>
  <si>
    <t>油桃</t>
  </si>
  <si>
    <t>油桃x3</t>
  </si>
  <si>
    <t>油桃x4</t>
  </si>
  <si>
    <t>油桃x5</t>
  </si>
  <si>
    <t>柒柒</t>
  </si>
  <si>
    <t>柒柒</t>
    <rPh sb="0" eb="1">
      <t>shuang</t>
    </rPh>
    <phoneticPr fontId="1" type="noConversion"/>
  </si>
  <si>
    <t>油桃</t>
    <phoneticPr fontId="1" type="noConversion"/>
  </si>
  <si>
    <t>油桃*3</t>
  </si>
  <si>
    <t>油桃*4</t>
  </si>
  <si>
    <t>油桃*5</t>
  </si>
  <si>
    <t>柒柒</t>
    <phoneticPr fontId="1" type="noConversion"/>
  </si>
  <si>
    <t>柒柒</t>
    <phoneticPr fontId="1" type="noConversion"/>
  </si>
  <si>
    <t>柒柒x3</t>
  </si>
  <si>
    <t>柒柒x4</t>
  </si>
  <si>
    <t>柒柒x5</t>
  </si>
  <si>
    <t>柒柒*3</t>
  </si>
  <si>
    <t>柒柒*4</t>
  </si>
  <si>
    <t>柒柒*5</t>
  </si>
  <si>
    <t>卷轴4</t>
    <rPh sb="0" eb="1">
      <t>juan zhou</t>
    </rPh>
    <phoneticPr fontId="1" type="noConversion"/>
  </si>
  <si>
    <t>卷轴5</t>
    <rPh sb="0" eb="1">
      <t>juan zhou</t>
    </rPh>
    <phoneticPr fontId="1" type="noConversion"/>
  </si>
  <si>
    <t>1.只有第3个及之后连续的BAR，被视为百搭符号（万用水果图案）</t>
    <phoneticPr fontId="1" type="noConversion"/>
  </si>
  <si>
    <t>3.若第3个和第4个，都是BAR，则开奖只算3个奖标（荔枝/荔枝/BAR/BAR/苹果==荔枝/荔枝/荔枝/苹果/苹果）</t>
    <phoneticPr fontId="1" type="noConversion"/>
  </si>
  <si>
    <t>①①</t>
    <phoneticPr fontId="1" type="noConversion"/>
  </si>
  <si>
    <t>②②</t>
    <phoneticPr fontId="1" type="noConversion"/>
  </si>
  <si>
    <t>③③</t>
    <phoneticPr fontId="1" type="noConversion"/>
  </si>
  <si>
    <t>ABCBA</t>
    <phoneticPr fontId="1" type="noConversion"/>
  </si>
  <si>
    <t>BAAAB</t>
    <phoneticPr fontId="1" type="noConversion"/>
  </si>
  <si>
    <t>BCCCB</t>
    <phoneticPr fontId="1" type="noConversion"/>
  </si>
  <si>
    <t>AABCC</t>
    <phoneticPr fontId="1" type="noConversion"/>
  </si>
  <si>
    <t>CCBAA</t>
    <phoneticPr fontId="1" type="noConversion"/>
  </si>
  <si>
    <t>2.若前2个为BAR，则视为BARx2的奖励</t>
    <phoneticPr fontId="1" type="noConversion"/>
  </si>
  <si>
    <t>如果{</t>
    <phoneticPr fontId="1" type="noConversion"/>
  </si>
  <si>
    <t>加上</t>
    <phoneticPr fontId="1" type="noConversion"/>
  </si>
  <si>
    <t>卷轴1的EXCEL公式说明：以第一条数据为例</t>
    <phoneticPr fontId="1" type="noConversion"/>
  </si>
  <si>
    <t>否则找到卷轴1的C栏（EXCEL的E列）</t>
    <phoneticPr fontId="1" type="noConversion"/>
  </si>
  <si>
    <t>奖标</t>
    <phoneticPr fontId="1" type="noConversion"/>
  </si>
  <si>
    <t>位置</t>
    <phoneticPr fontId="1" type="noConversion"/>
  </si>
  <si>
    <t>卷轴2的EXCEL公式说明：以第一条数据为例</t>
    <phoneticPr fontId="1" type="noConversion"/>
  </si>
  <si>
    <t>否则找到卷轴2的C栏（EXCEL的E列）</t>
    <phoneticPr fontId="1" type="noConversion"/>
  </si>
  <si>
    <t>卷轴3的EXCEL公式说明：以第一条数据为例</t>
    <phoneticPr fontId="1" type="noConversion"/>
  </si>
  <si>
    <t>如果“BBB@@@”的第3个字符是“@”，那么找到卷轴3的“总权重”直接加总（EXCEL的I列）；</t>
    <phoneticPr fontId="1" type="noConversion"/>
  </si>
  <si>
    <t>否则{</t>
    <phoneticPr fontId="1" type="noConversion"/>
  </si>
  <si>
    <t>否认找到卷轴3的C栏（EXCEL的E列）</t>
    <phoneticPr fontId="1" type="noConversion"/>
  </si>
  <si>
    <t>}</t>
    <phoneticPr fontId="1" type="noConversion"/>
  </si>
  <si>
    <t>条件1：“BBB@@@”的第1个字符是“A”，那么找到卷轴1的A栏（EXCEL的C列）；</t>
    <phoneticPr fontId="1" type="noConversion"/>
  </si>
  <si>
    <t>条件2：“BBB@@@”的第1个字符是“B”，那么找到卷轴1的B栏（EXCEL的D列）；</t>
    <phoneticPr fontId="1" type="noConversion"/>
  </si>
  <si>
    <t>条件1：“BBB@@@”的第2个字符是“A”，那么找到卷轴2的A栏（EXCEL的C列）；</t>
    <phoneticPr fontId="1" type="noConversion"/>
  </si>
  <si>
    <t>条件2：“BBB@@@”的第2个字符是“B”，那么找到卷轴2的B栏（EXCEL的D列）；</t>
    <phoneticPr fontId="1" type="noConversion"/>
  </si>
  <si>
    <t>条件1：“BBB@@@”的第3个字符是“A”，那么找到卷轴3的A栏（EXCEL的C列）；</t>
    <phoneticPr fontId="1" type="noConversion"/>
  </si>
  <si>
    <t>条件2：“BBB@@@”的第3个字符是“B”，那么找到卷轴3的B栏（EXCEL的D列）；</t>
    <phoneticPr fontId="1" type="noConversion"/>
  </si>
  <si>
    <t>}列的值等于“中奖类型奖标的值（EXCEL的C列，C167）”，那么加总卷轴2同一行的“总权重”的值（EXCEL的I列）</t>
    <phoneticPr fontId="1" type="noConversion"/>
  </si>
  <si>
    <t>}列的值等于“中奖类型奖标的值（EXCEL的C列，C167）”，那么加总卷轴1同一行的“总权重”的值（EXCEL的I列）</t>
    <phoneticPr fontId="1" type="noConversion"/>
  </si>
  <si>
    <t>}列的值等于“中奖类型奖标的值（EXCEL的C列，C167）”，那么加总卷轴3同一行的“总权重”的值（EXCEL的I列）</t>
    <phoneticPr fontId="1" type="noConversion"/>
  </si>
  <si>
    <t>如果“中奖类型奖标的值（EXCEL的C列，C167）的值是“BAR”，那么值取“0”</t>
    <phoneticPr fontId="1" type="noConversion"/>
  </si>
  <si>
    <t>}列的值等于“BAR”，那么加总卷轴3同一行的“总权重”的值（EXCEL的I列）</t>
    <phoneticPr fontId="1" type="noConversion"/>
  </si>
  <si>
    <t>//说明：@表示，任意奖标时，都满足中奖。BARx2就可以5倍返奖</t>
    <phoneticPr fontId="1" type="noConversion"/>
  </si>
  <si>
    <t>//说明：如果中奖奖标是“BAR”时，那么不叠加“万能符号的权重”（直接计算BARx3奖标即可）</t>
    <phoneticPr fontId="1" type="noConversion"/>
  </si>
  <si>
    <t>卷轴4的EXCEL公式说明：以第一条数据为例</t>
    <phoneticPr fontId="1" type="noConversion"/>
  </si>
  <si>
    <t>如果“BBB@@@”的第4个字符是“@”，那么找到卷轴4的“总权重”直接加总（EXCEL的I列）；</t>
    <phoneticPr fontId="1" type="noConversion"/>
  </si>
  <si>
    <t>条件1：“BBB@@@”的第4个字符是“A”，那么找到卷轴4的A栏（EXCEL的C列）；</t>
    <phoneticPr fontId="1" type="noConversion"/>
  </si>
  <si>
    <t>条件2：“BBB@@@”的第4个字符是“B”，那么找到卷轴4的B栏（EXCEL的D列）；</t>
    <phoneticPr fontId="1" type="noConversion"/>
  </si>
  <si>
    <t>}列的值等于“中奖类型奖标的值（EXCEL的C列，C167）”，那么加总卷轴4同一行的“总权重”的值（EXCEL的I列）</t>
    <phoneticPr fontId="1" type="noConversion"/>
  </si>
  <si>
    <t>//说明：@表示，任意奖标时，都满足中奖。BARx3就可以100倍返奖</t>
    <phoneticPr fontId="1" type="noConversion"/>
  </si>
  <si>
    <t>否认找到卷轴4的C栏（EXCEL的E列）</t>
    <phoneticPr fontId="1" type="noConversion"/>
  </si>
  <si>
    <t>}列的值等于“BAR”，那么加总卷轴4同一行的“总权重”的值（EXCEL的I列）</t>
    <phoneticPr fontId="1" type="noConversion"/>
  </si>
  <si>
    <t>//说明：如果中奖奖标是“BAR”时，那么不叠加“万能符号的权重”（直接计算BARx4奖标即可）</t>
    <phoneticPr fontId="1" type="noConversion"/>
  </si>
  <si>
    <t>//说明：其它中奖奖标不是“BAR”时，需要叠加“万能符号的权重”</t>
    <phoneticPr fontId="1" type="noConversion"/>
  </si>
  <si>
    <t>//说明：如果第3个奖标是“荔枝”，那么系统会在核算荔枝x3时停止，不会重复计算“荔枝荔枝BARBAR”为“荔枝荔枝荔枝BAR”</t>
    <phoneticPr fontId="1" type="noConversion"/>
  </si>
  <si>
    <t>卷轴5的EXCEL公式说明：以第一条数据为例</t>
    <phoneticPr fontId="1" type="noConversion"/>
  </si>
  <si>
    <t>如果“BBB@@@”的第5个字符是“@”，那么找到卷轴5的“总权重”直接加总（EXCEL的I列）；</t>
    <phoneticPr fontId="1" type="noConversion"/>
  </si>
  <si>
    <t>条件1：“BBB@@@”的第5个字符是“A”，那么找到卷轴5的A栏（EXCEL的C列）；</t>
    <phoneticPr fontId="1" type="noConversion"/>
  </si>
  <si>
    <t>条件2：“BBB@@@”的第5个字符是“B”，那么找到卷轴5的B栏（EXCEL的D列）；</t>
    <phoneticPr fontId="1" type="noConversion"/>
  </si>
  <si>
    <t>否认找到卷轴5的C栏（EXCEL的E列）</t>
    <phoneticPr fontId="1" type="noConversion"/>
  </si>
  <si>
    <t>}列的值等于“中奖类型奖标的值（EXCEL的C列，C167）”，那么加总卷轴5同一行的“总权重”的值（EXCEL的I列）</t>
    <phoneticPr fontId="1" type="noConversion"/>
  </si>
  <si>
    <t>//说明：@表示，任意奖标时，都满足中奖。BARx4就可以900倍返奖</t>
    <phoneticPr fontId="1" type="noConversion"/>
  </si>
  <si>
    <t>}列的值等于“BAR”，那么加总卷轴5同一行的“总权重”的值（EXCEL的I列）</t>
    <phoneticPr fontId="1" type="noConversion"/>
  </si>
  <si>
    <t>//说明：如果中奖奖标是“BAR”时，那么不叠加“万能符号的权重”（直接计算BARx5奖标即可）</t>
    <phoneticPr fontId="1" type="noConversion"/>
  </si>
  <si>
    <t>//说明：如果第5个奖标是“荔枝”，那么系统会在核算荔枝x4时停止，不会重复计算“荔枝荔枝荔枝BARBAR”为“荔枝荔枝荔枝荔枝BAR”</t>
    <phoneticPr fontId="1" type="noConversion"/>
  </si>
  <si>
    <t>中奖线</t>
    <phoneticPr fontId="1" type="noConversion"/>
  </si>
  <si>
    <t>概率</t>
    <phoneticPr fontId="1" type="noConversion"/>
  </si>
  <si>
    <t>公式（组合数）</t>
    <phoneticPr fontId="1" type="noConversion"/>
  </si>
  <si>
    <t>C(n,1)</t>
    <phoneticPr fontId="1" type="noConversion"/>
  </si>
  <si>
    <t>C(n,2)</t>
    <phoneticPr fontId="1" type="noConversion"/>
  </si>
  <si>
    <t>C（1中奖线，1）*1线概率</t>
    <phoneticPr fontId="1" type="noConversion"/>
  </si>
  <si>
    <t>C（n中奖线，1线）</t>
    <phoneticPr fontId="1" type="noConversion"/>
  </si>
  <si>
    <t>C（n中奖线，2线）</t>
    <phoneticPr fontId="1" type="noConversion"/>
  </si>
  <si>
    <t>C（n中奖线，3线）</t>
  </si>
  <si>
    <t>C（n中奖线，4线）</t>
  </si>
  <si>
    <t>C（n中奖线，5线）</t>
  </si>
  <si>
    <t>C（n中奖线，6线）</t>
  </si>
  <si>
    <t>C（n中奖线，7线）</t>
  </si>
  <si>
    <t>C（n中奖线，8线）</t>
  </si>
  <si>
    <t>C（n中奖线，9线）</t>
  </si>
  <si>
    <t>C(n,3)</t>
  </si>
  <si>
    <t>C(n,4)</t>
  </si>
  <si>
    <t>C(n,5)</t>
  </si>
  <si>
    <t>C(n,6)</t>
  </si>
  <si>
    <t>C(n,7)</t>
  </si>
  <si>
    <t>C(n,8)</t>
  </si>
  <si>
    <t>C(n,9)</t>
  </si>
  <si>
    <t>C（2中奖线，1）*1线概率+C（2中奖线，2）*2线概率</t>
    <phoneticPr fontId="1" type="noConversion"/>
  </si>
  <si>
    <t>C（3中奖线，1）*1线概率+C（3中奖线，2）*2中奖线概率+C（3中奖线，3）*3中奖线概率</t>
    <phoneticPr fontId="1" type="noConversion"/>
  </si>
  <si>
    <t>C（4中奖线，1）*1线概率+C（4中奖线，2）*2中奖线概率+C（4中奖线，3）*3中奖线概率+C（4中奖线，4）*4中奖线概率</t>
    <phoneticPr fontId="1" type="noConversion"/>
  </si>
  <si>
    <t>C（5中奖线，1）*1线概率+C（5中奖线，2）*2中奖线概率+C（5中奖线，3）*3中奖线概率+C（5中奖线，4）*4中奖线概率+C（5中奖线，5）*5中奖线概率</t>
    <phoneticPr fontId="1" type="noConversion"/>
  </si>
  <si>
    <t>C（6中奖线，1）*1线概率+C（6中奖线，2）*2中奖线概率+C（6中奖线，3）*3中奖线概率+C（6中奖线，4）*4中奖线概率+C（6中奖线，5）*5中奖线概率+C（6中奖线，6）*6中奖线概率</t>
    <phoneticPr fontId="1" type="noConversion"/>
  </si>
  <si>
    <t>C（7中奖线，1）*1线概率+C（7中奖线，2）*2中奖线概率+C（7中奖线，3）*3中奖线概率+C（7中奖线，4）*4中奖线概率+C（7中奖线，5）*5中奖线概率+C（7中奖线，6）*6中奖线概率+C（7中奖线，7）*7中奖线概率</t>
    <phoneticPr fontId="1" type="noConversion"/>
  </si>
  <si>
    <t>C（8中奖线，1）*1线概率+C（8中奖线，2）*2中奖线概率+C（8中奖线，3）*3中奖线概率+C（8中奖线，4）*4中奖线概率+C（8中奖线，5）*5中奖线概率+C（8中奖线，6）*6中奖线概率+C（8中奖线，7）*7中奖线概率+C（8中奖线，8）*8中奖线概率</t>
    <phoneticPr fontId="1" type="noConversion"/>
  </si>
  <si>
    <t>C（9中奖线，1）*1线概率+C（9中奖线，2）*2中奖线概率+C（9中奖线，3）*3中奖线概率+C（9中奖线，4）*4中奖线概率+C（9中奖线，5）*5中奖线概率+C（9中奖线，6）*6中奖线概率+C（9中奖线，7）*7中奖线概率+C（9中奖线，8）*8中奖线概率+C（9中奖线，9）*9中奖线概率</t>
    <phoneticPr fontId="1" type="noConversion"/>
  </si>
  <si>
    <t>C（1中奖线，1）=FACT(1)/FACT(0)*FACT(1)</t>
    <phoneticPr fontId="1" type="noConversion"/>
  </si>
  <si>
    <t>加总</t>
    <phoneticPr fontId="1" type="noConversion"/>
  </si>
  <si>
    <t>押线数对应期望中奖率</t>
    <phoneticPr fontId="1" type="noConversion"/>
  </si>
  <si>
    <t>期望返奖倍率</t>
    <phoneticPr fontId="1" type="noConversion"/>
  </si>
  <si>
    <t>押线数</t>
    <phoneticPr fontId="1" type="noConversion"/>
  </si>
  <si>
    <t>投入</t>
    <phoneticPr fontId="1" type="noConversion"/>
  </si>
  <si>
    <t>理论返奖</t>
    <phoneticPr fontId="1" type="noConversion"/>
  </si>
  <si>
    <t>实际收益</t>
    <phoneticPr fontId="1" type="noConversion"/>
  </si>
  <si>
    <t>243线：元素出现概率*3</t>
    <phoneticPr fontId="1" type="noConversion"/>
  </si>
  <si>
    <t>一个仿真的程序：https://github.com/jhurt/slotmath</t>
    <phoneticPr fontId="1" type="noConversion"/>
  </si>
  <si>
    <t>猜测：权重配置的可能并非是元素出现在支付线中间的概率，而是元素出现在屏幕中（即中间三条轴）的概率。（否则元素出现在第三条线上，反而完全依赖于上个元素的概率，直觉上讲不通）</t>
    <phoneticPr fontId="1" type="noConversion"/>
  </si>
  <si>
    <t>猜测2：每条线上连续的元素才会中奖，例如AAABC中三倍的奖，而AABAC则不中奖。（研究竞品也确实如此）</t>
    <phoneticPr fontId="1" type="noConversion"/>
  </si>
  <si>
    <t>猜测3：除去特殊玩法之外，需要连续至少三个元素方会中奖。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</si>
</sst>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%"/>
    <numFmt numFmtId="177" formatCode="0.00000%"/>
    <numFmt numFmtId="178" formatCode="0.0000000000000000%"/>
    <numFmt numFmtId="179" formatCode="0.00_ "/>
    <numFmt numFmtId="180" formatCode="0.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24"/>
      <color rgb="FFC00000"/>
      <name val="微软雅黑"/>
      <family val="2"/>
      <charset val="134"/>
    </font>
    <font>
      <b/>
      <sz val="24"/>
      <color rgb="FF00B050"/>
      <name val="微软雅黑"/>
      <family val="2"/>
      <charset val="134"/>
    </font>
    <font>
      <b/>
      <sz val="24"/>
      <color rgb="FF0070C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24"/>
      <color rgb="FF7030A0"/>
      <name val="微软雅黑"/>
      <family val="2"/>
      <charset val="134"/>
    </font>
    <font>
      <b/>
      <sz val="24"/>
      <color theme="2" tint="-0.749992370372631"/>
      <name val="微软雅黑"/>
      <family val="2"/>
      <charset val="134"/>
    </font>
    <font>
      <b/>
      <sz val="24"/>
      <name val="微软雅黑"/>
      <family val="2"/>
      <charset val="134"/>
    </font>
    <font>
      <b/>
      <sz val="1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0" fontId="2" fillId="0" borderId="1" xfId="1" applyNumberFormat="1" applyFont="1" applyBorder="1">
      <alignment vertical="center"/>
    </xf>
    <xf numFmtId="0" fontId="3" fillId="0" borderId="12" xfId="0" applyFont="1" applyBorder="1">
      <alignment vertical="center"/>
    </xf>
    <xf numFmtId="10" fontId="2" fillId="0" borderId="12" xfId="1" applyNumberFormat="1" applyFont="1" applyBorder="1">
      <alignment vertical="center"/>
    </xf>
    <xf numFmtId="10" fontId="2" fillId="0" borderId="13" xfId="1" applyNumberFormat="1" applyFont="1" applyBorder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>
      <alignment vertical="center"/>
    </xf>
    <xf numFmtId="0" fontId="2" fillId="0" borderId="3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3" fillId="0" borderId="11" xfId="0" applyFont="1" applyBorder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10" fontId="3" fillId="9" borderId="0" xfId="0" applyNumberFormat="1" applyFont="1" applyFill="1">
      <alignment vertical="center"/>
    </xf>
    <xf numFmtId="179" fontId="2" fillId="0" borderId="1" xfId="1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66"/>
      <color rgb="FFCCFF33"/>
      <color rgb="FFF6F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0</xdr:rowOff>
    </xdr:from>
    <xdr:to>
      <xdr:col>12</xdr:col>
      <xdr:colOff>342900</xdr:colOff>
      <xdr:row>4</xdr:row>
      <xdr:rowOff>19050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143000" y="1019175"/>
          <a:ext cx="10039350" cy="19050"/>
        </a:xfrm>
        <a:prstGeom prst="line">
          <a:avLst/>
        </a:prstGeom>
        <a:ln>
          <a:solidFill>
            <a:srgbClr val="00B05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6</xdr:row>
      <xdr:rowOff>9525</xdr:rowOff>
    </xdr:from>
    <xdr:to>
      <xdr:col>12</xdr:col>
      <xdr:colOff>333375</xdr:colOff>
      <xdr:row>6</xdr:row>
      <xdr:rowOff>28575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143000" y="1819275"/>
          <a:ext cx="10029825" cy="19050"/>
        </a:xfrm>
        <a:prstGeom prst="line">
          <a:avLst/>
        </a:prstGeom>
        <a:ln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8</xdr:row>
      <xdr:rowOff>28575</xdr:rowOff>
    </xdr:from>
    <xdr:to>
      <xdr:col>12</xdr:col>
      <xdr:colOff>304800</xdr:colOff>
      <xdr:row>8</xdr:row>
      <xdr:rowOff>30163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143000" y="2647950"/>
          <a:ext cx="10001250" cy="1588"/>
        </a:xfrm>
        <a:prstGeom prst="line">
          <a:avLst/>
        </a:prstGeom>
        <a:ln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4</xdr:row>
      <xdr:rowOff>19050</xdr:rowOff>
    </xdr:from>
    <xdr:to>
      <xdr:col>3</xdr:col>
      <xdr:colOff>19050</xdr:colOff>
      <xdr:row>4</xdr:row>
      <xdr:rowOff>304800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133475" y="1038225"/>
          <a:ext cx="942975" cy="285750"/>
        </a:xfrm>
        <a:prstGeom prst="line">
          <a:avLst/>
        </a:prstGeom>
        <a:ln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5</xdr:row>
      <xdr:rowOff>142875</xdr:rowOff>
    </xdr:from>
    <xdr:to>
      <xdr:col>2</xdr:col>
      <xdr:colOff>647700</xdr:colOff>
      <xdr:row>6</xdr:row>
      <xdr:rowOff>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133475" y="1543050"/>
          <a:ext cx="885825" cy="238125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317500</xdr:colOff>
      <xdr:row>1</xdr:row>
      <xdr:rowOff>95250</xdr:rowOff>
    </xdr:from>
    <xdr:to>
      <xdr:col>18</xdr:col>
      <xdr:colOff>428625</xdr:colOff>
      <xdr:row>2</xdr:row>
      <xdr:rowOff>127000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191625" y="301625"/>
          <a:ext cx="793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卷轴</a:t>
          </a:r>
          <a:r>
            <a:rPr lang="en-US" altLang="zh-CN" sz="1400" b="1"/>
            <a:t>1</a:t>
          </a:r>
          <a:endParaRPr lang="zh-CN" altLang="en-US" sz="1400" b="1"/>
        </a:p>
      </xdr:txBody>
    </xdr:sp>
    <xdr:clientData/>
  </xdr:twoCellAnchor>
  <xdr:twoCellAnchor>
    <xdr:from>
      <xdr:col>19</xdr:col>
      <xdr:colOff>254000</xdr:colOff>
      <xdr:row>1</xdr:row>
      <xdr:rowOff>95250</xdr:rowOff>
    </xdr:from>
    <xdr:to>
      <xdr:col>20</xdr:col>
      <xdr:colOff>365125</xdr:colOff>
      <xdr:row>2</xdr:row>
      <xdr:rowOff>127000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10493375" y="301625"/>
          <a:ext cx="793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卷轴</a:t>
          </a:r>
          <a:r>
            <a:rPr lang="en-US" altLang="zh-CN" sz="1400" b="1"/>
            <a:t>2</a:t>
          </a:r>
          <a:endParaRPr lang="zh-CN" altLang="en-US" sz="1400" b="1"/>
        </a:p>
      </xdr:txBody>
    </xdr:sp>
    <xdr:clientData/>
  </xdr:twoCellAnchor>
  <xdr:twoCellAnchor>
    <xdr:from>
      <xdr:col>21</xdr:col>
      <xdr:colOff>222250</xdr:colOff>
      <xdr:row>1</xdr:row>
      <xdr:rowOff>95250</xdr:rowOff>
    </xdr:from>
    <xdr:to>
      <xdr:col>22</xdr:col>
      <xdr:colOff>333375</xdr:colOff>
      <xdr:row>2</xdr:row>
      <xdr:rowOff>127000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11826875" y="301625"/>
          <a:ext cx="793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卷轴</a:t>
          </a:r>
          <a:r>
            <a:rPr lang="en-US" altLang="zh-CN" sz="1400" b="1"/>
            <a:t>3</a:t>
          </a:r>
          <a:endParaRPr lang="zh-CN" altLang="en-US" sz="1400" b="1"/>
        </a:p>
      </xdr:txBody>
    </xdr:sp>
    <xdr:clientData/>
  </xdr:twoCellAnchor>
  <xdr:twoCellAnchor>
    <xdr:from>
      <xdr:col>2</xdr:col>
      <xdr:colOff>676275</xdr:colOff>
      <xdr:row>4</xdr:row>
      <xdr:rowOff>9525</xdr:rowOff>
    </xdr:from>
    <xdr:to>
      <xdr:col>7</xdr:col>
      <xdr:colOff>19050</xdr:colOff>
      <xdr:row>7</xdr:row>
      <xdr:rowOff>323850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2171700" y="1028700"/>
          <a:ext cx="3876675" cy="1533525"/>
        </a:xfrm>
        <a:prstGeom prst="line">
          <a:avLst/>
        </a:prstGeom>
        <a:ln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4</xdr:row>
      <xdr:rowOff>28576</xdr:rowOff>
    </xdr:from>
    <xdr:to>
      <xdr:col>11</xdr:col>
      <xdr:colOff>0</xdr:colOff>
      <xdr:row>7</xdr:row>
      <xdr:rowOff>304800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6134100" y="1047751"/>
          <a:ext cx="3743325" cy="1495424"/>
        </a:xfrm>
        <a:prstGeom prst="line">
          <a:avLst/>
        </a:prstGeom>
        <a:ln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</xdr:row>
      <xdr:rowOff>28575</xdr:rowOff>
    </xdr:from>
    <xdr:to>
      <xdr:col>12</xdr:col>
      <xdr:colOff>323850</xdr:colOff>
      <xdr:row>4</xdr:row>
      <xdr:rowOff>266700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9906000" y="1047750"/>
          <a:ext cx="1257300" cy="238125"/>
        </a:xfrm>
        <a:prstGeom prst="line">
          <a:avLst/>
        </a:prstGeom>
        <a:ln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7</xdr:row>
      <xdr:rowOff>142875</xdr:rowOff>
    </xdr:from>
    <xdr:to>
      <xdr:col>2</xdr:col>
      <xdr:colOff>638175</xdr:colOff>
      <xdr:row>8</xdr:row>
      <xdr:rowOff>9525</xdr:rowOff>
    </xdr:to>
    <xdr:cxnSp macro="">
      <xdr:nvCxnSpPr>
        <xdr:cNvPr id="66" name="直接连接符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1114425" y="2305050"/>
          <a:ext cx="895350" cy="247650"/>
        </a:xfrm>
        <a:prstGeom prst="line">
          <a:avLst/>
        </a:prstGeom>
        <a:ln>
          <a:solidFill>
            <a:srgbClr val="7030A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3</xdr:row>
      <xdr:rowOff>371475</xdr:rowOff>
    </xdr:from>
    <xdr:to>
      <xdr:col>7</xdr:col>
      <xdr:colOff>38100</xdr:colOff>
      <xdr:row>8</xdr:row>
      <xdr:rowOff>9525</xdr:rowOff>
    </xdr:to>
    <xdr:cxnSp macro="">
      <xdr:nvCxnSpPr>
        <xdr:cNvPr id="67" name="直接连接符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flipV="1">
          <a:off x="2124075" y="1009650"/>
          <a:ext cx="3943350" cy="1619250"/>
        </a:xfrm>
        <a:prstGeom prst="line">
          <a:avLst/>
        </a:prstGeom>
        <a:ln>
          <a:solidFill>
            <a:srgbClr val="7030A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</xdr:row>
      <xdr:rowOff>9527</xdr:rowOff>
    </xdr:from>
    <xdr:to>
      <xdr:col>11</xdr:col>
      <xdr:colOff>85725</xdr:colOff>
      <xdr:row>7</xdr:row>
      <xdr:rowOff>352426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 rot="10800000">
          <a:off x="6038850" y="1028702"/>
          <a:ext cx="3924300" cy="1562099"/>
        </a:xfrm>
        <a:prstGeom prst="line">
          <a:avLst/>
        </a:prstGeom>
        <a:ln>
          <a:solidFill>
            <a:srgbClr val="7030A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7</xdr:row>
      <xdr:rowOff>142875</xdr:rowOff>
    </xdr:from>
    <xdr:to>
      <xdr:col>12</xdr:col>
      <xdr:colOff>323850</xdr:colOff>
      <xdr:row>7</xdr:row>
      <xdr:rowOff>352426</xdr:rowOff>
    </xdr:to>
    <xdr:cxnSp macro="">
      <xdr:nvCxnSpPr>
        <xdr:cNvPr id="71" name="直接连接符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 flipV="1">
          <a:off x="9963150" y="2381250"/>
          <a:ext cx="1200150" cy="209551"/>
        </a:xfrm>
        <a:prstGeom prst="line">
          <a:avLst/>
        </a:prstGeom>
        <a:ln>
          <a:solidFill>
            <a:srgbClr val="7030A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133350</xdr:rowOff>
    </xdr:from>
    <xdr:to>
      <xdr:col>5</xdr:col>
      <xdr:colOff>9525</xdr:colOff>
      <xdr:row>6</xdr:row>
      <xdr:rowOff>0</xdr:rowOff>
    </xdr:to>
    <xdr:cxnSp macro="">
      <xdr:nvCxnSpPr>
        <xdr:cNvPr id="75" name="直接连接符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2200275" y="1152525"/>
          <a:ext cx="1914525" cy="657225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</xdr:row>
      <xdr:rowOff>66676</xdr:rowOff>
    </xdr:from>
    <xdr:to>
      <xdr:col>9</xdr:col>
      <xdr:colOff>9525</xdr:colOff>
      <xdr:row>4</xdr:row>
      <xdr:rowOff>114300</xdr:rowOff>
    </xdr:to>
    <xdr:cxnSp macro="">
      <xdr:nvCxnSpPr>
        <xdr:cNvPr id="78" name="直接连接符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 flipV="1">
          <a:off x="4114800" y="1085851"/>
          <a:ext cx="3848100" cy="47624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47626</xdr:colOff>
      <xdr:row>4</xdr:row>
      <xdr:rowOff>76200</xdr:rowOff>
    </xdr:from>
    <xdr:to>
      <xdr:col>11</xdr:col>
      <xdr:colOff>1</xdr:colOff>
      <xdr:row>5</xdr:row>
      <xdr:rowOff>371475</xdr:rowOff>
    </xdr:to>
    <xdr:cxnSp macro="">
      <xdr:nvCxnSpPr>
        <xdr:cNvPr id="84" name="直接连接符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/>
      </xdr:nvCxnSpPr>
      <xdr:spPr>
        <a:xfrm rot="10800000">
          <a:off x="8001001" y="1095375"/>
          <a:ext cx="1876425" cy="70485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5</xdr:row>
      <xdr:rowOff>161925</xdr:rowOff>
    </xdr:from>
    <xdr:to>
      <xdr:col>12</xdr:col>
      <xdr:colOff>342901</xdr:colOff>
      <xdr:row>5</xdr:row>
      <xdr:rowOff>371475</xdr:rowOff>
    </xdr:to>
    <xdr:cxnSp macro="">
      <xdr:nvCxnSpPr>
        <xdr:cNvPr id="87" name="直接连接符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rot="10800000" flipV="1">
          <a:off x="9553576" y="1590675"/>
          <a:ext cx="1628775" cy="20955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6</xdr:row>
      <xdr:rowOff>66675</xdr:rowOff>
    </xdr:from>
    <xdr:to>
      <xdr:col>2</xdr:col>
      <xdr:colOff>628650</xdr:colOff>
      <xdr:row>6</xdr:row>
      <xdr:rowOff>285750</xdr:rowOff>
    </xdr:to>
    <xdr:cxnSp macro="">
      <xdr:nvCxnSpPr>
        <xdr:cNvPr id="90" name="直接连接符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 flipV="1">
          <a:off x="1133475" y="1847850"/>
          <a:ext cx="866775" cy="219075"/>
        </a:xfrm>
        <a:prstGeom prst="line">
          <a:avLst/>
        </a:prstGeom>
        <a:ln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47625</xdr:rowOff>
    </xdr:from>
    <xdr:to>
      <xdr:col>5</xdr:col>
      <xdr:colOff>47625</xdr:colOff>
      <xdr:row>7</xdr:row>
      <xdr:rowOff>352425</xdr:rowOff>
    </xdr:to>
    <xdr:cxnSp macro="">
      <xdr:nvCxnSpPr>
        <xdr:cNvPr id="92" name="直接连接符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>
          <a:off x="2181225" y="1857375"/>
          <a:ext cx="1971675" cy="733425"/>
        </a:xfrm>
        <a:prstGeom prst="line">
          <a:avLst/>
        </a:prstGeom>
        <a:ln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7</xdr:row>
      <xdr:rowOff>314326</xdr:rowOff>
    </xdr:from>
    <xdr:to>
      <xdr:col>9</xdr:col>
      <xdr:colOff>19050</xdr:colOff>
      <xdr:row>7</xdr:row>
      <xdr:rowOff>333375</xdr:rowOff>
    </xdr:to>
    <xdr:cxnSp macro="">
      <xdr:nvCxnSpPr>
        <xdr:cNvPr id="95" name="直接连接符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CxnSpPr/>
      </xdr:nvCxnSpPr>
      <xdr:spPr>
        <a:xfrm flipV="1">
          <a:off x="4181475" y="2552701"/>
          <a:ext cx="3790950" cy="19049"/>
        </a:xfrm>
        <a:prstGeom prst="line">
          <a:avLst/>
        </a:prstGeom>
        <a:ln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104778</xdr:colOff>
      <xdr:row>6</xdr:row>
      <xdr:rowOff>85724</xdr:rowOff>
    </xdr:from>
    <xdr:to>
      <xdr:col>11</xdr:col>
      <xdr:colOff>38101</xdr:colOff>
      <xdr:row>7</xdr:row>
      <xdr:rowOff>285748</xdr:rowOff>
    </xdr:to>
    <xdr:cxnSp macro="">
      <xdr:nvCxnSpPr>
        <xdr:cNvPr id="96" name="直接连接符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/>
      </xdr:nvCxnSpPr>
      <xdr:spPr>
        <a:xfrm rot="10800000" flipV="1">
          <a:off x="8058153" y="1895474"/>
          <a:ext cx="1857373" cy="628649"/>
        </a:xfrm>
        <a:prstGeom prst="line">
          <a:avLst/>
        </a:prstGeom>
        <a:ln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28576</xdr:colOff>
      <xdr:row>6</xdr:row>
      <xdr:rowOff>85725</xdr:rowOff>
    </xdr:from>
    <xdr:to>
      <xdr:col>12</xdr:col>
      <xdr:colOff>333376</xdr:colOff>
      <xdr:row>6</xdr:row>
      <xdr:rowOff>295275</xdr:rowOff>
    </xdr:to>
    <xdr:cxnSp macro="">
      <xdr:nvCxnSpPr>
        <xdr:cNvPr id="99" name="直接连接符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/>
      </xdr:nvCxnSpPr>
      <xdr:spPr>
        <a:xfrm rot="10800000">
          <a:off x="9906001" y="1895475"/>
          <a:ext cx="1266825" cy="209550"/>
        </a:xfrm>
        <a:prstGeom prst="line">
          <a:avLst/>
        </a:prstGeom>
        <a:ln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3</xdr:row>
      <xdr:rowOff>123825</xdr:rowOff>
    </xdr:from>
    <xdr:to>
      <xdr:col>3</xdr:col>
      <xdr:colOff>0</xdr:colOff>
      <xdr:row>3</xdr:row>
      <xdr:rowOff>304800</xdr:rowOff>
    </xdr:to>
    <xdr:cxnSp macro="">
      <xdr:nvCxnSpPr>
        <xdr:cNvPr id="102" name="直接连接符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CxnSpPr/>
      </xdr:nvCxnSpPr>
      <xdr:spPr>
        <a:xfrm>
          <a:off x="1104900" y="762000"/>
          <a:ext cx="952500" cy="180975"/>
        </a:xfrm>
        <a:prstGeom prst="line">
          <a:avLst/>
        </a:prstGeom>
        <a:ln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295275</xdr:rowOff>
    </xdr:from>
    <xdr:to>
      <xdr:col>5</xdr:col>
      <xdr:colOff>9525</xdr:colOff>
      <xdr:row>3</xdr:row>
      <xdr:rowOff>304800</xdr:rowOff>
    </xdr:to>
    <xdr:cxnSp macro="">
      <xdr:nvCxnSpPr>
        <xdr:cNvPr id="106" name="直接连接符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/>
      </xdr:nvCxnSpPr>
      <xdr:spPr>
        <a:xfrm flipV="1">
          <a:off x="2066925" y="933450"/>
          <a:ext cx="1371600" cy="9525"/>
        </a:xfrm>
        <a:prstGeom prst="line">
          <a:avLst/>
        </a:prstGeom>
        <a:ln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295275</xdr:rowOff>
    </xdr:from>
    <xdr:to>
      <xdr:col>9</xdr:col>
      <xdr:colOff>38100</xdr:colOff>
      <xdr:row>8</xdr:row>
      <xdr:rowOff>133350</xdr:rowOff>
    </xdr:to>
    <xdr:cxnSp macro="">
      <xdr:nvCxnSpPr>
        <xdr:cNvPr id="111" name="直接连接符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CxnSpPr/>
      </xdr:nvCxnSpPr>
      <xdr:spPr>
        <a:xfrm>
          <a:off x="3438525" y="933450"/>
          <a:ext cx="2771775" cy="1743075"/>
        </a:xfrm>
        <a:prstGeom prst="line">
          <a:avLst/>
        </a:prstGeom>
        <a:ln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114300</xdr:rowOff>
    </xdr:from>
    <xdr:to>
      <xdr:col>11</xdr:col>
      <xdr:colOff>38100</xdr:colOff>
      <xdr:row>8</xdr:row>
      <xdr:rowOff>123825</xdr:rowOff>
    </xdr:to>
    <xdr:cxnSp macro="">
      <xdr:nvCxnSpPr>
        <xdr:cNvPr id="114" name="直接连接符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CxnSpPr/>
      </xdr:nvCxnSpPr>
      <xdr:spPr>
        <a:xfrm flipV="1">
          <a:off x="6210300" y="2657475"/>
          <a:ext cx="1371600" cy="9525"/>
        </a:xfrm>
        <a:prstGeom prst="line">
          <a:avLst/>
        </a:prstGeom>
        <a:ln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104775</xdr:rowOff>
    </xdr:from>
    <xdr:to>
      <xdr:col>12</xdr:col>
      <xdr:colOff>314325</xdr:colOff>
      <xdr:row>8</xdr:row>
      <xdr:rowOff>304800</xdr:rowOff>
    </xdr:to>
    <xdr:cxnSp macro="">
      <xdr:nvCxnSpPr>
        <xdr:cNvPr id="115" name="直接连接符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CxnSpPr/>
      </xdr:nvCxnSpPr>
      <xdr:spPr>
        <a:xfrm>
          <a:off x="9886950" y="2724150"/>
          <a:ext cx="1266825" cy="200025"/>
        </a:xfrm>
        <a:prstGeom prst="line">
          <a:avLst/>
        </a:prstGeom>
        <a:ln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8</xdr:row>
      <xdr:rowOff>104775</xdr:rowOff>
    </xdr:from>
    <xdr:to>
      <xdr:col>2</xdr:col>
      <xdr:colOff>619125</xdr:colOff>
      <xdr:row>8</xdr:row>
      <xdr:rowOff>285751</xdr:rowOff>
    </xdr:to>
    <xdr:cxnSp macro="">
      <xdr:nvCxnSpPr>
        <xdr:cNvPr id="118" name="直接连接符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CxnSpPr/>
      </xdr:nvCxnSpPr>
      <xdr:spPr>
        <a:xfrm flipV="1">
          <a:off x="1114425" y="2647950"/>
          <a:ext cx="876300" cy="180976"/>
        </a:xfrm>
        <a:prstGeom prst="line">
          <a:avLst/>
        </a:prstGeom>
        <a:ln>
          <a:solidFill>
            <a:srgbClr val="C000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8</xdr:row>
      <xdr:rowOff>104775</xdr:rowOff>
    </xdr:from>
    <xdr:to>
      <xdr:col>5</xdr:col>
      <xdr:colOff>28575</xdr:colOff>
      <xdr:row>8</xdr:row>
      <xdr:rowOff>104776</xdr:rowOff>
    </xdr:to>
    <xdr:cxnSp macro="">
      <xdr:nvCxnSpPr>
        <xdr:cNvPr id="121" name="直接连接符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CxnSpPr/>
      </xdr:nvCxnSpPr>
      <xdr:spPr>
        <a:xfrm flipV="1">
          <a:off x="2000250" y="2647950"/>
          <a:ext cx="1457325" cy="1"/>
        </a:xfrm>
        <a:prstGeom prst="line">
          <a:avLst/>
        </a:prstGeom>
        <a:ln>
          <a:solidFill>
            <a:srgbClr val="C000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</xdr:row>
      <xdr:rowOff>276225</xdr:rowOff>
    </xdr:from>
    <xdr:to>
      <xdr:col>9</xdr:col>
      <xdr:colOff>9525</xdr:colOff>
      <xdr:row>8</xdr:row>
      <xdr:rowOff>104776</xdr:rowOff>
    </xdr:to>
    <xdr:cxnSp macro="">
      <xdr:nvCxnSpPr>
        <xdr:cNvPr id="124" name="直接连接符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/>
      </xdr:nvCxnSpPr>
      <xdr:spPr>
        <a:xfrm flipV="1">
          <a:off x="3457575" y="914400"/>
          <a:ext cx="2724150" cy="1733551"/>
        </a:xfrm>
        <a:prstGeom prst="line">
          <a:avLst/>
        </a:prstGeom>
        <a:ln>
          <a:solidFill>
            <a:srgbClr val="C000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3</xdr:row>
      <xdr:rowOff>285750</xdr:rowOff>
    </xdr:from>
    <xdr:to>
      <xdr:col>11</xdr:col>
      <xdr:colOff>9525</xdr:colOff>
      <xdr:row>3</xdr:row>
      <xdr:rowOff>285753</xdr:rowOff>
    </xdr:to>
    <xdr:cxnSp macro="">
      <xdr:nvCxnSpPr>
        <xdr:cNvPr id="126" name="直接连接符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CxnSpPr/>
      </xdr:nvCxnSpPr>
      <xdr:spPr>
        <a:xfrm flipV="1">
          <a:off x="7972425" y="923925"/>
          <a:ext cx="1914525" cy="3"/>
        </a:xfrm>
        <a:prstGeom prst="line">
          <a:avLst/>
        </a:prstGeom>
        <a:ln>
          <a:solidFill>
            <a:srgbClr val="C000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3</xdr:row>
      <xdr:rowOff>142875</xdr:rowOff>
    </xdr:from>
    <xdr:to>
      <xdr:col>12</xdr:col>
      <xdr:colOff>333375</xdr:colOff>
      <xdr:row>3</xdr:row>
      <xdr:rowOff>266701</xdr:rowOff>
    </xdr:to>
    <xdr:cxnSp macro="">
      <xdr:nvCxnSpPr>
        <xdr:cNvPr id="128" name="直接连接符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CxnSpPr/>
      </xdr:nvCxnSpPr>
      <xdr:spPr>
        <a:xfrm flipV="1">
          <a:off x="9934575" y="781050"/>
          <a:ext cx="1238250" cy="123826"/>
        </a:xfrm>
        <a:prstGeom prst="line">
          <a:avLst/>
        </a:prstGeom>
        <a:ln>
          <a:solidFill>
            <a:srgbClr val="C00000"/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23</xdr:row>
      <xdr:rowOff>85725</xdr:rowOff>
    </xdr:from>
    <xdr:to>
      <xdr:col>2</xdr:col>
      <xdr:colOff>657225</xdr:colOff>
      <xdr:row>23</xdr:row>
      <xdr:rowOff>723900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9700" y="5943600"/>
          <a:ext cx="619125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24</xdr:row>
      <xdr:rowOff>76200</xdr:rowOff>
    </xdr:from>
    <xdr:to>
      <xdr:col>2</xdr:col>
      <xdr:colOff>657225</xdr:colOff>
      <xdr:row>24</xdr:row>
      <xdr:rowOff>704850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6696075"/>
          <a:ext cx="62865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25</xdr:row>
      <xdr:rowOff>85725</xdr:rowOff>
    </xdr:from>
    <xdr:to>
      <xdr:col>2</xdr:col>
      <xdr:colOff>666750</xdr:colOff>
      <xdr:row>25</xdr:row>
      <xdr:rowOff>714375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90650" y="7562850"/>
          <a:ext cx="647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26</xdr:row>
      <xdr:rowOff>66675</xdr:rowOff>
    </xdr:from>
    <xdr:to>
      <xdr:col>2</xdr:col>
      <xdr:colOff>657225</xdr:colOff>
      <xdr:row>26</xdr:row>
      <xdr:rowOff>685800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00175" y="8353425"/>
          <a:ext cx="628650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27</xdr:row>
      <xdr:rowOff>57150</xdr:rowOff>
    </xdr:from>
    <xdr:to>
      <xdr:col>2</xdr:col>
      <xdr:colOff>647700</xdr:colOff>
      <xdr:row>27</xdr:row>
      <xdr:rowOff>676275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00175" y="8963025"/>
          <a:ext cx="619125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28</xdr:row>
      <xdr:rowOff>57150</xdr:rowOff>
    </xdr:from>
    <xdr:to>
      <xdr:col>2</xdr:col>
      <xdr:colOff>647700</xdr:colOff>
      <xdr:row>28</xdr:row>
      <xdr:rowOff>676275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409700" y="9725025"/>
          <a:ext cx="609600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29</xdr:row>
      <xdr:rowOff>66675</xdr:rowOff>
    </xdr:from>
    <xdr:to>
      <xdr:col>2</xdr:col>
      <xdr:colOff>657225</xdr:colOff>
      <xdr:row>29</xdr:row>
      <xdr:rowOff>685800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400175" y="10496550"/>
          <a:ext cx="628650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30</xdr:row>
      <xdr:rowOff>57150</xdr:rowOff>
    </xdr:from>
    <xdr:to>
      <xdr:col>2</xdr:col>
      <xdr:colOff>657225</xdr:colOff>
      <xdr:row>30</xdr:row>
      <xdr:rowOff>685800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00175" y="11249025"/>
          <a:ext cx="62865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31</xdr:row>
      <xdr:rowOff>47625</xdr:rowOff>
    </xdr:from>
    <xdr:to>
      <xdr:col>2</xdr:col>
      <xdr:colOff>628650</xdr:colOff>
      <xdr:row>31</xdr:row>
      <xdr:rowOff>685800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00175" y="12001500"/>
          <a:ext cx="600075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32</xdr:row>
      <xdr:rowOff>66675</xdr:rowOff>
    </xdr:from>
    <xdr:to>
      <xdr:col>2</xdr:col>
      <xdr:colOff>647700</xdr:colOff>
      <xdr:row>32</xdr:row>
      <xdr:rowOff>676275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400175" y="12782550"/>
          <a:ext cx="61912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33</xdr:row>
      <xdr:rowOff>66675</xdr:rowOff>
    </xdr:from>
    <xdr:to>
      <xdr:col>2</xdr:col>
      <xdr:colOff>657225</xdr:colOff>
      <xdr:row>33</xdr:row>
      <xdr:rowOff>695325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390650" y="13544550"/>
          <a:ext cx="638175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34</xdr:row>
      <xdr:rowOff>57150</xdr:rowOff>
    </xdr:from>
    <xdr:to>
      <xdr:col>2</xdr:col>
      <xdr:colOff>628650</xdr:colOff>
      <xdr:row>34</xdr:row>
      <xdr:rowOff>695325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409700" y="14297025"/>
          <a:ext cx="590550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35</xdr:row>
      <xdr:rowOff>66675</xdr:rowOff>
    </xdr:from>
    <xdr:to>
      <xdr:col>2</xdr:col>
      <xdr:colOff>657225</xdr:colOff>
      <xdr:row>35</xdr:row>
      <xdr:rowOff>704850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524000" y="15068550"/>
          <a:ext cx="628650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36</xdr:row>
      <xdr:rowOff>57150</xdr:rowOff>
    </xdr:from>
    <xdr:to>
      <xdr:col>2</xdr:col>
      <xdr:colOff>657225</xdr:colOff>
      <xdr:row>36</xdr:row>
      <xdr:rowOff>676275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514475" y="15821025"/>
          <a:ext cx="638175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222250</xdr:colOff>
      <xdr:row>1</xdr:row>
      <xdr:rowOff>95250</xdr:rowOff>
    </xdr:from>
    <xdr:to>
      <xdr:col>24</xdr:col>
      <xdr:colOff>333375</xdr:colOff>
      <xdr:row>2</xdr:row>
      <xdr:rowOff>127000</xdr:rowOff>
    </xdr:to>
    <xdr:sp macro="" textlink="">
      <xdr:nvSpPr>
        <xdr:cNvPr id="129" name="文本框 6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17357725" y="304800"/>
          <a:ext cx="796925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卷轴</a:t>
          </a:r>
          <a:r>
            <a:rPr lang="en-US" altLang="zh-CN" sz="1400" b="1"/>
            <a:t>4</a:t>
          </a:r>
          <a:endParaRPr lang="zh-CN" altLang="en-US" sz="1400" b="1"/>
        </a:p>
      </xdr:txBody>
    </xdr:sp>
    <xdr:clientData/>
  </xdr:twoCellAnchor>
  <xdr:twoCellAnchor>
    <xdr:from>
      <xdr:col>25</xdr:col>
      <xdr:colOff>222250</xdr:colOff>
      <xdr:row>1</xdr:row>
      <xdr:rowOff>95250</xdr:rowOff>
    </xdr:from>
    <xdr:to>
      <xdr:col>26</xdr:col>
      <xdr:colOff>333375</xdr:colOff>
      <xdr:row>2</xdr:row>
      <xdr:rowOff>127000</xdr:rowOff>
    </xdr:to>
    <xdr:sp macro="" textlink="">
      <xdr:nvSpPr>
        <xdr:cNvPr id="130" name="文本框 6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17357725" y="304800"/>
          <a:ext cx="796925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/>
            <a:t>卷轴</a:t>
          </a:r>
          <a:r>
            <a:rPr lang="en-US" altLang="zh-CN" sz="1400" b="1"/>
            <a:t>5</a:t>
          </a:r>
          <a:endParaRPr lang="zh-CN" altLang="en-US" sz="1400" b="1"/>
        </a:p>
      </xdr:txBody>
    </xdr:sp>
    <xdr:clientData/>
  </xdr:twoCellAnchor>
  <xdr:twoCellAnchor editAs="oneCell">
    <xdr:from>
      <xdr:col>17</xdr:col>
      <xdr:colOff>381000</xdr:colOff>
      <xdr:row>3</xdr:row>
      <xdr:rowOff>85725</xdr:rowOff>
    </xdr:from>
    <xdr:to>
      <xdr:col>18</xdr:col>
      <xdr:colOff>314325</xdr:colOff>
      <xdr:row>4</xdr:row>
      <xdr:rowOff>342900</xdr:rowOff>
    </xdr:to>
    <xdr:pic>
      <xdr:nvPicPr>
        <xdr:cNvPr id="131" name="Picture 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73275" y="723900"/>
          <a:ext cx="619125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371475</xdr:colOff>
      <xdr:row>5</xdr:row>
      <xdr:rowOff>95250</xdr:rowOff>
    </xdr:from>
    <xdr:to>
      <xdr:col>18</xdr:col>
      <xdr:colOff>314325</xdr:colOff>
      <xdr:row>6</xdr:row>
      <xdr:rowOff>342900</xdr:rowOff>
    </xdr:to>
    <xdr:pic>
      <xdr:nvPicPr>
        <xdr:cNvPr id="132" name="Picture 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763750" y="1524000"/>
          <a:ext cx="62865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361950</xdr:colOff>
      <xdr:row>7</xdr:row>
      <xdr:rowOff>114300</xdr:rowOff>
    </xdr:from>
    <xdr:to>
      <xdr:col>18</xdr:col>
      <xdr:colOff>323850</xdr:colOff>
      <xdr:row>8</xdr:row>
      <xdr:rowOff>361950</xdr:rowOff>
    </xdr:to>
    <xdr:pic>
      <xdr:nvPicPr>
        <xdr:cNvPr id="133" name="Picture 3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754225" y="2352675"/>
          <a:ext cx="647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323850</xdr:colOff>
      <xdr:row>3</xdr:row>
      <xdr:rowOff>85725</xdr:rowOff>
    </xdr:from>
    <xdr:to>
      <xdr:col>20</xdr:col>
      <xdr:colOff>257175</xdr:colOff>
      <xdr:row>4</xdr:row>
      <xdr:rowOff>342900</xdr:rowOff>
    </xdr:to>
    <xdr:pic>
      <xdr:nvPicPr>
        <xdr:cNvPr id="134" name="Picture 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6087725" y="723900"/>
          <a:ext cx="619125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314325</xdr:colOff>
      <xdr:row>5</xdr:row>
      <xdr:rowOff>95250</xdr:rowOff>
    </xdr:from>
    <xdr:to>
      <xdr:col>20</xdr:col>
      <xdr:colOff>257175</xdr:colOff>
      <xdr:row>6</xdr:row>
      <xdr:rowOff>342900</xdr:rowOff>
    </xdr:to>
    <xdr:pic>
      <xdr:nvPicPr>
        <xdr:cNvPr id="135" name="Picture 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078200" y="1524000"/>
          <a:ext cx="62865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304800</xdr:colOff>
      <xdr:row>7</xdr:row>
      <xdr:rowOff>114300</xdr:rowOff>
    </xdr:from>
    <xdr:to>
      <xdr:col>20</xdr:col>
      <xdr:colOff>266700</xdr:colOff>
      <xdr:row>8</xdr:row>
      <xdr:rowOff>361950</xdr:rowOff>
    </xdr:to>
    <xdr:pic>
      <xdr:nvPicPr>
        <xdr:cNvPr id="136" name="Picture 3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068675" y="2352675"/>
          <a:ext cx="647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409575</xdr:colOff>
      <xdr:row>3</xdr:row>
      <xdr:rowOff>85725</xdr:rowOff>
    </xdr:from>
    <xdr:to>
      <xdr:col>22</xdr:col>
      <xdr:colOff>342900</xdr:colOff>
      <xdr:row>4</xdr:row>
      <xdr:rowOff>342900</xdr:rowOff>
    </xdr:to>
    <xdr:pic>
      <xdr:nvPicPr>
        <xdr:cNvPr id="137" name="Picture 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7545050" y="723900"/>
          <a:ext cx="619125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400050</xdr:colOff>
      <xdr:row>5</xdr:row>
      <xdr:rowOff>95250</xdr:rowOff>
    </xdr:from>
    <xdr:to>
      <xdr:col>22</xdr:col>
      <xdr:colOff>342900</xdr:colOff>
      <xdr:row>6</xdr:row>
      <xdr:rowOff>342900</xdr:rowOff>
    </xdr:to>
    <xdr:pic>
      <xdr:nvPicPr>
        <xdr:cNvPr id="138" name="Pictur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35525" y="1524000"/>
          <a:ext cx="62865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390525</xdr:colOff>
      <xdr:row>7</xdr:row>
      <xdr:rowOff>114300</xdr:rowOff>
    </xdr:from>
    <xdr:to>
      <xdr:col>22</xdr:col>
      <xdr:colOff>352425</xdr:colOff>
      <xdr:row>8</xdr:row>
      <xdr:rowOff>361950</xdr:rowOff>
    </xdr:to>
    <xdr:pic>
      <xdr:nvPicPr>
        <xdr:cNvPr id="139" name="Picture 3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526000" y="2352675"/>
          <a:ext cx="647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361950</xdr:colOff>
      <xdr:row>3</xdr:row>
      <xdr:rowOff>95250</xdr:rowOff>
    </xdr:from>
    <xdr:to>
      <xdr:col>24</xdr:col>
      <xdr:colOff>295275</xdr:colOff>
      <xdr:row>4</xdr:row>
      <xdr:rowOff>323850</xdr:rowOff>
    </xdr:to>
    <xdr:pic>
      <xdr:nvPicPr>
        <xdr:cNvPr id="140" name="Picture 10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8869025" y="733425"/>
          <a:ext cx="61912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352425</xdr:colOff>
      <xdr:row>5</xdr:row>
      <xdr:rowOff>85725</xdr:rowOff>
    </xdr:from>
    <xdr:to>
      <xdr:col>24</xdr:col>
      <xdr:colOff>304800</xdr:colOff>
      <xdr:row>6</xdr:row>
      <xdr:rowOff>333375</xdr:rowOff>
    </xdr:to>
    <xdr:pic>
      <xdr:nvPicPr>
        <xdr:cNvPr id="141" name="Picture 1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859500" y="1514475"/>
          <a:ext cx="638175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371475</xdr:colOff>
      <xdr:row>7</xdr:row>
      <xdr:rowOff>104775</xdr:rowOff>
    </xdr:from>
    <xdr:to>
      <xdr:col>24</xdr:col>
      <xdr:colOff>276225</xdr:colOff>
      <xdr:row>8</xdr:row>
      <xdr:rowOff>361950</xdr:rowOff>
    </xdr:to>
    <xdr:pic>
      <xdr:nvPicPr>
        <xdr:cNvPr id="142" name="Picture 1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8878550" y="2343150"/>
          <a:ext cx="590550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352425</xdr:colOff>
      <xdr:row>3</xdr:row>
      <xdr:rowOff>95250</xdr:rowOff>
    </xdr:from>
    <xdr:to>
      <xdr:col>26</xdr:col>
      <xdr:colOff>285750</xdr:colOff>
      <xdr:row>4</xdr:row>
      <xdr:rowOff>323850</xdr:rowOff>
    </xdr:to>
    <xdr:pic>
      <xdr:nvPicPr>
        <xdr:cNvPr id="143" name="Picture 10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0231100" y="733425"/>
          <a:ext cx="61912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342900</xdr:colOff>
      <xdr:row>5</xdr:row>
      <xdr:rowOff>85725</xdr:rowOff>
    </xdr:from>
    <xdr:to>
      <xdr:col>26</xdr:col>
      <xdr:colOff>295275</xdr:colOff>
      <xdr:row>6</xdr:row>
      <xdr:rowOff>333375</xdr:rowOff>
    </xdr:to>
    <xdr:pic>
      <xdr:nvPicPr>
        <xdr:cNvPr id="144" name="Picture 1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0221575" y="1514475"/>
          <a:ext cx="638175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361950</xdr:colOff>
      <xdr:row>7</xdr:row>
      <xdr:rowOff>104775</xdr:rowOff>
    </xdr:from>
    <xdr:to>
      <xdr:col>26</xdr:col>
      <xdr:colOff>266700</xdr:colOff>
      <xdr:row>8</xdr:row>
      <xdr:rowOff>361950</xdr:rowOff>
    </xdr:to>
    <xdr:pic>
      <xdr:nvPicPr>
        <xdr:cNvPr id="145" name="Picture 12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0240625" y="2343150"/>
          <a:ext cx="590550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306837</xdr:colOff>
      <xdr:row>31</xdr:row>
      <xdr:rowOff>161925</xdr:rowOff>
    </xdr:from>
    <xdr:to>
      <xdr:col>29</xdr:col>
      <xdr:colOff>1009650</xdr:colOff>
      <xdr:row>52</xdr:row>
      <xdr:rowOff>66675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23487" y="6657975"/>
          <a:ext cx="5941563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I19" sqref="I19"/>
    </sheetView>
  </sheetViews>
  <sheetFormatPr defaultRowHeight="13.5" x14ac:dyDescent="0.15"/>
  <cols>
    <col min="1" max="1" width="37.125" bestFit="1" customWidth="1"/>
  </cols>
  <sheetData>
    <row r="1" spans="1:1" x14ac:dyDescent="0.15">
      <c r="A1" t="s">
        <v>374</v>
      </c>
    </row>
    <row r="6" spans="1:1" x14ac:dyDescent="0.15">
      <c r="A6" t="s">
        <v>373</v>
      </c>
    </row>
    <row r="7" spans="1:1" x14ac:dyDescent="0.15">
      <c r="A7" t="s">
        <v>375</v>
      </c>
    </row>
    <row r="8" spans="1:1" x14ac:dyDescent="0.15">
      <c r="A8" t="s">
        <v>376</v>
      </c>
    </row>
    <row r="9" spans="1:1" x14ac:dyDescent="0.15">
      <c r="A9" t="s">
        <v>377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7"/>
  <sheetViews>
    <sheetView workbookViewId="0">
      <selection activeCell="I13" sqref="I13"/>
    </sheetView>
  </sheetViews>
  <sheetFormatPr defaultColWidth="9" defaultRowHeight="16.5" x14ac:dyDescent="0.15"/>
  <cols>
    <col min="1" max="1" width="9" style="4"/>
    <col min="2" max="2" width="10.625" style="4" customWidth="1"/>
    <col min="3" max="3" width="9" style="4"/>
    <col min="4" max="12" width="12.625" style="4" customWidth="1"/>
    <col min="13" max="13" width="10.625" style="4" customWidth="1"/>
    <col min="14" max="16384" width="9" style="4"/>
  </cols>
  <sheetData>
    <row r="3" spans="2:27" ht="17.25" thickBot="1" x14ac:dyDescent="0.2">
      <c r="C3" s="70" t="s">
        <v>0</v>
      </c>
      <c r="D3" s="70"/>
      <c r="E3" s="70" t="s">
        <v>1</v>
      </c>
      <c r="F3" s="70"/>
      <c r="G3" s="70" t="s">
        <v>2</v>
      </c>
      <c r="H3" s="70"/>
      <c r="I3" s="70" t="s">
        <v>14</v>
      </c>
      <c r="J3" s="70"/>
      <c r="K3" s="70" t="s">
        <v>15</v>
      </c>
      <c r="L3" s="70"/>
    </row>
    <row r="4" spans="2:27" ht="30" customHeight="1" thickBot="1" x14ac:dyDescent="0.2">
      <c r="B4" s="71" t="s">
        <v>16</v>
      </c>
      <c r="C4" s="69" t="s">
        <v>3</v>
      </c>
      <c r="D4" s="69"/>
      <c r="E4" s="61" t="s">
        <v>3</v>
      </c>
      <c r="F4" s="61"/>
      <c r="G4" s="65" t="s">
        <v>3</v>
      </c>
      <c r="H4" s="65"/>
      <c r="I4" s="66" t="s">
        <v>3</v>
      </c>
      <c r="J4" s="66"/>
      <c r="K4" s="62" t="s">
        <v>3</v>
      </c>
      <c r="L4" s="62"/>
      <c r="M4" s="67" t="s">
        <v>28</v>
      </c>
      <c r="N4" s="22"/>
      <c r="R4" s="63"/>
      <c r="S4" s="63"/>
      <c r="T4" s="60"/>
      <c r="U4" s="60"/>
      <c r="V4" s="52"/>
      <c r="W4" s="52"/>
      <c r="X4" s="52"/>
      <c r="Y4" s="52"/>
      <c r="Z4" s="52"/>
      <c r="AA4" s="52"/>
    </row>
    <row r="5" spans="2:27" ht="32.25" customHeight="1" thickBot="1" x14ac:dyDescent="0.2">
      <c r="B5" s="72"/>
      <c r="C5" s="69"/>
      <c r="D5" s="69"/>
      <c r="E5" s="61"/>
      <c r="F5" s="61"/>
      <c r="G5" s="65"/>
      <c r="H5" s="65"/>
      <c r="I5" s="66"/>
      <c r="J5" s="66"/>
      <c r="K5" s="62"/>
      <c r="L5" s="62"/>
      <c r="M5" s="68"/>
      <c r="N5" s="22"/>
      <c r="R5" s="63"/>
      <c r="S5" s="63"/>
      <c r="T5" s="60"/>
      <c r="U5" s="60"/>
      <c r="V5" s="52"/>
      <c r="W5" s="52"/>
      <c r="X5" s="52"/>
      <c r="Y5" s="52"/>
      <c r="Z5" s="52"/>
      <c r="AA5" s="52"/>
    </row>
    <row r="6" spans="2:27" ht="30" customHeight="1" thickBot="1" x14ac:dyDescent="0.2">
      <c r="B6" s="71" t="s">
        <v>17</v>
      </c>
      <c r="C6" s="69" t="s">
        <v>4</v>
      </c>
      <c r="D6" s="69"/>
      <c r="E6" s="61" t="s">
        <v>4</v>
      </c>
      <c r="F6" s="61"/>
      <c r="G6" s="65" t="s">
        <v>4</v>
      </c>
      <c r="H6" s="65"/>
      <c r="I6" s="66" t="s">
        <v>4</v>
      </c>
      <c r="J6" s="66"/>
      <c r="K6" s="62" t="s">
        <v>4</v>
      </c>
      <c r="L6" s="62"/>
      <c r="M6" s="67" t="s">
        <v>18</v>
      </c>
      <c r="N6" s="22"/>
      <c r="R6" s="63"/>
      <c r="S6" s="63"/>
      <c r="T6" s="60"/>
      <c r="U6" s="60"/>
      <c r="V6" s="52"/>
      <c r="W6" s="52"/>
      <c r="X6" s="52"/>
      <c r="Y6" s="52"/>
      <c r="Z6" s="52"/>
      <c r="AA6" s="52"/>
    </row>
    <row r="7" spans="2:27" ht="33.75" customHeight="1" thickBot="1" x14ac:dyDescent="0.2">
      <c r="B7" s="72"/>
      <c r="C7" s="69"/>
      <c r="D7" s="69"/>
      <c r="E7" s="61"/>
      <c r="F7" s="61"/>
      <c r="G7" s="65"/>
      <c r="H7" s="65"/>
      <c r="I7" s="66"/>
      <c r="J7" s="66"/>
      <c r="K7" s="62"/>
      <c r="L7" s="62"/>
      <c r="M7" s="68"/>
      <c r="N7" s="22"/>
      <c r="R7" s="63"/>
      <c r="S7" s="63"/>
      <c r="T7" s="60"/>
      <c r="U7" s="60"/>
      <c r="V7" s="52"/>
      <c r="W7" s="52"/>
      <c r="X7" s="52"/>
      <c r="Y7" s="52"/>
      <c r="Z7" s="52"/>
      <c r="AA7" s="52"/>
    </row>
    <row r="8" spans="2:27" ht="30" customHeight="1" thickBot="1" x14ac:dyDescent="0.2">
      <c r="B8" s="71" t="s">
        <v>22</v>
      </c>
      <c r="C8" s="69" t="s">
        <v>5</v>
      </c>
      <c r="D8" s="69"/>
      <c r="E8" s="61" t="s">
        <v>5</v>
      </c>
      <c r="F8" s="61"/>
      <c r="G8" s="65" t="s">
        <v>5</v>
      </c>
      <c r="H8" s="65"/>
      <c r="I8" s="66" t="s">
        <v>5</v>
      </c>
      <c r="J8" s="66"/>
      <c r="K8" s="62" t="s">
        <v>5</v>
      </c>
      <c r="L8" s="62"/>
      <c r="M8" s="67" t="s">
        <v>29</v>
      </c>
      <c r="N8" s="22"/>
      <c r="R8" s="63"/>
      <c r="S8" s="63"/>
      <c r="T8" s="58"/>
      <c r="U8" s="58"/>
      <c r="V8" s="52"/>
      <c r="W8" s="52"/>
      <c r="X8" s="52"/>
      <c r="Y8" s="52"/>
      <c r="Z8" s="52"/>
      <c r="AA8" s="52"/>
    </row>
    <row r="9" spans="2:27" ht="35.25" customHeight="1" thickBot="1" x14ac:dyDescent="0.2">
      <c r="B9" s="72"/>
      <c r="C9" s="69"/>
      <c r="D9" s="69"/>
      <c r="E9" s="61"/>
      <c r="F9" s="61"/>
      <c r="G9" s="65"/>
      <c r="H9" s="65"/>
      <c r="I9" s="66"/>
      <c r="J9" s="66"/>
      <c r="K9" s="62"/>
      <c r="L9" s="62"/>
      <c r="M9" s="68"/>
      <c r="N9" s="22"/>
      <c r="R9" s="64"/>
      <c r="S9" s="64"/>
      <c r="T9" s="59"/>
      <c r="U9" s="59"/>
      <c r="V9" s="53"/>
      <c r="W9" s="53"/>
      <c r="X9" s="53"/>
      <c r="Y9" s="53"/>
      <c r="Z9" s="53"/>
      <c r="AA9" s="53"/>
    </row>
    <row r="10" spans="2:27" ht="25.5" thickBot="1" x14ac:dyDescent="0.2">
      <c r="R10" s="54" t="s">
        <v>69</v>
      </c>
      <c r="S10" s="55"/>
      <c r="T10" s="55"/>
      <c r="U10" s="55"/>
      <c r="V10" s="55"/>
      <c r="W10" s="55"/>
      <c r="X10" s="55"/>
      <c r="Y10" s="55"/>
      <c r="Z10" s="55"/>
      <c r="AA10" s="56"/>
    </row>
    <row r="11" spans="2:27" x14ac:dyDescent="0.15">
      <c r="B11" s="6" t="s">
        <v>6</v>
      </c>
      <c r="D11" s="5" t="s">
        <v>30</v>
      </c>
      <c r="E11" s="5" t="s">
        <v>31</v>
      </c>
      <c r="F11" s="5" t="s">
        <v>32</v>
      </c>
      <c r="G11" s="4" t="s">
        <v>33</v>
      </c>
      <c r="I11" s="4" t="s">
        <v>277</v>
      </c>
    </row>
    <row r="12" spans="2:27" x14ac:dyDescent="0.15">
      <c r="B12" s="5" t="s">
        <v>279</v>
      </c>
      <c r="C12" s="57" t="s">
        <v>183</v>
      </c>
      <c r="D12" s="57"/>
      <c r="I12" s="4" t="s">
        <v>287</v>
      </c>
    </row>
    <row r="13" spans="2:27" x14ac:dyDescent="0.15">
      <c r="B13" s="5" t="s">
        <v>280</v>
      </c>
      <c r="C13" s="57" t="s">
        <v>19</v>
      </c>
      <c r="D13" s="57"/>
      <c r="I13" s="4" t="s">
        <v>278</v>
      </c>
    </row>
    <row r="14" spans="2:27" x14ac:dyDescent="0.15">
      <c r="B14" s="5" t="s">
        <v>281</v>
      </c>
      <c r="C14" s="57" t="s">
        <v>20</v>
      </c>
      <c r="D14" s="57"/>
    </row>
    <row r="15" spans="2:27" x14ac:dyDescent="0.15">
      <c r="B15" s="5" t="s">
        <v>21</v>
      </c>
      <c r="C15" s="57" t="s">
        <v>282</v>
      </c>
      <c r="D15" s="57"/>
    </row>
    <row r="16" spans="2:27" x14ac:dyDescent="0.15">
      <c r="B16" s="5" t="s">
        <v>23</v>
      </c>
      <c r="C16" s="57" t="s">
        <v>195</v>
      </c>
      <c r="D16" s="57"/>
    </row>
    <row r="17" spans="2:7" x14ac:dyDescent="0.15">
      <c r="B17" s="5" t="s">
        <v>24</v>
      </c>
      <c r="C17" s="4" t="s">
        <v>283</v>
      </c>
    </row>
    <row r="18" spans="2:7" x14ac:dyDescent="0.15">
      <c r="B18" s="5" t="s">
        <v>25</v>
      </c>
      <c r="C18" s="4" t="s">
        <v>284</v>
      </c>
    </row>
    <row r="19" spans="2:7" x14ac:dyDescent="0.15">
      <c r="B19" s="5" t="s">
        <v>26</v>
      </c>
      <c r="C19" s="4" t="s">
        <v>285</v>
      </c>
    </row>
    <row r="20" spans="2:7" x14ac:dyDescent="0.15">
      <c r="B20" s="5" t="s">
        <v>27</v>
      </c>
      <c r="C20" s="4" t="s">
        <v>286</v>
      </c>
    </row>
    <row r="22" spans="2:7" x14ac:dyDescent="0.15">
      <c r="B22" s="23" t="s">
        <v>7</v>
      </c>
    </row>
    <row r="23" spans="2:7" x14ac:dyDescent="0.15">
      <c r="B23" s="25" t="s">
        <v>54</v>
      </c>
      <c r="C23" s="25" t="s">
        <v>55</v>
      </c>
      <c r="D23" s="25" t="s">
        <v>56</v>
      </c>
      <c r="E23" s="25" t="s">
        <v>57</v>
      </c>
      <c r="F23" s="25" t="s">
        <v>58</v>
      </c>
      <c r="G23" s="25" t="s">
        <v>59</v>
      </c>
    </row>
    <row r="24" spans="2:7" s="5" customFormat="1" ht="60" customHeight="1" x14ac:dyDescent="0.15">
      <c r="B24" s="24" t="s">
        <v>34</v>
      </c>
      <c r="C24" s="24"/>
      <c r="D24" s="24">
        <v>50</v>
      </c>
      <c r="E24" s="24">
        <v>200</v>
      </c>
      <c r="F24" s="24">
        <v>2000</v>
      </c>
      <c r="G24" s="24"/>
    </row>
    <row r="25" spans="2:7" s="5" customFormat="1" ht="60" customHeight="1" x14ac:dyDescent="0.15">
      <c r="B25" s="24" t="s">
        <v>36</v>
      </c>
      <c r="C25" s="24"/>
      <c r="D25" s="24">
        <v>20</v>
      </c>
      <c r="E25" s="24">
        <v>50</v>
      </c>
      <c r="F25" s="24">
        <v>300</v>
      </c>
      <c r="G25" s="24"/>
    </row>
    <row r="26" spans="2:7" s="5" customFormat="1" ht="60" customHeight="1" x14ac:dyDescent="0.15">
      <c r="B26" s="24" t="s">
        <v>35</v>
      </c>
      <c r="C26" s="24"/>
      <c r="D26" s="24">
        <v>15</v>
      </c>
      <c r="E26" s="24">
        <v>25</v>
      </c>
      <c r="F26" s="24">
        <v>250</v>
      </c>
      <c r="G26" s="24"/>
    </row>
    <row r="27" spans="2:7" s="5" customFormat="1" ht="60" customHeight="1" x14ac:dyDescent="0.15">
      <c r="B27" s="24" t="s">
        <v>37</v>
      </c>
      <c r="C27" s="24"/>
      <c r="D27" s="24">
        <v>10</v>
      </c>
      <c r="E27" s="24">
        <v>20</v>
      </c>
      <c r="F27" s="24">
        <v>200</v>
      </c>
      <c r="G27" s="24"/>
    </row>
    <row r="28" spans="2:7" s="5" customFormat="1" ht="60" customHeight="1" x14ac:dyDescent="0.15">
      <c r="B28" s="24" t="s">
        <v>38</v>
      </c>
      <c r="C28" s="24"/>
      <c r="D28" s="24">
        <v>8</v>
      </c>
      <c r="E28" s="24">
        <v>20</v>
      </c>
      <c r="F28" s="24">
        <v>150</v>
      </c>
      <c r="G28" s="24"/>
    </row>
    <row r="29" spans="2:7" s="5" customFormat="1" ht="60" customHeight="1" x14ac:dyDescent="0.15">
      <c r="B29" s="24" t="s">
        <v>40</v>
      </c>
      <c r="C29" s="24"/>
      <c r="D29" s="24">
        <v>6</v>
      </c>
      <c r="E29" s="24">
        <v>20</v>
      </c>
      <c r="F29" s="24">
        <v>100</v>
      </c>
      <c r="G29" s="24"/>
    </row>
    <row r="30" spans="2:7" s="5" customFormat="1" ht="60" customHeight="1" x14ac:dyDescent="0.15">
      <c r="B30" s="24" t="s">
        <v>42</v>
      </c>
      <c r="C30" s="24"/>
      <c r="D30" s="24">
        <v>5</v>
      </c>
      <c r="E30" s="24">
        <v>40</v>
      </c>
      <c r="F30" s="24">
        <v>90</v>
      </c>
      <c r="G30" s="24"/>
    </row>
    <row r="31" spans="2:7" s="5" customFormat="1" ht="60" customHeight="1" x14ac:dyDescent="0.15">
      <c r="B31" s="24" t="s">
        <v>43</v>
      </c>
      <c r="C31" s="24"/>
      <c r="D31" s="24">
        <v>8</v>
      </c>
      <c r="E31" s="24">
        <v>35</v>
      </c>
      <c r="F31" s="24">
        <v>85</v>
      </c>
      <c r="G31" s="24"/>
    </row>
    <row r="32" spans="2:7" s="5" customFormat="1" ht="60" customHeight="1" x14ac:dyDescent="0.15">
      <c r="B32" s="24" t="s">
        <v>45</v>
      </c>
      <c r="C32" s="24"/>
      <c r="D32" s="24">
        <v>6</v>
      </c>
      <c r="E32" s="24">
        <v>30</v>
      </c>
      <c r="F32" s="24">
        <v>80</v>
      </c>
      <c r="G32" s="24"/>
    </row>
    <row r="33" spans="2:7" s="5" customFormat="1" ht="60" customHeight="1" x14ac:dyDescent="0.15">
      <c r="B33" s="24" t="s">
        <v>47</v>
      </c>
      <c r="C33" s="24"/>
      <c r="D33" s="24">
        <v>5</v>
      </c>
      <c r="E33" s="24">
        <v>15</v>
      </c>
      <c r="F33" s="24">
        <v>75</v>
      </c>
      <c r="G33" s="24"/>
    </row>
    <row r="34" spans="2:7" s="5" customFormat="1" ht="60" customHeight="1" x14ac:dyDescent="0.15">
      <c r="B34" s="24" t="s">
        <v>48</v>
      </c>
      <c r="C34" s="24"/>
      <c r="D34" s="24" t="s">
        <v>60</v>
      </c>
      <c r="E34" s="24" t="s">
        <v>61</v>
      </c>
      <c r="F34" s="24" t="s">
        <v>62</v>
      </c>
      <c r="G34" s="24"/>
    </row>
    <row r="35" spans="2:7" s="5" customFormat="1" ht="60" customHeight="1" x14ac:dyDescent="0.15">
      <c r="B35" s="24" t="s">
        <v>49</v>
      </c>
      <c r="C35" s="24"/>
      <c r="D35" s="24">
        <v>100</v>
      </c>
      <c r="E35" s="24">
        <v>900</v>
      </c>
      <c r="F35" s="24">
        <v>6000</v>
      </c>
      <c r="G35" s="26" t="s">
        <v>70</v>
      </c>
    </row>
    <row r="36" spans="2:7" s="5" customFormat="1" ht="60" customHeight="1" x14ac:dyDescent="0.15">
      <c r="B36" s="24" t="s">
        <v>51</v>
      </c>
      <c r="C36" s="24"/>
      <c r="D36" s="26" t="s">
        <v>63</v>
      </c>
      <c r="E36" s="26" t="s">
        <v>64</v>
      </c>
      <c r="F36" s="26" t="s">
        <v>65</v>
      </c>
      <c r="G36" s="24"/>
    </row>
    <row r="37" spans="2:7" s="5" customFormat="1" ht="60" customHeight="1" x14ac:dyDescent="0.15">
      <c r="B37" s="24" t="s">
        <v>53</v>
      </c>
      <c r="C37" s="24"/>
      <c r="D37" s="24" t="s">
        <v>66</v>
      </c>
      <c r="E37" s="24" t="s">
        <v>67</v>
      </c>
      <c r="F37" s="24" t="s">
        <v>68</v>
      </c>
      <c r="G37" s="24"/>
    </row>
  </sheetData>
  <mergeCells count="47">
    <mergeCell ref="G8:H9"/>
    <mergeCell ref="K3:L3"/>
    <mergeCell ref="K4:L5"/>
    <mergeCell ref="B8:B9"/>
    <mergeCell ref="C3:D3"/>
    <mergeCell ref="E3:F3"/>
    <mergeCell ref="I4:J5"/>
    <mergeCell ref="I6:J7"/>
    <mergeCell ref="C4:D5"/>
    <mergeCell ref="B4:B5"/>
    <mergeCell ref="G3:H3"/>
    <mergeCell ref="I3:J3"/>
    <mergeCell ref="B6:B7"/>
    <mergeCell ref="C6:D7"/>
    <mergeCell ref="E6:F7"/>
    <mergeCell ref="C16:D16"/>
    <mergeCell ref="R4:S5"/>
    <mergeCell ref="R8:S9"/>
    <mergeCell ref="C12:D12"/>
    <mergeCell ref="C13:D13"/>
    <mergeCell ref="R6:S7"/>
    <mergeCell ref="G4:H5"/>
    <mergeCell ref="I8:J9"/>
    <mergeCell ref="C14:D14"/>
    <mergeCell ref="E4:F5"/>
    <mergeCell ref="M4:M5"/>
    <mergeCell ref="M6:M7"/>
    <mergeCell ref="M8:M9"/>
    <mergeCell ref="C8:D9"/>
    <mergeCell ref="K6:L7"/>
    <mergeCell ref="G6:H7"/>
    <mergeCell ref="Z4:AA5"/>
    <mergeCell ref="Z6:AA7"/>
    <mergeCell ref="Z8:AA9"/>
    <mergeCell ref="R10:AA10"/>
    <mergeCell ref="C15:D15"/>
    <mergeCell ref="X4:Y5"/>
    <mergeCell ref="X6:Y7"/>
    <mergeCell ref="X8:Y9"/>
    <mergeCell ref="T8:U9"/>
    <mergeCell ref="V8:W9"/>
    <mergeCell ref="T4:U5"/>
    <mergeCell ref="V4:W5"/>
    <mergeCell ref="T6:U7"/>
    <mergeCell ref="V6:W7"/>
    <mergeCell ref="E8:F9"/>
    <mergeCell ref="K8:L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68"/>
  <sheetViews>
    <sheetView tabSelected="1" topLeftCell="A160" workbookViewId="0">
      <selection activeCell="L180" sqref="L180"/>
    </sheetView>
  </sheetViews>
  <sheetFormatPr defaultColWidth="8.875" defaultRowHeight="16.5" x14ac:dyDescent="0.15"/>
  <cols>
    <col min="1" max="1" width="8.875" style="1"/>
    <col min="2" max="2" width="13.5" style="1" customWidth="1"/>
    <col min="3" max="3" width="9.5" style="1" bestFit="1" customWidth="1"/>
    <col min="4" max="5" width="8.875" style="1"/>
    <col min="6" max="8" width="12" style="1" bestFit="1" customWidth="1"/>
    <col min="9" max="9" width="10.625" style="1" bestFit="1" customWidth="1"/>
    <col min="10" max="10" width="14" style="1" customWidth="1"/>
    <col min="11" max="11" width="11.375" style="1" customWidth="1"/>
    <col min="12" max="12" width="11" style="1" customWidth="1"/>
    <col min="13" max="13" width="8.875" style="1"/>
    <col min="14" max="14" width="10.75" style="1" customWidth="1"/>
    <col min="15" max="15" width="8.75" style="1" customWidth="1"/>
    <col min="16" max="16" width="10.625" style="1" bestFit="1" customWidth="1"/>
    <col min="17" max="17" width="9" style="1" bestFit="1" customWidth="1"/>
    <col min="18" max="18" width="11.25" style="1" customWidth="1"/>
    <col min="19" max="19" width="9" style="1" bestFit="1" customWidth="1"/>
    <col min="20" max="20" width="9.5" style="1" bestFit="1" customWidth="1"/>
    <col min="21" max="21" width="8.875" style="1"/>
    <col min="22" max="22" width="9.5" style="1" bestFit="1" customWidth="1"/>
    <col min="23" max="23" width="10.625" style="1" bestFit="1" customWidth="1"/>
    <col min="24" max="25" width="8.875" style="1"/>
    <col min="26" max="26" width="10.75" style="1" customWidth="1"/>
    <col min="27" max="27" width="12.625" style="1" customWidth="1"/>
    <col min="28" max="28" width="19.375" style="1" customWidth="1"/>
    <col min="29" max="29" width="17.125" style="35" customWidth="1"/>
    <col min="30" max="37" width="17.125" style="1" customWidth="1"/>
    <col min="38" max="38" width="14.625" style="1" customWidth="1"/>
    <col min="39" max="39" width="8.875" style="1"/>
    <col min="40" max="40" width="9.125" style="1" customWidth="1"/>
    <col min="41" max="41" width="8.5" style="1" customWidth="1"/>
    <col min="42" max="16384" width="8.875" style="1"/>
  </cols>
  <sheetData>
    <row r="1" spans="2:37" x14ac:dyDescent="0.15">
      <c r="AB1" s="9" t="s">
        <v>365</v>
      </c>
    </row>
    <row r="2" spans="2:37" x14ac:dyDescent="0.15">
      <c r="B2" s="2" t="s">
        <v>71</v>
      </c>
      <c r="M2" s="27"/>
      <c r="N2" s="27"/>
      <c r="O2" s="9"/>
      <c r="P2" s="28" t="s">
        <v>7</v>
      </c>
      <c r="Q2" s="28" t="s">
        <v>12</v>
      </c>
      <c r="U2" s="1" t="s">
        <v>78</v>
      </c>
      <c r="AC2" s="35" t="s">
        <v>338</v>
      </c>
      <c r="AD2" s="35" t="s">
        <v>339</v>
      </c>
      <c r="AE2" s="35" t="s">
        <v>350</v>
      </c>
      <c r="AF2" s="35" t="s">
        <v>351</v>
      </c>
      <c r="AG2" s="35" t="s">
        <v>352</v>
      </c>
      <c r="AH2" s="35" t="s">
        <v>353</v>
      </c>
      <c r="AI2" s="35" t="s">
        <v>354</v>
      </c>
      <c r="AJ2" s="35" t="s">
        <v>355</v>
      </c>
      <c r="AK2" s="35" t="s">
        <v>356</v>
      </c>
    </row>
    <row r="3" spans="2:37" x14ac:dyDescent="0.15">
      <c r="B3" s="3" t="s">
        <v>72</v>
      </c>
      <c r="C3" s="3" t="s">
        <v>73</v>
      </c>
      <c r="D3" s="3" t="s">
        <v>74</v>
      </c>
      <c r="E3" s="3" t="s">
        <v>73</v>
      </c>
      <c r="F3" s="3" t="s">
        <v>75</v>
      </c>
      <c r="G3" s="3" t="s">
        <v>73</v>
      </c>
      <c r="H3" s="3" t="s">
        <v>76</v>
      </c>
      <c r="I3" s="3" t="s">
        <v>73</v>
      </c>
      <c r="J3" s="3" t="s">
        <v>77</v>
      </c>
      <c r="K3" s="3" t="s">
        <v>73</v>
      </c>
      <c r="L3" s="32"/>
      <c r="M3" s="27"/>
      <c r="N3" s="27"/>
      <c r="O3" s="28" t="s">
        <v>80</v>
      </c>
      <c r="P3" s="28" t="s">
        <v>81</v>
      </c>
      <c r="Q3" s="28" t="s">
        <v>82</v>
      </c>
      <c r="R3" s="28" t="s">
        <v>83</v>
      </c>
      <c r="S3" s="28" t="s">
        <v>84</v>
      </c>
      <c r="T3" s="28" t="s">
        <v>85</v>
      </c>
      <c r="U3" s="35" t="s">
        <v>86</v>
      </c>
      <c r="V3" s="35" t="s">
        <v>87</v>
      </c>
      <c r="W3" s="35" t="s">
        <v>88</v>
      </c>
      <c r="X3" s="35" t="s">
        <v>275</v>
      </c>
      <c r="Y3" s="35" t="s">
        <v>276</v>
      </c>
      <c r="AC3" s="35">
        <v>1</v>
      </c>
      <c r="AD3" s="35">
        <v>2</v>
      </c>
      <c r="AE3" s="35">
        <v>3</v>
      </c>
      <c r="AF3" s="35">
        <v>4</v>
      </c>
      <c r="AG3" s="35">
        <v>5</v>
      </c>
      <c r="AH3" s="35">
        <v>6</v>
      </c>
      <c r="AI3" s="35">
        <v>7</v>
      </c>
      <c r="AJ3" s="35">
        <v>8</v>
      </c>
      <c r="AK3" s="35">
        <v>9</v>
      </c>
    </row>
    <row r="4" spans="2:37" x14ac:dyDescent="0.15">
      <c r="B4" s="3" t="s">
        <v>79</v>
      </c>
      <c r="C4" s="3">
        <v>5</v>
      </c>
      <c r="D4" s="3" t="s">
        <v>79</v>
      </c>
      <c r="E4" s="3">
        <v>5</v>
      </c>
      <c r="F4" s="3" t="s">
        <v>79</v>
      </c>
      <c r="G4" s="3">
        <v>5</v>
      </c>
      <c r="H4" s="3" t="s">
        <v>79</v>
      </c>
      <c r="I4" s="3">
        <v>5</v>
      </c>
      <c r="J4" s="3" t="s">
        <v>79</v>
      </c>
      <c r="K4" s="3">
        <v>5</v>
      </c>
      <c r="L4" s="32"/>
      <c r="M4" s="27"/>
      <c r="N4" s="27"/>
      <c r="O4" s="29">
        <v>1</v>
      </c>
      <c r="P4" s="30" t="s">
        <v>79</v>
      </c>
      <c r="Q4" s="31">
        <v>0</v>
      </c>
      <c r="R4" s="31">
        <v>50</v>
      </c>
      <c r="S4" s="31">
        <v>200</v>
      </c>
      <c r="T4" s="31">
        <v>2000</v>
      </c>
      <c r="U4" s="35">
        <f t="shared" ref="U4:U17" si="0">COUNTIF($B$27:$B$51,$P4)</f>
        <v>1</v>
      </c>
      <c r="V4" s="35">
        <f t="shared" ref="V4:V17" si="1">COUNTIF($B$55:$B$79,$P4)</f>
        <v>1</v>
      </c>
      <c r="W4" s="35">
        <f t="shared" ref="W4:W17" si="2">COUNTIF($B$84:$B$107,$P4)</f>
        <v>1</v>
      </c>
      <c r="X4" s="35">
        <f t="shared" ref="X4:X17" si="3">COUNTIF($B$111:$B$135,$P4)</f>
        <v>1</v>
      </c>
      <c r="Y4" s="35">
        <f t="shared" ref="Y4:Y17" si="4">COUNTIF($B$139:$B$163,$P4)</f>
        <v>1</v>
      </c>
      <c r="AB4" s="35" t="s">
        <v>335</v>
      </c>
      <c r="AC4" s="35" t="s">
        <v>341</v>
      </c>
      <c r="AD4" s="35" t="s">
        <v>342</v>
      </c>
      <c r="AE4" s="35" t="s">
        <v>343</v>
      </c>
      <c r="AF4" s="35" t="s">
        <v>344</v>
      </c>
      <c r="AG4" s="35" t="s">
        <v>345</v>
      </c>
      <c r="AH4" s="35" t="s">
        <v>346</v>
      </c>
      <c r="AI4" s="35" t="s">
        <v>347</v>
      </c>
      <c r="AJ4" s="35" t="s">
        <v>348</v>
      </c>
      <c r="AK4" s="35" t="s">
        <v>349</v>
      </c>
    </row>
    <row r="5" spans="2:37" x14ac:dyDescent="0.15">
      <c r="B5" s="3" t="s">
        <v>250</v>
      </c>
      <c r="C5" s="3">
        <v>20</v>
      </c>
      <c r="D5" s="3" t="s">
        <v>250</v>
      </c>
      <c r="E5" s="3">
        <v>30</v>
      </c>
      <c r="F5" s="3" t="s">
        <v>250</v>
      </c>
      <c r="G5" s="3">
        <v>20</v>
      </c>
      <c r="H5" s="3" t="s">
        <v>250</v>
      </c>
      <c r="I5" s="3">
        <v>30</v>
      </c>
      <c r="J5" s="3" t="s">
        <v>250</v>
      </c>
      <c r="K5" s="3">
        <v>5</v>
      </c>
      <c r="L5" s="32"/>
      <c r="M5" s="27"/>
      <c r="N5" s="27"/>
      <c r="O5" s="29">
        <v>2</v>
      </c>
      <c r="P5" s="30" t="s">
        <v>249</v>
      </c>
      <c r="Q5" s="31">
        <v>0</v>
      </c>
      <c r="R5" s="31">
        <v>20</v>
      </c>
      <c r="S5" s="31">
        <v>50</v>
      </c>
      <c r="T5" s="31">
        <v>300</v>
      </c>
      <c r="U5" s="35">
        <f t="shared" si="0"/>
        <v>2</v>
      </c>
      <c r="V5" s="35">
        <f t="shared" si="1"/>
        <v>2</v>
      </c>
      <c r="W5" s="35">
        <f t="shared" si="2"/>
        <v>2</v>
      </c>
      <c r="X5" s="35">
        <f t="shared" si="3"/>
        <v>2</v>
      </c>
      <c r="Y5" s="35">
        <f t="shared" si="4"/>
        <v>2</v>
      </c>
      <c r="AB5" s="35">
        <v>1</v>
      </c>
      <c r="AC5" s="35">
        <f>IF($AB5&lt;AC$3,0,FACT($AB5)/(FACT($AB5-AC$3)*FACT(AC$3)))</f>
        <v>1</v>
      </c>
      <c r="AD5" s="35">
        <f t="shared" ref="AD5:AK5" si="5">IF($AB5&lt;AD$3,0,FACT($AB5)/(FACT($AB5-AD$3)*FACT(AD$3)))</f>
        <v>0</v>
      </c>
      <c r="AE5" s="35">
        <f t="shared" si="5"/>
        <v>0</v>
      </c>
      <c r="AF5" s="35">
        <f t="shared" si="5"/>
        <v>0</v>
      </c>
      <c r="AG5" s="35">
        <f t="shared" si="5"/>
        <v>0</v>
      </c>
      <c r="AH5" s="35">
        <f t="shared" si="5"/>
        <v>0</v>
      </c>
      <c r="AI5" s="35">
        <f t="shared" si="5"/>
        <v>0</v>
      </c>
      <c r="AJ5" s="35">
        <f t="shared" si="5"/>
        <v>0</v>
      </c>
      <c r="AK5" s="35">
        <f t="shared" si="5"/>
        <v>0</v>
      </c>
    </row>
    <row r="6" spans="2:37" x14ac:dyDescent="0.15">
      <c r="B6" s="3" t="s">
        <v>257</v>
      </c>
      <c r="C6" s="3">
        <v>5</v>
      </c>
      <c r="D6" s="3" t="s">
        <v>257</v>
      </c>
      <c r="E6" s="3">
        <v>5</v>
      </c>
      <c r="F6" s="3" t="s">
        <v>257</v>
      </c>
      <c r="G6" s="3">
        <v>5</v>
      </c>
      <c r="H6" s="3" t="s">
        <v>257</v>
      </c>
      <c r="I6" s="3">
        <v>5</v>
      </c>
      <c r="J6" s="3" t="s">
        <v>257</v>
      </c>
      <c r="K6" s="3">
        <v>1</v>
      </c>
      <c r="L6" s="32"/>
      <c r="M6" s="27"/>
      <c r="N6" s="27"/>
      <c r="O6" s="29">
        <v>3</v>
      </c>
      <c r="P6" s="30" t="s">
        <v>257</v>
      </c>
      <c r="Q6" s="31">
        <v>0</v>
      </c>
      <c r="R6" s="31">
        <v>15</v>
      </c>
      <c r="S6" s="31">
        <v>25</v>
      </c>
      <c r="T6" s="31">
        <v>250</v>
      </c>
      <c r="U6" s="35">
        <f t="shared" si="0"/>
        <v>2</v>
      </c>
      <c r="V6" s="35">
        <f t="shared" si="1"/>
        <v>2</v>
      </c>
      <c r="W6" s="35">
        <f t="shared" si="2"/>
        <v>2</v>
      </c>
      <c r="X6" s="35">
        <f t="shared" si="3"/>
        <v>2</v>
      </c>
      <c r="Y6" s="35">
        <f t="shared" si="4"/>
        <v>2</v>
      </c>
      <c r="AB6" s="35">
        <v>2</v>
      </c>
      <c r="AC6" s="35">
        <f t="shared" ref="AC6:AK13" si="6">IF($AB6&lt;AC$3,0,FACT($AB6)/(FACT($AB6-AC$3)*FACT(AC$3)))</f>
        <v>2</v>
      </c>
      <c r="AD6" s="35">
        <f t="shared" si="6"/>
        <v>1</v>
      </c>
      <c r="AE6" s="35">
        <f t="shared" si="6"/>
        <v>0</v>
      </c>
      <c r="AF6" s="35">
        <f t="shared" si="6"/>
        <v>0</v>
      </c>
      <c r="AG6" s="35">
        <f t="shared" si="6"/>
        <v>0</v>
      </c>
      <c r="AH6" s="35">
        <f t="shared" si="6"/>
        <v>0</v>
      </c>
      <c r="AI6" s="35">
        <f t="shared" si="6"/>
        <v>0</v>
      </c>
      <c r="AJ6" s="35">
        <f t="shared" si="6"/>
        <v>0</v>
      </c>
      <c r="AK6" s="35">
        <f t="shared" si="6"/>
        <v>0</v>
      </c>
    </row>
    <row r="7" spans="2:37" x14ac:dyDescent="0.15">
      <c r="B7" s="3" t="s">
        <v>89</v>
      </c>
      <c r="C7" s="3">
        <v>30</v>
      </c>
      <c r="D7" s="3" t="s">
        <v>89</v>
      </c>
      <c r="E7" s="3">
        <v>30</v>
      </c>
      <c r="F7" s="3" t="s">
        <v>89</v>
      </c>
      <c r="G7" s="3">
        <v>20</v>
      </c>
      <c r="H7" s="3" t="s">
        <v>89</v>
      </c>
      <c r="I7" s="3">
        <v>5</v>
      </c>
      <c r="J7" s="3" t="s">
        <v>89</v>
      </c>
      <c r="K7" s="3">
        <v>1</v>
      </c>
      <c r="L7" s="32"/>
      <c r="M7" s="27"/>
      <c r="N7" s="27"/>
      <c r="O7" s="29">
        <v>4</v>
      </c>
      <c r="P7" s="30" t="s">
        <v>89</v>
      </c>
      <c r="Q7" s="31">
        <v>0</v>
      </c>
      <c r="R7" s="31">
        <v>10</v>
      </c>
      <c r="S7" s="31">
        <v>20</v>
      </c>
      <c r="T7" s="31">
        <v>200</v>
      </c>
      <c r="U7" s="35">
        <f t="shared" si="0"/>
        <v>2</v>
      </c>
      <c r="V7" s="35">
        <f t="shared" si="1"/>
        <v>2</v>
      </c>
      <c r="W7" s="35">
        <f t="shared" si="2"/>
        <v>2</v>
      </c>
      <c r="X7" s="35">
        <f t="shared" si="3"/>
        <v>2</v>
      </c>
      <c r="Y7" s="35">
        <f t="shared" si="4"/>
        <v>2</v>
      </c>
      <c r="AB7" s="35">
        <v>3</v>
      </c>
      <c r="AC7" s="35">
        <f t="shared" si="6"/>
        <v>3</v>
      </c>
      <c r="AD7" s="35">
        <f t="shared" si="6"/>
        <v>3</v>
      </c>
      <c r="AE7" s="35">
        <f t="shared" si="6"/>
        <v>1</v>
      </c>
      <c r="AF7" s="35">
        <f t="shared" si="6"/>
        <v>0</v>
      </c>
      <c r="AG7" s="35">
        <f t="shared" si="6"/>
        <v>0</v>
      </c>
      <c r="AH7" s="35">
        <f t="shared" si="6"/>
        <v>0</v>
      </c>
      <c r="AI7" s="35">
        <f t="shared" si="6"/>
        <v>0</v>
      </c>
      <c r="AJ7" s="35">
        <f t="shared" si="6"/>
        <v>0</v>
      </c>
      <c r="AK7" s="35">
        <f t="shared" si="6"/>
        <v>0</v>
      </c>
    </row>
    <row r="8" spans="2:37" x14ac:dyDescent="0.15">
      <c r="B8" s="3" t="s">
        <v>90</v>
      </c>
      <c r="C8" s="3">
        <v>50</v>
      </c>
      <c r="D8" s="3" t="s">
        <v>90</v>
      </c>
      <c r="E8" s="3">
        <v>50</v>
      </c>
      <c r="F8" s="3" t="s">
        <v>90</v>
      </c>
      <c r="G8" s="3">
        <v>25</v>
      </c>
      <c r="H8" s="3" t="s">
        <v>90</v>
      </c>
      <c r="I8" s="3">
        <v>20</v>
      </c>
      <c r="J8" s="3" t="s">
        <v>90</v>
      </c>
      <c r="K8" s="3">
        <v>10</v>
      </c>
      <c r="L8" s="32"/>
      <c r="M8" s="27"/>
      <c r="N8" s="27"/>
      <c r="O8" s="29">
        <v>5</v>
      </c>
      <c r="P8" s="30" t="s">
        <v>90</v>
      </c>
      <c r="Q8" s="31">
        <v>0</v>
      </c>
      <c r="R8" s="31">
        <v>8</v>
      </c>
      <c r="S8" s="31">
        <v>20</v>
      </c>
      <c r="T8" s="31">
        <v>150</v>
      </c>
      <c r="U8" s="35">
        <f t="shared" si="0"/>
        <v>3</v>
      </c>
      <c r="V8" s="35">
        <f t="shared" si="1"/>
        <v>2</v>
      </c>
      <c r="W8" s="35">
        <f t="shared" si="2"/>
        <v>3</v>
      </c>
      <c r="X8" s="35">
        <f t="shared" si="3"/>
        <v>4</v>
      </c>
      <c r="Y8" s="35">
        <f t="shared" si="4"/>
        <v>4</v>
      </c>
      <c r="AB8" s="35">
        <v>4</v>
      </c>
      <c r="AC8" s="35">
        <f t="shared" si="6"/>
        <v>4</v>
      </c>
      <c r="AD8" s="35">
        <f t="shared" si="6"/>
        <v>6</v>
      </c>
      <c r="AE8" s="35">
        <f t="shared" si="6"/>
        <v>4</v>
      </c>
      <c r="AF8" s="35">
        <f t="shared" si="6"/>
        <v>1</v>
      </c>
      <c r="AG8" s="35">
        <f t="shared" si="6"/>
        <v>0</v>
      </c>
      <c r="AH8" s="35">
        <f t="shared" si="6"/>
        <v>0</v>
      </c>
      <c r="AI8" s="35">
        <f t="shared" si="6"/>
        <v>0</v>
      </c>
      <c r="AJ8" s="35">
        <f t="shared" si="6"/>
        <v>0</v>
      </c>
      <c r="AK8" s="35">
        <f t="shared" si="6"/>
        <v>0</v>
      </c>
    </row>
    <row r="9" spans="2:37" x14ac:dyDescent="0.15">
      <c r="B9" s="3" t="s">
        <v>91</v>
      </c>
      <c r="C9" s="3">
        <v>30</v>
      </c>
      <c r="D9" s="3" t="s">
        <v>91</v>
      </c>
      <c r="E9" s="3">
        <v>30</v>
      </c>
      <c r="F9" s="3" t="s">
        <v>91</v>
      </c>
      <c r="G9" s="3">
        <v>20</v>
      </c>
      <c r="H9" s="3" t="s">
        <v>91</v>
      </c>
      <c r="I9" s="3">
        <v>5</v>
      </c>
      <c r="J9" s="3" t="s">
        <v>91</v>
      </c>
      <c r="K9" s="3">
        <v>1</v>
      </c>
      <c r="L9" s="32"/>
      <c r="M9" s="27"/>
      <c r="N9" s="27"/>
      <c r="O9" s="29">
        <v>6</v>
      </c>
      <c r="P9" s="30" t="s">
        <v>91</v>
      </c>
      <c r="Q9" s="31">
        <v>0</v>
      </c>
      <c r="R9" s="31">
        <v>6</v>
      </c>
      <c r="S9" s="31">
        <v>20</v>
      </c>
      <c r="T9" s="31">
        <v>100</v>
      </c>
      <c r="U9" s="35">
        <f t="shared" si="0"/>
        <v>2</v>
      </c>
      <c r="V9" s="35">
        <f t="shared" si="1"/>
        <v>2</v>
      </c>
      <c r="W9" s="35">
        <f t="shared" si="2"/>
        <v>2</v>
      </c>
      <c r="X9" s="35">
        <f t="shared" si="3"/>
        <v>2</v>
      </c>
      <c r="Y9" s="35">
        <f t="shared" si="4"/>
        <v>2</v>
      </c>
      <c r="AB9" s="35">
        <v>5</v>
      </c>
      <c r="AC9" s="35">
        <f t="shared" si="6"/>
        <v>5</v>
      </c>
      <c r="AD9" s="35">
        <f t="shared" si="6"/>
        <v>10</v>
      </c>
      <c r="AE9" s="35">
        <f t="shared" si="6"/>
        <v>10</v>
      </c>
      <c r="AF9" s="35">
        <f t="shared" si="6"/>
        <v>5</v>
      </c>
      <c r="AG9" s="35">
        <f t="shared" si="6"/>
        <v>1</v>
      </c>
      <c r="AH9" s="35">
        <f t="shared" si="6"/>
        <v>0</v>
      </c>
      <c r="AI9" s="35">
        <f t="shared" si="6"/>
        <v>0</v>
      </c>
      <c r="AJ9" s="35">
        <f t="shared" si="6"/>
        <v>0</v>
      </c>
      <c r="AK9" s="35">
        <f t="shared" si="6"/>
        <v>0</v>
      </c>
    </row>
    <row r="10" spans="2:37" x14ac:dyDescent="0.15">
      <c r="B10" s="3" t="s">
        <v>92</v>
      </c>
      <c r="C10" s="3">
        <v>1</v>
      </c>
      <c r="D10" s="3" t="s">
        <v>92</v>
      </c>
      <c r="E10" s="3">
        <v>1</v>
      </c>
      <c r="F10" s="3" t="s">
        <v>92</v>
      </c>
      <c r="G10" s="3">
        <v>1</v>
      </c>
      <c r="H10" s="3" t="s">
        <v>92</v>
      </c>
      <c r="I10" s="3">
        <v>1</v>
      </c>
      <c r="J10" s="3" t="s">
        <v>92</v>
      </c>
      <c r="K10" s="3">
        <v>1</v>
      </c>
      <c r="L10" s="32"/>
      <c r="M10" s="27"/>
      <c r="N10" s="27"/>
      <c r="O10" s="29">
        <v>7</v>
      </c>
      <c r="P10" s="30" t="s">
        <v>92</v>
      </c>
      <c r="Q10" s="31">
        <v>0</v>
      </c>
      <c r="R10" s="31">
        <v>5</v>
      </c>
      <c r="S10" s="31">
        <v>40</v>
      </c>
      <c r="T10" s="31">
        <v>90</v>
      </c>
      <c r="U10" s="35">
        <f t="shared" si="0"/>
        <v>2</v>
      </c>
      <c r="V10" s="35">
        <f t="shared" si="1"/>
        <v>2</v>
      </c>
      <c r="W10" s="35">
        <f t="shared" si="2"/>
        <v>2</v>
      </c>
      <c r="X10" s="35">
        <f t="shared" si="3"/>
        <v>2</v>
      </c>
      <c r="Y10" s="35">
        <f t="shared" si="4"/>
        <v>2</v>
      </c>
      <c r="AB10" s="35">
        <v>6</v>
      </c>
      <c r="AC10" s="35">
        <f t="shared" si="6"/>
        <v>6</v>
      </c>
      <c r="AD10" s="35">
        <f t="shared" si="6"/>
        <v>15</v>
      </c>
      <c r="AE10" s="35">
        <f t="shared" si="6"/>
        <v>20</v>
      </c>
      <c r="AF10" s="35">
        <f t="shared" si="6"/>
        <v>15</v>
      </c>
      <c r="AG10" s="35">
        <f t="shared" si="6"/>
        <v>6</v>
      </c>
      <c r="AH10" s="35">
        <f t="shared" si="6"/>
        <v>1</v>
      </c>
      <c r="AI10" s="35">
        <f t="shared" si="6"/>
        <v>0</v>
      </c>
      <c r="AJ10" s="35">
        <f t="shared" si="6"/>
        <v>0</v>
      </c>
      <c r="AK10" s="35">
        <f t="shared" si="6"/>
        <v>0</v>
      </c>
    </row>
    <row r="11" spans="2:37" x14ac:dyDescent="0.15">
      <c r="B11" s="3" t="s">
        <v>93</v>
      </c>
      <c r="C11" s="3">
        <v>5</v>
      </c>
      <c r="D11" s="3" t="s">
        <v>93</v>
      </c>
      <c r="E11" s="3">
        <v>5</v>
      </c>
      <c r="F11" s="3" t="s">
        <v>93</v>
      </c>
      <c r="G11" s="3">
        <v>5</v>
      </c>
      <c r="H11" s="3" t="s">
        <v>93</v>
      </c>
      <c r="I11" s="3">
        <v>5</v>
      </c>
      <c r="J11" s="3" t="s">
        <v>93</v>
      </c>
      <c r="K11" s="3">
        <v>1</v>
      </c>
      <c r="L11" s="32"/>
      <c r="M11" s="27"/>
      <c r="N11" s="27"/>
      <c r="O11" s="29">
        <v>8</v>
      </c>
      <c r="P11" s="30" t="s">
        <v>93</v>
      </c>
      <c r="Q11" s="31">
        <v>0</v>
      </c>
      <c r="R11" s="31">
        <v>8</v>
      </c>
      <c r="S11" s="31">
        <v>35</v>
      </c>
      <c r="T11" s="31">
        <v>85</v>
      </c>
      <c r="U11" s="35">
        <f t="shared" si="0"/>
        <v>2</v>
      </c>
      <c r="V11" s="35">
        <f t="shared" si="1"/>
        <v>3</v>
      </c>
      <c r="W11" s="35">
        <f t="shared" si="2"/>
        <v>2</v>
      </c>
      <c r="X11" s="35">
        <f t="shared" si="3"/>
        <v>2</v>
      </c>
      <c r="Y11" s="35">
        <f t="shared" si="4"/>
        <v>2</v>
      </c>
      <c r="AB11" s="35">
        <v>7</v>
      </c>
      <c r="AC11" s="35">
        <f t="shared" si="6"/>
        <v>7</v>
      </c>
      <c r="AD11" s="35">
        <f t="shared" si="6"/>
        <v>21</v>
      </c>
      <c r="AE11" s="35">
        <f t="shared" si="6"/>
        <v>35</v>
      </c>
      <c r="AF11" s="35">
        <f t="shared" si="6"/>
        <v>35</v>
      </c>
      <c r="AG11" s="35">
        <f t="shared" si="6"/>
        <v>21</v>
      </c>
      <c r="AH11" s="35">
        <f t="shared" si="6"/>
        <v>7</v>
      </c>
      <c r="AI11" s="35">
        <f t="shared" si="6"/>
        <v>1</v>
      </c>
      <c r="AJ11" s="35">
        <f t="shared" si="6"/>
        <v>0</v>
      </c>
      <c r="AK11" s="35">
        <f t="shared" si="6"/>
        <v>0</v>
      </c>
    </row>
    <row r="12" spans="2:37" x14ac:dyDescent="0.15">
      <c r="B12" s="3" t="s">
        <v>94</v>
      </c>
      <c r="C12" s="3">
        <v>30</v>
      </c>
      <c r="D12" s="3" t="s">
        <v>94</v>
      </c>
      <c r="E12" s="3">
        <v>30</v>
      </c>
      <c r="F12" s="3" t="s">
        <v>94</v>
      </c>
      <c r="G12" s="3">
        <v>15</v>
      </c>
      <c r="H12" s="3" t="s">
        <v>94</v>
      </c>
      <c r="I12" s="3">
        <v>5</v>
      </c>
      <c r="J12" s="3" t="s">
        <v>94</v>
      </c>
      <c r="K12" s="3">
        <v>1</v>
      </c>
      <c r="L12" s="32"/>
      <c r="M12" s="27"/>
      <c r="N12" s="27"/>
      <c r="O12" s="29">
        <v>9</v>
      </c>
      <c r="P12" s="30" t="s">
        <v>94</v>
      </c>
      <c r="Q12" s="31">
        <v>0</v>
      </c>
      <c r="R12" s="31">
        <v>6</v>
      </c>
      <c r="S12" s="31">
        <v>30</v>
      </c>
      <c r="T12" s="31">
        <v>80</v>
      </c>
      <c r="U12" s="35">
        <f t="shared" si="0"/>
        <v>2</v>
      </c>
      <c r="V12" s="35">
        <f t="shared" si="1"/>
        <v>2</v>
      </c>
      <c r="W12" s="35">
        <f t="shared" si="2"/>
        <v>2</v>
      </c>
      <c r="X12" s="35">
        <f t="shared" si="3"/>
        <v>3</v>
      </c>
      <c r="Y12" s="35">
        <f t="shared" si="4"/>
        <v>2</v>
      </c>
      <c r="AB12" s="35">
        <v>8</v>
      </c>
      <c r="AC12" s="35">
        <f t="shared" si="6"/>
        <v>8</v>
      </c>
      <c r="AD12" s="35">
        <f t="shared" si="6"/>
        <v>28</v>
      </c>
      <c r="AE12" s="35">
        <f t="shared" si="6"/>
        <v>56</v>
      </c>
      <c r="AF12" s="35">
        <f t="shared" si="6"/>
        <v>70</v>
      </c>
      <c r="AG12" s="35">
        <f t="shared" si="6"/>
        <v>56</v>
      </c>
      <c r="AH12" s="35">
        <f t="shared" si="6"/>
        <v>28</v>
      </c>
      <c r="AI12" s="35">
        <f t="shared" si="6"/>
        <v>8</v>
      </c>
      <c r="AJ12" s="35">
        <f t="shared" si="6"/>
        <v>1</v>
      </c>
      <c r="AK12" s="35">
        <f t="shared" si="6"/>
        <v>0</v>
      </c>
    </row>
    <row r="13" spans="2:37" x14ac:dyDescent="0.15">
      <c r="B13" s="3" t="s">
        <v>95</v>
      </c>
      <c r="C13" s="3">
        <v>5</v>
      </c>
      <c r="D13" s="3" t="s">
        <v>95</v>
      </c>
      <c r="E13" s="3">
        <v>5</v>
      </c>
      <c r="F13" s="3" t="s">
        <v>95</v>
      </c>
      <c r="G13" s="3">
        <v>5</v>
      </c>
      <c r="H13" s="3" t="s">
        <v>95</v>
      </c>
      <c r="I13" s="3">
        <v>1</v>
      </c>
      <c r="J13" s="3" t="s">
        <v>95</v>
      </c>
      <c r="K13" s="3">
        <v>1</v>
      </c>
      <c r="L13" s="32"/>
      <c r="M13" s="27"/>
      <c r="N13" s="27"/>
      <c r="O13" s="29">
        <v>10</v>
      </c>
      <c r="P13" s="30" t="s">
        <v>95</v>
      </c>
      <c r="Q13" s="31">
        <v>0</v>
      </c>
      <c r="R13" s="31">
        <v>5</v>
      </c>
      <c r="S13" s="31">
        <v>15</v>
      </c>
      <c r="T13" s="31">
        <v>75</v>
      </c>
      <c r="U13" s="35">
        <f t="shared" si="0"/>
        <v>2</v>
      </c>
      <c r="V13" s="35">
        <f t="shared" si="1"/>
        <v>2</v>
      </c>
      <c r="W13" s="35">
        <f t="shared" si="2"/>
        <v>2</v>
      </c>
      <c r="X13" s="35">
        <f t="shared" si="3"/>
        <v>1</v>
      </c>
      <c r="Y13" s="35">
        <f t="shared" si="4"/>
        <v>2</v>
      </c>
      <c r="AB13" s="35">
        <v>9</v>
      </c>
      <c r="AC13" s="35">
        <f t="shared" si="6"/>
        <v>9</v>
      </c>
      <c r="AD13" s="35">
        <f t="shared" si="6"/>
        <v>36</v>
      </c>
      <c r="AE13" s="35">
        <f t="shared" si="6"/>
        <v>84</v>
      </c>
      <c r="AF13" s="35">
        <f t="shared" si="6"/>
        <v>126</v>
      </c>
      <c r="AG13" s="35">
        <f t="shared" si="6"/>
        <v>126</v>
      </c>
      <c r="AH13" s="35">
        <f t="shared" si="6"/>
        <v>84</v>
      </c>
      <c r="AI13" s="35">
        <f t="shared" si="6"/>
        <v>36</v>
      </c>
      <c r="AJ13" s="35">
        <f t="shared" si="6"/>
        <v>9</v>
      </c>
      <c r="AK13" s="35">
        <f t="shared" si="6"/>
        <v>1</v>
      </c>
    </row>
    <row r="14" spans="2:37" x14ac:dyDescent="0.15">
      <c r="B14" s="3" t="s">
        <v>262</v>
      </c>
      <c r="C14" s="3">
        <v>5</v>
      </c>
      <c r="D14" s="3" t="s">
        <v>262</v>
      </c>
      <c r="E14" s="3">
        <v>1</v>
      </c>
      <c r="F14" s="3" t="s">
        <v>262</v>
      </c>
      <c r="G14" s="3">
        <v>1</v>
      </c>
      <c r="H14" s="3" t="s">
        <v>262</v>
      </c>
      <c r="I14" s="3">
        <v>1</v>
      </c>
      <c r="J14" s="3" t="s">
        <v>262</v>
      </c>
      <c r="K14" s="3">
        <v>5</v>
      </c>
      <c r="L14" s="32"/>
      <c r="N14" s="27" t="s">
        <v>96</v>
      </c>
      <c r="O14" s="29">
        <v>11</v>
      </c>
      <c r="P14" s="30" t="s">
        <v>267</v>
      </c>
      <c r="Q14" s="31">
        <v>0</v>
      </c>
      <c r="R14" s="31">
        <v>1500</v>
      </c>
      <c r="S14" s="31">
        <v>4500</v>
      </c>
      <c r="T14" s="31">
        <v>7500</v>
      </c>
      <c r="U14" s="35">
        <f t="shared" si="0"/>
        <v>1</v>
      </c>
      <c r="V14" s="35">
        <f t="shared" si="1"/>
        <v>1</v>
      </c>
      <c r="W14" s="35">
        <f t="shared" si="2"/>
        <v>0</v>
      </c>
      <c r="X14" s="35">
        <f t="shared" si="3"/>
        <v>0</v>
      </c>
      <c r="Y14" s="35">
        <f t="shared" si="4"/>
        <v>0</v>
      </c>
    </row>
    <row r="15" spans="2:37" x14ac:dyDescent="0.15">
      <c r="B15" s="3" t="s">
        <v>11</v>
      </c>
      <c r="C15" s="3">
        <v>5</v>
      </c>
      <c r="D15" s="3" t="s">
        <v>11</v>
      </c>
      <c r="E15" s="3">
        <v>5</v>
      </c>
      <c r="F15" s="3" t="s">
        <v>11</v>
      </c>
      <c r="G15" s="3">
        <v>50</v>
      </c>
      <c r="H15" s="3" t="s">
        <v>11</v>
      </c>
      <c r="I15" s="3">
        <v>5</v>
      </c>
      <c r="J15" s="3" t="s">
        <v>11</v>
      </c>
      <c r="K15" s="3">
        <v>5</v>
      </c>
      <c r="L15" s="32"/>
      <c r="N15" s="27" t="s">
        <v>96</v>
      </c>
      <c r="O15" s="29">
        <v>12</v>
      </c>
      <c r="P15" s="30" t="s">
        <v>98</v>
      </c>
      <c r="Q15" s="31">
        <v>5</v>
      </c>
      <c r="R15" s="31">
        <v>100</v>
      </c>
      <c r="S15" s="31">
        <v>900</v>
      </c>
      <c r="T15" s="31">
        <v>6000</v>
      </c>
      <c r="U15" s="35">
        <f t="shared" si="0"/>
        <v>1</v>
      </c>
      <c r="V15" s="35">
        <f t="shared" si="1"/>
        <v>1</v>
      </c>
      <c r="W15" s="35">
        <f t="shared" si="2"/>
        <v>1</v>
      </c>
      <c r="X15" s="35">
        <f t="shared" si="3"/>
        <v>1</v>
      </c>
      <c r="Y15" s="35">
        <f t="shared" si="4"/>
        <v>1</v>
      </c>
    </row>
    <row r="16" spans="2:37" x14ac:dyDescent="0.15">
      <c r="B16" s="3" t="s">
        <v>97</v>
      </c>
      <c r="C16" s="3">
        <v>5</v>
      </c>
      <c r="D16" s="3" t="s">
        <v>97</v>
      </c>
      <c r="E16" s="3">
        <v>5</v>
      </c>
      <c r="F16" s="3" t="s">
        <v>97</v>
      </c>
      <c r="G16" s="3">
        <v>5</v>
      </c>
      <c r="H16" s="3" t="s">
        <v>97</v>
      </c>
      <c r="I16" s="3">
        <v>5</v>
      </c>
      <c r="J16" s="3" t="s">
        <v>97</v>
      </c>
      <c r="K16" s="3">
        <v>5</v>
      </c>
      <c r="L16" s="32"/>
      <c r="N16" s="27" t="s">
        <v>96</v>
      </c>
      <c r="O16" s="29">
        <v>13</v>
      </c>
      <c r="P16" s="30" t="s">
        <v>97</v>
      </c>
      <c r="Q16" s="31">
        <v>0</v>
      </c>
      <c r="R16" s="31">
        <v>30</v>
      </c>
      <c r="S16" s="31">
        <v>80</v>
      </c>
      <c r="T16" s="31">
        <v>150</v>
      </c>
      <c r="U16" s="35">
        <f t="shared" si="0"/>
        <v>2</v>
      </c>
      <c r="V16" s="35">
        <f t="shared" si="1"/>
        <v>2</v>
      </c>
      <c r="W16" s="35">
        <f t="shared" si="2"/>
        <v>2</v>
      </c>
      <c r="X16" s="35">
        <f t="shared" si="3"/>
        <v>2</v>
      </c>
      <c r="Y16" s="35">
        <f t="shared" si="4"/>
        <v>2</v>
      </c>
    </row>
    <row r="17" spans="2:43" x14ac:dyDescent="0.15">
      <c r="B17" s="3" t="s">
        <v>99</v>
      </c>
      <c r="C17" s="3">
        <v>1</v>
      </c>
      <c r="D17" s="3" t="s">
        <v>99</v>
      </c>
      <c r="E17" s="3">
        <v>1</v>
      </c>
      <c r="F17" s="3" t="s">
        <v>99</v>
      </c>
      <c r="G17" s="3">
        <v>1</v>
      </c>
      <c r="H17" s="3" t="s">
        <v>99</v>
      </c>
      <c r="I17" s="3">
        <v>1</v>
      </c>
      <c r="J17" s="3" t="s">
        <v>99</v>
      </c>
      <c r="K17" s="3">
        <v>1</v>
      </c>
      <c r="L17" s="32"/>
      <c r="N17" s="27" t="s">
        <v>96</v>
      </c>
      <c r="O17" s="29">
        <v>14</v>
      </c>
      <c r="P17" s="30" t="s">
        <v>99</v>
      </c>
      <c r="Q17" s="31">
        <v>0</v>
      </c>
      <c r="R17" s="31">
        <v>500</v>
      </c>
      <c r="S17" s="31">
        <v>1000</v>
      </c>
      <c r="T17" s="31">
        <v>1500</v>
      </c>
      <c r="U17" s="35">
        <f t="shared" si="0"/>
        <v>1</v>
      </c>
      <c r="V17" s="35">
        <f t="shared" si="1"/>
        <v>1</v>
      </c>
      <c r="W17" s="35">
        <f t="shared" si="2"/>
        <v>1</v>
      </c>
      <c r="X17" s="35">
        <f t="shared" si="3"/>
        <v>1</v>
      </c>
      <c r="Y17" s="35">
        <f t="shared" si="4"/>
        <v>1</v>
      </c>
    </row>
    <row r="18" spans="2:43" x14ac:dyDescent="0.15">
      <c r="B18" s="32"/>
      <c r="C18" s="32"/>
      <c r="D18" s="32"/>
      <c r="E18" s="32"/>
      <c r="F18" s="32"/>
      <c r="G18" s="32"/>
      <c r="R18" s="1">
        <v>3000</v>
      </c>
      <c r="S18" s="1">
        <v>6000</v>
      </c>
      <c r="T18" s="1">
        <v>9000</v>
      </c>
    </row>
    <row r="19" spans="2:43" x14ac:dyDescent="0.15">
      <c r="B19" s="32" t="str">
        <f>B568</f>
        <v>总回收率</v>
      </c>
      <c r="C19" s="33">
        <f>C568</f>
        <v>5.3987674199629394</v>
      </c>
      <c r="D19" s="32"/>
      <c r="E19" s="32"/>
      <c r="F19" s="32"/>
      <c r="G19" s="32"/>
      <c r="AA19" s="1" t="s">
        <v>367</v>
      </c>
    </row>
    <row r="20" spans="2:43" x14ac:dyDescent="0.15">
      <c r="B20" s="32" t="str">
        <f>E568</f>
        <v>总中奖率</v>
      </c>
      <c r="C20" s="33">
        <f>F568</f>
        <v>0.23306454575663341</v>
      </c>
      <c r="D20" s="32"/>
      <c r="E20" s="32"/>
      <c r="F20" s="32"/>
      <c r="G20" s="32"/>
      <c r="J20" s="9"/>
      <c r="N20" s="46">
        <f>1-P20</f>
        <v>0.233064424477613</v>
      </c>
      <c r="O20" s="29" t="s">
        <v>100</v>
      </c>
      <c r="P20" s="34">
        <f>1-SUM(P21:P48)</f>
        <v>0.766935575522387</v>
      </c>
      <c r="W20" s="45">
        <f>SUM(W21:W48)</f>
        <v>23.164269662800812</v>
      </c>
      <c r="Y20" s="35" t="s">
        <v>335</v>
      </c>
      <c r="Z20" s="35" t="s">
        <v>336</v>
      </c>
      <c r="AA20" s="35">
        <v>1</v>
      </c>
      <c r="AB20" s="35">
        <v>2</v>
      </c>
      <c r="AC20" s="35">
        <v>3</v>
      </c>
      <c r="AD20" s="35">
        <v>4</v>
      </c>
      <c r="AE20" s="35">
        <v>5</v>
      </c>
      <c r="AF20" s="35">
        <v>6</v>
      </c>
      <c r="AG20" s="35">
        <v>7</v>
      </c>
      <c r="AH20" s="35">
        <v>8</v>
      </c>
      <c r="AI20" s="35">
        <v>9</v>
      </c>
      <c r="AJ20" s="35" t="s">
        <v>366</v>
      </c>
      <c r="AK20" s="49" t="s">
        <v>369</v>
      </c>
      <c r="AL20" s="49" t="s">
        <v>368</v>
      </c>
      <c r="AM20" s="49" t="s">
        <v>370</v>
      </c>
      <c r="AN20" s="49" t="s">
        <v>371</v>
      </c>
      <c r="AO20" s="49" t="s">
        <v>372</v>
      </c>
      <c r="AQ20" s="1" t="s">
        <v>337</v>
      </c>
    </row>
    <row r="21" spans="2:43" x14ac:dyDescent="0.15">
      <c r="B21" s="32"/>
      <c r="C21" s="32"/>
      <c r="D21" s="32"/>
      <c r="E21" s="32"/>
      <c r="F21" s="32"/>
      <c r="G21" s="32"/>
      <c r="J21" s="9"/>
      <c r="N21" s="36">
        <f>$R21/SUM($P$21:$P$48)</f>
        <v>5.6994088342334104E-2</v>
      </c>
      <c r="O21" s="50" t="s">
        <v>101</v>
      </c>
      <c r="P21" s="51">
        <f>SUM(R21:R24)</f>
        <v>0.15824508659281838</v>
      </c>
      <c r="Q21" s="31">
        <v>5</v>
      </c>
      <c r="R21" s="36">
        <f t="shared" ref="R21:R48" si="7">SUMIF($J$167:$J$551,Q21,$N$167:$N$551)</f>
        <v>1.3283294398132328E-2</v>
      </c>
      <c r="S21" s="1" t="s">
        <v>102</v>
      </c>
      <c r="T21" s="1" t="s">
        <v>103</v>
      </c>
      <c r="U21" s="1" t="s">
        <v>104</v>
      </c>
      <c r="W21" s="7">
        <f>Q21*N21</f>
        <v>0.28497044171167052</v>
      </c>
      <c r="Y21" s="35">
        <v>1</v>
      </c>
      <c r="Z21" s="43">
        <f>(1-$P$20)^Y21*$P$20^(9-Y21)</f>
        <v>2.7896328992719779E-2</v>
      </c>
      <c r="AA21" s="42">
        <f ca="1">VLOOKUP($Y21,$AB$4:$AK$13,AA$20+1,0)*OFFSET($Y$20,AA$20,1,1,1)</f>
        <v>2.7896328992719779E-2</v>
      </c>
      <c r="AB21" s="42">
        <f ca="1">VLOOKUP($Y21,$AB$4:$AK$13,AB$20+1,0)*OFFSET($Y$20,AB$20,1,1,1)</f>
        <v>0</v>
      </c>
      <c r="AC21" s="42">
        <f t="shared" ref="AC21:AI23" ca="1" si="8">VLOOKUP($Y21,$AB$4:$AK$13,AC$20+1,0)*OFFSET($Y$20,AC$20,1,1,1)</f>
        <v>0</v>
      </c>
      <c r="AD21" s="42">
        <f t="shared" ca="1" si="8"/>
        <v>0</v>
      </c>
      <c r="AE21" s="42">
        <f t="shared" ca="1" si="8"/>
        <v>0</v>
      </c>
      <c r="AF21" s="42">
        <f t="shared" ca="1" si="8"/>
        <v>0</v>
      </c>
      <c r="AG21" s="42">
        <f t="shared" ca="1" si="8"/>
        <v>0</v>
      </c>
      <c r="AH21" s="42">
        <f t="shared" ca="1" si="8"/>
        <v>0</v>
      </c>
      <c r="AI21" s="42">
        <f t="shared" ca="1" si="8"/>
        <v>0</v>
      </c>
      <c r="AJ21" s="42">
        <f ca="1">SUM(AA21:AI21)</f>
        <v>2.7896328992719779E-2</v>
      </c>
      <c r="AK21" s="44">
        <v>1</v>
      </c>
      <c r="AL21" s="47">
        <f t="shared" ref="AL21:AL29" ca="1" si="9">AJ21*$W$20</f>
        <v>0.64619808738956952</v>
      </c>
      <c r="AM21" s="44">
        <f>AK21*100</f>
        <v>100</v>
      </c>
      <c r="AN21" s="48">
        <f ca="1">AL21*100</f>
        <v>64.619808738956948</v>
      </c>
      <c r="AO21" s="48">
        <f ca="1">AN21-AM21</f>
        <v>-35.380191261043052</v>
      </c>
      <c r="AQ21" s="41" t="s">
        <v>340</v>
      </c>
    </row>
    <row r="22" spans="2:43" x14ac:dyDescent="0.15">
      <c r="N22" s="36">
        <f t="shared" ref="N22:N48" si="10">$R22/SUM($P$21:$P$48)</f>
        <v>9.8603710992374638E-2</v>
      </c>
      <c r="O22" s="50"/>
      <c r="P22" s="50"/>
      <c r="Q22" s="31">
        <v>6</v>
      </c>
      <c r="R22" s="36">
        <f t="shared" si="7"/>
        <v>2.2981017153794674E-2</v>
      </c>
      <c r="S22" s="1" t="s">
        <v>105</v>
      </c>
      <c r="T22" s="1" t="s">
        <v>106</v>
      </c>
      <c r="W22" s="7">
        <f t="shared" ref="W22:W48" si="11">Q22*N22</f>
        <v>0.59162226595424783</v>
      </c>
      <c r="Y22" s="35">
        <v>2</v>
      </c>
      <c r="Z22" s="43">
        <f t="shared" ref="Z22:Z29" si="12">(1-$P$20)^Y22*$P$20^(9-Y22)</f>
        <v>8.477428964353214E-3</v>
      </c>
      <c r="AA22" s="42">
        <f t="shared" ref="AA22:AI29" ca="1" si="13">VLOOKUP($Y22,$AB$4:$AK$13,AA$20+1,0)*OFFSET($Y$20,AA$20,1,1,1)</f>
        <v>5.5792657985439559E-2</v>
      </c>
      <c r="AB22" s="42">
        <f ca="1">VLOOKUP($Y22,$AB$4:$AK$13,AB$20+1,0)*OFFSET($Y$20,AB$20,1,1,1)</f>
        <v>8.477428964353214E-3</v>
      </c>
      <c r="AC22" s="42">
        <f t="shared" ca="1" si="8"/>
        <v>0</v>
      </c>
      <c r="AD22" s="42">
        <f t="shared" ca="1" si="8"/>
        <v>0</v>
      </c>
      <c r="AE22" s="42">
        <f t="shared" ca="1" si="8"/>
        <v>0</v>
      </c>
      <c r="AF22" s="42">
        <f t="shared" ca="1" si="8"/>
        <v>0</v>
      </c>
      <c r="AG22" s="42">
        <f t="shared" ca="1" si="8"/>
        <v>0</v>
      </c>
      <c r="AH22" s="42">
        <f t="shared" ca="1" si="8"/>
        <v>0</v>
      </c>
      <c r="AI22" s="42">
        <f t="shared" ca="1" si="8"/>
        <v>0</v>
      </c>
      <c r="AJ22" s="42">
        <f t="shared" ref="AJ22:AJ29" ca="1" si="14">SUM(AA22:AI22)</f>
        <v>6.4270086949792776E-2</v>
      </c>
      <c r="AK22" s="44">
        <v>2</v>
      </c>
      <c r="AL22" s="47">
        <f t="shared" ca="1" si="9"/>
        <v>1.4887696253566551</v>
      </c>
      <c r="AM22" s="44">
        <f t="shared" ref="AM22:AM29" si="15">AK22*100</f>
        <v>200</v>
      </c>
      <c r="AN22" s="48">
        <f t="shared" ref="AN22:AN29" ca="1" si="16">AL22*100</f>
        <v>148.87696253566551</v>
      </c>
      <c r="AO22" s="48">
        <f t="shared" ref="AO22:AO29" ca="1" si="17">AN22-AM22</f>
        <v>-51.123037464334487</v>
      </c>
      <c r="AQ22" s="1" t="s">
        <v>357</v>
      </c>
    </row>
    <row r="23" spans="2:43" x14ac:dyDescent="0.15">
      <c r="N23" s="36">
        <f t="shared" si="10"/>
        <v>0.40081923494303734</v>
      </c>
      <c r="O23" s="50"/>
      <c r="P23" s="50"/>
      <c r="Q23" s="31">
        <v>8</v>
      </c>
      <c r="R23" s="36">
        <f t="shared" si="7"/>
        <v>9.3416704311556131E-2</v>
      </c>
      <c r="S23" s="1" t="s">
        <v>107</v>
      </c>
      <c r="T23" s="1" t="s">
        <v>108</v>
      </c>
      <c r="W23" s="7">
        <f t="shared" si="11"/>
        <v>3.2065538795442987</v>
      </c>
      <c r="Y23" s="35">
        <v>3</v>
      </c>
      <c r="Z23" s="43">
        <f t="shared" si="12"/>
        <v>2.5762100047074352E-3</v>
      </c>
      <c r="AA23" s="42">
        <f t="shared" ca="1" si="13"/>
        <v>8.3688986978159338E-2</v>
      </c>
      <c r="AB23" s="42">
        <f ca="1">VLOOKUP($Y23,$AB$4:$AK$13,AB$20+1,0)*OFFSET($Y$20,AB$20,1,1,1)</f>
        <v>2.5432286893059642E-2</v>
      </c>
      <c r="AC23" s="42">
        <f t="shared" ca="1" si="8"/>
        <v>2.5762100047074352E-3</v>
      </c>
      <c r="AD23" s="42">
        <f t="shared" ca="1" si="8"/>
        <v>0</v>
      </c>
      <c r="AE23" s="42">
        <f t="shared" ca="1" si="8"/>
        <v>0</v>
      </c>
      <c r="AF23" s="42">
        <f t="shared" ca="1" si="8"/>
        <v>0</v>
      </c>
      <c r="AG23" s="42">
        <f t="shared" ca="1" si="8"/>
        <v>0</v>
      </c>
      <c r="AH23" s="42">
        <f t="shared" ca="1" si="8"/>
        <v>0</v>
      </c>
      <c r="AI23" s="42">
        <f t="shared" ca="1" si="8"/>
        <v>0</v>
      </c>
      <c r="AJ23" s="42">
        <f t="shared" ca="1" si="14"/>
        <v>0.11169748387592641</v>
      </c>
      <c r="AK23" s="44">
        <v>3</v>
      </c>
      <c r="AL23" s="47">
        <f t="shared" ca="1" si="9"/>
        <v>2.5873906371583053</v>
      </c>
      <c r="AM23" s="44">
        <f t="shared" si="15"/>
        <v>300</v>
      </c>
      <c r="AN23" s="48">
        <f t="shared" ca="1" si="16"/>
        <v>258.73906371583053</v>
      </c>
      <c r="AO23" s="48">
        <f t="shared" ca="1" si="17"/>
        <v>-41.260936284169475</v>
      </c>
      <c r="AQ23" s="1" t="s">
        <v>358</v>
      </c>
    </row>
    <row r="24" spans="2:43" x14ac:dyDescent="0.15">
      <c r="N24" s="36">
        <f t="shared" si="10"/>
        <v>0.1225586907712677</v>
      </c>
      <c r="O24" s="50"/>
      <c r="P24" s="50"/>
      <c r="Q24" s="31">
        <v>10</v>
      </c>
      <c r="R24" s="36">
        <f t="shared" si="7"/>
        <v>2.8564070729335242E-2</v>
      </c>
      <c r="S24" s="1" t="s">
        <v>109</v>
      </c>
      <c r="W24" s="7">
        <f t="shared" si="11"/>
        <v>1.2255869077126771</v>
      </c>
      <c r="Y24" s="35">
        <v>4</v>
      </c>
      <c r="Z24" s="43">
        <f t="shared" si="12"/>
        <v>7.828857093656632E-4</v>
      </c>
      <c r="AA24" s="42">
        <f t="shared" ca="1" si="13"/>
        <v>0.11158531597087912</v>
      </c>
      <c r="AB24" s="42">
        <f t="shared" ca="1" si="13"/>
        <v>5.0864573786119284E-2</v>
      </c>
      <c r="AC24" s="42">
        <f t="shared" ca="1" si="13"/>
        <v>1.0304840018829741E-2</v>
      </c>
      <c r="AD24" s="42">
        <f t="shared" ca="1" si="13"/>
        <v>7.828857093656632E-4</v>
      </c>
      <c r="AE24" s="42">
        <f t="shared" ca="1" si="13"/>
        <v>0</v>
      </c>
      <c r="AF24" s="42">
        <f t="shared" ca="1" si="13"/>
        <v>0</v>
      </c>
      <c r="AG24" s="42">
        <f t="shared" ca="1" si="13"/>
        <v>0</v>
      </c>
      <c r="AH24" s="42">
        <f t="shared" ca="1" si="13"/>
        <v>0</v>
      </c>
      <c r="AI24" s="42">
        <f t="shared" ca="1" si="13"/>
        <v>0</v>
      </c>
      <c r="AJ24" s="42">
        <f t="shared" ca="1" si="14"/>
        <v>0.17353761548519381</v>
      </c>
      <c r="AK24" s="44">
        <v>4</v>
      </c>
      <c r="AL24" s="47">
        <f t="shared" ca="1" si="9"/>
        <v>4.0198721217384676</v>
      </c>
      <c r="AM24" s="44">
        <f t="shared" si="15"/>
        <v>400</v>
      </c>
      <c r="AN24" s="48">
        <f t="shared" ca="1" si="16"/>
        <v>401.98721217384679</v>
      </c>
      <c r="AO24" s="48">
        <f t="shared" ca="1" si="17"/>
        <v>1.9872121738467854</v>
      </c>
      <c r="AQ24" s="1" t="s">
        <v>359</v>
      </c>
    </row>
    <row r="25" spans="2:43" x14ac:dyDescent="0.15">
      <c r="B25" s="2" t="s">
        <v>13</v>
      </c>
      <c r="N25" s="36">
        <f t="shared" si="10"/>
        <v>3.6997478892138849E-2</v>
      </c>
      <c r="O25" s="50" t="s">
        <v>110</v>
      </c>
      <c r="P25" s="51">
        <f>SUM(R25:R30)</f>
        <v>6.0226875144888468E-2</v>
      </c>
      <c r="Q25" s="31">
        <v>15</v>
      </c>
      <c r="R25" s="36">
        <f t="shared" si="7"/>
        <v>8.6227961251189745E-3</v>
      </c>
      <c r="S25" s="1" t="s">
        <v>258</v>
      </c>
      <c r="T25" s="1" t="s">
        <v>111</v>
      </c>
      <c r="W25" s="7">
        <f t="shared" si="11"/>
        <v>0.5549621833820827</v>
      </c>
      <c r="Y25" s="35">
        <v>5</v>
      </c>
      <c r="Z25" s="43">
        <f t="shared" si="12"/>
        <v>2.3791151839680169E-4</v>
      </c>
      <c r="AA25" s="42">
        <f t="shared" ca="1" si="13"/>
        <v>0.13948164496359888</v>
      </c>
      <c r="AB25" s="42">
        <f t="shared" ca="1" si="13"/>
        <v>8.4774289643532147E-2</v>
      </c>
      <c r="AC25" s="42">
        <f t="shared" ca="1" si="13"/>
        <v>2.5762100047074351E-2</v>
      </c>
      <c r="AD25" s="42">
        <f t="shared" ca="1" si="13"/>
        <v>3.9144285468283163E-3</v>
      </c>
      <c r="AE25" s="42">
        <f t="shared" ca="1" si="13"/>
        <v>2.3791151839680169E-4</v>
      </c>
      <c r="AF25" s="42">
        <f t="shared" ca="1" si="13"/>
        <v>0</v>
      </c>
      <c r="AG25" s="42">
        <f t="shared" ca="1" si="13"/>
        <v>0</v>
      </c>
      <c r="AH25" s="42">
        <f t="shared" ca="1" si="13"/>
        <v>0</v>
      </c>
      <c r="AI25" s="42">
        <f t="shared" ca="1" si="13"/>
        <v>0</v>
      </c>
      <c r="AJ25" s="42">
        <f t="shared" ca="1" si="14"/>
        <v>0.25417037471943049</v>
      </c>
      <c r="AK25" s="44">
        <v>5</v>
      </c>
      <c r="AL25" s="47">
        <f t="shared" ca="1" si="9"/>
        <v>5.8876711002960187</v>
      </c>
      <c r="AM25" s="44">
        <f t="shared" si="15"/>
        <v>500</v>
      </c>
      <c r="AN25" s="48">
        <f t="shared" ca="1" si="16"/>
        <v>588.76711002960189</v>
      </c>
      <c r="AO25" s="48">
        <f t="shared" ca="1" si="17"/>
        <v>88.767110029601895</v>
      </c>
      <c r="AQ25" s="1" t="s">
        <v>360</v>
      </c>
    </row>
    <row r="26" spans="2:43" x14ac:dyDescent="0.15">
      <c r="B26" s="7" t="s">
        <v>112</v>
      </c>
      <c r="C26" s="7" t="s">
        <v>3</v>
      </c>
      <c r="D26" s="7" t="s">
        <v>113</v>
      </c>
      <c r="E26" s="7" t="s">
        <v>114</v>
      </c>
      <c r="F26" s="7" t="s">
        <v>115</v>
      </c>
      <c r="G26" s="7" t="s">
        <v>116</v>
      </c>
      <c r="H26" s="7" t="s">
        <v>117</v>
      </c>
      <c r="I26" s="7" t="s">
        <v>118</v>
      </c>
      <c r="J26" s="7" t="s">
        <v>119</v>
      </c>
      <c r="K26" s="7" t="s">
        <v>120</v>
      </c>
      <c r="L26" s="7" t="s">
        <v>121</v>
      </c>
      <c r="N26" s="36">
        <f t="shared" si="10"/>
        <v>0.19266031998456826</v>
      </c>
      <c r="O26" s="50"/>
      <c r="P26" s="50"/>
      <c r="Q26" s="31">
        <v>20</v>
      </c>
      <c r="R26" s="36">
        <f t="shared" si="7"/>
        <v>4.4902266596876156E-2</v>
      </c>
      <c r="S26" s="1" t="s">
        <v>251</v>
      </c>
      <c r="T26" s="1" t="s">
        <v>122</v>
      </c>
      <c r="U26" s="1" t="s">
        <v>123</v>
      </c>
      <c r="V26" s="1" t="s">
        <v>124</v>
      </c>
      <c r="W26" s="7">
        <f t="shared" si="11"/>
        <v>3.853206399691365</v>
      </c>
      <c r="Y26" s="35">
        <v>6</v>
      </c>
      <c r="Z26" s="43">
        <f t="shared" si="12"/>
        <v>7.2299046857980935E-5</v>
      </c>
      <c r="AA26" s="42">
        <f ca="1">VLOOKUP($Y26,$AB$4:$AK$13,AA$20+1,0)*OFFSET($Y$20,AA$20,1,1,1)</f>
        <v>0.16737797395631868</v>
      </c>
      <c r="AB26" s="42">
        <f t="shared" ca="1" si="13"/>
        <v>0.12716143446529821</v>
      </c>
      <c r="AC26" s="42">
        <f t="shared" ca="1" si="13"/>
        <v>5.1524200094148702E-2</v>
      </c>
      <c r="AD26" s="42">
        <f t="shared" ca="1" si="13"/>
        <v>1.1743285640484947E-2</v>
      </c>
      <c r="AE26" s="42">
        <f t="shared" ca="1" si="13"/>
        <v>1.4274691103808102E-3</v>
      </c>
      <c r="AF26" s="42">
        <f t="shared" ca="1" si="13"/>
        <v>7.2299046857980935E-5</v>
      </c>
      <c r="AG26" s="42">
        <f t="shared" ca="1" si="13"/>
        <v>0</v>
      </c>
      <c r="AH26" s="42">
        <f t="shared" ca="1" si="13"/>
        <v>0</v>
      </c>
      <c r="AI26" s="42">
        <f t="shared" ca="1" si="13"/>
        <v>0</v>
      </c>
      <c r="AJ26" s="42">
        <f t="shared" ca="1" si="14"/>
        <v>0.35930666231348929</v>
      </c>
      <c r="AK26" s="44">
        <v>6</v>
      </c>
      <c r="AL26" s="47">
        <f t="shared" ca="1" si="9"/>
        <v>8.3230764174705758</v>
      </c>
      <c r="AM26" s="44">
        <f t="shared" si="15"/>
        <v>600</v>
      </c>
      <c r="AN26" s="48">
        <f t="shared" ca="1" si="16"/>
        <v>832.30764174705757</v>
      </c>
      <c r="AO26" s="48">
        <f t="shared" ca="1" si="17"/>
        <v>232.30764174705757</v>
      </c>
      <c r="AQ26" s="1" t="s">
        <v>361</v>
      </c>
    </row>
    <row r="27" spans="2:43" x14ac:dyDescent="0.15">
      <c r="B27" s="7" t="s">
        <v>8</v>
      </c>
      <c r="C27" s="7" t="s">
        <v>8</v>
      </c>
      <c r="D27" s="7" t="s">
        <v>8</v>
      </c>
      <c r="E27" s="7" t="s">
        <v>92</v>
      </c>
      <c r="F27" s="7">
        <f t="shared" ref="F27:H51" si="18">VLOOKUP(C27,$B$3:$C$17,2,0)</f>
        <v>50</v>
      </c>
      <c r="G27" s="7">
        <f t="shared" si="18"/>
        <v>50</v>
      </c>
      <c r="H27" s="7">
        <f t="shared" si="18"/>
        <v>1</v>
      </c>
      <c r="I27" s="7">
        <f>SUM(F27:H27)</f>
        <v>101</v>
      </c>
      <c r="J27" s="7" t="str">
        <f>C27&amp;D27&amp;E27</f>
        <v>苹果苹果葡萄</v>
      </c>
      <c r="K27" s="7">
        <f>SUM(I27:I51)</f>
        <v>1284</v>
      </c>
      <c r="L27" s="7">
        <f>K27*K55*K83*K111*K139</f>
        <v>268822256839920</v>
      </c>
      <c r="N27" s="36">
        <f t="shared" si="10"/>
        <v>4.9029373150872068E-3</v>
      </c>
      <c r="O27" s="50"/>
      <c r="P27" s="50"/>
      <c r="Q27" s="31">
        <v>25</v>
      </c>
      <c r="R27" s="36">
        <f t="shared" si="7"/>
        <v>1.1427002635906128E-3</v>
      </c>
      <c r="S27" s="1" t="s">
        <v>259</v>
      </c>
      <c r="W27" s="7">
        <f t="shared" si="11"/>
        <v>0.12257343287718017</v>
      </c>
      <c r="Y27" s="35">
        <v>7</v>
      </c>
      <c r="Z27" s="43">
        <f t="shared" si="12"/>
        <v>2.197099245886193E-5</v>
      </c>
      <c r="AA27" s="42">
        <f t="shared" ca="1" si="13"/>
        <v>0.19527430294903847</v>
      </c>
      <c r="AB27" s="42">
        <f t="shared" ca="1" si="13"/>
        <v>0.17802600825141748</v>
      </c>
      <c r="AC27" s="42">
        <f t="shared" ca="1" si="13"/>
        <v>9.0167350164760227E-2</v>
      </c>
      <c r="AD27" s="42">
        <f t="shared" ca="1" si="13"/>
        <v>2.7400999827798211E-2</v>
      </c>
      <c r="AE27" s="42">
        <f t="shared" ca="1" si="13"/>
        <v>4.9961418863328352E-3</v>
      </c>
      <c r="AF27" s="42">
        <f t="shared" ca="1" si="13"/>
        <v>5.060933280058666E-4</v>
      </c>
      <c r="AG27" s="42">
        <f t="shared" ca="1" si="13"/>
        <v>2.197099245886193E-5</v>
      </c>
      <c r="AH27" s="42">
        <f t="shared" ca="1" si="13"/>
        <v>0</v>
      </c>
      <c r="AI27" s="42">
        <f t="shared" ca="1" si="13"/>
        <v>0</v>
      </c>
      <c r="AJ27" s="42">
        <f t="shared" ca="1" si="14"/>
        <v>0.49639286739981198</v>
      </c>
      <c r="AK27" s="44">
        <v>7</v>
      </c>
      <c r="AL27" s="47">
        <f t="shared" ca="1" si="9"/>
        <v>11.498578239140171</v>
      </c>
      <c r="AM27" s="44">
        <f t="shared" si="15"/>
        <v>700</v>
      </c>
      <c r="AN27" s="48">
        <f t="shared" ca="1" si="16"/>
        <v>1149.857823914017</v>
      </c>
      <c r="AO27" s="48">
        <f t="shared" ca="1" si="17"/>
        <v>449.85782391401699</v>
      </c>
      <c r="AQ27" s="1" t="s">
        <v>362</v>
      </c>
    </row>
    <row r="28" spans="2:43" x14ac:dyDescent="0.15">
      <c r="B28" s="7" t="s">
        <v>8</v>
      </c>
      <c r="C28" s="7" t="s">
        <v>8</v>
      </c>
      <c r="D28" s="7" t="s">
        <v>92</v>
      </c>
      <c r="E28" s="7" t="s">
        <v>95</v>
      </c>
      <c r="F28" s="7">
        <f t="shared" si="18"/>
        <v>50</v>
      </c>
      <c r="G28" s="7">
        <f t="shared" si="18"/>
        <v>1</v>
      </c>
      <c r="H28" s="7">
        <f t="shared" si="18"/>
        <v>5</v>
      </c>
      <c r="I28" s="7">
        <f t="shared" ref="I28:I51" si="19">SUM(F28:H28)</f>
        <v>56</v>
      </c>
      <c r="J28" s="7" t="str">
        <f t="shared" ref="J28:J51" si="20">C28&amp;D28&amp;E28</f>
        <v>苹果葡萄菠萝</v>
      </c>
      <c r="K28" s="7"/>
      <c r="L28" s="7"/>
      <c r="N28" s="36">
        <f t="shared" si="10"/>
        <v>1.8356770137981811E-2</v>
      </c>
      <c r="O28" s="50"/>
      <c r="P28" s="50"/>
      <c r="Q28" s="31">
        <v>30</v>
      </c>
      <c r="R28" s="36">
        <f t="shared" si="7"/>
        <v>4.278310067476563E-3</v>
      </c>
      <c r="S28" s="1" t="s">
        <v>125</v>
      </c>
      <c r="T28" s="1" t="s">
        <v>126</v>
      </c>
      <c r="W28" s="7">
        <f t="shared" si="11"/>
        <v>0.55070310413945434</v>
      </c>
      <c r="Y28" s="35">
        <v>8</v>
      </c>
      <c r="Z28" s="43">
        <f t="shared" si="12"/>
        <v>6.6767755676723817E-6</v>
      </c>
      <c r="AA28" s="42">
        <f t="shared" ca="1" si="13"/>
        <v>0.22317063194175824</v>
      </c>
      <c r="AB28" s="42">
        <f t="shared" ca="1" si="13"/>
        <v>0.23736801100188998</v>
      </c>
      <c r="AC28" s="42">
        <f t="shared" ca="1" si="13"/>
        <v>0.14426776026361637</v>
      </c>
      <c r="AD28" s="42">
        <f t="shared" ca="1" si="13"/>
        <v>5.4801999655596421E-2</v>
      </c>
      <c r="AE28" s="42">
        <f t="shared" ca="1" si="13"/>
        <v>1.3323045030220894E-2</v>
      </c>
      <c r="AF28" s="42">
        <f t="shared" ca="1" si="13"/>
        <v>2.0243733120234664E-3</v>
      </c>
      <c r="AG28" s="42">
        <f t="shared" ca="1" si="13"/>
        <v>1.7576793967089544E-4</v>
      </c>
      <c r="AH28" s="42">
        <f t="shared" ca="1" si="13"/>
        <v>6.6767755676723817E-6</v>
      </c>
      <c r="AI28" s="42">
        <f t="shared" ca="1" si="13"/>
        <v>0</v>
      </c>
      <c r="AJ28" s="42">
        <f t="shared" ca="1" si="14"/>
        <v>0.67513826592034387</v>
      </c>
      <c r="AK28" s="44">
        <v>8</v>
      </c>
      <c r="AL28" s="47">
        <f t="shared" ca="1" si="9"/>
        <v>15.63908485145457</v>
      </c>
      <c r="AM28" s="44">
        <f t="shared" si="15"/>
        <v>800</v>
      </c>
      <c r="AN28" s="48">
        <f t="shared" ca="1" si="16"/>
        <v>1563.908485145457</v>
      </c>
      <c r="AO28" s="48">
        <f t="shared" ca="1" si="17"/>
        <v>763.90848514545701</v>
      </c>
      <c r="AQ28" s="1" t="s">
        <v>363</v>
      </c>
    </row>
    <row r="29" spans="2:43" x14ac:dyDescent="0.15">
      <c r="B29" s="7" t="s">
        <v>92</v>
      </c>
      <c r="C29" s="7" t="s">
        <v>92</v>
      </c>
      <c r="D29" s="7" t="s">
        <v>95</v>
      </c>
      <c r="E29" s="7" t="s">
        <v>250</v>
      </c>
      <c r="F29" s="7">
        <f t="shared" si="18"/>
        <v>1</v>
      </c>
      <c r="G29" s="7">
        <f t="shared" si="18"/>
        <v>5</v>
      </c>
      <c r="H29" s="7">
        <f t="shared" si="18"/>
        <v>20</v>
      </c>
      <c r="I29" s="7">
        <f t="shared" si="19"/>
        <v>26</v>
      </c>
      <c r="J29" s="7" t="str">
        <f t="shared" si="20"/>
        <v>葡萄菠萝黄橙</v>
      </c>
      <c r="K29" s="7"/>
      <c r="L29" s="7"/>
      <c r="N29" s="36">
        <f t="shared" si="10"/>
        <v>2.0648546984865994E-3</v>
      </c>
      <c r="O29" s="50"/>
      <c r="P29" s="50"/>
      <c r="Q29" s="31">
        <v>35</v>
      </c>
      <c r="R29" s="36">
        <f t="shared" si="7"/>
        <v>4.8124417193267434E-4</v>
      </c>
      <c r="S29" s="1" t="s">
        <v>127</v>
      </c>
      <c r="W29" s="7">
        <f t="shared" si="11"/>
        <v>7.2269914447030972E-2</v>
      </c>
      <c r="Y29" s="35">
        <v>9</v>
      </c>
      <c r="Z29" s="43">
        <f t="shared" si="12"/>
        <v>2.0290085695735574E-6</v>
      </c>
      <c r="AA29" s="42">
        <f ca="1">VLOOKUP($Y29,$AB$4:$AK$13,AA$20+1,0)*OFFSET($Y$20,AA$20,1,1,1)</f>
        <v>0.251066960934478</v>
      </c>
      <c r="AB29" s="42">
        <f t="shared" ca="1" si="13"/>
        <v>0.30518744271671572</v>
      </c>
      <c r="AC29" s="42">
        <f t="shared" ca="1" si="13"/>
        <v>0.21640164039542456</v>
      </c>
      <c r="AD29" s="42">
        <f t="shared" ca="1" si="13"/>
        <v>9.8643599380073568E-2</v>
      </c>
      <c r="AE29" s="42">
        <f t="shared" ca="1" si="13"/>
        <v>2.9976851317997013E-2</v>
      </c>
      <c r="AF29" s="42">
        <f t="shared" ca="1" si="13"/>
        <v>6.0731199360703984E-3</v>
      </c>
      <c r="AG29" s="42">
        <f t="shared" ca="1" si="13"/>
        <v>7.9095572851902948E-4</v>
      </c>
      <c r="AH29" s="42">
        <f t="shared" ca="1" si="13"/>
        <v>6.0090980109051436E-5</v>
      </c>
      <c r="AI29" s="42">
        <f t="shared" ca="1" si="13"/>
        <v>2.0290085695735574E-6</v>
      </c>
      <c r="AJ29" s="42">
        <f t="shared" ca="1" si="14"/>
        <v>0.90820269039795698</v>
      </c>
      <c r="AK29" s="44">
        <v>9</v>
      </c>
      <c r="AL29" s="47">
        <f t="shared" ca="1" si="9"/>
        <v>21.037852028859472</v>
      </c>
      <c r="AM29" s="44">
        <f t="shared" si="15"/>
        <v>900</v>
      </c>
      <c r="AN29" s="48">
        <f t="shared" ca="1" si="16"/>
        <v>2103.785202885947</v>
      </c>
      <c r="AO29" s="48">
        <f t="shared" ca="1" si="17"/>
        <v>1203.785202885947</v>
      </c>
      <c r="AQ29" s="1" t="s">
        <v>364</v>
      </c>
    </row>
    <row r="30" spans="2:43" x14ac:dyDescent="0.15">
      <c r="B30" s="7" t="s">
        <v>95</v>
      </c>
      <c r="C30" s="7" t="s">
        <v>95</v>
      </c>
      <c r="D30" s="7" t="s">
        <v>250</v>
      </c>
      <c r="E30" s="7" t="s">
        <v>257</v>
      </c>
      <c r="F30" s="7">
        <f t="shared" si="18"/>
        <v>5</v>
      </c>
      <c r="G30" s="7">
        <f t="shared" si="18"/>
        <v>20</v>
      </c>
      <c r="H30" s="7">
        <f t="shared" si="18"/>
        <v>5</v>
      </c>
      <c r="I30" s="7">
        <f t="shared" si="19"/>
        <v>30</v>
      </c>
      <c r="J30" s="7" t="str">
        <f t="shared" si="20"/>
        <v>菠萝黄橙油桃</v>
      </c>
      <c r="K30" s="7"/>
      <c r="L30" s="7"/>
      <c r="N30" s="36">
        <f t="shared" si="10"/>
        <v>3.4306304863370163E-3</v>
      </c>
      <c r="O30" s="50"/>
      <c r="P30" s="50"/>
      <c r="Q30" s="31">
        <v>40</v>
      </c>
      <c r="R30" s="36">
        <f t="shared" si="7"/>
        <v>7.9955791989349016E-4</v>
      </c>
      <c r="S30" s="1" t="s">
        <v>128</v>
      </c>
      <c r="W30" s="7">
        <f t="shared" si="11"/>
        <v>0.13722521945348065</v>
      </c>
    </row>
    <row r="31" spans="2:43" x14ac:dyDescent="0.15">
      <c r="B31" s="7" t="s">
        <v>250</v>
      </c>
      <c r="C31" s="7" t="s">
        <v>250</v>
      </c>
      <c r="D31" s="7" t="s">
        <v>257</v>
      </c>
      <c r="E31" s="7" t="s">
        <v>89</v>
      </c>
      <c r="F31" s="7">
        <f t="shared" si="18"/>
        <v>20</v>
      </c>
      <c r="G31" s="7">
        <f t="shared" si="18"/>
        <v>5</v>
      </c>
      <c r="H31" s="7">
        <f t="shared" si="18"/>
        <v>30</v>
      </c>
      <c r="I31" s="7">
        <f t="shared" si="19"/>
        <v>55</v>
      </c>
      <c r="J31" s="7" t="str">
        <f t="shared" si="20"/>
        <v>黄橙油桃西瓜</v>
      </c>
      <c r="K31" s="7"/>
      <c r="L31" s="7"/>
      <c r="N31" s="36">
        <f t="shared" si="10"/>
        <v>1.3690308106442733E-2</v>
      </c>
      <c r="O31" s="50" t="s">
        <v>129</v>
      </c>
      <c r="P31" s="51">
        <f>SUM(R31:R37)</f>
        <v>1.1657244491623669E-2</v>
      </c>
      <c r="Q31" s="31">
        <v>50</v>
      </c>
      <c r="R31" s="36">
        <f t="shared" si="7"/>
        <v>3.190723779749275E-3</v>
      </c>
      <c r="S31" s="1" t="s">
        <v>252</v>
      </c>
      <c r="T31" s="1" t="s">
        <v>130</v>
      </c>
      <c r="W31" s="7">
        <f t="shared" si="11"/>
        <v>0.68451540532213662</v>
      </c>
    </row>
    <row r="32" spans="2:43" x14ac:dyDescent="0.15">
      <c r="B32" s="7" t="s">
        <v>263</v>
      </c>
      <c r="C32" s="7" t="s">
        <v>263</v>
      </c>
      <c r="D32" s="7" t="s">
        <v>89</v>
      </c>
      <c r="E32" s="7" t="s">
        <v>90</v>
      </c>
      <c r="F32" s="7">
        <f t="shared" si="18"/>
        <v>5</v>
      </c>
      <c r="G32" s="7">
        <f t="shared" si="18"/>
        <v>30</v>
      </c>
      <c r="H32" s="7">
        <f t="shared" si="18"/>
        <v>50</v>
      </c>
      <c r="I32" s="7">
        <f t="shared" si="19"/>
        <v>85</v>
      </c>
      <c r="J32" s="7" t="str">
        <f t="shared" si="20"/>
        <v>油桃西瓜苹果</v>
      </c>
      <c r="K32" s="7"/>
      <c r="L32" s="7"/>
      <c r="N32" s="36">
        <f t="shared" si="10"/>
        <v>3.3813011133277689E-4</v>
      </c>
      <c r="O32" s="50"/>
      <c r="P32" s="50"/>
      <c r="Q32" s="31">
        <v>75</v>
      </c>
      <c r="R32" s="36">
        <f t="shared" si="7"/>
        <v>7.880609979632484E-5</v>
      </c>
      <c r="S32" s="1" t="s">
        <v>131</v>
      </c>
      <c r="W32" s="7">
        <f t="shared" si="11"/>
        <v>2.5359758349958267E-2</v>
      </c>
    </row>
    <row r="33" spans="2:23" x14ac:dyDescent="0.15">
      <c r="B33" s="7" t="s">
        <v>89</v>
      </c>
      <c r="C33" s="7" t="s">
        <v>89</v>
      </c>
      <c r="D33" s="7" t="s">
        <v>90</v>
      </c>
      <c r="E33" s="7" t="s">
        <v>91</v>
      </c>
      <c r="F33" s="7">
        <f t="shared" si="18"/>
        <v>30</v>
      </c>
      <c r="G33" s="7">
        <f t="shared" si="18"/>
        <v>50</v>
      </c>
      <c r="H33" s="7">
        <f t="shared" si="18"/>
        <v>30</v>
      </c>
      <c r="I33" s="7">
        <f t="shared" si="19"/>
        <v>110</v>
      </c>
      <c r="J33" s="7" t="str">
        <f t="shared" si="20"/>
        <v>西瓜苹果樱桃</v>
      </c>
      <c r="K33" s="7"/>
      <c r="L33" s="7"/>
      <c r="N33" s="36">
        <f t="shared" si="10"/>
        <v>2.3246217019453779E-3</v>
      </c>
      <c r="O33" s="50"/>
      <c r="P33" s="50"/>
      <c r="Q33" s="31">
        <v>80</v>
      </c>
      <c r="R33" s="36">
        <f t="shared" si="7"/>
        <v>5.4178661909206867E-4</v>
      </c>
      <c r="S33" s="1" t="s">
        <v>132</v>
      </c>
      <c r="T33" s="1" t="s">
        <v>133</v>
      </c>
      <c r="W33" s="7">
        <f t="shared" si="11"/>
        <v>0.18596973615563023</v>
      </c>
    </row>
    <row r="34" spans="2:23" x14ac:dyDescent="0.15">
      <c r="B34" s="7" t="s">
        <v>90</v>
      </c>
      <c r="C34" s="7" t="s">
        <v>90</v>
      </c>
      <c r="D34" s="7" t="s">
        <v>91</v>
      </c>
      <c r="E34" s="7" t="s">
        <v>92</v>
      </c>
      <c r="F34" s="7">
        <f t="shared" si="18"/>
        <v>50</v>
      </c>
      <c r="G34" s="7">
        <f t="shared" si="18"/>
        <v>30</v>
      </c>
      <c r="H34" s="7">
        <f t="shared" si="18"/>
        <v>1</v>
      </c>
      <c r="I34" s="7">
        <f t="shared" si="19"/>
        <v>81</v>
      </c>
      <c r="J34" s="7" t="str">
        <f t="shared" si="20"/>
        <v>苹果樱桃葡萄</v>
      </c>
      <c r="K34" s="7"/>
      <c r="L34" s="7"/>
      <c r="N34" s="36">
        <f t="shared" si="10"/>
        <v>1.993857711195751E-4</v>
      </c>
      <c r="O34" s="50"/>
      <c r="P34" s="50"/>
      <c r="Q34" s="31">
        <v>85</v>
      </c>
      <c r="R34" s="36">
        <f t="shared" si="7"/>
        <v>4.6469729995008837E-5</v>
      </c>
      <c r="S34" s="1" t="s">
        <v>134</v>
      </c>
      <c r="W34" s="7">
        <f t="shared" si="11"/>
        <v>1.6947790545163884E-2</v>
      </c>
    </row>
    <row r="35" spans="2:23" x14ac:dyDescent="0.15">
      <c r="B35" s="7" t="s">
        <v>91</v>
      </c>
      <c r="C35" s="7" t="s">
        <v>91</v>
      </c>
      <c r="D35" s="7" t="s">
        <v>92</v>
      </c>
      <c r="E35" s="7" t="s">
        <v>93</v>
      </c>
      <c r="F35" s="7">
        <f t="shared" si="18"/>
        <v>30</v>
      </c>
      <c r="G35" s="7">
        <f t="shared" si="18"/>
        <v>1</v>
      </c>
      <c r="H35" s="7">
        <f t="shared" si="18"/>
        <v>5</v>
      </c>
      <c r="I35" s="7">
        <f t="shared" si="19"/>
        <v>36</v>
      </c>
      <c r="J35" s="7" t="str">
        <f t="shared" si="20"/>
        <v>樱桃葡萄铃铛</v>
      </c>
      <c r="K35" s="7"/>
      <c r="L35" s="7"/>
      <c r="N35" s="36">
        <f t="shared" si="10"/>
        <v>3.772083508257978E-4</v>
      </c>
      <c r="O35" s="50"/>
      <c r="P35" s="50"/>
      <c r="Q35" s="31">
        <v>90</v>
      </c>
      <c r="R35" s="36">
        <f t="shared" si="7"/>
        <v>8.7913847193364083E-5</v>
      </c>
      <c r="S35" s="1" t="s">
        <v>135</v>
      </c>
      <c r="W35" s="7">
        <f t="shared" si="11"/>
        <v>3.3948751574321805E-2</v>
      </c>
    </row>
    <row r="36" spans="2:23" x14ac:dyDescent="0.15">
      <c r="B36" s="7" t="s">
        <v>92</v>
      </c>
      <c r="C36" s="7" t="s">
        <v>92</v>
      </c>
      <c r="D36" s="7" t="s">
        <v>93</v>
      </c>
      <c r="E36" s="7" t="s">
        <v>94</v>
      </c>
      <c r="F36" s="7">
        <f t="shared" si="18"/>
        <v>1</v>
      </c>
      <c r="G36" s="7">
        <f t="shared" si="18"/>
        <v>5</v>
      </c>
      <c r="H36" s="7">
        <f t="shared" si="18"/>
        <v>30</v>
      </c>
      <c r="I36" s="7">
        <f t="shared" si="19"/>
        <v>36</v>
      </c>
      <c r="J36" s="7" t="str">
        <f t="shared" si="20"/>
        <v>葡萄铃铛香蕉</v>
      </c>
      <c r="K36" s="7"/>
      <c r="L36" s="7"/>
      <c r="N36" s="36">
        <f t="shared" si="10"/>
        <v>1.4306279653100498E-3</v>
      </c>
      <c r="O36" s="50"/>
      <c r="P36" s="50"/>
      <c r="Q36" s="31">
        <v>100</v>
      </c>
      <c r="R36" s="36">
        <f t="shared" si="7"/>
        <v>3.3342848337656521E-4</v>
      </c>
      <c r="S36" s="1" t="s">
        <v>136</v>
      </c>
      <c r="T36" s="1" t="s">
        <v>137</v>
      </c>
      <c r="W36" s="7">
        <f t="shared" si="11"/>
        <v>0.14306279653100498</v>
      </c>
    </row>
    <row r="37" spans="2:23" x14ac:dyDescent="0.15">
      <c r="B37" s="7" t="s">
        <v>93</v>
      </c>
      <c r="C37" s="7" t="s">
        <v>93</v>
      </c>
      <c r="D37" s="7" t="s">
        <v>94</v>
      </c>
      <c r="E37" s="7" t="s">
        <v>95</v>
      </c>
      <c r="F37" s="7">
        <f t="shared" si="18"/>
        <v>5</v>
      </c>
      <c r="G37" s="7">
        <f t="shared" si="18"/>
        <v>30</v>
      </c>
      <c r="H37" s="7">
        <f t="shared" si="18"/>
        <v>5</v>
      </c>
      <c r="I37" s="7">
        <f t="shared" si="19"/>
        <v>40</v>
      </c>
      <c r="J37" s="7" t="str">
        <f t="shared" si="20"/>
        <v>铃铛香蕉菠萝</v>
      </c>
      <c r="K37" s="7"/>
      <c r="L37" s="7"/>
      <c r="N37" s="36">
        <f t="shared" si="10"/>
        <v>3.1656980463484537E-2</v>
      </c>
      <c r="O37" s="50"/>
      <c r="P37" s="50"/>
      <c r="Q37" s="31">
        <v>150</v>
      </c>
      <c r="R37" s="36">
        <f t="shared" si="7"/>
        <v>7.3781159324210616E-3</v>
      </c>
      <c r="S37" s="1" t="s">
        <v>138</v>
      </c>
      <c r="T37" s="1" t="s">
        <v>139</v>
      </c>
      <c r="W37" s="7">
        <f t="shared" si="11"/>
        <v>4.7485470695226804</v>
      </c>
    </row>
    <row r="38" spans="2:23" x14ac:dyDescent="0.15">
      <c r="B38" s="7" t="s">
        <v>94</v>
      </c>
      <c r="C38" s="7" t="s">
        <v>94</v>
      </c>
      <c r="D38" s="7" t="s">
        <v>95</v>
      </c>
      <c r="E38" s="7" t="s">
        <v>268</v>
      </c>
      <c r="F38" s="7">
        <f t="shared" si="18"/>
        <v>30</v>
      </c>
      <c r="G38" s="7">
        <f t="shared" si="18"/>
        <v>5</v>
      </c>
      <c r="H38" s="7">
        <f t="shared" si="18"/>
        <v>5</v>
      </c>
      <c r="I38" s="7">
        <f t="shared" si="19"/>
        <v>40</v>
      </c>
      <c r="J38" s="7" t="str">
        <f t="shared" si="20"/>
        <v>香蕉菠萝柒柒</v>
      </c>
      <c r="K38" s="7"/>
      <c r="L38" s="7"/>
      <c r="N38" s="36">
        <f t="shared" si="10"/>
        <v>1.8361848932686501E-3</v>
      </c>
      <c r="O38" s="50" t="s">
        <v>140</v>
      </c>
      <c r="P38" s="51">
        <f>SUM(R38:R42)</f>
        <v>2.5523970353116547E-3</v>
      </c>
      <c r="Q38" s="31">
        <v>200</v>
      </c>
      <c r="R38" s="36">
        <f t="shared" si="7"/>
        <v>4.2794937538414511E-4</v>
      </c>
      <c r="S38" s="1" t="s">
        <v>141</v>
      </c>
      <c r="T38" s="1" t="s">
        <v>142</v>
      </c>
      <c r="W38" s="7">
        <f t="shared" si="11"/>
        <v>0.36723697865373001</v>
      </c>
    </row>
    <row r="39" spans="2:23" x14ac:dyDescent="0.15">
      <c r="B39" s="7" t="s">
        <v>95</v>
      </c>
      <c r="C39" s="7" t="s">
        <v>95</v>
      </c>
      <c r="D39" s="7" t="s">
        <v>268</v>
      </c>
      <c r="E39" s="7" t="s">
        <v>11</v>
      </c>
      <c r="F39" s="7">
        <f t="shared" si="18"/>
        <v>5</v>
      </c>
      <c r="G39" s="7">
        <f t="shared" si="18"/>
        <v>5</v>
      </c>
      <c r="H39" s="7">
        <f t="shared" si="18"/>
        <v>5</v>
      </c>
      <c r="I39" s="7">
        <f t="shared" si="19"/>
        <v>15</v>
      </c>
      <c r="J39" s="7" t="str">
        <f t="shared" si="20"/>
        <v>菠萝柒柒BAR</v>
      </c>
      <c r="K39" s="7"/>
      <c r="L39" s="7"/>
      <c r="N39" s="36">
        <f t="shared" si="10"/>
        <v>5.9730180512073154E-4</v>
      </c>
      <c r="O39" s="50"/>
      <c r="P39" s="50"/>
      <c r="Q39" s="31">
        <v>250</v>
      </c>
      <c r="R39" s="36">
        <f t="shared" si="7"/>
        <v>1.3920980144990265E-4</v>
      </c>
      <c r="S39" s="1" t="s">
        <v>260</v>
      </c>
      <c r="W39" s="7">
        <f t="shared" si="11"/>
        <v>0.14932545128018287</v>
      </c>
    </row>
    <row r="40" spans="2:23" x14ac:dyDescent="0.15">
      <c r="B40" s="7" t="s">
        <v>268</v>
      </c>
      <c r="C40" s="7" t="s">
        <v>268</v>
      </c>
      <c r="D40" s="7" t="s">
        <v>11</v>
      </c>
      <c r="E40" s="7" t="s">
        <v>97</v>
      </c>
      <c r="F40" s="7">
        <f t="shared" si="18"/>
        <v>5</v>
      </c>
      <c r="G40" s="7">
        <f t="shared" si="18"/>
        <v>5</v>
      </c>
      <c r="H40" s="7">
        <f t="shared" si="18"/>
        <v>5</v>
      </c>
      <c r="I40" s="7">
        <f t="shared" si="19"/>
        <v>15</v>
      </c>
      <c r="J40" s="7" t="str">
        <f t="shared" si="20"/>
        <v>柒柒BAR钻石</v>
      </c>
      <c r="K40" s="7"/>
      <c r="L40" s="7"/>
      <c r="N40" s="36">
        <f t="shared" si="10"/>
        <v>1.9561630966213996E-3</v>
      </c>
      <c r="O40" s="50"/>
      <c r="P40" s="50"/>
      <c r="Q40" s="31">
        <v>300</v>
      </c>
      <c r="R40" s="36">
        <f t="shared" si="7"/>
        <v>4.5591202629841174E-4</v>
      </c>
      <c r="S40" s="1" t="s">
        <v>253</v>
      </c>
      <c r="W40" s="7">
        <f t="shared" si="11"/>
        <v>0.58684892898641983</v>
      </c>
    </row>
    <row r="41" spans="2:23" x14ac:dyDescent="0.15">
      <c r="B41" s="7" t="s">
        <v>11</v>
      </c>
      <c r="C41" s="7" t="s">
        <v>11</v>
      </c>
      <c r="D41" s="7" t="s">
        <v>97</v>
      </c>
      <c r="E41" s="7" t="s">
        <v>79</v>
      </c>
      <c r="F41" s="7">
        <f t="shared" si="18"/>
        <v>5</v>
      </c>
      <c r="G41" s="7">
        <f t="shared" si="18"/>
        <v>5</v>
      </c>
      <c r="H41" s="7">
        <f t="shared" si="18"/>
        <v>5</v>
      </c>
      <c r="I41" s="7">
        <f t="shared" si="19"/>
        <v>15</v>
      </c>
      <c r="J41" s="7" t="str">
        <f t="shared" si="20"/>
        <v>BAR钻石荔枝</v>
      </c>
      <c r="K41" s="7"/>
      <c r="L41" s="7"/>
      <c r="N41" s="36">
        <f t="shared" si="10"/>
        <v>6.5414237043903501E-3</v>
      </c>
      <c r="O41" s="50"/>
      <c r="P41" s="50"/>
      <c r="Q41" s="31">
        <v>500</v>
      </c>
      <c r="R41" s="36">
        <f t="shared" si="7"/>
        <v>1.524573150927952E-3</v>
      </c>
      <c r="S41" s="1" t="s">
        <v>143</v>
      </c>
      <c r="W41" s="7">
        <f t="shared" si="11"/>
        <v>3.2707118521951752</v>
      </c>
    </row>
    <row r="42" spans="2:23" x14ac:dyDescent="0.15">
      <c r="B42" s="7" t="s">
        <v>97</v>
      </c>
      <c r="C42" s="7" t="s">
        <v>97</v>
      </c>
      <c r="D42" s="7" t="s">
        <v>79</v>
      </c>
      <c r="E42" s="7" t="s">
        <v>93</v>
      </c>
      <c r="F42" s="7">
        <f t="shared" si="18"/>
        <v>5</v>
      </c>
      <c r="G42" s="7">
        <f t="shared" si="18"/>
        <v>5</v>
      </c>
      <c r="H42" s="7">
        <f t="shared" si="18"/>
        <v>5</v>
      </c>
      <c r="I42" s="7">
        <f t="shared" si="19"/>
        <v>15</v>
      </c>
      <c r="J42" s="7" t="str">
        <f t="shared" si="20"/>
        <v>钻石荔枝铃铛</v>
      </c>
      <c r="K42" s="7"/>
      <c r="L42" s="7"/>
      <c r="N42" s="36">
        <f t="shared" si="10"/>
        <v>2.0392135187066372E-5</v>
      </c>
      <c r="O42" s="50"/>
      <c r="P42" s="50"/>
      <c r="Q42" s="31">
        <v>900</v>
      </c>
      <c r="R42" s="36">
        <f t="shared" si="7"/>
        <v>4.7526812512433044E-6</v>
      </c>
      <c r="S42" s="1" t="s">
        <v>144</v>
      </c>
      <c r="W42" s="7">
        <f t="shared" si="11"/>
        <v>1.8352921668359737E-2</v>
      </c>
    </row>
    <row r="43" spans="2:23" x14ac:dyDescent="0.15">
      <c r="B43" s="7" t="s">
        <v>79</v>
      </c>
      <c r="C43" s="7" t="s">
        <v>79</v>
      </c>
      <c r="D43" s="7" t="s">
        <v>93</v>
      </c>
      <c r="E43" s="7" t="s">
        <v>257</v>
      </c>
      <c r="F43" s="7">
        <f t="shared" si="18"/>
        <v>5</v>
      </c>
      <c r="G43" s="7">
        <f t="shared" si="18"/>
        <v>5</v>
      </c>
      <c r="H43" s="7">
        <f t="shared" si="18"/>
        <v>5</v>
      </c>
      <c r="I43" s="7">
        <f t="shared" si="19"/>
        <v>15</v>
      </c>
      <c r="J43" s="7" t="str">
        <f t="shared" si="20"/>
        <v>荔枝铃铛油桃</v>
      </c>
      <c r="K43" s="7"/>
      <c r="L43" s="7"/>
      <c r="N43" s="36">
        <f t="shared" si="10"/>
        <v>6.0486525989107416E-4</v>
      </c>
      <c r="O43" s="50" t="s">
        <v>145</v>
      </c>
      <c r="P43" s="51">
        <f>SUM(R43:R48)</f>
        <v>3.8282121297077734E-4</v>
      </c>
      <c r="Q43" s="31">
        <v>1000</v>
      </c>
      <c r="R43" s="36">
        <f t="shared" si="7"/>
        <v>1.40972573683015E-4</v>
      </c>
      <c r="S43" s="1" t="s">
        <v>146</v>
      </c>
      <c r="W43" s="7">
        <f t="shared" si="11"/>
        <v>0.6048652598910742</v>
      </c>
    </row>
    <row r="44" spans="2:23" x14ac:dyDescent="0.15">
      <c r="B44" s="7" t="s">
        <v>93</v>
      </c>
      <c r="C44" s="7" t="s">
        <v>93</v>
      </c>
      <c r="D44" s="7" t="s">
        <v>257</v>
      </c>
      <c r="E44" s="7" t="s">
        <v>94</v>
      </c>
      <c r="F44" s="7">
        <f t="shared" si="18"/>
        <v>5</v>
      </c>
      <c r="G44" s="7">
        <f t="shared" si="18"/>
        <v>5</v>
      </c>
      <c r="H44" s="7">
        <f t="shared" si="18"/>
        <v>30</v>
      </c>
      <c r="I44" s="7">
        <f t="shared" si="19"/>
        <v>40</v>
      </c>
      <c r="J44" s="7" t="str">
        <f t="shared" si="20"/>
        <v>铃铛油桃香蕉</v>
      </c>
      <c r="K44" s="7"/>
      <c r="L44" s="7"/>
      <c r="N44" s="36">
        <f t="shared" si="10"/>
        <v>9.7921099534077085E-4</v>
      </c>
      <c r="O44" s="50"/>
      <c r="P44" s="50"/>
      <c r="Q44" s="31">
        <v>1500</v>
      </c>
      <c r="R44" s="36">
        <f t="shared" si="7"/>
        <v>2.282192470712473E-4</v>
      </c>
      <c r="S44" s="1" t="s">
        <v>269</v>
      </c>
      <c r="T44" s="1" t="s">
        <v>147</v>
      </c>
      <c r="W44" s="7">
        <f t="shared" si="11"/>
        <v>1.4688164930111562</v>
      </c>
    </row>
    <row r="45" spans="2:23" x14ac:dyDescent="0.15">
      <c r="B45" s="7" t="s">
        <v>263</v>
      </c>
      <c r="C45" s="7" t="s">
        <v>263</v>
      </c>
      <c r="D45" s="7" t="s">
        <v>94</v>
      </c>
      <c r="E45" s="7" t="s">
        <v>97</v>
      </c>
      <c r="F45" s="7">
        <f t="shared" si="18"/>
        <v>5</v>
      </c>
      <c r="G45" s="7">
        <f t="shared" si="18"/>
        <v>30</v>
      </c>
      <c r="H45" s="7">
        <f t="shared" si="18"/>
        <v>5</v>
      </c>
      <c r="I45" s="7">
        <f t="shared" si="19"/>
        <v>40</v>
      </c>
      <c r="J45" s="7" t="str">
        <f t="shared" si="20"/>
        <v>油桃香蕉钻石</v>
      </c>
      <c r="K45" s="7"/>
      <c r="L45" s="7"/>
      <c r="N45" s="36">
        <f t="shared" si="10"/>
        <v>5.2797671908820379E-6</v>
      </c>
      <c r="O45" s="50"/>
      <c r="P45" s="50"/>
      <c r="Q45" s="31">
        <v>2000</v>
      </c>
      <c r="R45" s="36">
        <f t="shared" si="7"/>
        <v>1.2305259017187055E-6</v>
      </c>
      <c r="S45" s="1" t="s">
        <v>148</v>
      </c>
      <c r="W45" s="7">
        <f t="shared" si="11"/>
        <v>1.0559534381764076E-2</v>
      </c>
    </row>
    <row r="46" spans="2:23" x14ac:dyDescent="0.15">
      <c r="B46" s="7" t="s">
        <v>94</v>
      </c>
      <c r="C46" s="7" t="s">
        <v>94</v>
      </c>
      <c r="D46" s="7" t="s">
        <v>97</v>
      </c>
      <c r="E46" s="7" t="s">
        <v>91</v>
      </c>
      <c r="F46" s="7">
        <f t="shared" si="18"/>
        <v>30</v>
      </c>
      <c r="G46" s="7">
        <f t="shared" si="18"/>
        <v>5</v>
      </c>
      <c r="H46" s="7">
        <f t="shared" si="18"/>
        <v>30</v>
      </c>
      <c r="I46" s="7">
        <f t="shared" si="19"/>
        <v>65</v>
      </c>
      <c r="J46" s="7" t="str">
        <f t="shared" si="20"/>
        <v>香蕉钻石樱桃</v>
      </c>
      <c r="K46" s="7"/>
      <c r="L46" s="7"/>
      <c r="N46" s="36">
        <f t="shared" si="10"/>
        <v>4.9198575003069409E-5</v>
      </c>
      <c r="O46" s="50"/>
      <c r="P46" s="50"/>
      <c r="Q46" s="31">
        <v>4500</v>
      </c>
      <c r="R46" s="36">
        <f t="shared" si="7"/>
        <v>1.1466437568209048E-5</v>
      </c>
      <c r="S46" s="1" t="s">
        <v>270</v>
      </c>
      <c r="W46" s="7">
        <f t="shared" si="11"/>
        <v>0.22139358751381233</v>
      </c>
    </row>
    <row r="47" spans="2:23" x14ac:dyDescent="0.15">
      <c r="B47" s="7" t="s">
        <v>97</v>
      </c>
      <c r="C47" s="7" t="s">
        <v>97</v>
      </c>
      <c r="D47" s="7" t="s">
        <v>91</v>
      </c>
      <c r="E47" s="7" t="s">
        <v>99</v>
      </c>
      <c r="F47" s="7">
        <f t="shared" si="18"/>
        <v>5</v>
      </c>
      <c r="G47" s="7">
        <f t="shared" si="18"/>
        <v>30</v>
      </c>
      <c r="H47" s="7">
        <f t="shared" si="18"/>
        <v>1</v>
      </c>
      <c r="I47" s="7">
        <f t="shared" si="19"/>
        <v>36</v>
      </c>
      <c r="J47" s="7" t="str">
        <f t="shared" si="20"/>
        <v>钻石樱桃宝箱</v>
      </c>
      <c r="K47" s="7"/>
      <c r="L47" s="7"/>
      <c r="N47" s="36">
        <f t="shared" si="10"/>
        <v>1.2479373546632288E-6</v>
      </c>
      <c r="O47" s="50"/>
      <c r="P47" s="50"/>
      <c r="Q47" s="31">
        <v>6000</v>
      </c>
      <c r="R47" s="36">
        <f t="shared" si="7"/>
        <v>2.9084980134870023E-7</v>
      </c>
      <c r="S47" s="1" t="s">
        <v>149</v>
      </c>
      <c r="W47" s="7">
        <f t="shared" si="11"/>
        <v>7.4876241279793728E-3</v>
      </c>
    </row>
    <row r="48" spans="2:23" x14ac:dyDescent="0.15">
      <c r="B48" s="7" t="s">
        <v>91</v>
      </c>
      <c r="C48" s="7" t="s">
        <v>91</v>
      </c>
      <c r="D48" s="7" t="s">
        <v>99</v>
      </c>
      <c r="E48" s="7" t="s">
        <v>250</v>
      </c>
      <c r="F48" s="7">
        <f t="shared" si="18"/>
        <v>30</v>
      </c>
      <c r="G48" s="7">
        <f t="shared" si="18"/>
        <v>1</v>
      </c>
      <c r="H48" s="7">
        <f t="shared" si="18"/>
        <v>20</v>
      </c>
      <c r="I48" s="7">
        <f t="shared" si="19"/>
        <v>51</v>
      </c>
      <c r="J48" s="7" t="str">
        <f t="shared" si="20"/>
        <v>樱桃宝箱黄橙</v>
      </c>
      <c r="K48" s="7"/>
      <c r="L48" s="7"/>
      <c r="N48" s="36">
        <f t="shared" si="10"/>
        <v>2.752796556902951E-6</v>
      </c>
      <c r="O48" s="50"/>
      <c r="P48" s="50"/>
      <c r="Q48" s="31">
        <v>7500</v>
      </c>
      <c r="R48" s="36">
        <f t="shared" si="7"/>
        <v>6.4157894523854088E-7</v>
      </c>
      <c r="S48" s="1" t="s">
        <v>271</v>
      </c>
      <c r="W48" s="7">
        <f t="shared" si="11"/>
        <v>2.0645974176772133E-2</v>
      </c>
    </row>
    <row r="49" spans="2:12" x14ac:dyDescent="0.15">
      <c r="B49" s="7" t="s">
        <v>99</v>
      </c>
      <c r="C49" s="7" t="s">
        <v>99</v>
      </c>
      <c r="D49" s="7" t="s">
        <v>250</v>
      </c>
      <c r="E49" s="7" t="s">
        <v>150</v>
      </c>
      <c r="F49" s="7">
        <f t="shared" si="18"/>
        <v>1</v>
      </c>
      <c r="G49" s="7">
        <f t="shared" si="18"/>
        <v>20</v>
      </c>
      <c r="H49" s="7">
        <f t="shared" si="18"/>
        <v>30</v>
      </c>
      <c r="I49" s="7">
        <f t="shared" si="19"/>
        <v>51</v>
      </c>
      <c r="J49" s="7" t="str">
        <f t="shared" si="20"/>
        <v>宝箱黄橙西瓜</v>
      </c>
      <c r="K49" s="7"/>
      <c r="L49" s="7"/>
    </row>
    <row r="50" spans="2:12" x14ac:dyDescent="0.15">
      <c r="B50" s="7" t="s">
        <v>250</v>
      </c>
      <c r="C50" s="7" t="s">
        <v>250</v>
      </c>
      <c r="D50" s="7" t="s">
        <v>150</v>
      </c>
      <c r="E50" s="7" t="s">
        <v>8</v>
      </c>
      <c r="F50" s="7">
        <f t="shared" si="18"/>
        <v>20</v>
      </c>
      <c r="G50" s="7">
        <f t="shared" si="18"/>
        <v>30</v>
      </c>
      <c r="H50" s="7">
        <f t="shared" si="18"/>
        <v>50</v>
      </c>
      <c r="I50" s="7">
        <f t="shared" si="19"/>
        <v>100</v>
      </c>
      <c r="J50" s="7" t="str">
        <f t="shared" si="20"/>
        <v>黄橙西瓜苹果</v>
      </c>
      <c r="K50" s="7"/>
      <c r="L50" s="7"/>
    </row>
    <row r="51" spans="2:12" x14ac:dyDescent="0.15">
      <c r="B51" s="7" t="s">
        <v>150</v>
      </c>
      <c r="C51" s="7" t="s">
        <v>150</v>
      </c>
      <c r="D51" s="7" t="s">
        <v>8</v>
      </c>
      <c r="E51" s="7" t="s">
        <v>8</v>
      </c>
      <c r="F51" s="7">
        <f t="shared" si="18"/>
        <v>30</v>
      </c>
      <c r="G51" s="7">
        <f t="shared" si="18"/>
        <v>50</v>
      </c>
      <c r="H51" s="7">
        <f t="shared" si="18"/>
        <v>50</v>
      </c>
      <c r="I51" s="7">
        <f t="shared" si="19"/>
        <v>130</v>
      </c>
      <c r="J51" s="7" t="str">
        <f t="shared" si="20"/>
        <v>西瓜苹果苹果</v>
      </c>
      <c r="K51" s="7"/>
      <c r="L51" s="7"/>
    </row>
    <row r="53" spans="2:12" x14ac:dyDescent="0.15">
      <c r="B53" s="2" t="s">
        <v>151</v>
      </c>
    </row>
    <row r="54" spans="2:12" x14ac:dyDescent="0.15">
      <c r="B54" s="7" t="s">
        <v>152</v>
      </c>
      <c r="C54" s="7" t="s">
        <v>153</v>
      </c>
      <c r="D54" s="7" t="s">
        <v>154</v>
      </c>
      <c r="E54" s="7" t="s">
        <v>155</v>
      </c>
      <c r="F54" s="7" t="s">
        <v>156</v>
      </c>
      <c r="G54" s="7" t="s">
        <v>157</v>
      </c>
      <c r="H54" s="7" t="s">
        <v>158</v>
      </c>
      <c r="I54" s="7" t="s">
        <v>118</v>
      </c>
      <c r="J54" s="7" t="s">
        <v>119</v>
      </c>
      <c r="K54" s="7" t="s">
        <v>159</v>
      </c>
      <c r="L54" s="7" t="s">
        <v>121</v>
      </c>
    </row>
    <row r="55" spans="2:12" x14ac:dyDescent="0.15">
      <c r="B55" s="7" t="s">
        <v>8</v>
      </c>
      <c r="C55" s="7" t="s">
        <v>8</v>
      </c>
      <c r="D55" s="7" t="s">
        <v>160</v>
      </c>
      <c r="E55" s="7" t="s">
        <v>161</v>
      </c>
      <c r="F55" s="7">
        <f t="shared" ref="F55:H79" si="21">VLOOKUP(C55,$D$3:$E$17,2,0)</f>
        <v>50</v>
      </c>
      <c r="G55" s="7">
        <f t="shared" si="21"/>
        <v>5</v>
      </c>
      <c r="H55" s="7">
        <f t="shared" si="21"/>
        <v>5</v>
      </c>
      <c r="I55" s="7">
        <f>SUM(F55:H55)</f>
        <v>60</v>
      </c>
      <c r="J55" s="7" t="str">
        <f>C55&amp;D55&amp;E55</f>
        <v>苹果铃铛菠萝</v>
      </c>
      <c r="K55" s="7">
        <f>SUM(I55:I79)</f>
        <v>1197</v>
      </c>
      <c r="L55" s="7">
        <f>L27</f>
        <v>268822256839920</v>
      </c>
    </row>
    <row r="56" spans="2:12" x14ac:dyDescent="0.15">
      <c r="B56" s="7" t="s">
        <v>160</v>
      </c>
      <c r="C56" s="7" t="s">
        <v>160</v>
      </c>
      <c r="D56" s="7" t="s">
        <v>161</v>
      </c>
      <c r="E56" s="7" t="s">
        <v>95</v>
      </c>
      <c r="F56" s="7">
        <f t="shared" si="21"/>
        <v>5</v>
      </c>
      <c r="G56" s="7">
        <f t="shared" si="21"/>
        <v>5</v>
      </c>
      <c r="H56" s="7">
        <f t="shared" si="21"/>
        <v>5</v>
      </c>
      <c r="I56" s="7">
        <f t="shared" ref="I56:I79" si="22">SUM(F56:H56)</f>
        <v>15</v>
      </c>
      <c r="J56" s="7" t="str">
        <f t="shared" ref="J56:J79" si="23">C56&amp;D56&amp;E56</f>
        <v>铃铛菠萝菠萝</v>
      </c>
      <c r="K56" s="7"/>
      <c r="L56" s="7"/>
    </row>
    <row r="57" spans="2:12" x14ac:dyDescent="0.15">
      <c r="B57" s="7" t="s">
        <v>161</v>
      </c>
      <c r="C57" s="7" t="s">
        <v>161</v>
      </c>
      <c r="D57" s="7" t="s">
        <v>95</v>
      </c>
      <c r="E57" s="7" t="s">
        <v>250</v>
      </c>
      <c r="F57" s="7">
        <f t="shared" si="21"/>
        <v>5</v>
      </c>
      <c r="G57" s="7">
        <f t="shared" si="21"/>
        <v>5</v>
      </c>
      <c r="H57" s="7">
        <f t="shared" si="21"/>
        <v>30</v>
      </c>
      <c r="I57" s="7">
        <f t="shared" si="22"/>
        <v>40</v>
      </c>
      <c r="J57" s="7" t="str">
        <f t="shared" si="23"/>
        <v>菠萝菠萝黄橙</v>
      </c>
      <c r="K57" s="7"/>
      <c r="L57" s="7"/>
    </row>
    <row r="58" spans="2:12" x14ac:dyDescent="0.15">
      <c r="B58" s="7" t="s">
        <v>95</v>
      </c>
      <c r="C58" s="7" t="s">
        <v>95</v>
      </c>
      <c r="D58" s="7" t="s">
        <v>250</v>
      </c>
      <c r="E58" s="7" t="s">
        <v>257</v>
      </c>
      <c r="F58" s="7">
        <f t="shared" si="21"/>
        <v>5</v>
      </c>
      <c r="G58" s="7">
        <f t="shared" si="21"/>
        <v>30</v>
      </c>
      <c r="H58" s="7">
        <f t="shared" si="21"/>
        <v>5</v>
      </c>
      <c r="I58" s="7">
        <f t="shared" si="22"/>
        <v>40</v>
      </c>
      <c r="J58" s="7" t="str">
        <f t="shared" si="23"/>
        <v>菠萝黄橙油桃</v>
      </c>
      <c r="K58" s="7"/>
      <c r="L58" s="7"/>
    </row>
    <row r="59" spans="2:12" x14ac:dyDescent="0.15">
      <c r="B59" s="7" t="s">
        <v>250</v>
      </c>
      <c r="C59" s="7" t="s">
        <v>250</v>
      </c>
      <c r="D59" s="7" t="s">
        <v>257</v>
      </c>
      <c r="E59" s="7" t="s">
        <v>89</v>
      </c>
      <c r="F59" s="7">
        <f t="shared" si="21"/>
        <v>30</v>
      </c>
      <c r="G59" s="7">
        <f t="shared" si="21"/>
        <v>5</v>
      </c>
      <c r="H59" s="7">
        <f t="shared" si="21"/>
        <v>30</v>
      </c>
      <c r="I59" s="7">
        <f t="shared" si="22"/>
        <v>65</v>
      </c>
      <c r="J59" s="7" t="str">
        <f t="shared" si="23"/>
        <v>黄橙油桃西瓜</v>
      </c>
      <c r="K59" s="7"/>
      <c r="L59" s="7"/>
    </row>
    <row r="60" spans="2:12" x14ac:dyDescent="0.15">
      <c r="B60" s="7" t="s">
        <v>263</v>
      </c>
      <c r="C60" s="7" t="s">
        <v>263</v>
      </c>
      <c r="D60" s="7" t="s">
        <v>89</v>
      </c>
      <c r="E60" s="7" t="s">
        <v>90</v>
      </c>
      <c r="F60" s="7">
        <f t="shared" si="21"/>
        <v>5</v>
      </c>
      <c r="G60" s="7">
        <f t="shared" si="21"/>
        <v>30</v>
      </c>
      <c r="H60" s="7">
        <f t="shared" si="21"/>
        <v>50</v>
      </c>
      <c r="I60" s="7">
        <f t="shared" si="22"/>
        <v>85</v>
      </c>
      <c r="J60" s="7" t="str">
        <f t="shared" si="23"/>
        <v>油桃西瓜苹果</v>
      </c>
      <c r="K60" s="7"/>
      <c r="L60" s="7"/>
    </row>
    <row r="61" spans="2:12" x14ac:dyDescent="0.15">
      <c r="B61" s="7" t="s">
        <v>89</v>
      </c>
      <c r="C61" s="7" t="s">
        <v>89</v>
      </c>
      <c r="D61" s="7" t="s">
        <v>90</v>
      </c>
      <c r="E61" s="7" t="s">
        <v>91</v>
      </c>
      <c r="F61" s="7">
        <f t="shared" si="21"/>
        <v>30</v>
      </c>
      <c r="G61" s="7">
        <f t="shared" si="21"/>
        <v>50</v>
      </c>
      <c r="H61" s="7">
        <f t="shared" si="21"/>
        <v>30</v>
      </c>
      <c r="I61" s="7">
        <f t="shared" si="22"/>
        <v>110</v>
      </c>
      <c r="J61" s="7" t="str">
        <f t="shared" si="23"/>
        <v>西瓜苹果樱桃</v>
      </c>
      <c r="K61" s="7"/>
      <c r="L61" s="7"/>
    </row>
    <row r="62" spans="2:12" x14ac:dyDescent="0.15">
      <c r="B62" s="7" t="s">
        <v>90</v>
      </c>
      <c r="C62" s="7" t="s">
        <v>90</v>
      </c>
      <c r="D62" s="7" t="s">
        <v>91</v>
      </c>
      <c r="E62" s="7" t="s">
        <v>92</v>
      </c>
      <c r="F62" s="7">
        <f t="shared" si="21"/>
        <v>50</v>
      </c>
      <c r="G62" s="7">
        <f t="shared" si="21"/>
        <v>30</v>
      </c>
      <c r="H62" s="7">
        <f t="shared" si="21"/>
        <v>1</v>
      </c>
      <c r="I62" s="7">
        <f t="shared" si="22"/>
        <v>81</v>
      </c>
      <c r="J62" s="7" t="str">
        <f t="shared" si="23"/>
        <v>苹果樱桃葡萄</v>
      </c>
      <c r="K62" s="7"/>
      <c r="L62" s="7"/>
    </row>
    <row r="63" spans="2:12" x14ac:dyDescent="0.15">
      <c r="B63" s="7" t="s">
        <v>91</v>
      </c>
      <c r="C63" s="7" t="s">
        <v>91</v>
      </c>
      <c r="D63" s="7" t="s">
        <v>92</v>
      </c>
      <c r="E63" s="7" t="s">
        <v>93</v>
      </c>
      <c r="F63" s="7">
        <f t="shared" si="21"/>
        <v>30</v>
      </c>
      <c r="G63" s="7">
        <f t="shared" si="21"/>
        <v>1</v>
      </c>
      <c r="H63" s="7">
        <f t="shared" si="21"/>
        <v>5</v>
      </c>
      <c r="I63" s="7">
        <f t="shared" si="22"/>
        <v>36</v>
      </c>
      <c r="J63" s="7" t="str">
        <f t="shared" si="23"/>
        <v>樱桃葡萄铃铛</v>
      </c>
      <c r="K63" s="7"/>
      <c r="L63" s="7"/>
    </row>
    <row r="64" spans="2:12" x14ac:dyDescent="0.15">
      <c r="B64" s="7" t="s">
        <v>92</v>
      </c>
      <c r="C64" s="7" t="s">
        <v>92</v>
      </c>
      <c r="D64" s="7" t="s">
        <v>93</v>
      </c>
      <c r="E64" s="7" t="s">
        <v>94</v>
      </c>
      <c r="F64" s="7">
        <f t="shared" si="21"/>
        <v>1</v>
      </c>
      <c r="G64" s="7">
        <f t="shared" si="21"/>
        <v>5</v>
      </c>
      <c r="H64" s="7">
        <f t="shared" si="21"/>
        <v>30</v>
      </c>
      <c r="I64" s="7">
        <f t="shared" si="22"/>
        <v>36</v>
      </c>
      <c r="J64" s="7" t="str">
        <f t="shared" si="23"/>
        <v>葡萄铃铛香蕉</v>
      </c>
      <c r="K64" s="7"/>
      <c r="L64" s="7"/>
    </row>
    <row r="65" spans="2:17" x14ac:dyDescent="0.15">
      <c r="B65" s="7" t="s">
        <v>93</v>
      </c>
      <c r="C65" s="7" t="s">
        <v>93</v>
      </c>
      <c r="D65" s="7" t="s">
        <v>94</v>
      </c>
      <c r="E65" s="7" t="s">
        <v>162</v>
      </c>
      <c r="F65" s="7">
        <f t="shared" si="21"/>
        <v>5</v>
      </c>
      <c r="G65" s="7">
        <f t="shared" si="21"/>
        <v>30</v>
      </c>
      <c r="H65" s="7">
        <f t="shared" si="21"/>
        <v>1</v>
      </c>
      <c r="I65" s="7">
        <f t="shared" si="22"/>
        <v>36</v>
      </c>
      <c r="J65" s="7" t="str">
        <f t="shared" si="23"/>
        <v>铃铛香蕉葡萄</v>
      </c>
      <c r="K65" s="7"/>
      <c r="L65" s="7"/>
    </row>
    <row r="66" spans="2:17" x14ac:dyDescent="0.15">
      <c r="B66" s="7" t="s">
        <v>94</v>
      </c>
      <c r="C66" s="7" t="s">
        <v>94</v>
      </c>
      <c r="D66" s="7" t="s">
        <v>162</v>
      </c>
      <c r="E66" s="7" t="s">
        <v>268</v>
      </c>
      <c r="F66" s="7">
        <f t="shared" si="21"/>
        <v>30</v>
      </c>
      <c r="G66" s="7">
        <f t="shared" si="21"/>
        <v>1</v>
      </c>
      <c r="H66" s="7">
        <f t="shared" si="21"/>
        <v>1</v>
      </c>
      <c r="I66" s="7">
        <f t="shared" si="22"/>
        <v>32</v>
      </c>
      <c r="J66" s="7" t="str">
        <f t="shared" si="23"/>
        <v>香蕉葡萄柒柒</v>
      </c>
      <c r="K66" s="7"/>
      <c r="L66" s="7"/>
      <c r="Q66"/>
    </row>
    <row r="67" spans="2:17" x14ac:dyDescent="0.15">
      <c r="B67" s="7" t="s">
        <v>162</v>
      </c>
      <c r="C67" s="7" t="s">
        <v>162</v>
      </c>
      <c r="D67" s="7" t="s">
        <v>268</v>
      </c>
      <c r="E67" s="7" t="s">
        <v>11</v>
      </c>
      <c r="F67" s="7">
        <f t="shared" si="21"/>
        <v>1</v>
      </c>
      <c r="G67" s="7">
        <f t="shared" si="21"/>
        <v>1</v>
      </c>
      <c r="H67" s="7">
        <f t="shared" si="21"/>
        <v>5</v>
      </c>
      <c r="I67" s="7">
        <f t="shared" si="22"/>
        <v>7</v>
      </c>
      <c r="J67" s="7" t="str">
        <f t="shared" si="23"/>
        <v>葡萄柒柒BAR</v>
      </c>
      <c r="K67" s="7"/>
      <c r="L67" s="7"/>
      <c r="Q67"/>
    </row>
    <row r="68" spans="2:17" x14ac:dyDescent="0.15">
      <c r="B68" s="7" t="s">
        <v>268</v>
      </c>
      <c r="C68" s="7" t="s">
        <v>268</v>
      </c>
      <c r="D68" s="7" t="s">
        <v>11</v>
      </c>
      <c r="E68" s="7" t="s">
        <v>97</v>
      </c>
      <c r="F68" s="7">
        <f t="shared" si="21"/>
        <v>1</v>
      </c>
      <c r="G68" s="7">
        <f t="shared" si="21"/>
        <v>5</v>
      </c>
      <c r="H68" s="7">
        <f t="shared" si="21"/>
        <v>5</v>
      </c>
      <c r="I68" s="7">
        <f t="shared" si="22"/>
        <v>11</v>
      </c>
      <c r="J68" s="7" t="str">
        <f t="shared" si="23"/>
        <v>柒柒BAR钻石</v>
      </c>
      <c r="K68" s="7"/>
      <c r="L68" s="7"/>
      <c r="Q68"/>
    </row>
    <row r="69" spans="2:17" x14ac:dyDescent="0.15">
      <c r="B69" s="7" t="s">
        <v>11</v>
      </c>
      <c r="C69" s="7" t="s">
        <v>11</v>
      </c>
      <c r="D69" s="7" t="s">
        <v>97</v>
      </c>
      <c r="E69" s="7" t="s">
        <v>79</v>
      </c>
      <c r="F69" s="7">
        <f t="shared" si="21"/>
        <v>5</v>
      </c>
      <c r="G69" s="7">
        <f t="shared" si="21"/>
        <v>5</v>
      </c>
      <c r="H69" s="7">
        <f t="shared" si="21"/>
        <v>5</v>
      </c>
      <c r="I69" s="7">
        <f t="shared" si="22"/>
        <v>15</v>
      </c>
      <c r="J69" s="7" t="str">
        <f t="shared" si="23"/>
        <v>BAR钻石荔枝</v>
      </c>
      <c r="K69" s="7"/>
      <c r="L69" s="7"/>
      <c r="Q69"/>
    </row>
    <row r="70" spans="2:17" x14ac:dyDescent="0.15">
      <c r="B70" s="7" t="s">
        <v>97</v>
      </c>
      <c r="C70" s="7" t="s">
        <v>97</v>
      </c>
      <c r="D70" s="7" t="s">
        <v>79</v>
      </c>
      <c r="E70" s="7" t="s">
        <v>93</v>
      </c>
      <c r="F70" s="7">
        <f t="shared" si="21"/>
        <v>5</v>
      </c>
      <c r="G70" s="7">
        <f t="shared" si="21"/>
        <v>5</v>
      </c>
      <c r="H70" s="7">
        <f t="shared" si="21"/>
        <v>5</v>
      </c>
      <c r="I70" s="7">
        <f t="shared" si="22"/>
        <v>15</v>
      </c>
      <c r="J70" s="7" t="str">
        <f t="shared" si="23"/>
        <v>钻石荔枝铃铛</v>
      </c>
      <c r="K70" s="7"/>
      <c r="L70" s="7"/>
      <c r="Q70"/>
    </row>
    <row r="71" spans="2:17" x14ac:dyDescent="0.15">
      <c r="B71" s="7" t="s">
        <v>79</v>
      </c>
      <c r="C71" s="7" t="s">
        <v>79</v>
      </c>
      <c r="D71" s="7" t="s">
        <v>93</v>
      </c>
      <c r="E71" s="7" t="s">
        <v>257</v>
      </c>
      <c r="F71" s="7">
        <f t="shared" si="21"/>
        <v>5</v>
      </c>
      <c r="G71" s="7">
        <f t="shared" si="21"/>
        <v>5</v>
      </c>
      <c r="H71" s="7">
        <f t="shared" si="21"/>
        <v>5</v>
      </c>
      <c r="I71" s="7">
        <f t="shared" si="22"/>
        <v>15</v>
      </c>
      <c r="J71" s="7" t="str">
        <f t="shared" si="23"/>
        <v>荔枝铃铛油桃</v>
      </c>
      <c r="K71" s="7"/>
      <c r="L71" s="7"/>
      <c r="Q71"/>
    </row>
    <row r="72" spans="2:17" x14ac:dyDescent="0.15">
      <c r="B72" s="7" t="s">
        <v>93</v>
      </c>
      <c r="C72" s="7" t="s">
        <v>93</v>
      </c>
      <c r="D72" s="7" t="s">
        <v>257</v>
      </c>
      <c r="E72" s="7" t="s">
        <v>94</v>
      </c>
      <c r="F72" s="7">
        <f t="shared" si="21"/>
        <v>5</v>
      </c>
      <c r="G72" s="7">
        <f t="shared" si="21"/>
        <v>5</v>
      </c>
      <c r="H72" s="7">
        <f t="shared" si="21"/>
        <v>30</v>
      </c>
      <c r="I72" s="7">
        <f t="shared" si="22"/>
        <v>40</v>
      </c>
      <c r="J72" s="7" t="str">
        <f t="shared" si="23"/>
        <v>铃铛油桃香蕉</v>
      </c>
      <c r="K72" s="7"/>
      <c r="L72" s="7"/>
      <c r="Q72"/>
    </row>
    <row r="73" spans="2:17" x14ac:dyDescent="0.15">
      <c r="B73" s="7" t="s">
        <v>263</v>
      </c>
      <c r="C73" s="7" t="s">
        <v>263</v>
      </c>
      <c r="D73" s="7" t="s">
        <v>94</v>
      </c>
      <c r="E73" s="7" t="s">
        <v>97</v>
      </c>
      <c r="F73" s="7">
        <f t="shared" si="21"/>
        <v>5</v>
      </c>
      <c r="G73" s="7">
        <f t="shared" si="21"/>
        <v>30</v>
      </c>
      <c r="H73" s="7">
        <f t="shared" si="21"/>
        <v>5</v>
      </c>
      <c r="I73" s="7">
        <f t="shared" si="22"/>
        <v>40</v>
      </c>
      <c r="J73" s="7" t="str">
        <f t="shared" si="23"/>
        <v>油桃香蕉钻石</v>
      </c>
      <c r="K73" s="7"/>
      <c r="L73" s="7"/>
      <c r="Q73"/>
    </row>
    <row r="74" spans="2:17" x14ac:dyDescent="0.15">
      <c r="B74" s="7" t="s">
        <v>94</v>
      </c>
      <c r="C74" s="7" t="s">
        <v>94</v>
      </c>
      <c r="D74" s="7" t="s">
        <v>97</v>
      </c>
      <c r="E74" s="7" t="s">
        <v>91</v>
      </c>
      <c r="F74" s="7">
        <f t="shared" si="21"/>
        <v>30</v>
      </c>
      <c r="G74" s="7">
        <f t="shared" si="21"/>
        <v>5</v>
      </c>
      <c r="H74" s="7">
        <f t="shared" si="21"/>
        <v>30</v>
      </c>
      <c r="I74" s="7">
        <f t="shared" si="22"/>
        <v>65</v>
      </c>
      <c r="J74" s="7" t="str">
        <f t="shared" si="23"/>
        <v>香蕉钻石樱桃</v>
      </c>
      <c r="K74" s="7"/>
      <c r="L74" s="7"/>
      <c r="Q74"/>
    </row>
    <row r="75" spans="2:17" x14ac:dyDescent="0.15">
      <c r="B75" s="7" t="s">
        <v>97</v>
      </c>
      <c r="C75" s="7" t="s">
        <v>97</v>
      </c>
      <c r="D75" s="7" t="s">
        <v>91</v>
      </c>
      <c r="E75" s="7" t="s">
        <v>99</v>
      </c>
      <c r="F75" s="7">
        <f t="shared" si="21"/>
        <v>5</v>
      </c>
      <c r="G75" s="7">
        <f t="shared" si="21"/>
        <v>30</v>
      </c>
      <c r="H75" s="7">
        <f t="shared" si="21"/>
        <v>1</v>
      </c>
      <c r="I75" s="7">
        <f t="shared" si="22"/>
        <v>36</v>
      </c>
      <c r="J75" s="7" t="str">
        <f t="shared" si="23"/>
        <v>钻石樱桃宝箱</v>
      </c>
      <c r="K75" s="7"/>
      <c r="L75" s="7"/>
      <c r="Q75"/>
    </row>
    <row r="76" spans="2:17" x14ac:dyDescent="0.15">
      <c r="B76" s="7" t="s">
        <v>91</v>
      </c>
      <c r="C76" s="7" t="s">
        <v>91</v>
      </c>
      <c r="D76" s="7" t="s">
        <v>99</v>
      </c>
      <c r="E76" s="7" t="s">
        <v>250</v>
      </c>
      <c r="F76" s="7">
        <f t="shared" si="21"/>
        <v>30</v>
      </c>
      <c r="G76" s="7">
        <f t="shared" si="21"/>
        <v>1</v>
      </c>
      <c r="H76" s="7">
        <f t="shared" si="21"/>
        <v>30</v>
      </c>
      <c r="I76" s="7">
        <f t="shared" si="22"/>
        <v>61</v>
      </c>
      <c r="J76" s="7" t="str">
        <f t="shared" si="23"/>
        <v>樱桃宝箱黄橙</v>
      </c>
      <c r="K76" s="7"/>
      <c r="L76" s="7"/>
      <c r="Q76"/>
    </row>
    <row r="77" spans="2:17" x14ac:dyDescent="0.15">
      <c r="B77" s="7" t="s">
        <v>99</v>
      </c>
      <c r="C77" s="7" t="s">
        <v>99</v>
      </c>
      <c r="D77" s="7" t="s">
        <v>250</v>
      </c>
      <c r="E77" s="7" t="s">
        <v>150</v>
      </c>
      <c r="F77" s="7">
        <f t="shared" si="21"/>
        <v>1</v>
      </c>
      <c r="G77" s="7">
        <f t="shared" si="21"/>
        <v>30</v>
      </c>
      <c r="H77" s="7">
        <f t="shared" si="21"/>
        <v>30</v>
      </c>
      <c r="I77" s="7">
        <f t="shared" si="22"/>
        <v>61</v>
      </c>
      <c r="J77" s="7" t="str">
        <f t="shared" si="23"/>
        <v>宝箱黄橙西瓜</v>
      </c>
      <c r="K77" s="7"/>
      <c r="L77" s="7"/>
      <c r="Q77"/>
    </row>
    <row r="78" spans="2:17" x14ac:dyDescent="0.15">
      <c r="B78" s="7" t="s">
        <v>250</v>
      </c>
      <c r="C78" s="7" t="s">
        <v>250</v>
      </c>
      <c r="D78" s="7" t="s">
        <v>150</v>
      </c>
      <c r="E78" s="7" t="s">
        <v>90</v>
      </c>
      <c r="F78" s="7">
        <f t="shared" si="21"/>
        <v>30</v>
      </c>
      <c r="G78" s="7">
        <f t="shared" si="21"/>
        <v>30</v>
      </c>
      <c r="H78" s="7">
        <f t="shared" si="21"/>
        <v>50</v>
      </c>
      <c r="I78" s="7">
        <f t="shared" si="22"/>
        <v>110</v>
      </c>
      <c r="J78" s="7" t="str">
        <f t="shared" si="23"/>
        <v>黄橙西瓜苹果</v>
      </c>
      <c r="K78" s="7"/>
      <c r="L78" s="7"/>
      <c r="Q78"/>
    </row>
    <row r="79" spans="2:17" x14ac:dyDescent="0.15">
      <c r="B79" s="7" t="s">
        <v>150</v>
      </c>
      <c r="C79" s="7" t="s">
        <v>150</v>
      </c>
      <c r="D79" s="7" t="s">
        <v>90</v>
      </c>
      <c r="E79" s="7" t="s">
        <v>160</v>
      </c>
      <c r="F79" s="7">
        <f t="shared" si="21"/>
        <v>30</v>
      </c>
      <c r="G79" s="7">
        <f t="shared" si="21"/>
        <v>50</v>
      </c>
      <c r="H79" s="7">
        <f t="shared" si="21"/>
        <v>5</v>
      </c>
      <c r="I79" s="7">
        <f t="shared" si="22"/>
        <v>85</v>
      </c>
      <c r="J79" s="7" t="str">
        <f t="shared" si="23"/>
        <v>西瓜苹果铃铛</v>
      </c>
      <c r="K79" s="7"/>
      <c r="L79" s="7"/>
      <c r="Q79"/>
    </row>
    <row r="81" spans="2:12" x14ac:dyDescent="0.15">
      <c r="B81" s="2" t="s">
        <v>163</v>
      </c>
    </row>
    <row r="82" spans="2:12" x14ac:dyDescent="0.15">
      <c r="B82" s="7" t="s">
        <v>152</v>
      </c>
      <c r="C82" s="7" t="s">
        <v>153</v>
      </c>
      <c r="D82" s="7" t="s">
        <v>154</v>
      </c>
      <c r="E82" s="7" t="s">
        <v>155</v>
      </c>
      <c r="F82" s="7" t="s">
        <v>156</v>
      </c>
      <c r="G82" s="7" t="s">
        <v>157</v>
      </c>
      <c r="H82" s="7" t="s">
        <v>158</v>
      </c>
      <c r="I82" s="7" t="s">
        <v>118</v>
      </c>
      <c r="J82" s="7" t="s">
        <v>119</v>
      </c>
      <c r="K82" s="7" t="s">
        <v>164</v>
      </c>
      <c r="L82" s="7" t="s">
        <v>121</v>
      </c>
    </row>
    <row r="83" spans="2:12" x14ac:dyDescent="0.15">
      <c r="B83" s="7" t="s">
        <v>8</v>
      </c>
      <c r="C83" s="7" t="s">
        <v>8</v>
      </c>
      <c r="D83" s="7" t="s">
        <v>161</v>
      </c>
      <c r="E83" s="7" t="s">
        <v>8</v>
      </c>
      <c r="F83" s="7">
        <f t="shared" ref="F83:H107" si="24">VLOOKUP(C83,$F$3:$G$17,2,0)</f>
        <v>25</v>
      </c>
      <c r="G83" s="7">
        <f t="shared" si="24"/>
        <v>5</v>
      </c>
      <c r="H83" s="7">
        <f t="shared" si="24"/>
        <v>25</v>
      </c>
      <c r="I83" s="7">
        <f>SUM(F83:H83)</f>
        <v>55</v>
      </c>
      <c r="J83" s="7" t="str">
        <f>C83&amp;D83&amp;E83</f>
        <v>苹果菠萝苹果</v>
      </c>
      <c r="K83" s="7">
        <f>SUM(I83:I107)</f>
        <v>1044</v>
      </c>
      <c r="L83" s="7">
        <f>L27</f>
        <v>268822256839920</v>
      </c>
    </row>
    <row r="84" spans="2:12" x14ac:dyDescent="0.15">
      <c r="B84" s="7" t="s">
        <v>161</v>
      </c>
      <c r="C84" s="7" t="s">
        <v>161</v>
      </c>
      <c r="D84" s="7" t="s">
        <v>8</v>
      </c>
      <c r="E84" s="7" t="s">
        <v>11</v>
      </c>
      <c r="F84" s="7">
        <f t="shared" si="24"/>
        <v>5</v>
      </c>
      <c r="G84" s="7">
        <f t="shared" si="24"/>
        <v>25</v>
      </c>
      <c r="H84" s="7">
        <f t="shared" si="24"/>
        <v>50</v>
      </c>
      <c r="I84" s="7">
        <f t="shared" ref="I84:I107" si="25">SUM(F84:H84)</f>
        <v>80</v>
      </c>
      <c r="J84" s="7" t="str">
        <f t="shared" ref="J84:J107" si="26">C84&amp;D84&amp;E84</f>
        <v>菠萝苹果BAR</v>
      </c>
      <c r="K84" s="7"/>
      <c r="L84" s="7"/>
    </row>
    <row r="85" spans="2:12" x14ac:dyDescent="0.15">
      <c r="B85" s="7" t="s">
        <v>8</v>
      </c>
      <c r="C85" s="7" t="s">
        <v>8</v>
      </c>
      <c r="D85" s="7" t="s">
        <v>11</v>
      </c>
      <c r="E85" s="7" t="s">
        <v>250</v>
      </c>
      <c r="F85" s="7">
        <f t="shared" si="24"/>
        <v>25</v>
      </c>
      <c r="G85" s="7">
        <f t="shared" si="24"/>
        <v>50</v>
      </c>
      <c r="H85" s="7">
        <f t="shared" si="24"/>
        <v>20</v>
      </c>
      <c r="I85" s="7">
        <f t="shared" si="25"/>
        <v>95</v>
      </c>
      <c r="J85" s="7" t="str">
        <f t="shared" si="26"/>
        <v>苹果BAR黄橙</v>
      </c>
      <c r="K85" s="7"/>
      <c r="L85" s="7"/>
    </row>
    <row r="86" spans="2:12" x14ac:dyDescent="0.15">
      <c r="B86" s="7" t="s">
        <v>11</v>
      </c>
      <c r="C86" s="7" t="s">
        <v>11</v>
      </c>
      <c r="D86" s="7" t="s">
        <v>250</v>
      </c>
      <c r="E86" s="7" t="s">
        <v>257</v>
      </c>
      <c r="F86" s="7">
        <f t="shared" si="24"/>
        <v>50</v>
      </c>
      <c r="G86" s="7">
        <f t="shared" si="24"/>
        <v>20</v>
      </c>
      <c r="H86" s="7">
        <f t="shared" si="24"/>
        <v>5</v>
      </c>
      <c r="I86" s="7">
        <f t="shared" si="25"/>
        <v>75</v>
      </c>
      <c r="J86" s="7" t="str">
        <f t="shared" si="26"/>
        <v>BAR黄橙油桃</v>
      </c>
      <c r="K86" s="7"/>
      <c r="L86" s="7"/>
    </row>
    <row r="87" spans="2:12" x14ac:dyDescent="0.15">
      <c r="B87" s="7" t="s">
        <v>250</v>
      </c>
      <c r="C87" s="7" t="s">
        <v>250</v>
      </c>
      <c r="D87" s="7" t="s">
        <v>257</v>
      </c>
      <c r="E87" s="7" t="s">
        <v>89</v>
      </c>
      <c r="F87" s="7">
        <f t="shared" si="24"/>
        <v>20</v>
      </c>
      <c r="G87" s="7">
        <f t="shared" si="24"/>
        <v>5</v>
      </c>
      <c r="H87" s="7">
        <f t="shared" si="24"/>
        <v>20</v>
      </c>
      <c r="I87" s="7">
        <f t="shared" si="25"/>
        <v>45</v>
      </c>
      <c r="J87" s="7" t="str">
        <f t="shared" si="26"/>
        <v>黄橙油桃西瓜</v>
      </c>
      <c r="K87" s="7"/>
      <c r="L87" s="7"/>
    </row>
    <row r="88" spans="2:12" x14ac:dyDescent="0.15">
      <c r="B88" s="7" t="s">
        <v>263</v>
      </c>
      <c r="C88" s="7" t="s">
        <v>263</v>
      </c>
      <c r="D88" s="7" t="s">
        <v>89</v>
      </c>
      <c r="E88" s="7" t="s">
        <v>90</v>
      </c>
      <c r="F88" s="7">
        <f t="shared" si="24"/>
        <v>5</v>
      </c>
      <c r="G88" s="7">
        <f t="shared" si="24"/>
        <v>20</v>
      </c>
      <c r="H88" s="7">
        <f t="shared" si="24"/>
        <v>25</v>
      </c>
      <c r="I88" s="7">
        <f t="shared" si="25"/>
        <v>50</v>
      </c>
      <c r="J88" s="7" t="str">
        <f t="shared" si="26"/>
        <v>油桃西瓜苹果</v>
      </c>
      <c r="K88" s="7"/>
      <c r="L88" s="7"/>
    </row>
    <row r="89" spans="2:12" x14ac:dyDescent="0.15">
      <c r="B89" s="7" t="s">
        <v>89</v>
      </c>
      <c r="C89" s="7" t="s">
        <v>89</v>
      </c>
      <c r="D89" s="7" t="s">
        <v>90</v>
      </c>
      <c r="E89" s="7" t="s">
        <v>91</v>
      </c>
      <c r="F89" s="7">
        <f t="shared" si="24"/>
        <v>20</v>
      </c>
      <c r="G89" s="7">
        <f t="shared" si="24"/>
        <v>25</v>
      </c>
      <c r="H89" s="7">
        <f t="shared" si="24"/>
        <v>20</v>
      </c>
      <c r="I89" s="7">
        <f t="shared" si="25"/>
        <v>65</v>
      </c>
      <c r="J89" s="7" t="str">
        <f t="shared" si="26"/>
        <v>西瓜苹果樱桃</v>
      </c>
      <c r="K89" s="7"/>
      <c r="L89" s="7"/>
    </row>
    <row r="90" spans="2:12" x14ac:dyDescent="0.15">
      <c r="B90" s="7" t="s">
        <v>90</v>
      </c>
      <c r="C90" s="7" t="s">
        <v>90</v>
      </c>
      <c r="D90" s="7" t="s">
        <v>91</v>
      </c>
      <c r="E90" s="7" t="s">
        <v>92</v>
      </c>
      <c r="F90" s="7">
        <f t="shared" si="24"/>
        <v>25</v>
      </c>
      <c r="G90" s="7">
        <f t="shared" si="24"/>
        <v>20</v>
      </c>
      <c r="H90" s="7">
        <f t="shared" si="24"/>
        <v>1</v>
      </c>
      <c r="I90" s="7">
        <f t="shared" si="25"/>
        <v>46</v>
      </c>
      <c r="J90" s="7" t="str">
        <f t="shared" si="26"/>
        <v>苹果樱桃葡萄</v>
      </c>
      <c r="K90" s="7"/>
      <c r="L90" s="7"/>
    </row>
    <row r="91" spans="2:12" x14ac:dyDescent="0.15">
      <c r="B91" s="7" t="s">
        <v>91</v>
      </c>
      <c r="C91" s="7" t="s">
        <v>91</v>
      </c>
      <c r="D91" s="7" t="s">
        <v>92</v>
      </c>
      <c r="E91" s="7" t="s">
        <v>93</v>
      </c>
      <c r="F91" s="7">
        <f t="shared" si="24"/>
        <v>20</v>
      </c>
      <c r="G91" s="7">
        <f t="shared" si="24"/>
        <v>1</v>
      </c>
      <c r="H91" s="7">
        <f t="shared" si="24"/>
        <v>5</v>
      </c>
      <c r="I91" s="7">
        <f t="shared" si="25"/>
        <v>26</v>
      </c>
      <c r="J91" s="7" t="str">
        <f t="shared" si="26"/>
        <v>樱桃葡萄铃铛</v>
      </c>
      <c r="K91" s="7"/>
      <c r="L91" s="7"/>
    </row>
    <row r="92" spans="2:12" x14ac:dyDescent="0.15">
      <c r="B92" s="7" t="s">
        <v>92</v>
      </c>
      <c r="C92" s="7" t="s">
        <v>92</v>
      </c>
      <c r="D92" s="7" t="s">
        <v>93</v>
      </c>
      <c r="E92" s="7" t="s">
        <v>150</v>
      </c>
      <c r="F92" s="7">
        <f t="shared" si="24"/>
        <v>1</v>
      </c>
      <c r="G92" s="7">
        <f t="shared" si="24"/>
        <v>5</v>
      </c>
      <c r="H92" s="7">
        <f t="shared" si="24"/>
        <v>20</v>
      </c>
      <c r="I92" s="7">
        <f t="shared" si="25"/>
        <v>26</v>
      </c>
      <c r="J92" s="7" t="str">
        <f t="shared" si="26"/>
        <v>葡萄铃铛西瓜</v>
      </c>
      <c r="K92" s="7"/>
      <c r="L92" s="7"/>
    </row>
    <row r="93" spans="2:12" x14ac:dyDescent="0.15">
      <c r="B93" s="7" t="s">
        <v>93</v>
      </c>
      <c r="C93" s="7" t="s">
        <v>93</v>
      </c>
      <c r="D93" s="7" t="s">
        <v>150</v>
      </c>
      <c r="E93" s="7" t="s">
        <v>162</v>
      </c>
      <c r="F93" s="7">
        <f t="shared" si="24"/>
        <v>5</v>
      </c>
      <c r="G93" s="7">
        <f t="shared" si="24"/>
        <v>20</v>
      </c>
      <c r="H93" s="7">
        <f t="shared" si="24"/>
        <v>1</v>
      </c>
      <c r="I93" s="7">
        <f t="shared" si="25"/>
        <v>26</v>
      </c>
      <c r="J93" s="7" t="str">
        <f t="shared" si="26"/>
        <v>铃铛西瓜葡萄</v>
      </c>
      <c r="K93" s="7"/>
      <c r="L93" s="7"/>
    </row>
    <row r="94" spans="2:12" x14ac:dyDescent="0.15">
      <c r="B94" s="7" t="s">
        <v>150</v>
      </c>
      <c r="C94" s="7" t="s">
        <v>150</v>
      </c>
      <c r="D94" s="7" t="s">
        <v>162</v>
      </c>
      <c r="E94" s="7" t="s">
        <v>99</v>
      </c>
      <c r="F94" s="7">
        <f t="shared" si="24"/>
        <v>20</v>
      </c>
      <c r="G94" s="7">
        <f t="shared" si="24"/>
        <v>1</v>
      </c>
      <c r="H94" s="7">
        <f t="shared" si="24"/>
        <v>1</v>
      </c>
      <c r="I94" s="7">
        <f t="shared" si="25"/>
        <v>22</v>
      </c>
      <c r="J94" s="7" t="str">
        <f t="shared" si="26"/>
        <v>西瓜葡萄宝箱</v>
      </c>
      <c r="K94" s="7"/>
      <c r="L94" s="7"/>
    </row>
    <row r="95" spans="2:12" x14ac:dyDescent="0.15">
      <c r="B95" s="7" t="s">
        <v>162</v>
      </c>
      <c r="C95" s="7" t="s">
        <v>162</v>
      </c>
      <c r="D95" s="7" t="s">
        <v>99</v>
      </c>
      <c r="E95" s="7" t="s">
        <v>90</v>
      </c>
      <c r="F95" s="7">
        <f t="shared" si="24"/>
        <v>1</v>
      </c>
      <c r="G95" s="7">
        <f t="shared" si="24"/>
        <v>1</v>
      </c>
      <c r="H95" s="7">
        <f t="shared" si="24"/>
        <v>25</v>
      </c>
      <c r="I95" s="7">
        <f t="shared" si="25"/>
        <v>27</v>
      </c>
      <c r="J95" s="7" t="str">
        <f t="shared" si="26"/>
        <v>葡萄宝箱苹果</v>
      </c>
      <c r="K95" s="7"/>
      <c r="L95" s="7"/>
    </row>
    <row r="96" spans="2:12" x14ac:dyDescent="0.15">
      <c r="B96" s="7" t="s">
        <v>99</v>
      </c>
      <c r="C96" s="7" t="s">
        <v>99</v>
      </c>
      <c r="D96" s="7" t="s">
        <v>90</v>
      </c>
      <c r="E96" s="7" t="s">
        <v>97</v>
      </c>
      <c r="F96" s="7">
        <f t="shared" si="24"/>
        <v>1</v>
      </c>
      <c r="G96" s="7">
        <f t="shared" si="24"/>
        <v>25</v>
      </c>
      <c r="H96" s="7">
        <f t="shared" si="24"/>
        <v>5</v>
      </c>
      <c r="I96" s="7">
        <f t="shared" si="25"/>
        <v>31</v>
      </c>
      <c r="J96" s="7" t="str">
        <f t="shared" si="26"/>
        <v>宝箱苹果钻石</v>
      </c>
      <c r="K96" s="7"/>
      <c r="L96" s="7"/>
    </row>
    <row r="97" spans="2:12" x14ac:dyDescent="0.15">
      <c r="B97" s="7" t="s">
        <v>90</v>
      </c>
      <c r="C97" s="7" t="s">
        <v>90</v>
      </c>
      <c r="D97" s="7" t="s">
        <v>97</v>
      </c>
      <c r="E97" s="7" t="s">
        <v>79</v>
      </c>
      <c r="F97" s="7">
        <f t="shared" si="24"/>
        <v>25</v>
      </c>
      <c r="G97" s="7">
        <f t="shared" si="24"/>
        <v>5</v>
      </c>
      <c r="H97" s="7">
        <f t="shared" si="24"/>
        <v>5</v>
      </c>
      <c r="I97" s="7">
        <f t="shared" si="25"/>
        <v>35</v>
      </c>
      <c r="J97" s="7" t="str">
        <f t="shared" si="26"/>
        <v>苹果钻石荔枝</v>
      </c>
      <c r="K97" s="7"/>
      <c r="L97" s="7"/>
    </row>
    <row r="98" spans="2:12" x14ac:dyDescent="0.15">
      <c r="B98" s="7" t="s">
        <v>97</v>
      </c>
      <c r="C98" s="7" t="s">
        <v>97</v>
      </c>
      <c r="D98" s="7" t="s">
        <v>79</v>
      </c>
      <c r="E98" s="7" t="s">
        <v>93</v>
      </c>
      <c r="F98" s="7">
        <f t="shared" si="24"/>
        <v>5</v>
      </c>
      <c r="G98" s="7">
        <f t="shared" si="24"/>
        <v>5</v>
      </c>
      <c r="H98" s="7">
        <f t="shared" si="24"/>
        <v>5</v>
      </c>
      <c r="I98" s="7">
        <f t="shared" si="25"/>
        <v>15</v>
      </c>
      <c r="J98" s="7" t="str">
        <f t="shared" si="26"/>
        <v>钻石荔枝铃铛</v>
      </c>
      <c r="K98" s="7"/>
      <c r="L98" s="7"/>
    </row>
    <row r="99" spans="2:12" x14ac:dyDescent="0.15">
      <c r="B99" s="7" t="s">
        <v>79</v>
      </c>
      <c r="C99" s="7" t="s">
        <v>79</v>
      </c>
      <c r="D99" s="7" t="s">
        <v>93</v>
      </c>
      <c r="E99" s="7" t="s">
        <v>257</v>
      </c>
      <c r="F99" s="7">
        <f t="shared" si="24"/>
        <v>5</v>
      </c>
      <c r="G99" s="7">
        <f t="shared" si="24"/>
        <v>5</v>
      </c>
      <c r="H99" s="7">
        <f t="shared" si="24"/>
        <v>5</v>
      </c>
      <c r="I99" s="7">
        <f t="shared" si="25"/>
        <v>15</v>
      </c>
      <c r="J99" s="7" t="str">
        <f t="shared" si="26"/>
        <v>荔枝铃铛油桃</v>
      </c>
      <c r="K99" s="7"/>
      <c r="L99" s="7"/>
    </row>
    <row r="100" spans="2:12" x14ac:dyDescent="0.15">
      <c r="B100" s="7" t="s">
        <v>93</v>
      </c>
      <c r="C100" s="7" t="s">
        <v>93</v>
      </c>
      <c r="D100" s="7" t="s">
        <v>257</v>
      </c>
      <c r="E100" s="7" t="s">
        <v>94</v>
      </c>
      <c r="F100" s="7">
        <f t="shared" si="24"/>
        <v>5</v>
      </c>
      <c r="G100" s="7">
        <f t="shared" si="24"/>
        <v>5</v>
      </c>
      <c r="H100" s="7">
        <f t="shared" si="24"/>
        <v>15</v>
      </c>
      <c r="I100" s="7">
        <f t="shared" si="25"/>
        <v>25</v>
      </c>
      <c r="J100" s="7" t="str">
        <f t="shared" si="26"/>
        <v>铃铛油桃香蕉</v>
      </c>
      <c r="K100" s="7"/>
      <c r="L100" s="7"/>
    </row>
    <row r="101" spans="2:12" x14ac:dyDescent="0.15">
      <c r="B101" s="7" t="s">
        <v>263</v>
      </c>
      <c r="C101" s="7" t="s">
        <v>263</v>
      </c>
      <c r="D101" s="7" t="s">
        <v>94</v>
      </c>
      <c r="E101" s="7" t="s">
        <v>97</v>
      </c>
      <c r="F101" s="7">
        <f t="shared" si="24"/>
        <v>5</v>
      </c>
      <c r="G101" s="7">
        <f t="shared" si="24"/>
        <v>15</v>
      </c>
      <c r="H101" s="7">
        <f t="shared" si="24"/>
        <v>5</v>
      </c>
      <c r="I101" s="7">
        <f t="shared" si="25"/>
        <v>25</v>
      </c>
      <c r="J101" s="7" t="str">
        <f t="shared" si="26"/>
        <v>油桃香蕉钻石</v>
      </c>
      <c r="K101" s="7"/>
      <c r="L101" s="7"/>
    </row>
    <row r="102" spans="2:12" x14ac:dyDescent="0.15">
      <c r="B102" s="7" t="s">
        <v>94</v>
      </c>
      <c r="C102" s="7" t="s">
        <v>94</v>
      </c>
      <c r="D102" s="7" t="s">
        <v>97</v>
      </c>
      <c r="E102" s="7" t="s">
        <v>91</v>
      </c>
      <c r="F102" s="7">
        <f t="shared" si="24"/>
        <v>15</v>
      </c>
      <c r="G102" s="7">
        <f t="shared" si="24"/>
        <v>5</v>
      </c>
      <c r="H102" s="7">
        <f t="shared" si="24"/>
        <v>20</v>
      </c>
      <c r="I102" s="7">
        <f t="shared" si="25"/>
        <v>40</v>
      </c>
      <c r="J102" s="7" t="str">
        <f t="shared" si="26"/>
        <v>香蕉钻石樱桃</v>
      </c>
      <c r="K102" s="7"/>
      <c r="L102" s="7"/>
    </row>
    <row r="103" spans="2:12" x14ac:dyDescent="0.15">
      <c r="B103" s="7" t="s">
        <v>97</v>
      </c>
      <c r="C103" s="7" t="s">
        <v>97</v>
      </c>
      <c r="D103" s="7" t="s">
        <v>91</v>
      </c>
      <c r="E103" s="7" t="s">
        <v>161</v>
      </c>
      <c r="F103" s="7">
        <f t="shared" si="24"/>
        <v>5</v>
      </c>
      <c r="G103" s="7">
        <f t="shared" si="24"/>
        <v>20</v>
      </c>
      <c r="H103" s="7">
        <f t="shared" si="24"/>
        <v>5</v>
      </c>
      <c r="I103" s="7">
        <f t="shared" si="25"/>
        <v>30</v>
      </c>
      <c r="J103" s="7" t="str">
        <f t="shared" si="26"/>
        <v>钻石樱桃菠萝</v>
      </c>
      <c r="K103" s="7"/>
      <c r="L103" s="7"/>
    </row>
    <row r="104" spans="2:12" x14ac:dyDescent="0.15">
      <c r="B104" s="7" t="s">
        <v>91</v>
      </c>
      <c r="C104" s="7" t="s">
        <v>91</v>
      </c>
      <c r="D104" s="7" t="s">
        <v>161</v>
      </c>
      <c r="E104" s="7" t="s">
        <v>250</v>
      </c>
      <c r="F104" s="7">
        <f t="shared" si="24"/>
        <v>20</v>
      </c>
      <c r="G104" s="7">
        <f t="shared" si="24"/>
        <v>5</v>
      </c>
      <c r="H104" s="7">
        <f t="shared" si="24"/>
        <v>20</v>
      </c>
      <c r="I104" s="7">
        <f t="shared" si="25"/>
        <v>45</v>
      </c>
      <c r="J104" s="7" t="str">
        <f t="shared" si="26"/>
        <v>樱桃菠萝黄橙</v>
      </c>
      <c r="K104" s="7"/>
      <c r="L104" s="7"/>
    </row>
    <row r="105" spans="2:12" x14ac:dyDescent="0.15">
      <c r="B105" s="7" t="s">
        <v>161</v>
      </c>
      <c r="C105" s="7" t="s">
        <v>161</v>
      </c>
      <c r="D105" s="7" t="s">
        <v>250</v>
      </c>
      <c r="E105" s="7" t="s">
        <v>165</v>
      </c>
      <c r="F105" s="7">
        <f t="shared" si="24"/>
        <v>5</v>
      </c>
      <c r="G105" s="7">
        <f t="shared" si="24"/>
        <v>20</v>
      </c>
      <c r="H105" s="7">
        <f t="shared" si="24"/>
        <v>15</v>
      </c>
      <c r="I105" s="7">
        <f t="shared" si="25"/>
        <v>40</v>
      </c>
      <c r="J105" s="7" t="str">
        <f t="shared" si="26"/>
        <v>菠萝黄橙香蕉</v>
      </c>
      <c r="K105" s="7"/>
      <c r="L105" s="7"/>
    </row>
    <row r="106" spans="2:12" x14ac:dyDescent="0.15">
      <c r="B106" s="7" t="s">
        <v>250</v>
      </c>
      <c r="C106" s="7" t="s">
        <v>250</v>
      </c>
      <c r="D106" s="7" t="s">
        <v>165</v>
      </c>
      <c r="E106" s="7" t="s">
        <v>8</v>
      </c>
      <c r="F106" s="7">
        <f t="shared" si="24"/>
        <v>20</v>
      </c>
      <c r="G106" s="7">
        <f t="shared" si="24"/>
        <v>15</v>
      </c>
      <c r="H106" s="7">
        <f t="shared" si="24"/>
        <v>25</v>
      </c>
      <c r="I106" s="7">
        <f t="shared" si="25"/>
        <v>60</v>
      </c>
      <c r="J106" s="7" t="str">
        <f t="shared" si="26"/>
        <v>黄橙香蕉苹果</v>
      </c>
      <c r="K106" s="7"/>
      <c r="L106" s="7"/>
    </row>
    <row r="107" spans="2:12" x14ac:dyDescent="0.15">
      <c r="B107" s="7" t="s">
        <v>165</v>
      </c>
      <c r="C107" s="7" t="s">
        <v>165</v>
      </c>
      <c r="D107" s="7" t="s">
        <v>8</v>
      </c>
      <c r="E107" s="7" t="s">
        <v>161</v>
      </c>
      <c r="F107" s="7">
        <f t="shared" si="24"/>
        <v>15</v>
      </c>
      <c r="G107" s="7">
        <f t="shared" si="24"/>
        <v>25</v>
      </c>
      <c r="H107" s="7">
        <f t="shared" si="24"/>
        <v>5</v>
      </c>
      <c r="I107" s="7">
        <f t="shared" si="25"/>
        <v>45</v>
      </c>
      <c r="J107" s="7" t="str">
        <f t="shared" si="26"/>
        <v>香蕉苹果菠萝</v>
      </c>
      <c r="K107" s="7"/>
      <c r="L107" s="7"/>
    </row>
    <row r="109" spans="2:12" x14ac:dyDescent="0.15">
      <c r="B109" s="2" t="s">
        <v>166</v>
      </c>
    </row>
    <row r="110" spans="2:12" x14ac:dyDescent="0.15">
      <c r="B110" s="7" t="s">
        <v>152</v>
      </c>
      <c r="C110" s="7" t="s">
        <v>153</v>
      </c>
      <c r="D110" s="7" t="s">
        <v>154</v>
      </c>
      <c r="E110" s="7" t="s">
        <v>155</v>
      </c>
      <c r="F110" s="7" t="s">
        <v>156</v>
      </c>
      <c r="G110" s="7" t="s">
        <v>157</v>
      </c>
      <c r="H110" s="7" t="s">
        <v>158</v>
      </c>
      <c r="I110" s="7" t="s">
        <v>118</v>
      </c>
      <c r="J110" s="7" t="s">
        <v>119</v>
      </c>
      <c r="K110" s="7" t="s">
        <v>167</v>
      </c>
      <c r="L110" s="7" t="s">
        <v>121</v>
      </c>
    </row>
    <row r="111" spans="2:12" x14ac:dyDescent="0.15">
      <c r="B111" s="7" t="s">
        <v>8</v>
      </c>
      <c r="C111" s="7" t="s">
        <v>8</v>
      </c>
      <c r="D111" s="7" t="s">
        <v>161</v>
      </c>
      <c r="E111" s="7" t="s">
        <v>8</v>
      </c>
      <c r="F111" s="7">
        <f>VLOOKUP(C111,$H$3:$I$17,2,0)</f>
        <v>20</v>
      </c>
      <c r="G111" s="7">
        <f>VLOOKUP(D111,$H$3:$I$17,2,0)</f>
        <v>1</v>
      </c>
      <c r="H111" s="7">
        <f>VLOOKUP(E111,$H$3:$I$17,2,0)</f>
        <v>20</v>
      </c>
      <c r="I111" s="7">
        <f>SUM(F111:H111)</f>
        <v>41</v>
      </c>
      <c r="J111" s="7" t="str">
        <f>C111&amp;D111&amp;E111</f>
        <v>苹果菠萝苹果</v>
      </c>
      <c r="K111" s="7">
        <f>SUM(I111:I135)</f>
        <v>657</v>
      </c>
      <c r="L111" s="7">
        <f>L27</f>
        <v>268822256839920</v>
      </c>
    </row>
    <row r="112" spans="2:12" x14ac:dyDescent="0.15">
      <c r="B112" s="7" t="s">
        <v>161</v>
      </c>
      <c r="C112" s="7" t="s">
        <v>161</v>
      </c>
      <c r="D112" s="7" t="s">
        <v>8</v>
      </c>
      <c r="E112" s="7" t="s">
        <v>11</v>
      </c>
      <c r="F112" s="7">
        <f t="shared" ref="F112:H135" si="27">VLOOKUP(C112,$H$3:$I$17,2,0)</f>
        <v>1</v>
      </c>
      <c r="G112" s="7">
        <f t="shared" si="27"/>
        <v>20</v>
      </c>
      <c r="H112" s="7">
        <f t="shared" si="27"/>
        <v>5</v>
      </c>
      <c r="I112" s="7">
        <f t="shared" ref="I112:I135" si="28">SUM(F112:H112)</f>
        <v>26</v>
      </c>
      <c r="J112" s="7" t="str">
        <f t="shared" ref="J112:J135" si="29">C112&amp;D112&amp;E112</f>
        <v>菠萝苹果BAR</v>
      </c>
      <c r="K112" s="7"/>
      <c r="L112" s="7"/>
    </row>
    <row r="113" spans="2:12" x14ac:dyDescent="0.15">
      <c r="B113" s="7" t="s">
        <v>8</v>
      </c>
      <c r="C113" s="7" t="s">
        <v>8</v>
      </c>
      <c r="D113" s="7" t="s">
        <v>11</v>
      </c>
      <c r="E113" s="7" t="s">
        <v>250</v>
      </c>
      <c r="F113" s="7">
        <f t="shared" si="27"/>
        <v>20</v>
      </c>
      <c r="G113" s="7">
        <f t="shared" si="27"/>
        <v>5</v>
      </c>
      <c r="H113" s="7">
        <f t="shared" si="27"/>
        <v>30</v>
      </c>
      <c r="I113" s="7">
        <f t="shared" si="28"/>
        <v>55</v>
      </c>
      <c r="J113" s="7" t="str">
        <f t="shared" si="29"/>
        <v>苹果BAR黄橙</v>
      </c>
      <c r="K113" s="7"/>
      <c r="L113" s="7"/>
    </row>
    <row r="114" spans="2:12" x14ac:dyDescent="0.15">
      <c r="B114" s="7" t="s">
        <v>11</v>
      </c>
      <c r="C114" s="7" t="s">
        <v>11</v>
      </c>
      <c r="D114" s="7" t="s">
        <v>250</v>
      </c>
      <c r="E114" s="7" t="s">
        <v>257</v>
      </c>
      <c r="F114" s="7">
        <f t="shared" si="27"/>
        <v>5</v>
      </c>
      <c r="G114" s="7">
        <f t="shared" si="27"/>
        <v>30</v>
      </c>
      <c r="H114" s="7">
        <f t="shared" si="27"/>
        <v>5</v>
      </c>
      <c r="I114" s="7">
        <f t="shared" si="28"/>
        <v>40</v>
      </c>
      <c r="J114" s="7" t="str">
        <f t="shared" si="29"/>
        <v>BAR黄橙油桃</v>
      </c>
      <c r="K114" s="7"/>
      <c r="L114" s="7"/>
    </row>
    <row r="115" spans="2:12" x14ac:dyDescent="0.15">
      <c r="B115" s="7" t="s">
        <v>250</v>
      </c>
      <c r="C115" s="7" t="s">
        <v>250</v>
      </c>
      <c r="D115" s="7" t="s">
        <v>257</v>
      </c>
      <c r="E115" s="7" t="s">
        <v>89</v>
      </c>
      <c r="F115" s="7">
        <f t="shared" si="27"/>
        <v>30</v>
      </c>
      <c r="G115" s="7">
        <f t="shared" si="27"/>
        <v>5</v>
      </c>
      <c r="H115" s="7">
        <f t="shared" si="27"/>
        <v>5</v>
      </c>
      <c r="I115" s="7">
        <f t="shared" si="28"/>
        <v>40</v>
      </c>
      <c r="J115" s="7" t="str">
        <f t="shared" si="29"/>
        <v>黄橙油桃西瓜</v>
      </c>
      <c r="K115" s="7"/>
      <c r="L115" s="7"/>
    </row>
    <row r="116" spans="2:12" x14ac:dyDescent="0.15">
      <c r="B116" s="7" t="s">
        <v>263</v>
      </c>
      <c r="C116" s="7" t="s">
        <v>263</v>
      </c>
      <c r="D116" s="7" t="s">
        <v>89</v>
      </c>
      <c r="E116" s="7" t="s">
        <v>90</v>
      </c>
      <c r="F116" s="7">
        <f t="shared" si="27"/>
        <v>5</v>
      </c>
      <c r="G116" s="7">
        <f t="shared" si="27"/>
        <v>5</v>
      </c>
      <c r="H116" s="7">
        <f t="shared" si="27"/>
        <v>20</v>
      </c>
      <c r="I116" s="7">
        <f t="shared" si="28"/>
        <v>30</v>
      </c>
      <c r="J116" s="7" t="str">
        <f t="shared" si="29"/>
        <v>油桃西瓜苹果</v>
      </c>
      <c r="K116" s="7"/>
      <c r="L116" s="7"/>
    </row>
    <row r="117" spans="2:12" x14ac:dyDescent="0.15">
      <c r="B117" s="7" t="s">
        <v>89</v>
      </c>
      <c r="C117" s="7" t="s">
        <v>89</v>
      </c>
      <c r="D117" s="7" t="s">
        <v>90</v>
      </c>
      <c r="E117" s="7" t="s">
        <v>91</v>
      </c>
      <c r="F117" s="7">
        <f t="shared" si="27"/>
        <v>5</v>
      </c>
      <c r="G117" s="7">
        <f t="shared" si="27"/>
        <v>20</v>
      </c>
      <c r="H117" s="7">
        <f t="shared" si="27"/>
        <v>5</v>
      </c>
      <c r="I117" s="7">
        <f t="shared" si="28"/>
        <v>30</v>
      </c>
      <c r="J117" s="7" t="str">
        <f t="shared" si="29"/>
        <v>西瓜苹果樱桃</v>
      </c>
      <c r="K117" s="7"/>
      <c r="L117" s="7"/>
    </row>
    <row r="118" spans="2:12" x14ac:dyDescent="0.15">
      <c r="B118" s="7" t="s">
        <v>90</v>
      </c>
      <c r="C118" s="7" t="s">
        <v>90</v>
      </c>
      <c r="D118" s="7" t="s">
        <v>91</v>
      </c>
      <c r="E118" s="7" t="s">
        <v>92</v>
      </c>
      <c r="F118" s="7">
        <f t="shared" si="27"/>
        <v>20</v>
      </c>
      <c r="G118" s="7">
        <f t="shared" si="27"/>
        <v>5</v>
      </c>
      <c r="H118" s="7">
        <f t="shared" si="27"/>
        <v>1</v>
      </c>
      <c r="I118" s="7">
        <f t="shared" si="28"/>
        <v>26</v>
      </c>
      <c r="J118" s="7" t="str">
        <f t="shared" si="29"/>
        <v>苹果樱桃葡萄</v>
      </c>
      <c r="K118" s="7"/>
      <c r="L118" s="7"/>
    </row>
    <row r="119" spans="2:12" x14ac:dyDescent="0.15">
      <c r="B119" s="7" t="s">
        <v>91</v>
      </c>
      <c r="C119" s="7" t="s">
        <v>91</v>
      </c>
      <c r="D119" s="7" t="s">
        <v>92</v>
      </c>
      <c r="E119" s="7" t="s">
        <v>93</v>
      </c>
      <c r="F119" s="7">
        <f t="shared" si="27"/>
        <v>5</v>
      </c>
      <c r="G119" s="7">
        <f t="shared" si="27"/>
        <v>1</v>
      </c>
      <c r="H119" s="7">
        <f t="shared" si="27"/>
        <v>5</v>
      </c>
      <c r="I119" s="7">
        <f t="shared" si="28"/>
        <v>11</v>
      </c>
      <c r="J119" s="7" t="str">
        <f t="shared" si="29"/>
        <v>樱桃葡萄铃铛</v>
      </c>
      <c r="K119" s="7"/>
      <c r="L119" s="7"/>
    </row>
    <row r="120" spans="2:12" x14ac:dyDescent="0.15">
      <c r="B120" s="7" t="s">
        <v>92</v>
      </c>
      <c r="C120" s="7" t="s">
        <v>92</v>
      </c>
      <c r="D120" s="7" t="s">
        <v>93</v>
      </c>
      <c r="E120" s="7" t="s">
        <v>150</v>
      </c>
      <c r="F120" s="7">
        <f t="shared" si="27"/>
        <v>1</v>
      </c>
      <c r="G120" s="7">
        <f t="shared" si="27"/>
        <v>5</v>
      </c>
      <c r="H120" s="7">
        <f t="shared" si="27"/>
        <v>5</v>
      </c>
      <c r="I120" s="7">
        <f t="shared" si="28"/>
        <v>11</v>
      </c>
      <c r="J120" s="7" t="str">
        <f t="shared" si="29"/>
        <v>葡萄铃铛西瓜</v>
      </c>
      <c r="K120" s="7"/>
      <c r="L120" s="7"/>
    </row>
    <row r="121" spans="2:12" x14ac:dyDescent="0.15">
      <c r="B121" s="7" t="s">
        <v>93</v>
      </c>
      <c r="C121" s="7" t="s">
        <v>93</v>
      </c>
      <c r="D121" s="7" t="s">
        <v>150</v>
      </c>
      <c r="E121" s="7" t="s">
        <v>162</v>
      </c>
      <c r="F121" s="7">
        <f t="shared" si="27"/>
        <v>5</v>
      </c>
      <c r="G121" s="7">
        <f t="shared" si="27"/>
        <v>5</v>
      </c>
      <c r="H121" s="7">
        <f t="shared" si="27"/>
        <v>1</v>
      </c>
      <c r="I121" s="7">
        <f t="shared" si="28"/>
        <v>11</v>
      </c>
      <c r="J121" s="7" t="str">
        <f t="shared" si="29"/>
        <v>铃铛西瓜葡萄</v>
      </c>
      <c r="K121" s="7"/>
      <c r="L121" s="7"/>
    </row>
    <row r="122" spans="2:12" x14ac:dyDescent="0.15">
      <c r="B122" s="7" t="s">
        <v>150</v>
      </c>
      <c r="C122" s="7" t="s">
        <v>150</v>
      </c>
      <c r="D122" s="7" t="s">
        <v>162</v>
      </c>
      <c r="E122" s="7" t="s">
        <v>99</v>
      </c>
      <c r="F122" s="7">
        <f t="shared" si="27"/>
        <v>5</v>
      </c>
      <c r="G122" s="7">
        <f t="shared" si="27"/>
        <v>1</v>
      </c>
      <c r="H122" s="7">
        <f t="shared" si="27"/>
        <v>1</v>
      </c>
      <c r="I122" s="7">
        <f t="shared" si="28"/>
        <v>7</v>
      </c>
      <c r="J122" s="7" t="str">
        <f t="shared" si="29"/>
        <v>西瓜葡萄宝箱</v>
      </c>
      <c r="K122" s="7"/>
      <c r="L122" s="7"/>
    </row>
    <row r="123" spans="2:12" x14ac:dyDescent="0.15">
      <c r="B123" s="7" t="s">
        <v>162</v>
      </c>
      <c r="C123" s="7" t="s">
        <v>162</v>
      </c>
      <c r="D123" s="7" t="s">
        <v>99</v>
      </c>
      <c r="E123" s="7" t="s">
        <v>90</v>
      </c>
      <c r="F123" s="7">
        <f t="shared" si="27"/>
        <v>1</v>
      </c>
      <c r="G123" s="7">
        <f t="shared" si="27"/>
        <v>1</v>
      </c>
      <c r="H123" s="7">
        <f t="shared" si="27"/>
        <v>20</v>
      </c>
      <c r="I123" s="7">
        <f t="shared" si="28"/>
        <v>22</v>
      </c>
      <c r="J123" s="7" t="str">
        <f t="shared" si="29"/>
        <v>葡萄宝箱苹果</v>
      </c>
      <c r="K123" s="7"/>
      <c r="L123" s="7"/>
    </row>
    <row r="124" spans="2:12" x14ac:dyDescent="0.15">
      <c r="B124" s="7" t="s">
        <v>99</v>
      </c>
      <c r="C124" s="7" t="s">
        <v>99</v>
      </c>
      <c r="D124" s="7" t="s">
        <v>90</v>
      </c>
      <c r="E124" s="7" t="s">
        <v>97</v>
      </c>
      <c r="F124" s="7">
        <f t="shared" si="27"/>
        <v>1</v>
      </c>
      <c r="G124" s="7">
        <f t="shared" si="27"/>
        <v>20</v>
      </c>
      <c r="H124" s="7">
        <f t="shared" si="27"/>
        <v>5</v>
      </c>
      <c r="I124" s="7">
        <f t="shared" si="28"/>
        <v>26</v>
      </c>
      <c r="J124" s="7" t="str">
        <f t="shared" si="29"/>
        <v>宝箱苹果钻石</v>
      </c>
      <c r="K124" s="7"/>
      <c r="L124" s="7"/>
    </row>
    <row r="125" spans="2:12" x14ac:dyDescent="0.15">
      <c r="B125" s="7" t="s">
        <v>90</v>
      </c>
      <c r="C125" s="7" t="s">
        <v>90</v>
      </c>
      <c r="D125" s="7" t="s">
        <v>97</v>
      </c>
      <c r="E125" s="7" t="s">
        <v>79</v>
      </c>
      <c r="F125" s="7">
        <f t="shared" si="27"/>
        <v>20</v>
      </c>
      <c r="G125" s="7">
        <f t="shared" si="27"/>
        <v>5</v>
      </c>
      <c r="H125" s="7">
        <f t="shared" si="27"/>
        <v>5</v>
      </c>
      <c r="I125" s="7">
        <f t="shared" si="28"/>
        <v>30</v>
      </c>
      <c r="J125" s="7" t="str">
        <f t="shared" si="29"/>
        <v>苹果钻石荔枝</v>
      </c>
      <c r="K125" s="7"/>
      <c r="L125" s="7"/>
    </row>
    <row r="126" spans="2:12" x14ac:dyDescent="0.15">
      <c r="B126" s="7" t="s">
        <v>97</v>
      </c>
      <c r="C126" s="7" t="s">
        <v>97</v>
      </c>
      <c r="D126" s="7" t="s">
        <v>79</v>
      </c>
      <c r="E126" s="7" t="s">
        <v>93</v>
      </c>
      <c r="F126" s="7">
        <f t="shared" si="27"/>
        <v>5</v>
      </c>
      <c r="G126" s="7">
        <f t="shared" si="27"/>
        <v>5</v>
      </c>
      <c r="H126" s="7">
        <f t="shared" si="27"/>
        <v>5</v>
      </c>
      <c r="I126" s="7">
        <f t="shared" si="28"/>
        <v>15</v>
      </c>
      <c r="J126" s="7" t="str">
        <f t="shared" si="29"/>
        <v>钻石荔枝铃铛</v>
      </c>
      <c r="K126" s="7"/>
      <c r="L126" s="7"/>
    </row>
    <row r="127" spans="2:12" x14ac:dyDescent="0.15">
      <c r="B127" s="7" t="s">
        <v>79</v>
      </c>
      <c r="C127" s="7" t="s">
        <v>79</v>
      </c>
      <c r="D127" s="7" t="s">
        <v>93</v>
      </c>
      <c r="E127" s="7" t="s">
        <v>257</v>
      </c>
      <c r="F127" s="7">
        <f t="shared" si="27"/>
        <v>5</v>
      </c>
      <c r="G127" s="7">
        <f t="shared" si="27"/>
        <v>5</v>
      </c>
      <c r="H127" s="7">
        <f t="shared" si="27"/>
        <v>5</v>
      </c>
      <c r="I127" s="7">
        <f t="shared" si="28"/>
        <v>15</v>
      </c>
      <c r="J127" s="7" t="str">
        <f t="shared" si="29"/>
        <v>荔枝铃铛油桃</v>
      </c>
      <c r="K127" s="7"/>
      <c r="L127" s="7"/>
    </row>
    <row r="128" spans="2:12" x14ac:dyDescent="0.15">
      <c r="B128" s="7" t="s">
        <v>93</v>
      </c>
      <c r="C128" s="7" t="s">
        <v>93</v>
      </c>
      <c r="D128" s="7" t="s">
        <v>257</v>
      </c>
      <c r="E128" s="7" t="s">
        <v>94</v>
      </c>
      <c r="F128" s="7">
        <f t="shared" si="27"/>
        <v>5</v>
      </c>
      <c r="G128" s="7">
        <f t="shared" si="27"/>
        <v>5</v>
      </c>
      <c r="H128" s="7">
        <f t="shared" si="27"/>
        <v>5</v>
      </c>
      <c r="I128" s="7">
        <f t="shared" si="28"/>
        <v>15</v>
      </c>
      <c r="J128" s="7" t="str">
        <f t="shared" si="29"/>
        <v>铃铛油桃香蕉</v>
      </c>
      <c r="K128" s="7"/>
      <c r="L128" s="7"/>
    </row>
    <row r="129" spans="2:12" x14ac:dyDescent="0.15">
      <c r="B129" s="7" t="s">
        <v>263</v>
      </c>
      <c r="C129" s="7" t="s">
        <v>263</v>
      </c>
      <c r="D129" s="7" t="s">
        <v>94</v>
      </c>
      <c r="E129" s="7" t="s">
        <v>97</v>
      </c>
      <c r="F129" s="7">
        <f t="shared" si="27"/>
        <v>5</v>
      </c>
      <c r="G129" s="7">
        <f t="shared" si="27"/>
        <v>5</v>
      </c>
      <c r="H129" s="7">
        <f t="shared" si="27"/>
        <v>5</v>
      </c>
      <c r="I129" s="7">
        <f t="shared" si="28"/>
        <v>15</v>
      </c>
      <c r="J129" s="7" t="str">
        <f t="shared" si="29"/>
        <v>油桃香蕉钻石</v>
      </c>
      <c r="K129" s="7"/>
      <c r="L129" s="7"/>
    </row>
    <row r="130" spans="2:12" x14ac:dyDescent="0.15">
      <c r="B130" s="7" t="s">
        <v>94</v>
      </c>
      <c r="C130" s="7" t="s">
        <v>94</v>
      </c>
      <c r="D130" s="7" t="s">
        <v>97</v>
      </c>
      <c r="E130" s="7" t="s">
        <v>91</v>
      </c>
      <c r="F130" s="7">
        <f t="shared" si="27"/>
        <v>5</v>
      </c>
      <c r="G130" s="7">
        <f t="shared" si="27"/>
        <v>5</v>
      </c>
      <c r="H130" s="7">
        <f t="shared" si="27"/>
        <v>5</v>
      </c>
      <c r="I130" s="7">
        <f t="shared" si="28"/>
        <v>15</v>
      </c>
      <c r="J130" s="7" t="str">
        <f t="shared" si="29"/>
        <v>香蕉钻石樱桃</v>
      </c>
      <c r="K130" s="7"/>
      <c r="L130" s="7"/>
    </row>
    <row r="131" spans="2:12" x14ac:dyDescent="0.15">
      <c r="B131" s="7" t="s">
        <v>97</v>
      </c>
      <c r="C131" s="7" t="s">
        <v>97</v>
      </c>
      <c r="D131" s="7" t="s">
        <v>91</v>
      </c>
      <c r="E131" s="7" t="s">
        <v>165</v>
      </c>
      <c r="F131" s="7">
        <f t="shared" si="27"/>
        <v>5</v>
      </c>
      <c r="G131" s="7">
        <f t="shared" si="27"/>
        <v>5</v>
      </c>
      <c r="H131" s="7">
        <f t="shared" si="27"/>
        <v>5</v>
      </c>
      <c r="I131" s="7">
        <f t="shared" si="28"/>
        <v>15</v>
      </c>
      <c r="J131" s="7" t="str">
        <f t="shared" si="29"/>
        <v>钻石樱桃香蕉</v>
      </c>
      <c r="K131" s="7"/>
      <c r="L131" s="7"/>
    </row>
    <row r="132" spans="2:12" x14ac:dyDescent="0.15">
      <c r="B132" s="7" t="s">
        <v>91</v>
      </c>
      <c r="C132" s="7" t="s">
        <v>91</v>
      </c>
      <c r="D132" s="7" t="s">
        <v>165</v>
      </c>
      <c r="E132" s="7" t="s">
        <v>250</v>
      </c>
      <c r="F132" s="7">
        <f t="shared" si="27"/>
        <v>5</v>
      </c>
      <c r="G132" s="7">
        <f t="shared" si="27"/>
        <v>5</v>
      </c>
      <c r="H132" s="7">
        <f t="shared" si="27"/>
        <v>30</v>
      </c>
      <c r="I132" s="7">
        <f t="shared" si="28"/>
        <v>40</v>
      </c>
      <c r="J132" s="7" t="str">
        <f t="shared" si="29"/>
        <v>樱桃香蕉黄橙</v>
      </c>
      <c r="K132" s="7"/>
      <c r="L132" s="7"/>
    </row>
    <row r="133" spans="2:12" x14ac:dyDescent="0.15">
      <c r="B133" s="7" t="s">
        <v>165</v>
      </c>
      <c r="C133" s="7" t="s">
        <v>165</v>
      </c>
      <c r="D133" s="7" t="s">
        <v>250</v>
      </c>
      <c r="E133" s="7" t="s">
        <v>165</v>
      </c>
      <c r="F133" s="7">
        <f t="shared" si="27"/>
        <v>5</v>
      </c>
      <c r="G133" s="7">
        <f t="shared" si="27"/>
        <v>30</v>
      </c>
      <c r="H133" s="7">
        <f t="shared" si="27"/>
        <v>5</v>
      </c>
      <c r="I133" s="7">
        <f t="shared" si="28"/>
        <v>40</v>
      </c>
      <c r="J133" s="7" t="str">
        <f t="shared" si="29"/>
        <v>香蕉黄橙香蕉</v>
      </c>
      <c r="K133" s="7"/>
      <c r="L133" s="7"/>
    </row>
    <row r="134" spans="2:12" x14ac:dyDescent="0.15">
      <c r="B134" s="7" t="s">
        <v>250</v>
      </c>
      <c r="C134" s="7" t="s">
        <v>250</v>
      </c>
      <c r="D134" s="7" t="s">
        <v>165</v>
      </c>
      <c r="E134" s="7" t="s">
        <v>8</v>
      </c>
      <c r="F134" s="7">
        <f t="shared" si="27"/>
        <v>30</v>
      </c>
      <c r="G134" s="7">
        <f t="shared" si="27"/>
        <v>5</v>
      </c>
      <c r="H134" s="7">
        <f t="shared" si="27"/>
        <v>20</v>
      </c>
      <c r="I134" s="7">
        <f t="shared" si="28"/>
        <v>55</v>
      </c>
      <c r="J134" s="7" t="str">
        <f t="shared" si="29"/>
        <v>黄橙香蕉苹果</v>
      </c>
      <c r="K134" s="7"/>
      <c r="L134" s="7"/>
    </row>
    <row r="135" spans="2:12" x14ac:dyDescent="0.15">
      <c r="B135" s="7" t="s">
        <v>165</v>
      </c>
      <c r="C135" s="7" t="s">
        <v>165</v>
      </c>
      <c r="D135" s="7" t="s">
        <v>8</v>
      </c>
      <c r="E135" s="7" t="s">
        <v>161</v>
      </c>
      <c r="F135" s="7">
        <f t="shared" si="27"/>
        <v>5</v>
      </c>
      <c r="G135" s="7">
        <f t="shared" si="27"/>
        <v>20</v>
      </c>
      <c r="H135" s="7">
        <f t="shared" si="27"/>
        <v>1</v>
      </c>
      <c r="I135" s="7">
        <f t="shared" si="28"/>
        <v>26</v>
      </c>
      <c r="J135" s="7" t="str">
        <f t="shared" si="29"/>
        <v>香蕉苹果菠萝</v>
      </c>
      <c r="K135" s="7"/>
      <c r="L135" s="7"/>
    </row>
    <row r="137" spans="2:12" x14ac:dyDescent="0.15">
      <c r="B137" s="2" t="s">
        <v>168</v>
      </c>
    </row>
    <row r="138" spans="2:12" x14ac:dyDescent="0.15">
      <c r="B138" s="7" t="s">
        <v>152</v>
      </c>
      <c r="C138" s="7" t="s">
        <v>153</v>
      </c>
      <c r="D138" s="7" t="s">
        <v>154</v>
      </c>
      <c r="E138" s="7" t="s">
        <v>155</v>
      </c>
      <c r="F138" s="7" t="s">
        <v>156</v>
      </c>
      <c r="G138" s="7" t="s">
        <v>157</v>
      </c>
      <c r="H138" s="7" t="s">
        <v>158</v>
      </c>
      <c r="I138" s="7" t="s">
        <v>118</v>
      </c>
      <c r="J138" s="7" t="s">
        <v>119</v>
      </c>
      <c r="K138" s="7" t="s">
        <v>169</v>
      </c>
      <c r="L138" s="7" t="s">
        <v>121</v>
      </c>
    </row>
    <row r="139" spans="2:12" x14ac:dyDescent="0.15">
      <c r="B139" s="7" t="s">
        <v>8</v>
      </c>
      <c r="C139" s="7" t="s">
        <v>8</v>
      </c>
      <c r="D139" s="7" t="s">
        <v>161</v>
      </c>
      <c r="E139" s="7" t="s">
        <v>8</v>
      </c>
      <c r="F139" s="7">
        <f>VLOOKUP(C139,$J$3:$K$17,2,0)</f>
        <v>10</v>
      </c>
      <c r="G139" s="7">
        <f>VLOOKUP(D139,$J$3:$K$17,2,0)</f>
        <v>1</v>
      </c>
      <c r="H139" s="7">
        <f>VLOOKUP(E139,$J$3:$K$17,2,0)</f>
        <v>10</v>
      </c>
      <c r="I139" s="7">
        <f>SUM(F139:H139)</f>
        <v>21</v>
      </c>
      <c r="J139" s="7" t="str">
        <f>C139&amp;D139&amp;E139</f>
        <v>苹果菠萝苹果</v>
      </c>
      <c r="K139" s="7">
        <f>SUM(I139:I163)</f>
        <v>255</v>
      </c>
      <c r="L139" s="7">
        <f>L27</f>
        <v>268822256839920</v>
      </c>
    </row>
    <row r="140" spans="2:12" x14ac:dyDescent="0.15">
      <c r="B140" s="7" t="s">
        <v>161</v>
      </c>
      <c r="C140" s="7" t="s">
        <v>161</v>
      </c>
      <c r="D140" s="7" t="s">
        <v>8</v>
      </c>
      <c r="E140" s="7" t="s">
        <v>11</v>
      </c>
      <c r="F140" s="7">
        <f t="shared" ref="F140:H163" si="30">VLOOKUP(C140,$J$3:$K$17,2,0)</f>
        <v>1</v>
      </c>
      <c r="G140" s="7">
        <f t="shared" si="30"/>
        <v>10</v>
      </c>
      <c r="H140" s="7">
        <f t="shared" si="30"/>
        <v>5</v>
      </c>
      <c r="I140" s="7">
        <f t="shared" ref="I140:I163" si="31">SUM(F140:H140)</f>
        <v>16</v>
      </c>
      <c r="J140" s="7" t="str">
        <f t="shared" ref="J140:J163" si="32">C140&amp;D140&amp;E140</f>
        <v>菠萝苹果BAR</v>
      </c>
      <c r="K140" s="7"/>
      <c r="L140" s="7"/>
    </row>
    <row r="141" spans="2:12" x14ac:dyDescent="0.15">
      <c r="B141" s="7" t="s">
        <v>8</v>
      </c>
      <c r="C141" s="7" t="s">
        <v>8</v>
      </c>
      <c r="D141" s="7" t="s">
        <v>11</v>
      </c>
      <c r="E141" s="7" t="s">
        <v>250</v>
      </c>
      <c r="F141" s="7">
        <f t="shared" si="30"/>
        <v>10</v>
      </c>
      <c r="G141" s="7">
        <f t="shared" si="30"/>
        <v>5</v>
      </c>
      <c r="H141" s="7">
        <f t="shared" si="30"/>
        <v>5</v>
      </c>
      <c r="I141" s="7">
        <f t="shared" si="31"/>
        <v>20</v>
      </c>
      <c r="J141" s="7" t="str">
        <f t="shared" si="32"/>
        <v>苹果BAR黄橙</v>
      </c>
      <c r="K141" s="7"/>
      <c r="L141" s="7"/>
    </row>
    <row r="142" spans="2:12" x14ac:dyDescent="0.15">
      <c r="B142" s="7" t="s">
        <v>11</v>
      </c>
      <c r="C142" s="7" t="s">
        <v>11</v>
      </c>
      <c r="D142" s="7" t="s">
        <v>250</v>
      </c>
      <c r="E142" s="7" t="s">
        <v>257</v>
      </c>
      <c r="F142" s="7">
        <f t="shared" si="30"/>
        <v>5</v>
      </c>
      <c r="G142" s="7">
        <f t="shared" si="30"/>
        <v>5</v>
      </c>
      <c r="H142" s="7">
        <f t="shared" si="30"/>
        <v>1</v>
      </c>
      <c r="I142" s="7">
        <f t="shared" si="31"/>
        <v>11</v>
      </c>
      <c r="J142" s="7" t="str">
        <f t="shared" si="32"/>
        <v>BAR黄橙油桃</v>
      </c>
      <c r="K142" s="7"/>
      <c r="L142" s="7"/>
    </row>
    <row r="143" spans="2:12" x14ac:dyDescent="0.15">
      <c r="B143" s="7" t="s">
        <v>250</v>
      </c>
      <c r="C143" s="7" t="s">
        <v>250</v>
      </c>
      <c r="D143" s="7" t="s">
        <v>257</v>
      </c>
      <c r="E143" s="7" t="s">
        <v>89</v>
      </c>
      <c r="F143" s="7">
        <f t="shared" si="30"/>
        <v>5</v>
      </c>
      <c r="G143" s="7">
        <f t="shared" si="30"/>
        <v>1</v>
      </c>
      <c r="H143" s="7">
        <f t="shared" si="30"/>
        <v>1</v>
      </c>
      <c r="I143" s="7">
        <f t="shared" si="31"/>
        <v>7</v>
      </c>
      <c r="J143" s="7" t="str">
        <f t="shared" si="32"/>
        <v>黄橙油桃西瓜</v>
      </c>
      <c r="K143" s="7"/>
      <c r="L143" s="7"/>
    </row>
    <row r="144" spans="2:12" x14ac:dyDescent="0.15">
      <c r="B144" s="7" t="s">
        <v>263</v>
      </c>
      <c r="C144" s="7" t="s">
        <v>263</v>
      </c>
      <c r="D144" s="7" t="s">
        <v>89</v>
      </c>
      <c r="E144" s="7" t="s">
        <v>90</v>
      </c>
      <c r="F144" s="7">
        <f t="shared" si="30"/>
        <v>1</v>
      </c>
      <c r="G144" s="7">
        <f t="shared" si="30"/>
        <v>1</v>
      </c>
      <c r="H144" s="7">
        <f t="shared" si="30"/>
        <v>10</v>
      </c>
      <c r="I144" s="7">
        <f t="shared" si="31"/>
        <v>12</v>
      </c>
      <c r="J144" s="7" t="str">
        <f t="shared" si="32"/>
        <v>油桃西瓜苹果</v>
      </c>
      <c r="K144" s="7"/>
      <c r="L144" s="7"/>
    </row>
    <row r="145" spans="2:12" x14ac:dyDescent="0.15">
      <c r="B145" s="7" t="s">
        <v>89</v>
      </c>
      <c r="C145" s="7" t="s">
        <v>89</v>
      </c>
      <c r="D145" s="7" t="s">
        <v>90</v>
      </c>
      <c r="E145" s="7" t="s">
        <v>91</v>
      </c>
      <c r="F145" s="7">
        <f t="shared" si="30"/>
        <v>1</v>
      </c>
      <c r="G145" s="7">
        <f t="shared" si="30"/>
        <v>10</v>
      </c>
      <c r="H145" s="7">
        <f t="shared" si="30"/>
        <v>1</v>
      </c>
      <c r="I145" s="7">
        <f t="shared" si="31"/>
        <v>12</v>
      </c>
      <c r="J145" s="7" t="str">
        <f t="shared" si="32"/>
        <v>西瓜苹果樱桃</v>
      </c>
      <c r="K145" s="7"/>
      <c r="L145" s="7"/>
    </row>
    <row r="146" spans="2:12" x14ac:dyDescent="0.15">
      <c r="B146" s="7" t="s">
        <v>90</v>
      </c>
      <c r="C146" s="7" t="s">
        <v>90</v>
      </c>
      <c r="D146" s="7" t="s">
        <v>91</v>
      </c>
      <c r="E146" s="7" t="s">
        <v>92</v>
      </c>
      <c r="F146" s="7">
        <f t="shared" si="30"/>
        <v>10</v>
      </c>
      <c r="G146" s="7">
        <f t="shared" si="30"/>
        <v>1</v>
      </c>
      <c r="H146" s="7">
        <f t="shared" si="30"/>
        <v>1</v>
      </c>
      <c r="I146" s="7">
        <f t="shared" si="31"/>
        <v>12</v>
      </c>
      <c r="J146" s="7" t="str">
        <f t="shared" si="32"/>
        <v>苹果樱桃葡萄</v>
      </c>
      <c r="K146" s="7"/>
      <c r="L146" s="7"/>
    </row>
    <row r="147" spans="2:12" x14ac:dyDescent="0.15">
      <c r="B147" s="7" t="s">
        <v>91</v>
      </c>
      <c r="C147" s="7" t="s">
        <v>91</v>
      </c>
      <c r="D147" s="7" t="s">
        <v>92</v>
      </c>
      <c r="E147" s="7" t="s">
        <v>93</v>
      </c>
      <c r="F147" s="7">
        <f t="shared" si="30"/>
        <v>1</v>
      </c>
      <c r="G147" s="7">
        <f t="shared" si="30"/>
        <v>1</v>
      </c>
      <c r="H147" s="7">
        <f t="shared" si="30"/>
        <v>1</v>
      </c>
      <c r="I147" s="7">
        <f t="shared" si="31"/>
        <v>3</v>
      </c>
      <c r="J147" s="7" t="str">
        <f t="shared" si="32"/>
        <v>樱桃葡萄铃铛</v>
      </c>
      <c r="K147" s="7"/>
      <c r="L147" s="7"/>
    </row>
    <row r="148" spans="2:12" x14ac:dyDescent="0.15">
      <c r="B148" s="7" t="s">
        <v>92</v>
      </c>
      <c r="C148" s="7" t="s">
        <v>92</v>
      </c>
      <c r="D148" s="7" t="s">
        <v>93</v>
      </c>
      <c r="E148" s="7" t="s">
        <v>150</v>
      </c>
      <c r="F148" s="7">
        <f t="shared" si="30"/>
        <v>1</v>
      </c>
      <c r="G148" s="7">
        <f t="shared" si="30"/>
        <v>1</v>
      </c>
      <c r="H148" s="7">
        <f t="shared" si="30"/>
        <v>1</v>
      </c>
      <c r="I148" s="7">
        <f t="shared" si="31"/>
        <v>3</v>
      </c>
      <c r="J148" s="7" t="str">
        <f t="shared" si="32"/>
        <v>葡萄铃铛西瓜</v>
      </c>
      <c r="K148" s="7"/>
      <c r="L148" s="7"/>
    </row>
    <row r="149" spans="2:12" x14ac:dyDescent="0.15">
      <c r="B149" s="7" t="s">
        <v>93</v>
      </c>
      <c r="C149" s="7" t="s">
        <v>93</v>
      </c>
      <c r="D149" s="7" t="s">
        <v>150</v>
      </c>
      <c r="E149" s="7" t="s">
        <v>162</v>
      </c>
      <c r="F149" s="7">
        <f t="shared" si="30"/>
        <v>1</v>
      </c>
      <c r="G149" s="7">
        <f t="shared" si="30"/>
        <v>1</v>
      </c>
      <c r="H149" s="7">
        <f t="shared" si="30"/>
        <v>1</v>
      </c>
      <c r="I149" s="7">
        <f t="shared" si="31"/>
        <v>3</v>
      </c>
      <c r="J149" s="7" t="str">
        <f t="shared" si="32"/>
        <v>铃铛西瓜葡萄</v>
      </c>
      <c r="K149" s="7"/>
      <c r="L149" s="7"/>
    </row>
    <row r="150" spans="2:12" x14ac:dyDescent="0.15">
      <c r="B150" s="7" t="s">
        <v>150</v>
      </c>
      <c r="C150" s="7" t="s">
        <v>150</v>
      </c>
      <c r="D150" s="7" t="s">
        <v>162</v>
      </c>
      <c r="E150" s="7" t="s">
        <v>99</v>
      </c>
      <c r="F150" s="7">
        <f t="shared" si="30"/>
        <v>1</v>
      </c>
      <c r="G150" s="7">
        <f t="shared" si="30"/>
        <v>1</v>
      </c>
      <c r="H150" s="7">
        <f t="shared" si="30"/>
        <v>1</v>
      </c>
      <c r="I150" s="7">
        <f t="shared" si="31"/>
        <v>3</v>
      </c>
      <c r="J150" s="7" t="str">
        <f t="shared" si="32"/>
        <v>西瓜葡萄宝箱</v>
      </c>
      <c r="K150" s="7"/>
      <c r="L150" s="7"/>
    </row>
    <row r="151" spans="2:12" x14ac:dyDescent="0.15">
      <c r="B151" s="7" t="s">
        <v>162</v>
      </c>
      <c r="C151" s="7" t="s">
        <v>162</v>
      </c>
      <c r="D151" s="7" t="s">
        <v>99</v>
      </c>
      <c r="E151" s="7" t="s">
        <v>90</v>
      </c>
      <c r="F151" s="7">
        <f t="shared" si="30"/>
        <v>1</v>
      </c>
      <c r="G151" s="7">
        <f t="shared" si="30"/>
        <v>1</v>
      </c>
      <c r="H151" s="7">
        <f t="shared" si="30"/>
        <v>10</v>
      </c>
      <c r="I151" s="7">
        <f t="shared" si="31"/>
        <v>12</v>
      </c>
      <c r="J151" s="7" t="str">
        <f t="shared" si="32"/>
        <v>葡萄宝箱苹果</v>
      </c>
      <c r="K151" s="7"/>
      <c r="L151" s="7"/>
    </row>
    <row r="152" spans="2:12" x14ac:dyDescent="0.15">
      <c r="B152" s="7" t="s">
        <v>99</v>
      </c>
      <c r="C152" s="7" t="s">
        <v>99</v>
      </c>
      <c r="D152" s="7" t="s">
        <v>90</v>
      </c>
      <c r="E152" s="7" t="s">
        <v>97</v>
      </c>
      <c r="F152" s="7">
        <f t="shared" si="30"/>
        <v>1</v>
      </c>
      <c r="G152" s="7">
        <f t="shared" si="30"/>
        <v>10</v>
      </c>
      <c r="H152" s="7">
        <f t="shared" si="30"/>
        <v>5</v>
      </c>
      <c r="I152" s="7">
        <f t="shared" si="31"/>
        <v>16</v>
      </c>
      <c r="J152" s="7" t="str">
        <f t="shared" si="32"/>
        <v>宝箱苹果钻石</v>
      </c>
      <c r="K152" s="7"/>
      <c r="L152" s="7"/>
    </row>
    <row r="153" spans="2:12" x14ac:dyDescent="0.15">
      <c r="B153" s="7" t="s">
        <v>90</v>
      </c>
      <c r="C153" s="7" t="s">
        <v>90</v>
      </c>
      <c r="D153" s="7" t="s">
        <v>97</v>
      </c>
      <c r="E153" s="7" t="s">
        <v>79</v>
      </c>
      <c r="F153" s="7">
        <f t="shared" si="30"/>
        <v>10</v>
      </c>
      <c r="G153" s="7">
        <f t="shared" si="30"/>
        <v>5</v>
      </c>
      <c r="H153" s="7">
        <f t="shared" si="30"/>
        <v>5</v>
      </c>
      <c r="I153" s="7">
        <f t="shared" si="31"/>
        <v>20</v>
      </c>
      <c r="J153" s="7" t="str">
        <f t="shared" si="32"/>
        <v>苹果钻石荔枝</v>
      </c>
      <c r="K153" s="7"/>
      <c r="L153" s="7"/>
    </row>
    <row r="154" spans="2:12" x14ac:dyDescent="0.15">
      <c r="B154" s="7" t="s">
        <v>97</v>
      </c>
      <c r="C154" s="7" t="s">
        <v>97</v>
      </c>
      <c r="D154" s="7" t="s">
        <v>79</v>
      </c>
      <c r="E154" s="7" t="s">
        <v>93</v>
      </c>
      <c r="F154" s="7">
        <f t="shared" si="30"/>
        <v>5</v>
      </c>
      <c r="G154" s="7">
        <f t="shared" si="30"/>
        <v>5</v>
      </c>
      <c r="H154" s="7">
        <f t="shared" si="30"/>
        <v>1</v>
      </c>
      <c r="I154" s="7">
        <f t="shared" si="31"/>
        <v>11</v>
      </c>
      <c r="J154" s="7" t="str">
        <f t="shared" si="32"/>
        <v>钻石荔枝铃铛</v>
      </c>
      <c r="K154" s="7"/>
      <c r="L154" s="7"/>
    </row>
    <row r="155" spans="2:12" x14ac:dyDescent="0.15">
      <c r="B155" s="7" t="s">
        <v>79</v>
      </c>
      <c r="C155" s="7" t="s">
        <v>79</v>
      </c>
      <c r="D155" s="7" t="s">
        <v>93</v>
      </c>
      <c r="E155" s="7" t="s">
        <v>257</v>
      </c>
      <c r="F155" s="7">
        <f t="shared" si="30"/>
        <v>5</v>
      </c>
      <c r="G155" s="7">
        <f t="shared" si="30"/>
        <v>1</v>
      </c>
      <c r="H155" s="7">
        <f t="shared" si="30"/>
        <v>1</v>
      </c>
      <c r="I155" s="7">
        <f t="shared" si="31"/>
        <v>7</v>
      </c>
      <c r="J155" s="7" t="str">
        <f t="shared" si="32"/>
        <v>荔枝铃铛油桃</v>
      </c>
      <c r="K155" s="7"/>
      <c r="L155" s="7"/>
    </row>
    <row r="156" spans="2:12" x14ac:dyDescent="0.15">
      <c r="B156" s="7" t="s">
        <v>93</v>
      </c>
      <c r="C156" s="7" t="s">
        <v>93</v>
      </c>
      <c r="D156" s="7" t="s">
        <v>257</v>
      </c>
      <c r="E156" s="7" t="s">
        <v>94</v>
      </c>
      <c r="F156" s="7">
        <f t="shared" si="30"/>
        <v>1</v>
      </c>
      <c r="G156" s="7">
        <f t="shared" si="30"/>
        <v>1</v>
      </c>
      <c r="H156" s="7">
        <f t="shared" si="30"/>
        <v>1</v>
      </c>
      <c r="I156" s="7">
        <f t="shared" si="31"/>
        <v>3</v>
      </c>
      <c r="J156" s="7" t="str">
        <f t="shared" si="32"/>
        <v>铃铛油桃香蕉</v>
      </c>
      <c r="K156" s="7"/>
      <c r="L156" s="7"/>
    </row>
    <row r="157" spans="2:12" x14ac:dyDescent="0.15">
      <c r="B157" s="7" t="s">
        <v>263</v>
      </c>
      <c r="C157" s="7" t="s">
        <v>263</v>
      </c>
      <c r="D157" s="7" t="s">
        <v>94</v>
      </c>
      <c r="E157" s="7" t="s">
        <v>97</v>
      </c>
      <c r="F157" s="7">
        <f t="shared" si="30"/>
        <v>1</v>
      </c>
      <c r="G157" s="7">
        <f t="shared" si="30"/>
        <v>1</v>
      </c>
      <c r="H157" s="7">
        <f t="shared" si="30"/>
        <v>5</v>
      </c>
      <c r="I157" s="7">
        <f t="shared" si="31"/>
        <v>7</v>
      </c>
      <c r="J157" s="7" t="str">
        <f t="shared" si="32"/>
        <v>油桃香蕉钻石</v>
      </c>
      <c r="K157" s="7"/>
      <c r="L157" s="7"/>
    </row>
    <row r="158" spans="2:12" x14ac:dyDescent="0.15">
      <c r="B158" s="7" t="s">
        <v>94</v>
      </c>
      <c r="C158" s="7" t="s">
        <v>94</v>
      </c>
      <c r="D158" s="7" t="s">
        <v>97</v>
      </c>
      <c r="E158" s="7" t="s">
        <v>91</v>
      </c>
      <c r="F158" s="7">
        <f t="shared" si="30"/>
        <v>1</v>
      </c>
      <c r="G158" s="7">
        <f t="shared" si="30"/>
        <v>5</v>
      </c>
      <c r="H158" s="7">
        <f t="shared" si="30"/>
        <v>1</v>
      </c>
      <c r="I158" s="7">
        <f t="shared" si="31"/>
        <v>7</v>
      </c>
      <c r="J158" s="7" t="str">
        <f t="shared" si="32"/>
        <v>香蕉钻石樱桃</v>
      </c>
      <c r="K158" s="7"/>
      <c r="L158" s="7"/>
    </row>
    <row r="159" spans="2:12" x14ac:dyDescent="0.15">
      <c r="B159" s="7" t="s">
        <v>97</v>
      </c>
      <c r="C159" s="7" t="s">
        <v>97</v>
      </c>
      <c r="D159" s="7" t="s">
        <v>91</v>
      </c>
      <c r="E159" s="7" t="s">
        <v>161</v>
      </c>
      <c r="F159" s="7">
        <f t="shared" si="30"/>
        <v>5</v>
      </c>
      <c r="G159" s="7">
        <f t="shared" si="30"/>
        <v>1</v>
      </c>
      <c r="H159" s="7">
        <f t="shared" si="30"/>
        <v>1</v>
      </c>
      <c r="I159" s="7">
        <f t="shared" si="31"/>
        <v>7</v>
      </c>
      <c r="J159" s="7" t="str">
        <f t="shared" si="32"/>
        <v>钻石樱桃菠萝</v>
      </c>
      <c r="K159" s="7"/>
      <c r="L159" s="7"/>
    </row>
    <row r="160" spans="2:12" x14ac:dyDescent="0.15">
      <c r="B160" s="7" t="s">
        <v>91</v>
      </c>
      <c r="C160" s="7" t="s">
        <v>91</v>
      </c>
      <c r="D160" s="7" t="s">
        <v>161</v>
      </c>
      <c r="E160" s="7" t="s">
        <v>250</v>
      </c>
      <c r="F160" s="7">
        <f t="shared" si="30"/>
        <v>1</v>
      </c>
      <c r="G160" s="7">
        <f t="shared" si="30"/>
        <v>1</v>
      </c>
      <c r="H160" s="7">
        <f t="shared" si="30"/>
        <v>5</v>
      </c>
      <c r="I160" s="7">
        <f t="shared" si="31"/>
        <v>7</v>
      </c>
      <c r="J160" s="7" t="str">
        <f t="shared" si="32"/>
        <v>樱桃菠萝黄橙</v>
      </c>
      <c r="K160" s="7"/>
      <c r="L160" s="7"/>
    </row>
    <row r="161" spans="2:17" x14ac:dyDescent="0.15">
      <c r="B161" s="7" t="s">
        <v>161</v>
      </c>
      <c r="C161" s="7" t="s">
        <v>161</v>
      </c>
      <c r="D161" s="7" t="s">
        <v>250</v>
      </c>
      <c r="E161" s="7" t="s">
        <v>165</v>
      </c>
      <c r="F161" s="7">
        <f t="shared" si="30"/>
        <v>1</v>
      </c>
      <c r="G161" s="7">
        <f t="shared" si="30"/>
        <v>5</v>
      </c>
      <c r="H161" s="7">
        <f t="shared" si="30"/>
        <v>1</v>
      </c>
      <c r="I161" s="7">
        <f t="shared" si="31"/>
        <v>7</v>
      </c>
      <c r="J161" s="7" t="str">
        <f t="shared" si="32"/>
        <v>菠萝黄橙香蕉</v>
      </c>
      <c r="K161" s="7"/>
      <c r="L161" s="7"/>
    </row>
    <row r="162" spans="2:17" x14ac:dyDescent="0.15">
      <c r="B162" s="7" t="s">
        <v>250</v>
      </c>
      <c r="C162" s="7" t="s">
        <v>250</v>
      </c>
      <c r="D162" s="7" t="s">
        <v>165</v>
      </c>
      <c r="E162" s="7" t="s">
        <v>8</v>
      </c>
      <c r="F162" s="7">
        <f t="shared" si="30"/>
        <v>5</v>
      </c>
      <c r="G162" s="7">
        <f t="shared" si="30"/>
        <v>1</v>
      </c>
      <c r="H162" s="7">
        <f t="shared" si="30"/>
        <v>10</v>
      </c>
      <c r="I162" s="7">
        <f t="shared" si="31"/>
        <v>16</v>
      </c>
      <c r="J162" s="7" t="str">
        <f t="shared" si="32"/>
        <v>黄橙香蕉苹果</v>
      </c>
      <c r="K162" s="7"/>
      <c r="L162" s="7"/>
    </row>
    <row r="163" spans="2:17" x14ac:dyDescent="0.15">
      <c r="B163" s="7" t="s">
        <v>165</v>
      </c>
      <c r="C163" s="7" t="s">
        <v>165</v>
      </c>
      <c r="D163" s="7" t="s">
        <v>8</v>
      </c>
      <c r="E163" s="7" t="s">
        <v>161</v>
      </c>
      <c r="F163" s="7">
        <f t="shared" si="30"/>
        <v>1</v>
      </c>
      <c r="G163" s="7">
        <f t="shared" si="30"/>
        <v>10</v>
      </c>
      <c r="H163" s="7">
        <f t="shared" si="30"/>
        <v>1</v>
      </c>
      <c r="I163" s="7">
        <f t="shared" si="31"/>
        <v>12</v>
      </c>
      <c r="J163" s="7" t="str">
        <f t="shared" si="32"/>
        <v>香蕉苹果菠萝</v>
      </c>
      <c r="K163" s="7"/>
      <c r="L163" s="7"/>
    </row>
    <row r="164" spans="2:17" x14ac:dyDescent="0.15">
      <c r="B164" s="37"/>
      <c r="C164" s="38"/>
      <c r="D164" s="38"/>
      <c r="E164" s="38"/>
      <c r="F164" s="38"/>
      <c r="G164" s="38"/>
      <c r="H164" s="38"/>
      <c r="I164" s="38"/>
      <c r="J164" s="38"/>
      <c r="K164" s="38"/>
      <c r="L164" s="39"/>
      <c r="P164" s="2" t="s">
        <v>290</v>
      </c>
    </row>
    <row r="165" spans="2:17" ht="17.25" thickBot="1" x14ac:dyDescent="0.2">
      <c r="B165" s="37"/>
      <c r="C165" s="38"/>
      <c r="D165" s="38"/>
      <c r="E165" s="38"/>
      <c r="F165" s="38"/>
      <c r="G165" s="38"/>
      <c r="H165" s="38"/>
      <c r="I165" s="38"/>
      <c r="J165" s="38"/>
      <c r="K165" s="38"/>
      <c r="L165" s="39"/>
      <c r="P165" s="1" t="s">
        <v>288</v>
      </c>
    </row>
    <row r="166" spans="2:17" ht="17.25" thickBot="1" x14ac:dyDescent="0.2">
      <c r="B166" s="40" t="s">
        <v>170</v>
      </c>
      <c r="C166" s="16" t="s">
        <v>292</v>
      </c>
      <c r="D166" s="16" t="s">
        <v>293</v>
      </c>
      <c r="E166" s="16" t="s">
        <v>72</v>
      </c>
      <c r="F166" s="16" t="s">
        <v>74</v>
      </c>
      <c r="G166" s="16" t="s">
        <v>75</v>
      </c>
      <c r="H166" s="16" t="s">
        <v>171</v>
      </c>
      <c r="I166" s="16" t="s">
        <v>172</v>
      </c>
      <c r="J166" s="16" t="s">
        <v>173</v>
      </c>
      <c r="K166" s="16" t="s">
        <v>174</v>
      </c>
      <c r="L166" s="16" t="s">
        <v>175</v>
      </c>
      <c r="M166" s="16" t="s">
        <v>176</v>
      </c>
      <c r="N166" s="17" t="s">
        <v>177</v>
      </c>
      <c r="Q166" s="1" t="s">
        <v>301</v>
      </c>
    </row>
    <row r="167" spans="2:17" x14ac:dyDescent="0.15">
      <c r="B167" s="11" t="s">
        <v>178</v>
      </c>
      <c r="C167" s="11" t="s">
        <v>79</v>
      </c>
      <c r="D167" s="12" t="s">
        <v>179</v>
      </c>
      <c r="E167" s="13">
        <f>SUMIF(IF(MID($D167,1,1)="A",$C$27:$C$51,IF(MID($D167,1,1)="B",$D$27:$D$51,$E$27:$E$51)),$C167,$I$27:$I$51)</f>
        <v>15</v>
      </c>
      <c r="F167" s="13">
        <f>SUMIF(IF(MID($D167,2,1)="A",$C$55:$C$79,IF(MID($D167,2,1)="B",$D$55:$D$79,$E$55:$E$79)),$C167,$I$55:$I$79)</f>
        <v>15</v>
      </c>
      <c r="G167" s="13">
        <f>IF(MID($D167,3,1)="@",SUM($I$83:$I$107),SUMIF(IF(MID($D167,3,1)="A",$C$83:$C$107,IF(MID($D167,3,1)="B",$D$83:$D$107,$E$83:$E$107)),$C167,$I$83:$I$107)+IF($C167="BAR",0,SUMIF(IF(MID($D167,3,1)="A",$C$83:$C$107,IF(MID($D167,3,1)="B",$D$83:$D$107,$E$83:$E$107)),"BAR",$I$83:$I$107)))</f>
        <v>110</v>
      </c>
      <c r="H167" s="13">
        <f>IF(MID($D167,4,1)="@",SUM($I$111:$I$135),SUMIF(IF(MID($D167,4,1)="A",$C$111:$C$135,IF(MID($D167,4,1)="B",$D$111:$D$135,$E$111:$E$135)),$C167,$I$111:$I$135)+IF($C167="BAR",0,SUMIF(IF(MID($D167,4,1)="A",$C$111:$C$135,IF(MID($D167,4,1)="B",$D$111:$D$135,$E$111:$E$135)),"BAR",$I$111:$I$135)))</f>
        <v>657</v>
      </c>
      <c r="I167" s="13">
        <f>IF(MID($D167,5,1)="@",SUM($I$139:$I$163),SUMIF(IF(MID($D167,5,1)="A",$C$139:$C$163,IF(MID($D167,5,1)="B",$D$139:$D$163,$E$139:$E$163)),$C167,$I$139:$I$163)+IF($C167="BAR",0,SUMIF(IF(MID($D167,5,1)="A",$C$139:$C$163,IF(MID($D167,5,1)="B",$D$139:$D$163,$E$139:$E$163)),"BAR",$I$139:$I$163)))</f>
        <v>255</v>
      </c>
      <c r="J167" s="14">
        <f t="shared" ref="J167:J230" si="33">VLOOKUP($C167,$P$4:$T$17,VALUE(RIGHT($B167,1)),0)</f>
        <v>50</v>
      </c>
      <c r="K167" s="14">
        <f>E167*F167*G167*H167*I167</f>
        <v>4146491250</v>
      </c>
      <c r="L167" s="14">
        <f>J167*K167</f>
        <v>207324562500</v>
      </c>
      <c r="M167" s="14">
        <f>L167/$L$139</f>
        <v>7.7123287683526504E-4</v>
      </c>
      <c r="N167" s="15">
        <f>K167/$L$139</f>
        <v>1.5424657536705301E-5</v>
      </c>
      <c r="Q167" s="1" t="s">
        <v>302</v>
      </c>
    </row>
    <row r="168" spans="2:17" x14ac:dyDescent="0.15">
      <c r="B168" s="8" t="s">
        <v>180</v>
      </c>
      <c r="C168" s="8" t="s">
        <v>79</v>
      </c>
      <c r="D168" s="10" t="s">
        <v>181</v>
      </c>
      <c r="E168" s="13">
        <f t="shared" ref="E168:E231" si="34">SUMIF(IF(MID($D168,1,1)="A",$C$27:$C$51,IF(MID($D168,1,1)="B",$D$27:$D$51,$E$27:$E$51)),$C168,$I$27:$I$51)</f>
        <v>15</v>
      </c>
      <c r="F168" s="13">
        <f t="shared" ref="F168:F231" si="35">SUMIF(IF(MID($D168,2,1)="A",$C$55:$C$79,IF(MID($D168,2,1)="B",$D$55:$D$79,$E$55:$E$79)),$C168,$I$55:$I$79)</f>
        <v>15</v>
      </c>
      <c r="G168" s="13">
        <f t="shared" ref="G168:G231" si="36">IF(MID($D168,3,1)="@",SUM($I$83:$I$107),SUMIF(IF(MID($D168,3,1)="A",$C$83:$C$107,IF(MID($D168,3,1)="B",$D$83:$D$107,$E$83:$E$107)),$C168,$I$83:$I$107)+IF($C168="BAR",0,SUMIF(IF(MID($D168,3,1)="A",$C$83:$C$107,IF(MID($D168,3,1)="B",$D$83:$D$107,$E$83:$E$107)),"BAR",$I$83:$I$107)))</f>
        <v>110</v>
      </c>
      <c r="H168" s="13">
        <f t="shared" ref="H168:H231" si="37">IF(MID($D168,4,1)="@",SUM($I$111:$I$135),SUMIF(IF(MID($D168,4,1)="A",$C$111:$C$135,IF(MID($D168,4,1)="B",$D$111:$D$135,$E$111:$E$135)),$C168,$I$111:$I$135)+IF($C168="BAR",0,SUMIF(IF(MID($D168,4,1)="A",$C$111:$C$135,IF(MID($D168,4,1)="B",$D$111:$D$135,$E$111:$E$135)),"BAR",$I$111:$I$135)))</f>
        <v>70</v>
      </c>
      <c r="I168" s="13">
        <f t="shared" ref="I168:I231" si="38">IF(MID($D168,5,1)="@",SUM($I$139:$I$163),SUMIF(IF(MID($D168,5,1)="A",$C$139:$C$163,IF(MID($D168,5,1)="B",$D$139:$D$163,$E$139:$E$163)),$C168,$I$139:$I$163)+IF($C168="BAR",0,SUMIF(IF(MID($D168,5,1)="A",$C$139:$C$163,IF(MID($D168,5,1)="B",$D$139:$D$163,$E$139:$E$163)),"BAR",$I$139:$I$163)))</f>
        <v>255</v>
      </c>
      <c r="J168" s="14">
        <f t="shared" si="33"/>
        <v>200</v>
      </c>
      <c r="K168" s="14">
        <f t="shared" ref="K168:K231" si="39">E168*F168*G168*H168*I168</f>
        <v>441787500</v>
      </c>
      <c r="L168" s="14">
        <f t="shared" ref="L168:L231" si="40">J168*K168</f>
        <v>88357500000</v>
      </c>
      <c r="M168" s="14">
        <f t="shared" ref="M168:M231" si="41">L168/$L$139</f>
        <v>3.2868372224333976E-4</v>
      </c>
      <c r="N168" s="15">
        <f t="shared" ref="N168:N231" si="42">K168/$L$139</f>
        <v>1.6434186112166986E-6</v>
      </c>
      <c r="Q168" s="1" t="s">
        <v>291</v>
      </c>
    </row>
    <row r="169" spans="2:17" x14ac:dyDescent="0.15">
      <c r="B169" s="8" t="s">
        <v>182</v>
      </c>
      <c r="C169" s="8" t="s">
        <v>79</v>
      </c>
      <c r="D169" s="10" t="s">
        <v>183</v>
      </c>
      <c r="E169" s="13">
        <f t="shared" si="34"/>
        <v>15</v>
      </c>
      <c r="F169" s="13">
        <f t="shared" si="35"/>
        <v>15</v>
      </c>
      <c r="G169" s="13">
        <f t="shared" si="36"/>
        <v>110</v>
      </c>
      <c r="H169" s="13">
        <f t="shared" si="37"/>
        <v>70</v>
      </c>
      <c r="I169" s="13">
        <f t="shared" si="38"/>
        <v>31</v>
      </c>
      <c r="J169" s="14">
        <f t="shared" si="33"/>
        <v>2000</v>
      </c>
      <c r="K169" s="14">
        <f t="shared" si="39"/>
        <v>53707500</v>
      </c>
      <c r="L169" s="14">
        <f t="shared" si="40"/>
        <v>107415000000</v>
      </c>
      <c r="M169" s="14">
        <f t="shared" si="41"/>
        <v>3.9957628978602087E-4</v>
      </c>
      <c r="N169" s="15">
        <f t="shared" si="42"/>
        <v>1.9978814489301043E-7</v>
      </c>
      <c r="P169" s="1" t="s">
        <v>308</v>
      </c>
    </row>
    <row r="170" spans="2:17" x14ac:dyDescent="0.15">
      <c r="B170" s="11" t="s">
        <v>178</v>
      </c>
      <c r="C170" s="11" t="s">
        <v>79</v>
      </c>
      <c r="D170" s="12" t="s">
        <v>184</v>
      </c>
      <c r="E170" s="13">
        <f t="shared" si="34"/>
        <v>15</v>
      </c>
      <c r="F170" s="13">
        <f t="shared" si="35"/>
        <v>15</v>
      </c>
      <c r="G170" s="13">
        <f t="shared" si="36"/>
        <v>90</v>
      </c>
      <c r="H170" s="13">
        <f t="shared" si="37"/>
        <v>657</v>
      </c>
      <c r="I170" s="13">
        <f t="shared" si="38"/>
        <v>255</v>
      </c>
      <c r="J170" s="14">
        <f t="shared" si="33"/>
        <v>50</v>
      </c>
      <c r="K170" s="14">
        <f t="shared" si="39"/>
        <v>3392583750</v>
      </c>
      <c r="L170" s="14">
        <f t="shared" si="40"/>
        <v>169629187500</v>
      </c>
      <c r="M170" s="14">
        <f t="shared" si="41"/>
        <v>6.3100871741067141E-4</v>
      </c>
      <c r="N170" s="15">
        <f t="shared" si="42"/>
        <v>1.2620174348213427E-5</v>
      </c>
    </row>
    <row r="171" spans="2:17" x14ac:dyDescent="0.15">
      <c r="B171" s="8" t="s">
        <v>180</v>
      </c>
      <c r="C171" s="8" t="s">
        <v>79</v>
      </c>
      <c r="D171" s="10" t="s">
        <v>185</v>
      </c>
      <c r="E171" s="13">
        <f t="shared" si="34"/>
        <v>15</v>
      </c>
      <c r="F171" s="13">
        <f t="shared" si="35"/>
        <v>15</v>
      </c>
      <c r="G171" s="13">
        <f t="shared" si="36"/>
        <v>90</v>
      </c>
      <c r="H171" s="13">
        <f t="shared" si="37"/>
        <v>55</v>
      </c>
      <c r="I171" s="13">
        <f t="shared" si="38"/>
        <v>255</v>
      </c>
      <c r="J171" s="14">
        <f t="shared" si="33"/>
        <v>200</v>
      </c>
      <c r="K171" s="14">
        <f t="shared" si="39"/>
        <v>284006250</v>
      </c>
      <c r="L171" s="14">
        <f t="shared" si="40"/>
        <v>56801250000</v>
      </c>
      <c r="M171" s="14">
        <f t="shared" si="41"/>
        <v>2.1129667858500411E-4</v>
      </c>
      <c r="N171" s="15">
        <f t="shared" si="42"/>
        <v>1.0564833929250206E-6</v>
      </c>
      <c r="P171" s="2" t="s">
        <v>294</v>
      </c>
    </row>
    <row r="172" spans="2:17" x14ac:dyDescent="0.15">
      <c r="B172" s="8" t="s">
        <v>182</v>
      </c>
      <c r="C172" s="8" t="s">
        <v>79</v>
      </c>
      <c r="D172" s="10" t="s">
        <v>186</v>
      </c>
      <c r="E172" s="13">
        <f t="shared" si="34"/>
        <v>15</v>
      </c>
      <c r="F172" s="13">
        <f t="shared" si="35"/>
        <v>15</v>
      </c>
      <c r="G172" s="13">
        <f t="shared" si="36"/>
        <v>90</v>
      </c>
      <c r="H172" s="13">
        <f t="shared" si="37"/>
        <v>55</v>
      </c>
      <c r="I172" s="13">
        <f t="shared" si="38"/>
        <v>18</v>
      </c>
      <c r="J172" s="14">
        <f t="shared" si="33"/>
        <v>2000</v>
      </c>
      <c r="K172" s="14">
        <f t="shared" si="39"/>
        <v>20047500</v>
      </c>
      <c r="L172" s="14">
        <f t="shared" si="40"/>
        <v>40095000000</v>
      </c>
      <c r="M172" s="14">
        <f t="shared" si="41"/>
        <v>1.4915059664823819E-4</v>
      </c>
      <c r="N172" s="15">
        <f t="shared" si="42"/>
        <v>7.4575298324119103E-8</v>
      </c>
      <c r="P172" s="1" t="s">
        <v>288</v>
      </c>
    </row>
    <row r="173" spans="2:17" x14ac:dyDescent="0.15">
      <c r="B173" s="11" t="s">
        <v>178</v>
      </c>
      <c r="C173" s="11" t="s">
        <v>79</v>
      </c>
      <c r="D173" s="10" t="s">
        <v>187</v>
      </c>
      <c r="E173" s="13">
        <f t="shared" si="34"/>
        <v>15</v>
      </c>
      <c r="F173" s="13">
        <f t="shared" si="35"/>
        <v>15</v>
      </c>
      <c r="G173" s="13">
        <f t="shared" si="36"/>
        <v>115</v>
      </c>
      <c r="H173" s="13">
        <f t="shared" si="37"/>
        <v>657</v>
      </c>
      <c r="I173" s="13">
        <f t="shared" si="38"/>
        <v>255</v>
      </c>
      <c r="J173" s="14">
        <f t="shared" si="33"/>
        <v>50</v>
      </c>
      <c r="K173" s="14">
        <f t="shared" si="39"/>
        <v>4334968125</v>
      </c>
      <c r="L173" s="14">
        <f t="shared" si="40"/>
        <v>216748406250</v>
      </c>
      <c r="M173" s="14">
        <f t="shared" si="41"/>
        <v>8.0628891669141337E-4</v>
      </c>
      <c r="N173" s="15">
        <f t="shared" si="42"/>
        <v>1.6125778333828269E-5</v>
      </c>
      <c r="Q173" s="1" t="s">
        <v>303</v>
      </c>
    </row>
    <row r="174" spans="2:17" x14ac:dyDescent="0.15">
      <c r="B174" s="8" t="s">
        <v>180</v>
      </c>
      <c r="C174" s="8" t="s">
        <v>79</v>
      </c>
      <c r="D174" s="10" t="s">
        <v>188</v>
      </c>
      <c r="E174" s="13">
        <f t="shared" si="34"/>
        <v>15</v>
      </c>
      <c r="F174" s="13">
        <f t="shared" si="35"/>
        <v>15</v>
      </c>
      <c r="G174" s="13">
        <f t="shared" si="36"/>
        <v>115</v>
      </c>
      <c r="H174" s="13">
        <f t="shared" si="37"/>
        <v>56</v>
      </c>
      <c r="I174" s="13">
        <f t="shared" si="38"/>
        <v>255</v>
      </c>
      <c r="J174" s="14">
        <f t="shared" si="33"/>
        <v>200</v>
      </c>
      <c r="K174" s="14">
        <f t="shared" si="39"/>
        <v>369495000</v>
      </c>
      <c r="L174" s="14">
        <f t="shared" si="40"/>
        <v>73899000000</v>
      </c>
      <c r="M174" s="14">
        <f t="shared" si="41"/>
        <v>2.7489911314897505E-4</v>
      </c>
      <c r="N174" s="15">
        <f t="shared" si="42"/>
        <v>1.3744955657448753E-6</v>
      </c>
      <c r="Q174" s="1" t="s">
        <v>304</v>
      </c>
    </row>
    <row r="175" spans="2:17" x14ac:dyDescent="0.15">
      <c r="B175" s="8" t="s">
        <v>182</v>
      </c>
      <c r="C175" s="8" t="s">
        <v>79</v>
      </c>
      <c r="D175" s="10" t="s">
        <v>189</v>
      </c>
      <c r="E175" s="13">
        <f t="shared" si="34"/>
        <v>15</v>
      </c>
      <c r="F175" s="13">
        <f t="shared" si="35"/>
        <v>15</v>
      </c>
      <c r="G175" s="13">
        <f t="shared" si="36"/>
        <v>115</v>
      </c>
      <c r="H175" s="13">
        <f t="shared" si="37"/>
        <v>56</v>
      </c>
      <c r="I175" s="13">
        <f t="shared" si="38"/>
        <v>36</v>
      </c>
      <c r="J175" s="14">
        <f t="shared" si="33"/>
        <v>2000</v>
      </c>
      <c r="K175" s="14">
        <f t="shared" si="39"/>
        <v>52164000</v>
      </c>
      <c r="L175" s="14">
        <f t="shared" si="40"/>
        <v>104328000000</v>
      </c>
      <c r="M175" s="14">
        <f t="shared" si="41"/>
        <v>3.8809286562208241E-4</v>
      </c>
      <c r="N175" s="15">
        <f t="shared" si="42"/>
        <v>1.9404643281104122E-7</v>
      </c>
      <c r="Q175" s="1" t="s">
        <v>295</v>
      </c>
    </row>
    <row r="176" spans="2:17" x14ac:dyDescent="0.15">
      <c r="B176" s="11" t="s">
        <v>178</v>
      </c>
      <c r="C176" s="11" t="s">
        <v>79</v>
      </c>
      <c r="D176" s="10" t="s">
        <v>190</v>
      </c>
      <c r="E176" s="13">
        <f t="shared" si="34"/>
        <v>15</v>
      </c>
      <c r="F176" s="13">
        <f t="shared" si="35"/>
        <v>15</v>
      </c>
      <c r="G176" s="13">
        <f t="shared" si="36"/>
        <v>115</v>
      </c>
      <c r="H176" s="13">
        <f t="shared" si="37"/>
        <v>657</v>
      </c>
      <c r="I176" s="13">
        <f t="shared" si="38"/>
        <v>255</v>
      </c>
      <c r="J176" s="14">
        <f t="shared" si="33"/>
        <v>50</v>
      </c>
      <c r="K176" s="14">
        <f t="shared" si="39"/>
        <v>4334968125</v>
      </c>
      <c r="L176" s="14">
        <f t="shared" si="40"/>
        <v>216748406250</v>
      </c>
      <c r="M176" s="14">
        <f t="shared" si="41"/>
        <v>8.0628891669141337E-4</v>
      </c>
      <c r="N176" s="15">
        <f t="shared" si="42"/>
        <v>1.6125778333828269E-5</v>
      </c>
      <c r="P176" s="1" t="s">
        <v>307</v>
      </c>
    </row>
    <row r="177" spans="2:18" x14ac:dyDescent="0.15">
      <c r="B177" s="8" t="s">
        <v>180</v>
      </c>
      <c r="C177" s="8" t="s">
        <v>79</v>
      </c>
      <c r="D177" s="10" t="s">
        <v>191</v>
      </c>
      <c r="E177" s="13">
        <f t="shared" si="34"/>
        <v>15</v>
      </c>
      <c r="F177" s="13">
        <f t="shared" si="35"/>
        <v>15</v>
      </c>
      <c r="G177" s="13">
        <f t="shared" si="36"/>
        <v>115</v>
      </c>
      <c r="H177" s="13">
        <f t="shared" si="37"/>
        <v>70</v>
      </c>
      <c r="I177" s="13">
        <f t="shared" si="38"/>
        <v>255</v>
      </c>
      <c r="J177" s="14">
        <f t="shared" si="33"/>
        <v>200</v>
      </c>
      <c r="K177" s="14">
        <f t="shared" si="39"/>
        <v>461868750</v>
      </c>
      <c r="L177" s="14">
        <f t="shared" si="40"/>
        <v>92373750000</v>
      </c>
      <c r="M177" s="14">
        <f t="shared" si="41"/>
        <v>3.4362389143621883E-4</v>
      </c>
      <c r="N177" s="15">
        <f t="shared" si="42"/>
        <v>1.718119457181094E-6</v>
      </c>
    </row>
    <row r="178" spans="2:18" x14ac:dyDescent="0.15">
      <c r="B178" s="8" t="s">
        <v>182</v>
      </c>
      <c r="C178" s="8" t="s">
        <v>79</v>
      </c>
      <c r="D178" s="10" t="s">
        <v>192</v>
      </c>
      <c r="E178" s="13">
        <f t="shared" si="34"/>
        <v>15</v>
      </c>
      <c r="F178" s="13">
        <f t="shared" si="35"/>
        <v>15</v>
      </c>
      <c r="G178" s="13">
        <f t="shared" si="36"/>
        <v>115</v>
      </c>
      <c r="H178" s="13">
        <f t="shared" si="37"/>
        <v>70</v>
      </c>
      <c r="I178" s="13">
        <f t="shared" si="38"/>
        <v>18</v>
      </c>
      <c r="J178" s="14">
        <v>2</v>
      </c>
      <c r="K178" s="14">
        <f t="shared" si="39"/>
        <v>32602500</v>
      </c>
      <c r="L178" s="14">
        <f t="shared" si="40"/>
        <v>65205000</v>
      </c>
      <c r="M178" s="14">
        <f t="shared" si="41"/>
        <v>2.4255804101380151E-7</v>
      </c>
      <c r="N178" s="15">
        <f t="shared" si="42"/>
        <v>1.2127902050690076E-7</v>
      </c>
      <c r="P178" s="2" t="s">
        <v>296</v>
      </c>
    </row>
    <row r="179" spans="2:18" x14ac:dyDescent="0.15">
      <c r="B179" s="11" t="s">
        <v>178</v>
      </c>
      <c r="C179" s="11" t="s">
        <v>79</v>
      </c>
      <c r="D179" s="10" t="s">
        <v>193</v>
      </c>
      <c r="E179" s="13">
        <f t="shared" si="34"/>
        <v>15</v>
      </c>
      <c r="F179" s="13">
        <f t="shared" si="35"/>
        <v>15</v>
      </c>
      <c r="G179" s="13">
        <f t="shared" si="36"/>
        <v>90</v>
      </c>
      <c r="H179" s="13">
        <f t="shared" si="37"/>
        <v>657</v>
      </c>
      <c r="I179" s="13">
        <f t="shared" si="38"/>
        <v>255</v>
      </c>
      <c r="J179" s="14">
        <f t="shared" si="33"/>
        <v>50</v>
      </c>
      <c r="K179" s="14">
        <f t="shared" si="39"/>
        <v>3392583750</v>
      </c>
      <c r="L179" s="14">
        <f t="shared" si="40"/>
        <v>169629187500</v>
      </c>
      <c r="M179" s="14">
        <f t="shared" si="41"/>
        <v>6.3100871741067141E-4</v>
      </c>
      <c r="N179" s="15">
        <f t="shared" si="42"/>
        <v>1.2620174348213427E-5</v>
      </c>
      <c r="P179" s="1" t="s">
        <v>297</v>
      </c>
    </row>
    <row r="180" spans="2:18" x14ac:dyDescent="0.15">
      <c r="B180" s="8" t="s">
        <v>180</v>
      </c>
      <c r="C180" s="8" t="s">
        <v>79</v>
      </c>
      <c r="D180" s="10" t="s">
        <v>194</v>
      </c>
      <c r="E180" s="13">
        <f t="shared" si="34"/>
        <v>15</v>
      </c>
      <c r="F180" s="13">
        <f t="shared" si="35"/>
        <v>15</v>
      </c>
      <c r="G180" s="13">
        <f t="shared" si="36"/>
        <v>90</v>
      </c>
      <c r="H180" s="13">
        <f t="shared" si="37"/>
        <v>70</v>
      </c>
      <c r="I180" s="13">
        <f t="shared" si="38"/>
        <v>255</v>
      </c>
      <c r="J180" s="14">
        <f t="shared" si="33"/>
        <v>200</v>
      </c>
      <c r="K180" s="14">
        <f t="shared" si="39"/>
        <v>361462500</v>
      </c>
      <c r="L180" s="14">
        <f t="shared" si="40"/>
        <v>72292500000</v>
      </c>
      <c r="M180" s="14">
        <f t="shared" si="41"/>
        <v>2.6892304547182342E-4</v>
      </c>
      <c r="N180" s="15">
        <f t="shared" si="42"/>
        <v>1.3446152273591171E-6</v>
      </c>
      <c r="P180" s="1" t="s">
        <v>298</v>
      </c>
    </row>
    <row r="181" spans="2:18" x14ac:dyDescent="0.15">
      <c r="B181" s="8" t="s">
        <v>182</v>
      </c>
      <c r="C181" s="8" t="s">
        <v>79</v>
      </c>
      <c r="D181" s="10" t="s">
        <v>195</v>
      </c>
      <c r="E181" s="13">
        <f t="shared" si="34"/>
        <v>15</v>
      </c>
      <c r="F181" s="13">
        <f t="shared" si="35"/>
        <v>15</v>
      </c>
      <c r="G181" s="13">
        <f t="shared" si="36"/>
        <v>90</v>
      </c>
      <c r="H181" s="13">
        <f t="shared" si="37"/>
        <v>70</v>
      </c>
      <c r="I181" s="13">
        <f t="shared" si="38"/>
        <v>36</v>
      </c>
      <c r="J181" s="14">
        <f t="shared" si="33"/>
        <v>2000</v>
      </c>
      <c r="K181" s="14">
        <f t="shared" si="39"/>
        <v>51030000</v>
      </c>
      <c r="L181" s="14">
        <f t="shared" si="40"/>
        <v>102060000000</v>
      </c>
      <c r="M181" s="14">
        <f t="shared" si="41"/>
        <v>3.7965606419551541E-4</v>
      </c>
      <c r="N181" s="15">
        <f t="shared" si="42"/>
        <v>1.8982803209775769E-7</v>
      </c>
      <c r="Q181" s="1" t="s">
        <v>288</v>
      </c>
    </row>
    <row r="182" spans="2:18" x14ac:dyDescent="0.15">
      <c r="B182" s="11" t="s">
        <v>178</v>
      </c>
      <c r="C182" s="11" t="s">
        <v>79</v>
      </c>
      <c r="D182" s="10" t="s">
        <v>196</v>
      </c>
      <c r="E182" s="13">
        <f t="shared" si="34"/>
        <v>15</v>
      </c>
      <c r="F182" s="13">
        <f t="shared" si="35"/>
        <v>15</v>
      </c>
      <c r="G182" s="13">
        <f t="shared" si="36"/>
        <v>90</v>
      </c>
      <c r="H182" s="13">
        <f t="shared" si="37"/>
        <v>657</v>
      </c>
      <c r="I182" s="13">
        <f t="shared" si="38"/>
        <v>255</v>
      </c>
      <c r="J182" s="14">
        <f t="shared" si="33"/>
        <v>50</v>
      </c>
      <c r="K182" s="14">
        <f t="shared" si="39"/>
        <v>3392583750</v>
      </c>
      <c r="L182" s="14">
        <f t="shared" si="40"/>
        <v>169629187500</v>
      </c>
      <c r="M182" s="14">
        <f t="shared" si="41"/>
        <v>6.3100871741067141E-4</v>
      </c>
      <c r="N182" s="15">
        <f t="shared" si="42"/>
        <v>1.2620174348213427E-5</v>
      </c>
      <c r="R182" s="1" t="s">
        <v>305</v>
      </c>
    </row>
    <row r="183" spans="2:18" x14ac:dyDescent="0.15">
      <c r="B183" s="8" t="s">
        <v>180</v>
      </c>
      <c r="C183" s="8" t="s">
        <v>79</v>
      </c>
      <c r="D183" s="10" t="s">
        <v>197</v>
      </c>
      <c r="E183" s="13">
        <f t="shared" si="34"/>
        <v>15</v>
      </c>
      <c r="F183" s="13">
        <f t="shared" si="35"/>
        <v>15</v>
      </c>
      <c r="G183" s="13">
        <f t="shared" si="36"/>
        <v>90</v>
      </c>
      <c r="H183" s="13">
        <f t="shared" si="37"/>
        <v>55</v>
      </c>
      <c r="I183" s="13">
        <f t="shared" si="38"/>
        <v>255</v>
      </c>
      <c r="J183" s="14">
        <f t="shared" si="33"/>
        <v>200</v>
      </c>
      <c r="K183" s="14">
        <f t="shared" si="39"/>
        <v>284006250</v>
      </c>
      <c r="L183" s="14">
        <f t="shared" si="40"/>
        <v>56801250000</v>
      </c>
      <c r="M183" s="14">
        <f t="shared" si="41"/>
        <v>2.1129667858500411E-4</v>
      </c>
      <c r="N183" s="15">
        <f t="shared" si="42"/>
        <v>1.0564833929250206E-6</v>
      </c>
      <c r="R183" s="1" t="s">
        <v>306</v>
      </c>
    </row>
    <row r="184" spans="2:18" x14ac:dyDescent="0.15">
      <c r="B184" s="8" t="s">
        <v>182</v>
      </c>
      <c r="C184" s="8" t="s">
        <v>79</v>
      </c>
      <c r="D184" s="10" t="s">
        <v>198</v>
      </c>
      <c r="E184" s="13">
        <f t="shared" si="34"/>
        <v>15</v>
      </c>
      <c r="F184" s="13">
        <f t="shared" si="35"/>
        <v>15</v>
      </c>
      <c r="G184" s="13">
        <f t="shared" si="36"/>
        <v>90</v>
      </c>
      <c r="H184" s="13">
        <f t="shared" si="37"/>
        <v>55</v>
      </c>
      <c r="I184" s="13">
        <f t="shared" si="38"/>
        <v>31</v>
      </c>
      <c r="J184" s="14">
        <f t="shared" si="33"/>
        <v>2000</v>
      </c>
      <c r="K184" s="14">
        <f t="shared" si="39"/>
        <v>34526250</v>
      </c>
      <c r="L184" s="14">
        <f t="shared" si="40"/>
        <v>69052500000</v>
      </c>
      <c r="M184" s="14">
        <f t="shared" si="41"/>
        <v>2.5687047200529913E-4</v>
      </c>
      <c r="N184" s="15">
        <f t="shared" si="42"/>
        <v>1.2843523600264955E-7</v>
      </c>
      <c r="R184" s="1" t="s">
        <v>299</v>
      </c>
    </row>
    <row r="185" spans="2:18" x14ac:dyDescent="0.15">
      <c r="B185" s="11" t="s">
        <v>178</v>
      </c>
      <c r="C185" s="11" t="s">
        <v>79</v>
      </c>
      <c r="D185" s="10" t="s">
        <v>199</v>
      </c>
      <c r="E185" s="13">
        <f t="shared" si="34"/>
        <v>15</v>
      </c>
      <c r="F185" s="13">
        <f t="shared" si="35"/>
        <v>15</v>
      </c>
      <c r="G185" s="13">
        <f t="shared" si="36"/>
        <v>115</v>
      </c>
      <c r="H185" s="13">
        <f t="shared" si="37"/>
        <v>657</v>
      </c>
      <c r="I185" s="13">
        <f t="shared" si="38"/>
        <v>255</v>
      </c>
      <c r="J185" s="14">
        <f t="shared" si="33"/>
        <v>50</v>
      </c>
      <c r="K185" s="14">
        <f t="shared" si="39"/>
        <v>4334968125</v>
      </c>
      <c r="L185" s="14">
        <f t="shared" si="40"/>
        <v>216748406250</v>
      </c>
      <c r="M185" s="14">
        <f t="shared" si="41"/>
        <v>8.0628891669141337E-4</v>
      </c>
      <c r="N185" s="15">
        <f t="shared" si="42"/>
        <v>1.6125778333828269E-5</v>
      </c>
      <c r="Q185" s="1" t="s">
        <v>300</v>
      </c>
    </row>
    <row r="186" spans="2:18" x14ac:dyDescent="0.15">
      <c r="B186" s="8" t="s">
        <v>180</v>
      </c>
      <c r="C186" s="8" t="s">
        <v>79</v>
      </c>
      <c r="D186" s="10" t="s">
        <v>200</v>
      </c>
      <c r="E186" s="13">
        <f t="shared" si="34"/>
        <v>15</v>
      </c>
      <c r="F186" s="13">
        <f>SUMIF(IF(MID($D186,2,1)="A",$C$55:$C$79,IF(MID($D186,2,1)="B",$D$55:$D$79,$E$55:$E$79)),$C186,$I$55:$I$79)</f>
        <v>15</v>
      </c>
      <c r="G186" s="13">
        <f t="shared" si="36"/>
        <v>115</v>
      </c>
      <c r="H186" s="13">
        <f t="shared" si="37"/>
        <v>56</v>
      </c>
      <c r="I186" s="13">
        <f t="shared" si="38"/>
        <v>255</v>
      </c>
      <c r="J186" s="14">
        <f t="shared" si="33"/>
        <v>200</v>
      </c>
      <c r="K186" s="14">
        <f t="shared" si="39"/>
        <v>369495000</v>
      </c>
      <c r="L186" s="14">
        <f t="shared" si="40"/>
        <v>73899000000</v>
      </c>
      <c r="M186" s="14">
        <f t="shared" si="41"/>
        <v>2.7489911314897505E-4</v>
      </c>
      <c r="N186" s="15">
        <f t="shared" si="42"/>
        <v>1.3744955657448753E-6</v>
      </c>
      <c r="P186" s="1" t="s">
        <v>309</v>
      </c>
    </row>
    <row r="187" spans="2:18" x14ac:dyDescent="0.15">
      <c r="B187" s="8" t="s">
        <v>182</v>
      </c>
      <c r="C187" s="8" t="s">
        <v>79</v>
      </c>
      <c r="D187" s="10" t="s">
        <v>201</v>
      </c>
      <c r="E187" s="13">
        <f t="shared" si="34"/>
        <v>15</v>
      </c>
      <c r="F187" s="13">
        <f t="shared" si="35"/>
        <v>15</v>
      </c>
      <c r="G187" s="13">
        <f t="shared" si="36"/>
        <v>115</v>
      </c>
      <c r="H187" s="13">
        <f t="shared" si="37"/>
        <v>56</v>
      </c>
      <c r="I187" s="13">
        <f t="shared" si="38"/>
        <v>31</v>
      </c>
      <c r="J187" s="14">
        <f t="shared" si="33"/>
        <v>2000</v>
      </c>
      <c r="K187" s="14">
        <f t="shared" si="39"/>
        <v>44919000</v>
      </c>
      <c r="L187" s="14">
        <f t="shared" si="40"/>
        <v>89838000000</v>
      </c>
      <c r="M187" s="14">
        <f t="shared" si="41"/>
        <v>3.3419107873012654E-4</v>
      </c>
      <c r="N187" s="15">
        <f t="shared" si="42"/>
        <v>1.6709553936506326E-7</v>
      </c>
      <c r="P187" s="1" t="s">
        <v>312</v>
      </c>
    </row>
    <row r="188" spans="2:18" x14ac:dyDescent="0.15">
      <c r="B188" s="11" t="s">
        <v>178</v>
      </c>
      <c r="C188" s="11" t="s">
        <v>79</v>
      </c>
      <c r="D188" s="10" t="s">
        <v>202</v>
      </c>
      <c r="E188" s="13">
        <f t="shared" si="34"/>
        <v>15</v>
      </c>
      <c r="F188" s="13">
        <f t="shared" si="35"/>
        <v>15</v>
      </c>
      <c r="G188" s="13">
        <f t="shared" si="36"/>
        <v>110</v>
      </c>
      <c r="H188" s="13">
        <f t="shared" si="37"/>
        <v>657</v>
      </c>
      <c r="I188" s="13">
        <f t="shared" si="38"/>
        <v>255</v>
      </c>
      <c r="J188" s="14">
        <f t="shared" si="33"/>
        <v>50</v>
      </c>
      <c r="K188" s="14">
        <f t="shared" si="39"/>
        <v>4146491250</v>
      </c>
      <c r="L188" s="14">
        <f t="shared" si="40"/>
        <v>207324562500</v>
      </c>
      <c r="M188" s="14">
        <f t="shared" si="41"/>
        <v>7.7123287683526504E-4</v>
      </c>
      <c r="N188" s="15">
        <f t="shared" si="42"/>
        <v>1.5424657536705301E-5</v>
      </c>
      <c r="P188" s="2" t="s">
        <v>289</v>
      </c>
    </row>
    <row r="189" spans="2:18" x14ac:dyDescent="0.15">
      <c r="B189" s="8" t="s">
        <v>180</v>
      </c>
      <c r="C189" s="8" t="s">
        <v>79</v>
      </c>
      <c r="D189" s="10" t="s">
        <v>203</v>
      </c>
      <c r="E189" s="13">
        <f t="shared" si="34"/>
        <v>15</v>
      </c>
      <c r="F189" s="13">
        <f t="shared" si="35"/>
        <v>15</v>
      </c>
      <c r="G189" s="13">
        <f t="shared" si="36"/>
        <v>110</v>
      </c>
      <c r="H189" s="13">
        <f t="shared" si="37"/>
        <v>56</v>
      </c>
      <c r="I189" s="13">
        <f t="shared" si="38"/>
        <v>255</v>
      </c>
      <c r="J189" s="14">
        <f t="shared" si="33"/>
        <v>200</v>
      </c>
      <c r="K189" s="14">
        <f t="shared" si="39"/>
        <v>353430000</v>
      </c>
      <c r="L189" s="14">
        <f t="shared" si="40"/>
        <v>70686000000</v>
      </c>
      <c r="M189" s="14">
        <f t="shared" si="41"/>
        <v>2.629469777946718E-4</v>
      </c>
      <c r="N189" s="15">
        <f t="shared" si="42"/>
        <v>1.314734888973359E-6</v>
      </c>
      <c r="P189" s="1" t="s">
        <v>310</v>
      </c>
    </row>
    <row r="190" spans="2:18" x14ac:dyDescent="0.15">
      <c r="B190" s="8" t="s">
        <v>182</v>
      </c>
      <c r="C190" s="8" t="s">
        <v>79</v>
      </c>
      <c r="D190" s="10" t="s">
        <v>204</v>
      </c>
      <c r="E190" s="13">
        <f t="shared" si="34"/>
        <v>15</v>
      </c>
      <c r="F190" s="13">
        <f t="shared" si="35"/>
        <v>15</v>
      </c>
      <c r="G190" s="13">
        <f t="shared" si="36"/>
        <v>110</v>
      </c>
      <c r="H190" s="13">
        <f t="shared" si="37"/>
        <v>56</v>
      </c>
      <c r="I190" s="13">
        <f t="shared" si="38"/>
        <v>36</v>
      </c>
      <c r="J190" s="14">
        <f t="shared" si="33"/>
        <v>2000</v>
      </c>
      <c r="K190" s="14">
        <f t="shared" si="39"/>
        <v>49896000</v>
      </c>
      <c r="L190" s="14">
        <f t="shared" si="40"/>
        <v>99792000000</v>
      </c>
      <c r="M190" s="14">
        <f t="shared" si="41"/>
        <v>3.7121926276894842E-4</v>
      </c>
      <c r="N190" s="15">
        <f t="shared" si="42"/>
        <v>1.856096313844742E-7</v>
      </c>
      <c r="P190" s="1" t="s">
        <v>298</v>
      </c>
      <c r="Q190" s="1" t="s">
        <v>288</v>
      </c>
    </row>
    <row r="191" spans="2:18" x14ac:dyDescent="0.15">
      <c r="B191" s="11" t="s">
        <v>178</v>
      </c>
      <c r="C191" s="11" t="s">
        <v>79</v>
      </c>
      <c r="D191" s="10" t="s">
        <v>205</v>
      </c>
      <c r="E191" s="13">
        <f t="shared" si="34"/>
        <v>15</v>
      </c>
      <c r="F191" s="13">
        <f t="shared" si="35"/>
        <v>15</v>
      </c>
      <c r="G191" s="13">
        <f t="shared" si="36"/>
        <v>110</v>
      </c>
      <c r="H191" s="13">
        <f t="shared" si="37"/>
        <v>657</v>
      </c>
      <c r="I191" s="13">
        <f t="shared" si="38"/>
        <v>255</v>
      </c>
      <c r="J191" s="14">
        <f t="shared" si="33"/>
        <v>50</v>
      </c>
      <c r="K191" s="14">
        <f t="shared" si="39"/>
        <v>4146491250</v>
      </c>
      <c r="L191" s="14">
        <f t="shared" si="40"/>
        <v>207324562500</v>
      </c>
      <c r="M191" s="14">
        <f t="shared" si="41"/>
        <v>7.7123287683526504E-4</v>
      </c>
      <c r="N191" s="15">
        <f t="shared" si="42"/>
        <v>1.5424657536705301E-5</v>
      </c>
      <c r="R191" s="1" t="s">
        <v>305</v>
      </c>
    </row>
    <row r="192" spans="2:18" x14ac:dyDescent="0.15">
      <c r="B192" s="8" t="s">
        <v>180</v>
      </c>
      <c r="C192" s="8" t="s">
        <v>79</v>
      </c>
      <c r="D192" s="10" t="s">
        <v>206</v>
      </c>
      <c r="E192" s="13">
        <f t="shared" si="34"/>
        <v>15</v>
      </c>
      <c r="F192" s="13">
        <f t="shared" si="35"/>
        <v>15</v>
      </c>
      <c r="G192" s="13">
        <f t="shared" si="36"/>
        <v>110</v>
      </c>
      <c r="H192" s="13">
        <f t="shared" si="37"/>
        <v>55</v>
      </c>
      <c r="I192" s="13">
        <f t="shared" si="38"/>
        <v>255</v>
      </c>
      <c r="J192" s="14">
        <f t="shared" si="33"/>
        <v>200</v>
      </c>
      <c r="K192" s="14">
        <f t="shared" si="39"/>
        <v>347118750</v>
      </c>
      <c r="L192" s="14">
        <f t="shared" si="40"/>
        <v>69423750000</v>
      </c>
      <c r="M192" s="14">
        <f t="shared" si="41"/>
        <v>2.5825149604833834E-4</v>
      </c>
      <c r="N192" s="15">
        <f t="shared" si="42"/>
        <v>1.2912574802416919E-6</v>
      </c>
      <c r="R192" s="1" t="s">
        <v>306</v>
      </c>
    </row>
    <row r="193" spans="2:18" x14ac:dyDescent="0.15">
      <c r="B193" s="8" t="s">
        <v>182</v>
      </c>
      <c r="C193" s="8" t="s">
        <v>79</v>
      </c>
      <c r="D193" s="10" t="s">
        <v>207</v>
      </c>
      <c r="E193" s="13">
        <f t="shared" si="34"/>
        <v>15</v>
      </c>
      <c r="F193" s="13">
        <f t="shared" si="35"/>
        <v>15</v>
      </c>
      <c r="G193" s="13">
        <f t="shared" si="36"/>
        <v>110</v>
      </c>
      <c r="H193" s="13">
        <f t="shared" si="37"/>
        <v>55</v>
      </c>
      <c r="I193" s="13">
        <f t="shared" si="38"/>
        <v>18</v>
      </c>
      <c r="J193" s="14">
        <f t="shared" si="33"/>
        <v>2000</v>
      </c>
      <c r="K193" s="14">
        <f t="shared" si="39"/>
        <v>24502500</v>
      </c>
      <c r="L193" s="14">
        <f t="shared" si="40"/>
        <v>49005000000</v>
      </c>
      <c r="M193" s="14">
        <f t="shared" si="41"/>
        <v>1.8229517368118002E-4</v>
      </c>
      <c r="N193" s="15">
        <f t="shared" si="42"/>
        <v>9.1147586840590015E-8</v>
      </c>
      <c r="R193" s="1" t="s">
        <v>299</v>
      </c>
    </row>
    <row r="194" spans="2:18" x14ac:dyDescent="0.15">
      <c r="B194" s="11" t="s">
        <v>254</v>
      </c>
      <c r="C194" s="11" t="s">
        <v>249</v>
      </c>
      <c r="D194" s="12" t="s">
        <v>179</v>
      </c>
      <c r="E194" s="13">
        <f t="shared" si="34"/>
        <v>81</v>
      </c>
      <c r="F194" s="13">
        <f t="shared" si="35"/>
        <v>101</v>
      </c>
      <c r="G194" s="13">
        <f t="shared" si="36"/>
        <v>210</v>
      </c>
      <c r="H194" s="13">
        <f t="shared" si="37"/>
        <v>657</v>
      </c>
      <c r="I194" s="13">
        <f t="shared" si="38"/>
        <v>255</v>
      </c>
      <c r="J194" s="14">
        <f t="shared" si="33"/>
        <v>20</v>
      </c>
      <c r="K194" s="14">
        <f t="shared" si="39"/>
        <v>287826805350</v>
      </c>
      <c r="L194" s="14">
        <f t="shared" si="40"/>
        <v>5756536107000</v>
      </c>
      <c r="M194" s="14">
        <f t="shared" si="41"/>
        <v>2.1413911834048543E-2</v>
      </c>
      <c r="N194" s="15">
        <f t="shared" si="42"/>
        <v>1.0706955917024273E-3</v>
      </c>
      <c r="Q194" s="1" t="s">
        <v>300</v>
      </c>
    </row>
    <row r="195" spans="2:18" x14ac:dyDescent="0.15">
      <c r="B195" s="8" t="s">
        <v>255</v>
      </c>
      <c r="C195" s="8" t="s">
        <v>249</v>
      </c>
      <c r="D195" s="10" t="s">
        <v>181</v>
      </c>
      <c r="E195" s="13">
        <f t="shared" si="34"/>
        <v>81</v>
      </c>
      <c r="F195" s="13">
        <f t="shared" si="35"/>
        <v>101</v>
      </c>
      <c r="G195" s="13">
        <f t="shared" si="36"/>
        <v>210</v>
      </c>
      <c r="H195" s="13">
        <f t="shared" si="37"/>
        <v>135</v>
      </c>
      <c r="I195" s="13">
        <f t="shared" si="38"/>
        <v>255</v>
      </c>
      <c r="J195" s="14">
        <f t="shared" si="33"/>
        <v>50</v>
      </c>
      <c r="K195" s="14">
        <f t="shared" si="39"/>
        <v>59142494250</v>
      </c>
      <c r="L195" s="14">
        <f t="shared" si="40"/>
        <v>2957124712500</v>
      </c>
      <c r="M195" s="14">
        <f t="shared" si="41"/>
        <v>1.1000297175024936E-2</v>
      </c>
      <c r="N195" s="15">
        <f t="shared" si="42"/>
        <v>2.2000594350049874E-4</v>
      </c>
    </row>
    <row r="196" spans="2:18" x14ac:dyDescent="0.15">
      <c r="B196" s="8" t="s">
        <v>256</v>
      </c>
      <c r="C196" s="8" t="s">
        <v>249</v>
      </c>
      <c r="D196" s="10" t="s">
        <v>183</v>
      </c>
      <c r="E196" s="13">
        <f t="shared" si="34"/>
        <v>81</v>
      </c>
      <c r="F196" s="13">
        <f t="shared" si="35"/>
        <v>101</v>
      </c>
      <c r="G196" s="13">
        <f t="shared" si="36"/>
        <v>210</v>
      </c>
      <c r="H196" s="13">
        <f t="shared" si="37"/>
        <v>135</v>
      </c>
      <c r="I196" s="13">
        <f t="shared" si="38"/>
        <v>38</v>
      </c>
      <c r="J196" s="14">
        <f t="shared" si="33"/>
        <v>300</v>
      </c>
      <c r="K196" s="14">
        <f t="shared" si="39"/>
        <v>8813391300</v>
      </c>
      <c r="L196" s="14">
        <f t="shared" si="40"/>
        <v>2644017390000</v>
      </c>
      <c r="M196" s="14">
        <f t="shared" si="41"/>
        <v>9.8355598270811195E-3</v>
      </c>
      <c r="N196" s="15">
        <f t="shared" si="42"/>
        <v>3.2785199423603735E-5</v>
      </c>
      <c r="P196" s="1" t="s">
        <v>311</v>
      </c>
    </row>
    <row r="197" spans="2:18" x14ac:dyDescent="0.15">
      <c r="B197" s="11" t="s">
        <v>254</v>
      </c>
      <c r="C197" s="11" t="s">
        <v>249</v>
      </c>
      <c r="D197" s="12" t="s">
        <v>184</v>
      </c>
      <c r="E197" s="13">
        <f t="shared" si="34"/>
        <v>155</v>
      </c>
      <c r="F197" s="13">
        <f t="shared" si="35"/>
        <v>175</v>
      </c>
      <c r="G197" s="13">
        <f t="shared" si="36"/>
        <v>180</v>
      </c>
      <c r="H197" s="13">
        <f t="shared" si="37"/>
        <v>657</v>
      </c>
      <c r="I197" s="13">
        <f t="shared" si="38"/>
        <v>255</v>
      </c>
      <c r="J197" s="14">
        <f t="shared" si="33"/>
        <v>20</v>
      </c>
      <c r="K197" s="14">
        <f t="shared" si="39"/>
        <v>817989637500</v>
      </c>
      <c r="L197" s="14">
        <f t="shared" si="40"/>
        <v>16359792750000</v>
      </c>
      <c r="M197" s="14">
        <f t="shared" si="41"/>
        <v>6.0857285190273641E-2</v>
      </c>
      <c r="N197" s="15">
        <f t="shared" si="42"/>
        <v>3.042864259513682E-3</v>
      </c>
      <c r="P197" s="1" t="s">
        <v>313</v>
      </c>
    </row>
    <row r="198" spans="2:18" x14ac:dyDescent="0.15">
      <c r="B198" s="8" t="s">
        <v>255</v>
      </c>
      <c r="C198" s="8" t="s">
        <v>249</v>
      </c>
      <c r="D198" s="10" t="s">
        <v>185</v>
      </c>
      <c r="E198" s="13">
        <f t="shared" si="34"/>
        <v>155</v>
      </c>
      <c r="F198" s="13">
        <f>SUMIF(IF(MID($D198,2,1)="A",$C$55:$C$79,IF(MID($D198,2,1)="B",$D$55:$D$79,$E$55:$E$79)),$C198,$I$55:$I$79)</f>
        <v>175</v>
      </c>
      <c r="G198" s="13">
        <f t="shared" si="36"/>
        <v>180</v>
      </c>
      <c r="H198" s="13">
        <f t="shared" si="37"/>
        <v>135</v>
      </c>
      <c r="I198" s="13">
        <f t="shared" si="38"/>
        <v>255</v>
      </c>
      <c r="J198" s="14">
        <f t="shared" si="33"/>
        <v>50</v>
      </c>
      <c r="K198" s="14">
        <f t="shared" si="39"/>
        <v>168080062500</v>
      </c>
      <c r="L198" s="14">
        <f t="shared" si="40"/>
        <v>8404003125000</v>
      </c>
      <c r="M198" s="14">
        <f t="shared" si="41"/>
        <v>3.1262304036099475E-2</v>
      </c>
      <c r="N198" s="15">
        <f t="shared" si="42"/>
        <v>6.2524608072198941E-4</v>
      </c>
      <c r="P198" s="1" t="s">
        <v>323</v>
      </c>
    </row>
    <row r="199" spans="2:18" x14ac:dyDescent="0.15">
      <c r="B199" s="8" t="s">
        <v>256</v>
      </c>
      <c r="C199" s="8" t="s">
        <v>249</v>
      </c>
      <c r="D199" s="10" t="s">
        <v>186</v>
      </c>
      <c r="E199" s="13">
        <f t="shared" si="34"/>
        <v>155</v>
      </c>
      <c r="F199" s="13">
        <f t="shared" si="35"/>
        <v>175</v>
      </c>
      <c r="G199" s="13">
        <f t="shared" si="36"/>
        <v>180</v>
      </c>
      <c r="H199" s="13">
        <f t="shared" si="37"/>
        <v>135</v>
      </c>
      <c r="I199" s="13">
        <f t="shared" si="38"/>
        <v>34</v>
      </c>
      <c r="J199" s="14">
        <f t="shared" si="33"/>
        <v>300</v>
      </c>
      <c r="K199" s="14">
        <f t="shared" si="39"/>
        <v>22410675000</v>
      </c>
      <c r="L199" s="14">
        <f t="shared" si="40"/>
        <v>6723202500000</v>
      </c>
      <c r="M199" s="14">
        <f t="shared" si="41"/>
        <v>2.5009843228879579E-2</v>
      </c>
      <c r="N199" s="15">
        <f t="shared" si="42"/>
        <v>8.3366144096265262E-5</v>
      </c>
    </row>
    <row r="200" spans="2:18" x14ac:dyDescent="0.15">
      <c r="B200" s="11" t="s">
        <v>254</v>
      </c>
      <c r="C200" s="11" t="s">
        <v>249</v>
      </c>
      <c r="D200" s="10" t="s">
        <v>187</v>
      </c>
      <c r="E200" s="13">
        <f t="shared" si="34"/>
        <v>77</v>
      </c>
      <c r="F200" s="13">
        <f t="shared" si="35"/>
        <v>101</v>
      </c>
      <c r="G200" s="13">
        <f t="shared" si="36"/>
        <v>220</v>
      </c>
      <c r="H200" s="13">
        <f t="shared" si="37"/>
        <v>657</v>
      </c>
      <c r="I200" s="13">
        <f t="shared" si="38"/>
        <v>255</v>
      </c>
      <c r="J200" s="14">
        <f t="shared" si="33"/>
        <v>20</v>
      </c>
      <c r="K200" s="14">
        <f t="shared" si="39"/>
        <v>286642332900</v>
      </c>
      <c r="L200" s="14">
        <f t="shared" si="40"/>
        <v>5732846658000</v>
      </c>
      <c r="M200" s="14">
        <f t="shared" si="41"/>
        <v>2.1325788740081265E-2</v>
      </c>
      <c r="N200" s="15">
        <f t="shared" si="42"/>
        <v>1.0662894370040634E-3</v>
      </c>
      <c r="P200" s="2" t="s">
        <v>314</v>
      </c>
    </row>
    <row r="201" spans="2:18" x14ac:dyDescent="0.15">
      <c r="B201" s="8" t="s">
        <v>255</v>
      </c>
      <c r="C201" s="8" t="s">
        <v>249</v>
      </c>
      <c r="D201" s="10" t="s">
        <v>188</v>
      </c>
      <c r="E201" s="13">
        <f t="shared" si="34"/>
        <v>77</v>
      </c>
      <c r="F201" s="13">
        <f t="shared" si="35"/>
        <v>101</v>
      </c>
      <c r="G201" s="13">
        <f t="shared" si="36"/>
        <v>220</v>
      </c>
      <c r="H201" s="13">
        <f t="shared" si="37"/>
        <v>121</v>
      </c>
      <c r="I201" s="13">
        <f t="shared" si="38"/>
        <v>255</v>
      </c>
      <c r="J201" s="14">
        <f t="shared" si="33"/>
        <v>50</v>
      </c>
      <c r="K201" s="14">
        <f t="shared" si="39"/>
        <v>52791053700</v>
      </c>
      <c r="L201" s="14">
        <f t="shared" si="40"/>
        <v>2639552685000</v>
      </c>
      <c r="M201" s="14">
        <f t="shared" si="41"/>
        <v>9.8189514366432001E-3</v>
      </c>
      <c r="N201" s="15">
        <f t="shared" si="42"/>
        <v>1.9637902873286401E-4</v>
      </c>
      <c r="P201" s="1" t="s">
        <v>315</v>
      </c>
    </row>
    <row r="202" spans="2:18" x14ac:dyDescent="0.15">
      <c r="B202" s="8" t="s">
        <v>256</v>
      </c>
      <c r="C202" s="8" t="s">
        <v>249</v>
      </c>
      <c r="D202" s="10" t="s">
        <v>189</v>
      </c>
      <c r="E202" s="13">
        <f t="shared" si="34"/>
        <v>77</v>
      </c>
      <c r="F202" s="13">
        <f t="shared" si="35"/>
        <v>101</v>
      </c>
      <c r="G202" s="13">
        <f t="shared" si="36"/>
        <v>220</v>
      </c>
      <c r="H202" s="13">
        <f t="shared" si="37"/>
        <v>121</v>
      </c>
      <c r="I202" s="13">
        <f t="shared" si="38"/>
        <v>43</v>
      </c>
      <c r="J202" s="14">
        <f t="shared" si="33"/>
        <v>300</v>
      </c>
      <c r="K202" s="14">
        <f t="shared" si="39"/>
        <v>8902020820</v>
      </c>
      <c r="L202" s="14">
        <f t="shared" si="40"/>
        <v>2670606246000</v>
      </c>
      <c r="M202" s="14">
        <f t="shared" si="41"/>
        <v>9.9344685123684152E-3</v>
      </c>
      <c r="N202" s="15">
        <f t="shared" si="42"/>
        <v>3.3114895041228051E-5</v>
      </c>
      <c r="P202" s="1" t="s">
        <v>298</v>
      </c>
    </row>
    <row r="203" spans="2:18" x14ac:dyDescent="0.15">
      <c r="B203" s="11" t="s">
        <v>254</v>
      </c>
      <c r="C203" s="11" t="s">
        <v>249</v>
      </c>
      <c r="D203" s="10" t="s">
        <v>190</v>
      </c>
      <c r="E203" s="13">
        <f t="shared" si="34"/>
        <v>155</v>
      </c>
      <c r="F203" s="13">
        <f t="shared" si="35"/>
        <v>101</v>
      </c>
      <c r="G203" s="13">
        <f t="shared" si="36"/>
        <v>220</v>
      </c>
      <c r="H203" s="13">
        <f t="shared" si="37"/>
        <v>657</v>
      </c>
      <c r="I203" s="13">
        <f t="shared" si="38"/>
        <v>255</v>
      </c>
      <c r="J203" s="14">
        <f t="shared" si="33"/>
        <v>20</v>
      </c>
      <c r="K203" s="14">
        <f t="shared" si="39"/>
        <v>577007293500</v>
      </c>
      <c r="L203" s="14">
        <f t="shared" si="40"/>
        <v>11540145870000</v>
      </c>
      <c r="M203" s="14">
        <f t="shared" si="41"/>
        <v>4.2928535775488261E-2</v>
      </c>
      <c r="N203" s="15">
        <f t="shared" si="42"/>
        <v>2.1464267887744133E-3</v>
      </c>
      <c r="Q203" s="1" t="s">
        <v>288</v>
      </c>
    </row>
    <row r="204" spans="2:18" x14ac:dyDescent="0.15">
      <c r="B204" s="8" t="s">
        <v>255</v>
      </c>
      <c r="C204" s="8" t="s">
        <v>249</v>
      </c>
      <c r="D204" s="10" t="s">
        <v>191</v>
      </c>
      <c r="E204" s="13">
        <f t="shared" si="34"/>
        <v>155</v>
      </c>
      <c r="F204" s="13">
        <f t="shared" si="35"/>
        <v>101</v>
      </c>
      <c r="G204" s="13">
        <f t="shared" si="36"/>
        <v>220</v>
      </c>
      <c r="H204" s="13">
        <f t="shared" si="37"/>
        <v>135</v>
      </c>
      <c r="I204" s="13">
        <f t="shared" si="38"/>
        <v>255</v>
      </c>
      <c r="J204" s="14">
        <f t="shared" si="33"/>
        <v>50</v>
      </c>
      <c r="K204" s="14">
        <f t="shared" si="39"/>
        <v>118563142500</v>
      </c>
      <c r="L204" s="14">
        <f t="shared" si="40"/>
        <v>5928157125000</v>
      </c>
      <c r="M204" s="14">
        <f t="shared" si="41"/>
        <v>2.205233002165493E-2</v>
      </c>
      <c r="N204" s="15">
        <f t="shared" si="42"/>
        <v>4.4104660043309859E-4</v>
      </c>
      <c r="R204" s="1" t="s">
        <v>316</v>
      </c>
    </row>
    <row r="205" spans="2:18" x14ac:dyDescent="0.15">
      <c r="B205" s="8" t="s">
        <v>256</v>
      </c>
      <c r="C205" s="8" t="s">
        <v>249</v>
      </c>
      <c r="D205" s="10" t="s">
        <v>192</v>
      </c>
      <c r="E205" s="13">
        <f t="shared" si="34"/>
        <v>155</v>
      </c>
      <c r="F205" s="13">
        <f t="shared" si="35"/>
        <v>101</v>
      </c>
      <c r="G205" s="13">
        <f t="shared" si="36"/>
        <v>220</v>
      </c>
      <c r="H205" s="13">
        <f t="shared" si="37"/>
        <v>135</v>
      </c>
      <c r="I205" s="13">
        <f t="shared" si="38"/>
        <v>34</v>
      </c>
      <c r="J205" s="14">
        <f t="shared" si="33"/>
        <v>300</v>
      </c>
      <c r="K205" s="14">
        <f t="shared" si="39"/>
        <v>15808419000</v>
      </c>
      <c r="L205" s="14">
        <f t="shared" si="40"/>
        <v>4742525700000</v>
      </c>
      <c r="M205" s="14">
        <f t="shared" si="41"/>
        <v>1.7641864017323945E-2</v>
      </c>
      <c r="N205" s="15">
        <f t="shared" si="42"/>
        <v>5.8806213391079809E-5</v>
      </c>
      <c r="R205" s="1" t="s">
        <v>317</v>
      </c>
    </row>
    <row r="206" spans="2:18" x14ac:dyDescent="0.15">
      <c r="B206" s="11" t="s">
        <v>254</v>
      </c>
      <c r="C206" s="11" t="s">
        <v>249</v>
      </c>
      <c r="D206" s="10" t="s">
        <v>193</v>
      </c>
      <c r="E206" s="13">
        <f t="shared" si="34"/>
        <v>77</v>
      </c>
      <c r="F206" s="13">
        <f t="shared" si="35"/>
        <v>101</v>
      </c>
      <c r="G206" s="13">
        <f t="shared" si="36"/>
        <v>180</v>
      </c>
      <c r="H206" s="13">
        <f t="shared" si="37"/>
        <v>657</v>
      </c>
      <c r="I206" s="13">
        <f t="shared" si="38"/>
        <v>255</v>
      </c>
      <c r="J206" s="14">
        <f t="shared" si="33"/>
        <v>20</v>
      </c>
      <c r="K206" s="14">
        <f t="shared" si="39"/>
        <v>234525545100</v>
      </c>
      <c r="L206" s="14">
        <f t="shared" si="40"/>
        <v>4690510902000</v>
      </c>
      <c r="M206" s="14">
        <f t="shared" si="41"/>
        <v>1.7448372605521036E-2</v>
      </c>
      <c r="N206" s="15">
        <f t="shared" si="42"/>
        <v>8.7241863027605175E-4</v>
      </c>
      <c r="R206" s="1" t="s">
        <v>320</v>
      </c>
    </row>
    <row r="207" spans="2:18" x14ac:dyDescent="0.15">
      <c r="B207" s="8" t="s">
        <v>255</v>
      </c>
      <c r="C207" s="8" t="s">
        <v>249</v>
      </c>
      <c r="D207" s="10" t="s">
        <v>194</v>
      </c>
      <c r="E207" s="13">
        <f t="shared" si="34"/>
        <v>77</v>
      </c>
      <c r="F207" s="13">
        <f t="shared" si="35"/>
        <v>101</v>
      </c>
      <c r="G207" s="13">
        <f t="shared" si="36"/>
        <v>180</v>
      </c>
      <c r="H207" s="13">
        <f t="shared" si="37"/>
        <v>135</v>
      </c>
      <c r="I207" s="13">
        <f t="shared" si="38"/>
        <v>255</v>
      </c>
      <c r="J207" s="14">
        <f t="shared" si="33"/>
        <v>50</v>
      </c>
      <c r="K207" s="14">
        <f t="shared" si="39"/>
        <v>48190180500</v>
      </c>
      <c r="L207" s="14">
        <f t="shared" si="40"/>
        <v>2409509025000</v>
      </c>
      <c r="M207" s="14">
        <f t="shared" si="41"/>
        <v>8.9632051055758746E-3</v>
      </c>
      <c r="N207" s="15">
        <f t="shared" si="42"/>
        <v>1.7926410211151748E-4</v>
      </c>
      <c r="Q207" s="1" t="s">
        <v>300</v>
      </c>
    </row>
    <row r="208" spans="2:18" x14ac:dyDescent="0.15">
      <c r="B208" s="8" t="s">
        <v>256</v>
      </c>
      <c r="C208" s="8" t="s">
        <v>249</v>
      </c>
      <c r="D208" s="10" t="s">
        <v>195</v>
      </c>
      <c r="E208" s="13">
        <f t="shared" si="34"/>
        <v>77</v>
      </c>
      <c r="F208" s="13">
        <f>SUMIF(IF(MID($D208,2,1)="A",$C$55:$C$79,IF(MID($D208,2,1)="B",$D$55:$D$79,$E$55:$E$79)),$C208,$I$55:$I$79)</f>
        <v>101</v>
      </c>
      <c r="G208" s="13">
        <f t="shared" si="36"/>
        <v>180</v>
      </c>
      <c r="H208" s="13">
        <f t="shared" si="37"/>
        <v>135</v>
      </c>
      <c r="I208" s="13">
        <f t="shared" si="38"/>
        <v>43</v>
      </c>
      <c r="J208" s="14">
        <f t="shared" si="33"/>
        <v>300</v>
      </c>
      <c r="K208" s="14">
        <f t="shared" si="39"/>
        <v>8126187300</v>
      </c>
      <c r="L208" s="14">
        <f t="shared" si="40"/>
        <v>2437856190000</v>
      </c>
      <c r="M208" s="14">
        <f t="shared" si="41"/>
        <v>9.0686545774061791E-3</v>
      </c>
      <c r="N208" s="15">
        <f t="shared" si="42"/>
        <v>3.022884859135393E-5</v>
      </c>
      <c r="P208" s="1" t="s">
        <v>318</v>
      </c>
    </row>
    <row r="209" spans="2:18" x14ac:dyDescent="0.15">
      <c r="B209" s="11" t="s">
        <v>254</v>
      </c>
      <c r="C209" s="11" t="s">
        <v>249</v>
      </c>
      <c r="D209" s="10" t="s">
        <v>196</v>
      </c>
      <c r="E209" s="13">
        <f t="shared" si="34"/>
        <v>81</v>
      </c>
      <c r="F209" s="13">
        <f t="shared" si="35"/>
        <v>175</v>
      </c>
      <c r="G209" s="13">
        <f t="shared" si="36"/>
        <v>180</v>
      </c>
      <c r="H209" s="13">
        <f t="shared" si="37"/>
        <v>657</v>
      </c>
      <c r="I209" s="13">
        <f t="shared" si="38"/>
        <v>255</v>
      </c>
      <c r="J209" s="14">
        <f t="shared" si="33"/>
        <v>20</v>
      </c>
      <c r="K209" s="14">
        <f t="shared" si="39"/>
        <v>427465552500</v>
      </c>
      <c r="L209" s="14">
        <f t="shared" si="40"/>
        <v>8549311050000</v>
      </c>
      <c r="M209" s="14">
        <f t="shared" si="41"/>
        <v>3.1802839357497836E-2</v>
      </c>
      <c r="N209" s="15">
        <f t="shared" si="42"/>
        <v>1.5901419678748918E-3</v>
      </c>
      <c r="P209" s="1" t="s">
        <v>319</v>
      </c>
    </row>
    <row r="210" spans="2:18" x14ac:dyDescent="0.15">
      <c r="B210" s="8" t="s">
        <v>255</v>
      </c>
      <c r="C210" s="8" t="s">
        <v>249</v>
      </c>
      <c r="D210" s="10" t="s">
        <v>197</v>
      </c>
      <c r="E210" s="13">
        <f t="shared" si="34"/>
        <v>81</v>
      </c>
      <c r="F210" s="13">
        <f t="shared" si="35"/>
        <v>175</v>
      </c>
      <c r="G210" s="13">
        <f t="shared" si="36"/>
        <v>180</v>
      </c>
      <c r="H210" s="13">
        <f t="shared" si="37"/>
        <v>135</v>
      </c>
      <c r="I210" s="13">
        <f t="shared" si="38"/>
        <v>255</v>
      </c>
      <c r="J210" s="14">
        <f t="shared" si="33"/>
        <v>50</v>
      </c>
      <c r="K210" s="14">
        <f t="shared" si="39"/>
        <v>87835387500</v>
      </c>
      <c r="L210" s="14">
        <f t="shared" si="40"/>
        <v>4391769375000</v>
      </c>
      <c r="M210" s="14">
        <f t="shared" si="41"/>
        <v>1.6337075012413271E-2</v>
      </c>
      <c r="N210" s="15">
        <f t="shared" si="42"/>
        <v>3.2674150024826547E-4</v>
      </c>
      <c r="P210" s="2" t="s">
        <v>289</v>
      </c>
    </row>
    <row r="211" spans="2:18" x14ac:dyDescent="0.15">
      <c r="B211" s="8" t="s">
        <v>256</v>
      </c>
      <c r="C211" s="8" t="s">
        <v>249</v>
      </c>
      <c r="D211" s="10" t="s">
        <v>198</v>
      </c>
      <c r="E211" s="13">
        <f t="shared" si="34"/>
        <v>81</v>
      </c>
      <c r="F211" s="13">
        <f t="shared" si="35"/>
        <v>175</v>
      </c>
      <c r="G211" s="13">
        <f t="shared" si="36"/>
        <v>180</v>
      </c>
      <c r="H211" s="13">
        <f t="shared" si="37"/>
        <v>135</v>
      </c>
      <c r="I211" s="13">
        <f t="shared" si="38"/>
        <v>38</v>
      </c>
      <c r="J211" s="14">
        <f t="shared" si="33"/>
        <v>300</v>
      </c>
      <c r="K211" s="14">
        <f t="shared" si="39"/>
        <v>13089195000</v>
      </c>
      <c r="L211" s="14">
        <f t="shared" si="40"/>
        <v>3926758500000</v>
      </c>
      <c r="M211" s="14">
        <f t="shared" si="41"/>
        <v>1.4607267069922455E-2</v>
      </c>
      <c r="N211" s="15">
        <f t="shared" si="42"/>
        <v>4.8690890233074849E-5</v>
      </c>
      <c r="P211" s="1" t="s">
        <v>310</v>
      </c>
    </row>
    <row r="212" spans="2:18" x14ac:dyDescent="0.15">
      <c r="B212" s="11" t="s">
        <v>254</v>
      </c>
      <c r="C212" s="11" t="s">
        <v>249</v>
      </c>
      <c r="D212" s="10" t="s">
        <v>199</v>
      </c>
      <c r="E212" s="13">
        <f t="shared" si="34"/>
        <v>81</v>
      </c>
      <c r="F212" s="13">
        <f t="shared" si="35"/>
        <v>101</v>
      </c>
      <c r="G212" s="13">
        <f t="shared" si="36"/>
        <v>220</v>
      </c>
      <c r="H212" s="13">
        <f t="shared" si="37"/>
        <v>657</v>
      </c>
      <c r="I212" s="13">
        <f t="shared" si="38"/>
        <v>255</v>
      </c>
      <c r="J212" s="14">
        <f t="shared" si="33"/>
        <v>20</v>
      </c>
      <c r="K212" s="14">
        <f t="shared" si="39"/>
        <v>301532843700</v>
      </c>
      <c r="L212" s="14">
        <f t="shared" si="40"/>
        <v>6030656874000</v>
      </c>
      <c r="M212" s="14">
        <f t="shared" si="41"/>
        <v>2.2433621921384189E-2</v>
      </c>
      <c r="N212" s="15">
        <f t="shared" si="42"/>
        <v>1.1216810960692095E-3</v>
      </c>
      <c r="P212" s="1" t="s">
        <v>298</v>
      </c>
      <c r="Q212" s="1" t="s">
        <v>288</v>
      </c>
    </row>
    <row r="213" spans="2:18" x14ac:dyDescent="0.15">
      <c r="B213" s="8" t="s">
        <v>255</v>
      </c>
      <c r="C213" s="8" t="s">
        <v>249</v>
      </c>
      <c r="D213" s="10" t="s">
        <v>200</v>
      </c>
      <c r="E213" s="13">
        <f t="shared" si="34"/>
        <v>81</v>
      </c>
      <c r="F213" s="13">
        <f t="shared" si="35"/>
        <v>101</v>
      </c>
      <c r="G213" s="13">
        <f t="shared" si="36"/>
        <v>220</v>
      </c>
      <c r="H213" s="13">
        <f t="shared" si="37"/>
        <v>121</v>
      </c>
      <c r="I213" s="13">
        <f t="shared" si="38"/>
        <v>255</v>
      </c>
      <c r="J213" s="14">
        <f t="shared" si="33"/>
        <v>50</v>
      </c>
      <c r="K213" s="14">
        <f t="shared" si="39"/>
        <v>55533446100</v>
      </c>
      <c r="L213" s="14">
        <f t="shared" si="40"/>
        <v>2776672305000</v>
      </c>
      <c r="M213" s="14">
        <f t="shared" si="41"/>
        <v>1.0329026835949341E-2</v>
      </c>
      <c r="N213" s="15">
        <f t="shared" si="42"/>
        <v>2.0658053671898682E-4</v>
      </c>
      <c r="R213" s="1" t="s">
        <v>316</v>
      </c>
    </row>
    <row r="214" spans="2:18" x14ac:dyDescent="0.15">
      <c r="B214" s="8" t="s">
        <v>256</v>
      </c>
      <c r="C214" s="8" t="s">
        <v>249</v>
      </c>
      <c r="D214" s="10" t="s">
        <v>201</v>
      </c>
      <c r="E214" s="13">
        <f t="shared" si="34"/>
        <v>81</v>
      </c>
      <c r="F214" s="13">
        <f t="shared" si="35"/>
        <v>101</v>
      </c>
      <c r="G214" s="13">
        <f t="shared" si="36"/>
        <v>220</v>
      </c>
      <c r="H214" s="13">
        <f t="shared" si="37"/>
        <v>121</v>
      </c>
      <c r="I214" s="13">
        <f t="shared" si="38"/>
        <v>38</v>
      </c>
      <c r="J214" s="14">
        <f t="shared" si="33"/>
        <v>300</v>
      </c>
      <c r="K214" s="14">
        <f t="shared" si="39"/>
        <v>8275572360</v>
      </c>
      <c r="L214" s="14">
        <f t="shared" si="40"/>
        <v>2482671708000</v>
      </c>
      <c r="M214" s="14">
        <f t="shared" si="41"/>
        <v>9.235365170966469E-3</v>
      </c>
      <c r="N214" s="15">
        <f t="shared" si="42"/>
        <v>3.0784550569888232E-5</v>
      </c>
      <c r="R214" s="1" t="s">
        <v>317</v>
      </c>
    </row>
    <row r="215" spans="2:18" x14ac:dyDescent="0.15">
      <c r="B215" s="11" t="s">
        <v>254</v>
      </c>
      <c r="C215" s="11" t="s">
        <v>249</v>
      </c>
      <c r="D215" s="10" t="s">
        <v>202</v>
      </c>
      <c r="E215" s="13">
        <f t="shared" si="34"/>
        <v>155</v>
      </c>
      <c r="F215" s="13">
        <f t="shared" si="35"/>
        <v>175</v>
      </c>
      <c r="G215" s="13">
        <f t="shared" si="36"/>
        <v>210</v>
      </c>
      <c r="H215" s="13">
        <f t="shared" si="37"/>
        <v>657</v>
      </c>
      <c r="I215" s="13">
        <f t="shared" si="38"/>
        <v>255</v>
      </c>
      <c r="J215" s="14">
        <f t="shared" si="33"/>
        <v>20</v>
      </c>
      <c r="K215" s="14">
        <f t="shared" si="39"/>
        <v>954321243750</v>
      </c>
      <c r="L215" s="14">
        <f t="shared" si="40"/>
        <v>19086424875000</v>
      </c>
      <c r="M215" s="14">
        <f t="shared" si="41"/>
        <v>7.1000166055319253E-2</v>
      </c>
      <c r="N215" s="15">
        <f t="shared" si="42"/>
        <v>3.5500083027659624E-3</v>
      </c>
      <c r="R215" s="1" t="s">
        <v>320</v>
      </c>
    </row>
    <row r="216" spans="2:18" x14ac:dyDescent="0.15">
      <c r="B216" s="8" t="s">
        <v>255</v>
      </c>
      <c r="C216" s="8" t="s">
        <v>249</v>
      </c>
      <c r="D216" s="10" t="s">
        <v>203</v>
      </c>
      <c r="E216" s="13">
        <f t="shared" si="34"/>
        <v>155</v>
      </c>
      <c r="F216" s="13">
        <f>SUMIF(IF(MID($D216,2,1)="A",$C$55:$C$79,IF(MID($D216,2,1)="B",$D$55:$D$79,$E$55:$E$79)),$C216,$I$55:$I$79)</f>
        <v>175</v>
      </c>
      <c r="G216" s="13">
        <f t="shared" si="36"/>
        <v>210</v>
      </c>
      <c r="H216" s="13">
        <f t="shared" si="37"/>
        <v>121</v>
      </c>
      <c r="I216" s="13">
        <f t="shared" si="38"/>
        <v>255</v>
      </c>
      <c r="J216" s="14">
        <f t="shared" si="33"/>
        <v>50</v>
      </c>
      <c r="K216" s="14">
        <f t="shared" si="39"/>
        <v>175757793750</v>
      </c>
      <c r="L216" s="14">
        <f t="shared" si="40"/>
        <v>8787889687500</v>
      </c>
      <c r="M216" s="14">
        <f t="shared" si="41"/>
        <v>3.2690335208118829E-2</v>
      </c>
      <c r="N216" s="15">
        <f t="shared" si="42"/>
        <v>6.5380670416237657E-4</v>
      </c>
      <c r="Q216" s="1" t="s">
        <v>300</v>
      </c>
    </row>
    <row r="217" spans="2:18" x14ac:dyDescent="0.15">
      <c r="B217" s="8" t="s">
        <v>256</v>
      </c>
      <c r="C217" s="8" t="s">
        <v>249</v>
      </c>
      <c r="D217" s="10" t="s">
        <v>204</v>
      </c>
      <c r="E217" s="13">
        <f t="shared" si="34"/>
        <v>155</v>
      </c>
      <c r="F217" s="13">
        <f t="shared" si="35"/>
        <v>175</v>
      </c>
      <c r="G217" s="13">
        <f t="shared" si="36"/>
        <v>210</v>
      </c>
      <c r="H217" s="13">
        <f t="shared" si="37"/>
        <v>121</v>
      </c>
      <c r="I217" s="13">
        <f t="shared" si="38"/>
        <v>43</v>
      </c>
      <c r="J217" s="14">
        <f t="shared" si="33"/>
        <v>300</v>
      </c>
      <c r="K217" s="14">
        <f t="shared" si="39"/>
        <v>29637588750</v>
      </c>
      <c r="L217" s="14">
        <f t="shared" si="40"/>
        <v>8891276625000</v>
      </c>
      <c r="M217" s="14">
        <f t="shared" si="41"/>
        <v>3.3074927387037878E-2</v>
      </c>
      <c r="N217" s="15">
        <f t="shared" si="42"/>
        <v>1.1024975795679292E-4</v>
      </c>
    </row>
    <row r="218" spans="2:18" x14ac:dyDescent="0.15">
      <c r="B218" s="11" t="s">
        <v>254</v>
      </c>
      <c r="C218" s="11" t="s">
        <v>249</v>
      </c>
      <c r="D218" s="10" t="s">
        <v>205</v>
      </c>
      <c r="E218" s="13">
        <f t="shared" si="34"/>
        <v>77</v>
      </c>
      <c r="F218" s="13">
        <f t="shared" si="35"/>
        <v>101</v>
      </c>
      <c r="G218" s="13">
        <f t="shared" si="36"/>
        <v>210</v>
      </c>
      <c r="H218" s="13">
        <f t="shared" si="37"/>
        <v>657</v>
      </c>
      <c r="I218" s="13">
        <f t="shared" si="38"/>
        <v>255</v>
      </c>
      <c r="J218" s="14">
        <f t="shared" si="33"/>
        <v>20</v>
      </c>
      <c r="K218" s="14">
        <f t="shared" si="39"/>
        <v>273613135950</v>
      </c>
      <c r="L218" s="14">
        <f t="shared" si="40"/>
        <v>5472262719000</v>
      </c>
      <c r="M218" s="14">
        <f t="shared" si="41"/>
        <v>2.0356434706441207E-2</v>
      </c>
      <c r="N218" s="15">
        <f t="shared" si="42"/>
        <v>1.0178217353220603E-3</v>
      </c>
      <c r="P218" s="1" t="s">
        <v>321</v>
      </c>
    </row>
    <row r="219" spans="2:18" x14ac:dyDescent="0.15">
      <c r="B219" s="8" t="s">
        <v>255</v>
      </c>
      <c r="C219" s="8" t="s">
        <v>249</v>
      </c>
      <c r="D219" s="10" t="s">
        <v>206</v>
      </c>
      <c r="E219" s="13">
        <f t="shared" si="34"/>
        <v>77</v>
      </c>
      <c r="F219" s="13">
        <f t="shared" si="35"/>
        <v>101</v>
      </c>
      <c r="G219" s="13">
        <f t="shared" si="36"/>
        <v>210</v>
      </c>
      <c r="H219" s="13">
        <f t="shared" si="37"/>
        <v>135</v>
      </c>
      <c r="I219" s="13">
        <f t="shared" si="38"/>
        <v>255</v>
      </c>
      <c r="J219" s="14">
        <f t="shared" si="33"/>
        <v>50</v>
      </c>
      <c r="K219" s="14">
        <f t="shared" si="39"/>
        <v>56221877250</v>
      </c>
      <c r="L219" s="14">
        <f t="shared" si="40"/>
        <v>2811093862500</v>
      </c>
      <c r="M219" s="14">
        <f t="shared" si="41"/>
        <v>1.0457072623171854E-2</v>
      </c>
      <c r="N219" s="15">
        <f t="shared" si="42"/>
        <v>2.0914145246343706E-4</v>
      </c>
      <c r="P219" s="1" t="s">
        <v>322</v>
      </c>
    </row>
    <row r="220" spans="2:18" x14ac:dyDescent="0.15">
      <c r="B220" s="8" t="s">
        <v>256</v>
      </c>
      <c r="C220" s="8" t="s">
        <v>249</v>
      </c>
      <c r="D220" s="10" t="s">
        <v>207</v>
      </c>
      <c r="E220" s="13">
        <f t="shared" si="34"/>
        <v>77</v>
      </c>
      <c r="F220" s="13">
        <f t="shared" si="35"/>
        <v>101</v>
      </c>
      <c r="G220" s="13">
        <f t="shared" si="36"/>
        <v>210</v>
      </c>
      <c r="H220" s="13">
        <f t="shared" si="37"/>
        <v>135</v>
      </c>
      <c r="I220" s="13">
        <f t="shared" si="38"/>
        <v>34</v>
      </c>
      <c r="J220" s="14">
        <f t="shared" si="33"/>
        <v>300</v>
      </c>
      <c r="K220" s="14">
        <f t="shared" si="39"/>
        <v>7496250300</v>
      </c>
      <c r="L220" s="14">
        <f t="shared" si="40"/>
        <v>2248875090000</v>
      </c>
      <c r="M220" s="14">
        <f t="shared" si="41"/>
        <v>8.3656580985374835E-3</v>
      </c>
      <c r="N220" s="15">
        <f t="shared" si="42"/>
        <v>2.7885526995124942E-5</v>
      </c>
      <c r="P220" s="1" t="s">
        <v>323</v>
      </c>
    </row>
    <row r="221" spans="2:18" x14ac:dyDescent="0.15">
      <c r="B221" s="11" t="s">
        <v>264</v>
      </c>
      <c r="C221" s="11" t="s">
        <v>257</v>
      </c>
      <c r="D221" s="12" t="s">
        <v>179</v>
      </c>
      <c r="E221" s="13">
        <f t="shared" si="34"/>
        <v>95</v>
      </c>
      <c r="F221" s="13">
        <f t="shared" si="35"/>
        <v>105</v>
      </c>
      <c r="G221" s="13">
        <f t="shared" si="36"/>
        <v>165</v>
      </c>
      <c r="H221" s="13">
        <f t="shared" si="37"/>
        <v>657</v>
      </c>
      <c r="I221" s="13">
        <f t="shared" si="38"/>
        <v>255</v>
      </c>
      <c r="J221" s="14">
        <f t="shared" si="33"/>
        <v>15</v>
      </c>
      <c r="K221" s="14">
        <f t="shared" si="39"/>
        <v>275741668125</v>
      </c>
      <c r="L221" s="14">
        <f t="shared" si="40"/>
        <v>4136125021875</v>
      </c>
      <c r="M221" s="14">
        <f t="shared" si="41"/>
        <v>1.5386095892863537E-2</v>
      </c>
      <c r="N221" s="15">
        <f t="shared" si="42"/>
        <v>1.0257397261909025E-3</v>
      </c>
      <c r="P221" s="1" t="s">
        <v>324</v>
      </c>
    </row>
    <row r="222" spans="2:18" x14ac:dyDescent="0.15">
      <c r="B222" s="8" t="s">
        <v>265</v>
      </c>
      <c r="C222" s="8" t="s">
        <v>257</v>
      </c>
      <c r="D222" s="10" t="s">
        <v>181</v>
      </c>
      <c r="E222" s="13">
        <f t="shared" si="34"/>
        <v>95</v>
      </c>
      <c r="F222" s="13">
        <f t="shared" si="35"/>
        <v>105</v>
      </c>
      <c r="G222" s="13">
        <f t="shared" si="36"/>
        <v>165</v>
      </c>
      <c r="H222" s="13">
        <f t="shared" si="37"/>
        <v>110</v>
      </c>
      <c r="I222" s="13">
        <f t="shared" si="38"/>
        <v>255</v>
      </c>
      <c r="J222" s="14">
        <f t="shared" si="33"/>
        <v>25</v>
      </c>
      <c r="K222" s="14">
        <f t="shared" si="39"/>
        <v>46166793750</v>
      </c>
      <c r="L222" s="14">
        <f t="shared" si="40"/>
        <v>1154169843750</v>
      </c>
      <c r="M222" s="14">
        <f t="shared" si="41"/>
        <v>4.2934311218036257E-3</v>
      </c>
      <c r="N222" s="15">
        <f t="shared" si="42"/>
        <v>1.7173724487214501E-4</v>
      </c>
    </row>
    <row r="223" spans="2:18" x14ac:dyDescent="0.15">
      <c r="B223" s="8" t="s">
        <v>266</v>
      </c>
      <c r="C223" s="8" t="s">
        <v>257</v>
      </c>
      <c r="D223" s="10" t="s">
        <v>183</v>
      </c>
      <c r="E223" s="13">
        <f t="shared" si="34"/>
        <v>95</v>
      </c>
      <c r="F223" s="13">
        <f t="shared" si="35"/>
        <v>105</v>
      </c>
      <c r="G223" s="13">
        <f t="shared" si="36"/>
        <v>165</v>
      </c>
      <c r="H223" s="13">
        <f t="shared" si="37"/>
        <v>110</v>
      </c>
      <c r="I223" s="13">
        <f t="shared" si="38"/>
        <v>30</v>
      </c>
      <c r="J223" s="14">
        <f t="shared" si="33"/>
        <v>250</v>
      </c>
      <c r="K223" s="14">
        <f t="shared" si="39"/>
        <v>5431387500</v>
      </c>
      <c r="L223" s="14">
        <f t="shared" si="40"/>
        <v>1357846875000</v>
      </c>
      <c r="M223" s="14">
        <f t="shared" si="41"/>
        <v>5.0510954374160298E-3</v>
      </c>
      <c r="N223" s="15">
        <f t="shared" si="42"/>
        <v>2.0204381749664119E-5</v>
      </c>
      <c r="P223" s="2" t="s">
        <v>325</v>
      </c>
    </row>
    <row r="224" spans="2:18" x14ac:dyDescent="0.15">
      <c r="B224" s="11" t="s">
        <v>264</v>
      </c>
      <c r="C224" s="11" t="s">
        <v>257</v>
      </c>
      <c r="D224" s="12" t="s">
        <v>184</v>
      </c>
      <c r="E224" s="13">
        <f t="shared" si="34"/>
        <v>125</v>
      </c>
      <c r="F224" s="13">
        <f t="shared" si="35"/>
        <v>125</v>
      </c>
      <c r="G224" s="13">
        <f t="shared" si="36"/>
        <v>150</v>
      </c>
      <c r="H224" s="13">
        <f t="shared" si="37"/>
        <v>657</v>
      </c>
      <c r="I224" s="13">
        <f t="shared" si="38"/>
        <v>255</v>
      </c>
      <c r="J224" s="14">
        <f t="shared" si="33"/>
        <v>15</v>
      </c>
      <c r="K224" s="14">
        <f t="shared" si="39"/>
        <v>392660156250</v>
      </c>
      <c r="L224" s="14">
        <f t="shared" si="40"/>
        <v>5889902343750</v>
      </c>
      <c r="M224" s="14">
        <f t="shared" si="41"/>
        <v>2.1910024910092755E-2</v>
      </c>
      <c r="N224" s="15">
        <f t="shared" si="42"/>
        <v>1.4606683273395171E-3</v>
      </c>
      <c r="P224" s="1" t="s">
        <v>326</v>
      </c>
    </row>
    <row r="225" spans="2:18" x14ac:dyDescent="0.15">
      <c r="B225" s="8" t="s">
        <v>265</v>
      </c>
      <c r="C225" s="8" t="s">
        <v>257</v>
      </c>
      <c r="D225" s="10" t="s">
        <v>185</v>
      </c>
      <c r="E225" s="13">
        <f t="shared" si="34"/>
        <v>125</v>
      </c>
      <c r="F225" s="13">
        <f t="shared" si="35"/>
        <v>125</v>
      </c>
      <c r="G225" s="13">
        <f t="shared" si="36"/>
        <v>150</v>
      </c>
      <c r="H225" s="13">
        <f t="shared" si="37"/>
        <v>85</v>
      </c>
      <c r="I225" s="13">
        <f t="shared" si="38"/>
        <v>255</v>
      </c>
      <c r="J225" s="14">
        <f t="shared" si="33"/>
        <v>25</v>
      </c>
      <c r="K225" s="14">
        <f t="shared" si="39"/>
        <v>50800781250</v>
      </c>
      <c r="L225" s="14">
        <f t="shared" si="40"/>
        <v>1270019531250</v>
      </c>
      <c r="M225" s="14">
        <f t="shared" si="41"/>
        <v>4.7243838593553633E-3</v>
      </c>
      <c r="N225" s="15">
        <f t="shared" si="42"/>
        <v>1.8897535437421454E-4</v>
      </c>
      <c r="P225" s="1" t="s">
        <v>298</v>
      </c>
    </row>
    <row r="226" spans="2:18" x14ac:dyDescent="0.15">
      <c r="B226" s="8" t="s">
        <v>266</v>
      </c>
      <c r="C226" s="8" t="s">
        <v>257</v>
      </c>
      <c r="D226" s="10" t="s">
        <v>186</v>
      </c>
      <c r="E226" s="13">
        <f t="shared" si="34"/>
        <v>125</v>
      </c>
      <c r="F226" s="13">
        <f>SUMIF(IF(MID($D226,2,1)="A",$C$55:$C$79,IF(MID($D226,2,1)="B",$D$55:$D$79,$E$55:$E$79)),$C226,$I$55:$I$79)</f>
        <v>125</v>
      </c>
      <c r="G226" s="13">
        <f t="shared" si="36"/>
        <v>150</v>
      </c>
      <c r="H226" s="13">
        <f t="shared" si="37"/>
        <v>85</v>
      </c>
      <c r="I226" s="13">
        <f t="shared" si="38"/>
        <v>30</v>
      </c>
      <c r="J226" s="14">
        <f t="shared" si="33"/>
        <v>250</v>
      </c>
      <c r="K226" s="14">
        <f t="shared" si="39"/>
        <v>5976562500</v>
      </c>
      <c r="L226" s="14">
        <f t="shared" si="40"/>
        <v>1494140625000</v>
      </c>
      <c r="M226" s="14">
        <f t="shared" si="41"/>
        <v>5.5580986580651337E-3</v>
      </c>
      <c r="N226" s="15">
        <f t="shared" si="42"/>
        <v>2.2232394632260535E-5</v>
      </c>
      <c r="Q226" s="1" t="s">
        <v>288</v>
      </c>
    </row>
    <row r="227" spans="2:18" x14ac:dyDescent="0.15">
      <c r="B227" s="11" t="s">
        <v>264</v>
      </c>
      <c r="C227" s="11" t="s">
        <v>257</v>
      </c>
      <c r="D227" s="10" t="s">
        <v>187</v>
      </c>
      <c r="E227" s="13">
        <f t="shared" si="34"/>
        <v>45</v>
      </c>
      <c r="F227" s="13">
        <f t="shared" si="35"/>
        <v>55</v>
      </c>
      <c r="G227" s="13">
        <f t="shared" si="36"/>
        <v>170</v>
      </c>
      <c r="H227" s="13">
        <f t="shared" si="37"/>
        <v>657</v>
      </c>
      <c r="I227" s="13">
        <f t="shared" si="38"/>
        <v>255</v>
      </c>
      <c r="J227" s="14">
        <f t="shared" si="33"/>
        <v>15</v>
      </c>
      <c r="K227" s="14">
        <f t="shared" si="39"/>
        <v>70490351250</v>
      </c>
      <c r="L227" s="14">
        <f t="shared" si="40"/>
        <v>1057355268750</v>
      </c>
      <c r="M227" s="14">
        <f t="shared" si="41"/>
        <v>3.9332876718598513E-3</v>
      </c>
      <c r="N227" s="15">
        <f t="shared" si="42"/>
        <v>2.6221917812399012E-4</v>
      </c>
      <c r="R227" s="1" t="s">
        <v>327</v>
      </c>
    </row>
    <row r="228" spans="2:18" x14ac:dyDescent="0.15">
      <c r="B228" s="8" t="s">
        <v>265</v>
      </c>
      <c r="C228" s="8" t="s">
        <v>257</v>
      </c>
      <c r="D228" s="10" t="s">
        <v>188</v>
      </c>
      <c r="E228" s="13">
        <f t="shared" si="34"/>
        <v>45</v>
      </c>
      <c r="F228" s="13">
        <f t="shared" si="35"/>
        <v>55</v>
      </c>
      <c r="G228" s="13">
        <f t="shared" si="36"/>
        <v>170</v>
      </c>
      <c r="H228" s="13">
        <f t="shared" si="37"/>
        <v>81</v>
      </c>
      <c r="I228" s="13">
        <f t="shared" si="38"/>
        <v>255</v>
      </c>
      <c r="J228" s="14">
        <f t="shared" si="33"/>
        <v>25</v>
      </c>
      <c r="K228" s="14">
        <f t="shared" si="39"/>
        <v>8690591250</v>
      </c>
      <c r="L228" s="14">
        <f t="shared" si="40"/>
        <v>217264781250</v>
      </c>
      <c r="M228" s="14">
        <f t="shared" si="41"/>
        <v>8.0820979558764074E-4</v>
      </c>
      <c r="N228" s="15">
        <f t="shared" si="42"/>
        <v>3.2328391823505627E-5</v>
      </c>
      <c r="R228" s="1" t="s">
        <v>328</v>
      </c>
    </row>
    <row r="229" spans="2:18" x14ac:dyDescent="0.15">
      <c r="B229" s="8" t="s">
        <v>266</v>
      </c>
      <c r="C229" s="8" t="s">
        <v>257</v>
      </c>
      <c r="D229" s="10" t="s">
        <v>189</v>
      </c>
      <c r="E229" s="13">
        <f t="shared" si="34"/>
        <v>45</v>
      </c>
      <c r="F229" s="13">
        <f t="shared" si="35"/>
        <v>55</v>
      </c>
      <c r="G229" s="13">
        <f t="shared" si="36"/>
        <v>170</v>
      </c>
      <c r="H229" s="13">
        <f t="shared" si="37"/>
        <v>81</v>
      </c>
      <c r="I229" s="13">
        <f t="shared" si="38"/>
        <v>34</v>
      </c>
      <c r="J229" s="14">
        <f t="shared" si="33"/>
        <v>250</v>
      </c>
      <c r="K229" s="14">
        <f t="shared" si="39"/>
        <v>1158745500</v>
      </c>
      <c r="L229" s="14">
        <f t="shared" si="40"/>
        <v>289686375000</v>
      </c>
      <c r="M229" s="14">
        <f t="shared" si="41"/>
        <v>1.0776130607835211E-3</v>
      </c>
      <c r="N229" s="15">
        <f t="shared" si="42"/>
        <v>4.3104522431340838E-6</v>
      </c>
      <c r="R229" s="1" t="s">
        <v>329</v>
      </c>
    </row>
    <row r="230" spans="2:18" x14ac:dyDescent="0.15">
      <c r="B230" s="11" t="s">
        <v>264</v>
      </c>
      <c r="C230" s="11" t="s">
        <v>257</v>
      </c>
      <c r="D230" s="10" t="s">
        <v>190</v>
      </c>
      <c r="E230" s="13">
        <f t="shared" si="34"/>
        <v>125</v>
      </c>
      <c r="F230" s="13">
        <f t="shared" si="35"/>
        <v>105</v>
      </c>
      <c r="G230" s="13">
        <f t="shared" si="36"/>
        <v>170</v>
      </c>
      <c r="H230" s="13">
        <f t="shared" si="37"/>
        <v>657</v>
      </c>
      <c r="I230" s="13">
        <f t="shared" si="38"/>
        <v>255</v>
      </c>
      <c r="J230" s="14">
        <f t="shared" si="33"/>
        <v>15</v>
      </c>
      <c r="K230" s="14">
        <f t="shared" si="39"/>
        <v>373812468750</v>
      </c>
      <c r="L230" s="14">
        <f t="shared" si="40"/>
        <v>5607187031250</v>
      </c>
      <c r="M230" s="14">
        <f t="shared" si="41"/>
        <v>2.0858343714408305E-2</v>
      </c>
      <c r="N230" s="15">
        <f t="shared" si="42"/>
        <v>1.3905562476272202E-3</v>
      </c>
      <c r="Q230" s="1" t="s">
        <v>300</v>
      </c>
    </row>
    <row r="231" spans="2:18" x14ac:dyDescent="0.15">
      <c r="B231" s="8" t="s">
        <v>265</v>
      </c>
      <c r="C231" s="8" t="s">
        <v>257</v>
      </c>
      <c r="D231" s="10" t="s">
        <v>191</v>
      </c>
      <c r="E231" s="13">
        <f t="shared" si="34"/>
        <v>125</v>
      </c>
      <c r="F231" s="13">
        <f t="shared" si="35"/>
        <v>105</v>
      </c>
      <c r="G231" s="13">
        <f t="shared" si="36"/>
        <v>170</v>
      </c>
      <c r="H231" s="13">
        <f t="shared" si="37"/>
        <v>110</v>
      </c>
      <c r="I231" s="13">
        <f t="shared" si="38"/>
        <v>255</v>
      </c>
      <c r="J231" s="14">
        <f t="shared" ref="J231:J294" si="43">VLOOKUP($C231,$P$4:$T$17,VALUE(RIGHT($B231,1)),0)</f>
        <v>25</v>
      </c>
      <c r="K231" s="14">
        <f t="shared" si="39"/>
        <v>62586562500</v>
      </c>
      <c r="L231" s="14">
        <f t="shared" si="40"/>
        <v>1564664062500</v>
      </c>
      <c r="M231" s="14">
        <f t="shared" si="41"/>
        <v>5.8204409147258078E-3</v>
      </c>
      <c r="N231" s="15">
        <f t="shared" si="42"/>
        <v>2.3281763658903232E-4</v>
      </c>
      <c r="P231" s="1" t="s">
        <v>330</v>
      </c>
    </row>
    <row r="232" spans="2:18" x14ac:dyDescent="0.15">
      <c r="B232" s="8" t="s">
        <v>266</v>
      </c>
      <c r="C232" s="8" t="s">
        <v>257</v>
      </c>
      <c r="D232" s="10" t="s">
        <v>192</v>
      </c>
      <c r="E232" s="13">
        <f t="shared" ref="E232:E295" si="44">SUMIF(IF(MID($D232,1,1)="A",$C$27:$C$51,IF(MID($D232,1,1)="B",$D$27:$D$51,$E$27:$E$51)),$C232,$I$27:$I$51)</f>
        <v>125</v>
      </c>
      <c r="F232" s="13">
        <f t="shared" ref="F232:F295" si="45">SUMIF(IF(MID($D232,2,1)="A",$C$55:$C$79,IF(MID($D232,2,1)="B",$D$55:$D$79,$E$55:$E$79)),$C232,$I$55:$I$79)</f>
        <v>105</v>
      </c>
      <c r="G232" s="13">
        <f t="shared" ref="G232:G295" si="46">IF(MID($D232,3,1)="@",SUM($I$83:$I$107),SUMIF(IF(MID($D232,3,1)="A",$C$83:$C$107,IF(MID($D232,3,1)="B",$D$83:$D$107,$E$83:$E$107)),$C232,$I$83:$I$107)+IF($C232="BAR",0,SUMIF(IF(MID($D232,3,1)="A",$C$83:$C$107,IF(MID($D232,3,1)="B",$D$83:$D$107,$E$83:$E$107)),"BAR",$I$83:$I$107)))</f>
        <v>170</v>
      </c>
      <c r="H232" s="13">
        <f t="shared" ref="H232:H295" si="47">IF(MID($D232,4,1)="@",SUM($I$111:$I$135),SUMIF(IF(MID($D232,4,1)="A",$C$111:$C$135,IF(MID($D232,4,1)="B",$D$111:$D$135,$E$111:$E$135)),$C232,$I$111:$I$135)+IF($C232="BAR",0,SUMIF(IF(MID($D232,4,1)="A",$C$111:$C$135,IF(MID($D232,4,1)="B",$D$111:$D$135,$E$111:$E$135)),"BAR",$I$111:$I$135)))</f>
        <v>110</v>
      </c>
      <c r="I232" s="13">
        <f t="shared" ref="I232:I295" si="48">IF(MID($D232,5,1)="@",SUM($I$139:$I$163),SUMIF(IF(MID($D232,5,1)="A",$C$139:$C$163,IF(MID($D232,5,1)="B",$D$139:$D$163,$E$139:$E$163)),$C232,$I$139:$I$163)+IF($C232="BAR",0,SUMIF(IF(MID($D232,5,1)="A",$C$139:$C$163,IF(MID($D232,5,1)="B",$D$139:$D$163,$E$139:$E$163)),"BAR",$I$139:$I$163)))</f>
        <v>30</v>
      </c>
      <c r="J232" s="14">
        <f t="shared" si="43"/>
        <v>250</v>
      </c>
      <c r="K232" s="14">
        <f t="shared" ref="K232:K295" si="49">E232*F232*G232*H232*I232</f>
        <v>7363125000</v>
      </c>
      <c r="L232" s="14">
        <f t="shared" ref="L232:L295" si="50">J232*K232</f>
        <v>1840781250000</v>
      </c>
      <c r="M232" s="14">
        <f t="shared" ref="M232:M295" si="51">L232/$L$139</f>
        <v>6.8475775467362445E-3</v>
      </c>
      <c r="N232" s="15">
        <f t="shared" ref="N232:N295" si="52">K232/$L$139</f>
        <v>2.7390310186944978E-5</v>
      </c>
      <c r="P232" s="1" t="s">
        <v>331</v>
      </c>
    </row>
    <row r="233" spans="2:18" x14ac:dyDescent="0.15">
      <c r="B233" s="11" t="s">
        <v>264</v>
      </c>
      <c r="C233" s="11" t="s">
        <v>257</v>
      </c>
      <c r="D233" s="10" t="s">
        <v>193</v>
      </c>
      <c r="E233" s="13">
        <f t="shared" si="44"/>
        <v>45</v>
      </c>
      <c r="F233" s="13">
        <f t="shared" si="45"/>
        <v>105</v>
      </c>
      <c r="G233" s="13">
        <f t="shared" si="46"/>
        <v>150</v>
      </c>
      <c r="H233" s="13">
        <f t="shared" si="47"/>
        <v>657</v>
      </c>
      <c r="I233" s="13">
        <f t="shared" si="48"/>
        <v>255</v>
      </c>
      <c r="J233" s="14">
        <f t="shared" si="43"/>
        <v>15</v>
      </c>
      <c r="K233" s="14">
        <f t="shared" si="49"/>
        <v>118740431250</v>
      </c>
      <c r="L233" s="14">
        <f t="shared" si="50"/>
        <v>1781106468750</v>
      </c>
      <c r="M233" s="14">
        <f t="shared" si="51"/>
        <v>6.6255915328120498E-3</v>
      </c>
      <c r="N233" s="15">
        <f t="shared" si="52"/>
        <v>4.4170610218746995E-4</v>
      </c>
      <c r="P233" s="2" t="s">
        <v>289</v>
      </c>
    </row>
    <row r="234" spans="2:18" x14ac:dyDescent="0.15">
      <c r="B234" s="8" t="s">
        <v>265</v>
      </c>
      <c r="C234" s="8" t="s">
        <v>257</v>
      </c>
      <c r="D234" s="10" t="s">
        <v>194</v>
      </c>
      <c r="E234" s="13">
        <f t="shared" si="44"/>
        <v>45</v>
      </c>
      <c r="F234" s="13">
        <f t="shared" si="45"/>
        <v>105</v>
      </c>
      <c r="G234" s="13">
        <f t="shared" si="46"/>
        <v>150</v>
      </c>
      <c r="H234" s="13">
        <f t="shared" si="47"/>
        <v>110</v>
      </c>
      <c r="I234" s="13">
        <f t="shared" si="48"/>
        <v>255</v>
      </c>
      <c r="J234" s="14">
        <f t="shared" si="43"/>
        <v>25</v>
      </c>
      <c r="K234" s="14">
        <f t="shared" si="49"/>
        <v>19880437500</v>
      </c>
      <c r="L234" s="14">
        <f t="shared" si="50"/>
        <v>497010937500</v>
      </c>
      <c r="M234" s="14">
        <f t="shared" si="51"/>
        <v>1.848845937618786E-3</v>
      </c>
      <c r="N234" s="15">
        <f t="shared" si="52"/>
        <v>7.3953837504751437E-5</v>
      </c>
      <c r="P234" s="1" t="s">
        <v>310</v>
      </c>
    </row>
    <row r="235" spans="2:18" x14ac:dyDescent="0.15">
      <c r="B235" s="8" t="s">
        <v>266</v>
      </c>
      <c r="C235" s="8" t="s">
        <v>257</v>
      </c>
      <c r="D235" s="10" t="s">
        <v>195</v>
      </c>
      <c r="E235" s="13">
        <f t="shared" si="44"/>
        <v>45</v>
      </c>
      <c r="F235" s="13">
        <f t="shared" si="45"/>
        <v>105</v>
      </c>
      <c r="G235" s="13">
        <f t="shared" si="46"/>
        <v>150</v>
      </c>
      <c r="H235" s="13">
        <f t="shared" si="47"/>
        <v>110</v>
      </c>
      <c r="I235" s="13">
        <f t="shared" si="48"/>
        <v>34</v>
      </c>
      <c r="J235" s="14">
        <f t="shared" si="43"/>
        <v>250</v>
      </c>
      <c r="K235" s="14">
        <f t="shared" si="49"/>
        <v>2650725000</v>
      </c>
      <c r="L235" s="14">
        <f t="shared" si="50"/>
        <v>662681250000</v>
      </c>
      <c r="M235" s="14">
        <f t="shared" si="51"/>
        <v>2.4651279168250479E-3</v>
      </c>
      <c r="N235" s="15">
        <f t="shared" si="52"/>
        <v>9.8605116673001927E-6</v>
      </c>
      <c r="P235" s="1" t="s">
        <v>298</v>
      </c>
      <c r="Q235" s="1" t="s">
        <v>288</v>
      </c>
    </row>
    <row r="236" spans="2:18" x14ac:dyDescent="0.15">
      <c r="B236" s="11" t="s">
        <v>264</v>
      </c>
      <c r="C236" s="11" t="s">
        <v>257</v>
      </c>
      <c r="D236" s="10" t="s">
        <v>196</v>
      </c>
      <c r="E236" s="13">
        <f t="shared" si="44"/>
        <v>95</v>
      </c>
      <c r="F236" s="13">
        <f t="shared" si="45"/>
        <v>125</v>
      </c>
      <c r="G236" s="13">
        <f t="shared" si="46"/>
        <v>150</v>
      </c>
      <c r="H236" s="13">
        <f t="shared" si="47"/>
        <v>657</v>
      </c>
      <c r="I236" s="13">
        <f t="shared" si="48"/>
        <v>255</v>
      </c>
      <c r="J236" s="14">
        <f t="shared" si="43"/>
        <v>15</v>
      </c>
      <c r="K236" s="14">
        <f t="shared" si="49"/>
        <v>298421718750</v>
      </c>
      <c r="L236" s="14">
        <f t="shared" si="50"/>
        <v>4476325781250</v>
      </c>
      <c r="M236" s="14">
        <f t="shared" si="51"/>
        <v>1.6651618931670494E-2</v>
      </c>
      <c r="N236" s="15">
        <f t="shared" si="52"/>
        <v>1.1101079287780329E-3</v>
      </c>
      <c r="R236" s="1" t="s">
        <v>327</v>
      </c>
    </row>
    <row r="237" spans="2:18" x14ac:dyDescent="0.15">
      <c r="B237" s="8" t="s">
        <v>265</v>
      </c>
      <c r="C237" s="8" t="s">
        <v>257</v>
      </c>
      <c r="D237" s="10" t="s">
        <v>197</v>
      </c>
      <c r="E237" s="13">
        <f t="shared" si="44"/>
        <v>95</v>
      </c>
      <c r="F237" s="13">
        <f t="shared" si="45"/>
        <v>125</v>
      </c>
      <c r="G237" s="13">
        <f t="shared" si="46"/>
        <v>150</v>
      </c>
      <c r="H237" s="13">
        <f t="shared" si="47"/>
        <v>85</v>
      </c>
      <c r="I237" s="13">
        <f t="shared" si="48"/>
        <v>255</v>
      </c>
      <c r="J237" s="14">
        <f t="shared" si="43"/>
        <v>25</v>
      </c>
      <c r="K237" s="14">
        <f t="shared" si="49"/>
        <v>38608593750</v>
      </c>
      <c r="L237" s="14">
        <f t="shared" si="50"/>
        <v>965214843750</v>
      </c>
      <c r="M237" s="14">
        <f t="shared" si="51"/>
        <v>3.5905317331100762E-3</v>
      </c>
      <c r="N237" s="15">
        <f t="shared" si="52"/>
        <v>1.4362126932440306E-4</v>
      </c>
      <c r="R237" s="1" t="s">
        <v>328</v>
      </c>
    </row>
    <row r="238" spans="2:18" x14ac:dyDescent="0.15">
      <c r="B238" s="8" t="s">
        <v>266</v>
      </c>
      <c r="C238" s="8" t="s">
        <v>257</v>
      </c>
      <c r="D238" s="10" t="s">
        <v>198</v>
      </c>
      <c r="E238" s="13">
        <f t="shared" si="44"/>
        <v>95</v>
      </c>
      <c r="F238" s="13">
        <f t="shared" si="45"/>
        <v>125</v>
      </c>
      <c r="G238" s="13">
        <f t="shared" si="46"/>
        <v>150</v>
      </c>
      <c r="H238" s="13">
        <f t="shared" si="47"/>
        <v>85</v>
      </c>
      <c r="I238" s="13">
        <f t="shared" si="48"/>
        <v>30</v>
      </c>
      <c r="J238" s="14">
        <f t="shared" si="43"/>
        <v>250</v>
      </c>
      <c r="K238" s="14">
        <f t="shared" si="49"/>
        <v>4542187500</v>
      </c>
      <c r="L238" s="14">
        <f t="shared" si="50"/>
        <v>1135546875000</v>
      </c>
      <c r="M238" s="14">
        <f t="shared" si="51"/>
        <v>4.2241549801295018E-3</v>
      </c>
      <c r="N238" s="15">
        <f t="shared" si="52"/>
        <v>1.6896619920518004E-5</v>
      </c>
      <c r="R238" s="1" t="s">
        <v>329</v>
      </c>
    </row>
    <row r="239" spans="2:18" x14ac:dyDescent="0.15">
      <c r="B239" s="11" t="s">
        <v>264</v>
      </c>
      <c r="C239" s="11" t="s">
        <v>257</v>
      </c>
      <c r="D239" s="10" t="s">
        <v>199</v>
      </c>
      <c r="E239" s="13">
        <f t="shared" si="44"/>
        <v>95</v>
      </c>
      <c r="F239" s="13">
        <f t="shared" si="45"/>
        <v>55</v>
      </c>
      <c r="G239" s="13">
        <f t="shared" si="46"/>
        <v>170</v>
      </c>
      <c r="H239" s="13">
        <f t="shared" si="47"/>
        <v>657</v>
      </c>
      <c r="I239" s="13">
        <f t="shared" si="48"/>
        <v>255</v>
      </c>
      <c r="J239" s="14">
        <f t="shared" si="43"/>
        <v>15</v>
      </c>
      <c r="K239" s="14">
        <f t="shared" si="49"/>
        <v>148812963750</v>
      </c>
      <c r="L239" s="14">
        <f t="shared" si="50"/>
        <v>2232194456250</v>
      </c>
      <c r="M239" s="14">
        <f t="shared" si="51"/>
        <v>8.3036073072596875E-3</v>
      </c>
      <c r="N239" s="15">
        <f t="shared" si="52"/>
        <v>5.5357382048397906E-4</v>
      </c>
      <c r="Q239" s="1" t="s">
        <v>300</v>
      </c>
    </row>
    <row r="240" spans="2:18" x14ac:dyDescent="0.15">
      <c r="B240" s="8" t="s">
        <v>265</v>
      </c>
      <c r="C240" s="8" t="s">
        <v>257</v>
      </c>
      <c r="D240" s="10" t="s">
        <v>200</v>
      </c>
      <c r="E240" s="13">
        <f t="shared" si="44"/>
        <v>95</v>
      </c>
      <c r="F240" s="13">
        <f t="shared" si="45"/>
        <v>55</v>
      </c>
      <c r="G240" s="13">
        <f t="shared" si="46"/>
        <v>170</v>
      </c>
      <c r="H240" s="13">
        <f t="shared" si="47"/>
        <v>81</v>
      </c>
      <c r="I240" s="13">
        <f t="shared" si="48"/>
        <v>255</v>
      </c>
      <c r="J240" s="14">
        <f t="shared" si="43"/>
        <v>25</v>
      </c>
      <c r="K240" s="14">
        <f t="shared" si="49"/>
        <v>18346803750</v>
      </c>
      <c r="L240" s="14">
        <f t="shared" si="50"/>
        <v>458670093750</v>
      </c>
      <c r="M240" s="14">
        <f t="shared" si="51"/>
        <v>1.7062206795739083E-3</v>
      </c>
      <c r="N240" s="15">
        <f t="shared" si="52"/>
        <v>6.8248827182956328E-5</v>
      </c>
    </row>
    <row r="241" spans="2:16" x14ac:dyDescent="0.15">
      <c r="B241" s="8" t="s">
        <v>266</v>
      </c>
      <c r="C241" s="8" t="s">
        <v>257</v>
      </c>
      <c r="D241" s="10" t="s">
        <v>201</v>
      </c>
      <c r="E241" s="13">
        <f t="shared" si="44"/>
        <v>95</v>
      </c>
      <c r="F241" s="13">
        <f t="shared" si="45"/>
        <v>55</v>
      </c>
      <c r="G241" s="13">
        <f t="shared" si="46"/>
        <v>170</v>
      </c>
      <c r="H241" s="13">
        <f t="shared" si="47"/>
        <v>81</v>
      </c>
      <c r="I241" s="13">
        <f t="shared" si="48"/>
        <v>30</v>
      </c>
      <c r="J241" s="14">
        <f t="shared" si="43"/>
        <v>250</v>
      </c>
      <c r="K241" s="14">
        <f t="shared" si="49"/>
        <v>2158447500</v>
      </c>
      <c r="L241" s="14">
        <f t="shared" si="50"/>
        <v>539611875000</v>
      </c>
      <c r="M241" s="14">
        <f t="shared" si="51"/>
        <v>2.0073184465575389E-3</v>
      </c>
      <c r="N241" s="15">
        <f t="shared" si="52"/>
        <v>8.0292737862301566E-6</v>
      </c>
      <c r="P241" s="1" t="s">
        <v>332</v>
      </c>
    </row>
    <row r="242" spans="2:16" x14ac:dyDescent="0.15">
      <c r="B242" s="11" t="s">
        <v>264</v>
      </c>
      <c r="C242" s="11" t="s">
        <v>257</v>
      </c>
      <c r="D242" s="10" t="s">
        <v>202</v>
      </c>
      <c r="E242" s="13">
        <f t="shared" si="44"/>
        <v>125</v>
      </c>
      <c r="F242" s="13">
        <f t="shared" si="45"/>
        <v>125</v>
      </c>
      <c r="G242" s="13">
        <f t="shared" si="46"/>
        <v>165</v>
      </c>
      <c r="H242" s="13">
        <f t="shared" si="47"/>
        <v>657</v>
      </c>
      <c r="I242" s="13">
        <f t="shared" si="48"/>
        <v>255</v>
      </c>
      <c r="J242" s="14">
        <f t="shared" si="43"/>
        <v>15</v>
      </c>
      <c r="K242" s="14">
        <f t="shared" si="49"/>
        <v>431926171875</v>
      </c>
      <c r="L242" s="14">
        <f t="shared" si="50"/>
        <v>6478892578125</v>
      </c>
      <c r="M242" s="14">
        <f t="shared" si="51"/>
        <v>2.4101027401102031E-2</v>
      </c>
      <c r="N242" s="15">
        <f t="shared" si="52"/>
        <v>1.6067351600734688E-3</v>
      </c>
      <c r="P242" s="1" t="s">
        <v>333</v>
      </c>
    </row>
    <row r="243" spans="2:16" x14ac:dyDescent="0.15">
      <c r="B243" s="8" t="s">
        <v>265</v>
      </c>
      <c r="C243" s="8" t="s">
        <v>257</v>
      </c>
      <c r="D243" s="10" t="s">
        <v>203</v>
      </c>
      <c r="E243" s="13">
        <f t="shared" si="44"/>
        <v>125</v>
      </c>
      <c r="F243" s="13">
        <f t="shared" si="45"/>
        <v>125</v>
      </c>
      <c r="G243" s="13">
        <f t="shared" si="46"/>
        <v>165</v>
      </c>
      <c r="H243" s="13">
        <f t="shared" si="47"/>
        <v>81</v>
      </c>
      <c r="I243" s="13">
        <f t="shared" si="48"/>
        <v>255</v>
      </c>
      <c r="J243" s="14">
        <f t="shared" si="43"/>
        <v>25</v>
      </c>
      <c r="K243" s="14">
        <f t="shared" si="49"/>
        <v>53251171875</v>
      </c>
      <c r="L243" s="14">
        <f t="shared" si="50"/>
        <v>1331279296875</v>
      </c>
      <c r="M243" s="14">
        <f t="shared" si="51"/>
        <v>4.952265904336034E-3</v>
      </c>
      <c r="N243" s="15">
        <f t="shared" si="52"/>
        <v>1.9809063617344137E-4</v>
      </c>
      <c r="P243" s="1" t="s">
        <v>323</v>
      </c>
    </row>
    <row r="244" spans="2:16" x14ac:dyDescent="0.15">
      <c r="B244" s="8" t="s">
        <v>266</v>
      </c>
      <c r="C244" s="8" t="s">
        <v>257</v>
      </c>
      <c r="D244" s="10" t="s">
        <v>204</v>
      </c>
      <c r="E244" s="13">
        <f t="shared" si="44"/>
        <v>125</v>
      </c>
      <c r="F244" s="13">
        <f t="shared" si="45"/>
        <v>125</v>
      </c>
      <c r="G244" s="13">
        <f t="shared" si="46"/>
        <v>165</v>
      </c>
      <c r="H244" s="13">
        <f t="shared" si="47"/>
        <v>81</v>
      </c>
      <c r="I244" s="13">
        <f t="shared" si="48"/>
        <v>34</v>
      </c>
      <c r="J244" s="14">
        <f t="shared" si="43"/>
        <v>250</v>
      </c>
      <c r="K244" s="14">
        <f t="shared" si="49"/>
        <v>7100156250</v>
      </c>
      <c r="L244" s="14">
        <f t="shared" si="50"/>
        <v>1775039062500</v>
      </c>
      <c r="M244" s="14">
        <f t="shared" si="51"/>
        <v>6.6030212057813786E-3</v>
      </c>
      <c r="N244" s="15">
        <f t="shared" si="52"/>
        <v>2.6412084823125514E-5</v>
      </c>
      <c r="P244" s="1" t="s">
        <v>334</v>
      </c>
    </row>
    <row r="245" spans="2:16" x14ac:dyDescent="0.15">
      <c r="B245" s="11" t="s">
        <v>264</v>
      </c>
      <c r="C245" s="11" t="s">
        <v>257</v>
      </c>
      <c r="D245" s="10" t="s">
        <v>205</v>
      </c>
      <c r="E245" s="13">
        <f t="shared" si="44"/>
        <v>45</v>
      </c>
      <c r="F245" s="13">
        <f t="shared" si="45"/>
        <v>55</v>
      </c>
      <c r="G245" s="13">
        <f t="shared" si="46"/>
        <v>165</v>
      </c>
      <c r="H245" s="13">
        <f t="shared" si="47"/>
        <v>657</v>
      </c>
      <c r="I245" s="13">
        <f t="shared" si="48"/>
        <v>255</v>
      </c>
      <c r="J245" s="14">
        <f t="shared" si="43"/>
        <v>15</v>
      </c>
      <c r="K245" s="14">
        <f t="shared" si="49"/>
        <v>68417105625</v>
      </c>
      <c r="L245" s="14">
        <f t="shared" si="50"/>
        <v>1026256584375</v>
      </c>
      <c r="M245" s="14">
        <f t="shared" si="51"/>
        <v>3.8176027403345617E-3</v>
      </c>
      <c r="N245" s="15">
        <f t="shared" si="52"/>
        <v>2.5450684935563746E-4</v>
      </c>
    </row>
    <row r="246" spans="2:16" x14ac:dyDescent="0.15">
      <c r="B246" s="8" t="s">
        <v>265</v>
      </c>
      <c r="C246" s="8" t="s">
        <v>257</v>
      </c>
      <c r="D246" s="10" t="s">
        <v>206</v>
      </c>
      <c r="E246" s="13">
        <f t="shared" si="44"/>
        <v>45</v>
      </c>
      <c r="F246" s="13">
        <f t="shared" si="45"/>
        <v>55</v>
      </c>
      <c r="G246" s="13">
        <f t="shared" si="46"/>
        <v>165</v>
      </c>
      <c r="H246" s="13">
        <f t="shared" si="47"/>
        <v>85</v>
      </c>
      <c r="I246" s="13">
        <f t="shared" si="48"/>
        <v>255</v>
      </c>
      <c r="J246" s="14">
        <f t="shared" si="43"/>
        <v>25</v>
      </c>
      <c r="K246" s="14">
        <f t="shared" si="49"/>
        <v>8851528125</v>
      </c>
      <c r="L246" s="14">
        <f t="shared" si="50"/>
        <v>221288203125</v>
      </c>
      <c r="M246" s="14">
        <f t="shared" si="51"/>
        <v>8.231766436540785E-4</v>
      </c>
      <c r="N246" s="15">
        <f t="shared" si="52"/>
        <v>3.2927065746163144E-5</v>
      </c>
    </row>
    <row r="247" spans="2:16" x14ac:dyDescent="0.15">
      <c r="B247" s="8" t="s">
        <v>266</v>
      </c>
      <c r="C247" s="8" t="s">
        <v>257</v>
      </c>
      <c r="D247" s="10" t="s">
        <v>207</v>
      </c>
      <c r="E247" s="13">
        <f t="shared" si="44"/>
        <v>45</v>
      </c>
      <c r="F247" s="13">
        <f t="shared" si="45"/>
        <v>55</v>
      </c>
      <c r="G247" s="13">
        <f t="shared" si="46"/>
        <v>165</v>
      </c>
      <c r="H247" s="13">
        <f t="shared" si="47"/>
        <v>85</v>
      </c>
      <c r="I247" s="13">
        <f t="shared" si="48"/>
        <v>30</v>
      </c>
      <c r="J247" s="14">
        <f t="shared" si="43"/>
        <v>250</v>
      </c>
      <c r="K247" s="14">
        <f t="shared" si="49"/>
        <v>1041356250</v>
      </c>
      <c r="L247" s="14">
        <f t="shared" si="50"/>
        <v>260339062500</v>
      </c>
      <c r="M247" s="14">
        <f t="shared" si="51"/>
        <v>9.6844311018126888E-4</v>
      </c>
      <c r="N247" s="15">
        <f t="shared" si="52"/>
        <v>3.8737724407250755E-6</v>
      </c>
    </row>
    <row r="248" spans="2:16" x14ac:dyDescent="0.15">
      <c r="B248" s="11" t="s">
        <v>208</v>
      </c>
      <c r="C248" s="11" t="s">
        <v>10</v>
      </c>
      <c r="D248" s="12" t="s">
        <v>179</v>
      </c>
      <c r="E248" s="13">
        <f t="shared" si="44"/>
        <v>185</v>
      </c>
      <c r="F248" s="13">
        <f t="shared" si="45"/>
        <v>195</v>
      </c>
      <c r="G248" s="13">
        <f t="shared" si="46"/>
        <v>171</v>
      </c>
      <c r="H248" s="13">
        <f t="shared" si="47"/>
        <v>657</v>
      </c>
      <c r="I248" s="13">
        <f t="shared" si="48"/>
        <v>255</v>
      </c>
      <c r="J248" s="14">
        <f t="shared" si="43"/>
        <v>10</v>
      </c>
      <c r="K248" s="14">
        <f t="shared" si="49"/>
        <v>1033494096375</v>
      </c>
      <c r="L248" s="14">
        <f t="shared" si="50"/>
        <v>10334940963750</v>
      </c>
      <c r="M248" s="14">
        <f t="shared" si="51"/>
        <v>3.8445257789440836E-2</v>
      </c>
      <c r="N248" s="15">
        <f t="shared" si="52"/>
        <v>3.8445257789440838E-3</v>
      </c>
    </row>
    <row r="249" spans="2:16" x14ac:dyDescent="0.15">
      <c r="B249" s="8" t="s">
        <v>209</v>
      </c>
      <c r="C249" s="8" t="s">
        <v>10</v>
      </c>
      <c r="D249" s="10" t="s">
        <v>181</v>
      </c>
      <c r="E249" s="13">
        <f t="shared" si="44"/>
        <v>185</v>
      </c>
      <c r="F249" s="13">
        <f t="shared" si="45"/>
        <v>195</v>
      </c>
      <c r="G249" s="13">
        <f t="shared" si="46"/>
        <v>171</v>
      </c>
      <c r="H249" s="13">
        <f t="shared" si="47"/>
        <v>96</v>
      </c>
      <c r="I249" s="13">
        <f t="shared" si="48"/>
        <v>255</v>
      </c>
      <c r="J249" s="14">
        <f t="shared" si="43"/>
        <v>20</v>
      </c>
      <c r="K249" s="14">
        <f t="shared" si="49"/>
        <v>151012836000</v>
      </c>
      <c r="L249" s="14">
        <f t="shared" si="50"/>
        <v>3020256720000</v>
      </c>
      <c r="M249" s="14">
        <f t="shared" si="51"/>
        <v>1.1235143828877688E-2</v>
      </c>
      <c r="N249" s="15">
        <f t="shared" si="52"/>
        <v>5.6175719144388437E-4</v>
      </c>
    </row>
    <row r="250" spans="2:16" x14ac:dyDescent="0.15">
      <c r="B250" s="8" t="s">
        <v>210</v>
      </c>
      <c r="C250" s="8" t="s">
        <v>10</v>
      </c>
      <c r="D250" s="10" t="s">
        <v>183</v>
      </c>
      <c r="E250" s="13">
        <f t="shared" si="44"/>
        <v>185</v>
      </c>
      <c r="F250" s="13">
        <f t="shared" si="45"/>
        <v>195</v>
      </c>
      <c r="G250" s="13">
        <f t="shared" si="46"/>
        <v>171</v>
      </c>
      <c r="H250" s="13">
        <f t="shared" si="47"/>
        <v>96</v>
      </c>
      <c r="I250" s="13">
        <f t="shared" si="48"/>
        <v>35</v>
      </c>
      <c r="J250" s="14">
        <f t="shared" si="43"/>
        <v>200</v>
      </c>
      <c r="K250" s="14">
        <f t="shared" si="49"/>
        <v>20727252000</v>
      </c>
      <c r="L250" s="14">
        <f t="shared" si="50"/>
        <v>4145450400000</v>
      </c>
      <c r="M250" s="14">
        <f t="shared" si="51"/>
        <v>1.5420785647479179E-2</v>
      </c>
      <c r="N250" s="15">
        <f t="shared" si="52"/>
        <v>7.7103928237395893E-5</v>
      </c>
    </row>
    <row r="251" spans="2:16" x14ac:dyDescent="0.15">
      <c r="B251" s="11" t="s">
        <v>208</v>
      </c>
      <c r="C251" s="11" t="s">
        <v>10</v>
      </c>
      <c r="D251" s="12" t="s">
        <v>184</v>
      </c>
      <c r="E251" s="13">
        <f t="shared" si="44"/>
        <v>240</v>
      </c>
      <c r="F251" s="13">
        <f t="shared" si="45"/>
        <v>195</v>
      </c>
      <c r="G251" s="13">
        <f t="shared" si="46"/>
        <v>162</v>
      </c>
      <c r="H251" s="13">
        <f t="shared" si="47"/>
        <v>657</v>
      </c>
      <c r="I251" s="13">
        <f t="shared" si="48"/>
        <v>255</v>
      </c>
      <c r="J251" s="14">
        <f t="shared" si="43"/>
        <v>10</v>
      </c>
      <c r="K251" s="14">
        <f t="shared" si="49"/>
        <v>1270183356000</v>
      </c>
      <c r="L251" s="14">
        <f t="shared" si="50"/>
        <v>12701833560000</v>
      </c>
      <c r="M251" s="14">
        <f t="shared" si="51"/>
        <v>4.7249932759711073E-2</v>
      </c>
      <c r="N251" s="15">
        <f t="shared" si="52"/>
        <v>4.7249932759711073E-3</v>
      </c>
    </row>
    <row r="252" spans="2:16" x14ac:dyDescent="0.15">
      <c r="B252" s="8" t="s">
        <v>209</v>
      </c>
      <c r="C252" s="8" t="s">
        <v>10</v>
      </c>
      <c r="D252" s="10" t="s">
        <v>185</v>
      </c>
      <c r="E252" s="13">
        <f t="shared" si="44"/>
        <v>240</v>
      </c>
      <c r="F252" s="13">
        <f t="shared" si="45"/>
        <v>195</v>
      </c>
      <c r="G252" s="13">
        <f t="shared" si="46"/>
        <v>162</v>
      </c>
      <c r="H252" s="13">
        <f t="shared" si="47"/>
        <v>77</v>
      </c>
      <c r="I252" s="13">
        <f t="shared" si="48"/>
        <v>255</v>
      </c>
      <c r="J252" s="14">
        <f t="shared" si="43"/>
        <v>20</v>
      </c>
      <c r="K252" s="14">
        <f t="shared" si="49"/>
        <v>148864716000</v>
      </c>
      <c r="L252" s="14">
        <f t="shared" si="50"/>
        <v>2977294320000</v>
      </c>
      <c r="M252" s="14">
        <f t="shared" si="51"/>
        <v>1.1075326704711575E-2</v>
      </c>
      <c r="N252" s="15">
        <f t="shared" si="52"/>
        <v>5.537663352355788E-4</v>
      </c>
    </row>
    <row r="253" spans="2:16" x14ac:dyDescent="0.15">
      <c r="B253" s="8" t="s">
        <v>210</v>
      </c>
      <c r="C253" s="8" t="s">
        <v>10</v>
      </c>
      <c r="D253" s="10" t="s">
        <v>186</v>
      </c>
      <c r="E253" s="13">
        <f t="shared" si="44"/>
        <v>240</v>
      </c>
      <c r="F253" s="13">
        <f t="shared" si="45"/>
        <v>195</v>
      </c>
      <c r="G253" s="13">
        <f t="shared" si="46"/>
        <v>162</v>
      </c>
      <c r="H253" s="13">
        <f t="shared" si="47"/>
        <v>77</v>
      </c>
      <c r="I253" s="13">
        <f t="shared" si="48"/>
        <v>26</v>
      </c>
      <c r="J253" s="14">
        <f t="shared" si="43"/>
        <v>200</v>
      </c>
      <c r="K253" s="14">
        <f t="shared" si="49"/>
        <v>15178363200</v>
      </c>
      <c r="L253" s="14">
        <f t="shared" si="50"/>
        <v>3035672640000</v>
      </c>
      <c r="M253" s="14">
        <f t="shared" si="51"/>
        <v>1.1292489973431411E-2</v>
      </c>
      <c r="N253" s="15">
        <f t="shared" si="52"/>
        <v>5.6462449867157052E-5</v>
      </c>
    </row>
    <row r="254" spans="2:16" x14ac:dyDescent="0.15">
      <c r="B254" s="11" t="s">
        <v>208</v>
      </c>
      <c r="C254" s="11" t="s">
        <v>10</v>
      </c>
      <c r="D254" s="10" t="s">
        <v>187</v>
      </c>
      <c r="E254" s="13">
        <f t="shared" si="44"/>
        <v>106</v>
      </c>
      <c r="F254" s="13">
        <f t="shared" si="45"/>
        <v>126</v>
      </c>
      <c r="G254" s="13">
        <f t="shared" si="46"/>
        <v>151</v>
      </c>
      <c r="H254" s="13">
        <f t="shared" si="47"/>
        <v>657</v>
      </c>
      <c r="I254" s="13">
        <f t="shared" si="48"/>
        <v>255</v>
      </c>
      <c r="J254" s="14">
        <f t="shared" si="43"/>
        <v>10</v>
      </c>
      <c r="K254" s="14">
        <f t="shared" si="49"/>
        <v>337877216460</v>
      </c>
      <c r="L254" s="14">
        <f t="shared" si="50"/>
        <v>3378772164600</v>
      </c>
      <c r="M254" s="14">
        <f t="shared" si="51"/>
        <v>1.2568796216200256E-2</v>
      </c>
      <c r="N254" s="15">
        <f t="shared" si="52"/>
        <v>1.2568796216200257E-3</v>
      </c>
    </row>
    <row r="255" spans="2:16" x14ac:dyDescent="0.15">
      <c r="B255" s="8" t="s">
        <v>209</v>
      </c>
      <c r="C255" s="8" t="s">
        <v>10</v>
      </c>
      <c r="D255" s="10" t="s">
        <v>188</v>
      </c>
      <c r="E255" s="13">
        <f t="shared" si="44"/>
        <v>106</v>
      </c>
      <c r="F255" s="13">
        <f t="shared" si="45"/>
        <v>126</v>
      </c>
      <c r="G255" s="13">
        <f t="shared" si="46"/>
        <v>151</v>
      </c>
      <c r="H255" s="13">
        <f t="shared" si="47"/>
        <v>77</v>
      </c>
      <c r="I255" s="13">
        <f t="shared" si="48"/>
        <v>255</v>
      </c>
      <c r="J255" s="14">
        <f t="shared" si="43"/>
        <v>20</v>
      </c>
      <c r="K255" s="14">
        <f t="shared" si="49"/>
        <v>39599004060</v>
      </c>
      <c r="L255" s="14">
        <f t="shared" si="50"/>
        <v>791980081200</v>
      </c>
      <c r="M255" s="14">
        <f t="shared" si="51"/>
        <v>2.9461105286070618E-3</v>
      </c>
      <c r="N255" s="15">
        <f t="shared" si="52"/>
        <v>1.4730552643035309E-4</v>
      </c>
    </row>
    <row r="256" spans="2:16" x14ac:dyDescent="0.15">
      <c r="B256" s="8" t="s">
        <v>210</v>
      </c>
      <c r="C256" s="8" t="s">
        <v>10</v>
      </c>
      <c r="D256" s="10" t="s">
        <v>189</v>
      </c>
      <c r="E256" s="13">
        <f t="shared" si="44"/>
        <v>106</v>
      </c>
      <c r="F256" s="13">
        <f t="shared" si="45"/>
        <v>126</v>
      </c>
      <c r="G256" s="13">
        <f t="shared" si="46"/>
        <v>151</v>
      </c>
      <c r="H256" s="13">
        <f t="shared" si="47"/>
        <v>77</v>
      </c>
      <c r="I256" s="13">
        <f t="shared" si="48"/>
        <v>26</v>
      </c>
      <c r="J256" s="14">
        <f t="shared" si="43"/>
        <v>200</v>
      </c>
      <c r="K256" s="14">
        <f t="shared" si="49"/>
        <v>4037545512</v>
      </c>
      <c r="L256" s="14">
        <f t="shared" si="50"/>
        <v>807509102400</v>
      </c>
      <c r="M256" s="14">
        <f t="shared" si="51"/>
        <v>3.0038774017170041E-3</v>
      </c>
      <c r="N256" s="15">
        <f t="shared" si="52"/>
        <v>1.5019387008585019E-5</v>
      </c>
    </row>
    <row r="257" spans="2:14" x14ac:dyDescent="0.15">
      <c r="B257" s="11" t="s">
        <v>208</v>
      </c>
      <c r="C257" s="11" t="s">
        <v>10</v>
      </c>
      <c r="D257" s="10" t="s">
        <v>190</v>
      </c>
      <c r="E257" s="13">
        <f t="shared" si="44"/>
        <v>240</v>
      </c>
      <c r="F257" s="13">
        <f t="shared" si="45"/>
        <v>195</v>
      </c>
      <c r="G257" s="13">
        <f t="shared" si="46"/>
        <v>151</v>
      </c>
      <c r="H257" s="13">
        <f t="shared" si="47"/>
        <v>657</v>
      </c>
      <c r="I257" s="13">
        <f t="shared" si="48"/>
        <v>255</v>
      </c>
      <c r="J257" s="14">
        <f t="shared" si="43"/>
        <v>10</v>
      </c>
      <c r="K257" s="14">
        <f t="shared" si="49"/>
        <v>1183936338000</v>
      </c>
      <c r="L257" s="14">
        <f t="shared" si="50"/>
        <v>11839363380000</v>
      </c>
      <c r="M257" s="14">
        <f t="shared" si="51"/>
        <v>4.4041603992076371E-2</v>
      </c>
      <c r="N257" s="15">
        <f t="shared" si="52"/>
        <v>4.4041603992076373E-3</v>
      </c>
    </row>
    <row r="258" spans="2:14" x14ac:dyDescent="0.15">
      <c r="B258" s="8" t="s">
        <v>209</v>
      </c>
      <c r="C258" s="8" t="s">
        <v>10</v>
      </c>
      <c r="D258" s="10" t="s">
        <v>191</v>
      </c>
      <c r="E258" s="13">
        <f t="shared" si="44"/>
        <v>240</v>
      </c>
      <c r="F258" s="13">
        <f t="shared" si="45"/>
        <v>195</v>
      </c>
      <c r="G258" s="13">
        <f t="shared" si="46"/>
        <v>151</v>
      </c>
      <c r="H258" s="13">
        <f t="shared" si="47"/>
        <v>96</v>
      </c>
      <c r="I258" s="13">
        <f t="shared" si="48"/>
        <v>255</v>
      </c>
      <c r="J258" s="14">
        <f t="shared" si="43"/>
        <v>20</v>
      </c>
      <c r="K258" s="14">
        <f t="shared" si="49"/>
        <v>172995264000</v>
      </c>
      <c r="L258" s="14">
        <f t="shared" si="50"/>
        <v>3459905280000</v>
      </c>
      <c r="M258" s="14">
        <f t="shared" si="51"/>
        <v>1.2870605732844235E-2</v>
      </c>
      <c r="N258" s="15">
        <f t="shared" si="52"/>
        <v>6.4353028664221182E-4</v>
      </c>
    </row>
    <row r="259" spans="2:14" x14ac:dyDescent="0.15">
      <c r="B259" s="8" t="s">
        <v>210</v>
      </c>
      <c r="C259" s="8" t="s">
        <v>10</v>
      </c>
      <c r="D259" s="10" t="s">
        <v>192</v>
      </c>
      <c r="E259" s="13">
        <f t="shared" si="44"/>
        <v>240</v>
      </c>
      <c r="F259" s="13">
        <f t="shared" si="45"/>
        <v>195</v>
      </c>
      <c r="G259" s="13">
        <f t="shared" si="46"/>
        <v>151</v>
      </c>
      <c r="H259" s="13">
        <f t="shared" si="47"/>
        <v>96</v>
      </c>
      <c r="I259" s="13">
        <f t="shared" si="48"/>
        <v>26</v>
      </c>
      <c r="J259" s="14">
        <f t="shared" si="43"/>
        <v>200</v>
      </c>
      <c r="K259" s="14">
        <f t="shared" si="49"/>
        <v>17638732800</v>
      </c>
      <c r="L259" s="14">
        <f t="shared" si="50"/>
        <v>3527746560000</v>
      </c>
      <c r="M259" s="14">
        <f t="shared" si="51"/>
        <v>1.31229705511353E-2</v>
      </c>
      <c r="N259" s="15">
        <f t="shared" si="52"/>
        <v>6.5614852755676496E-5</v>
      </c>
    </row>
    <row r="260" spans="2:14" x14ac:dyDescent="0.15">
      <c r="B260" s="11" t="s">
        <v>208</v>
      </c>
      <c r="C260" s="11" t="s">
        <v>10</v>
      </c>
      <c r="D260" s="10" t="s">
        <v>193</v>
      </c>
      <c r="E260" s="13">
        <f t="shared" si="44"/>
        <v>106</v>
      </c>
      <c r="F260" s="13">
        <f t="shared" si="45"/>
        <v>195</v>
      </c>
      <c r="G260" s="13">
        <f t="shared" si="46"/>
        <v>162</v>
      </c>
      <c r="H260" s="13">
        <f t="shared" si="47"/>
        <v>657</v>
      </c>
      <c r="I260" s="13">
        <f t="shared" si="48"/>
        <v>255</v>
      </c>
      <c r="J260" s="14">
        <f t="shared" si="43"/>
        <v>10</v>
      </c>
      <c r="K260" s="14">
        <f t="shared" si="49"/>
        <v>560997648900</v>
      </c>
      <c r="L260" s="14">
        <f t="shared" si="50"/>
        <v>5609976489000</v>
      </c>
      <c r="M260" s="14">
        <f t="shared" si="51"/>
        <v>2.0868720302205723E-2</v>
      </c>
      <c r="N260" s="15">
        <f t="shared" si="52"/>
        <v>2.0868720302205722E-3</v>
      </c>
    </row>
    <row r="261" spans="2:14" x14ac:dyDescent="0.15">
      <c r="B261" s="8" t="s">
        <v>209</v>
      </c>
      <c r="C261" s="8" t="s">
        <v>10</v>
      </c>
      <c r="D261" s="10" t="s">
        <v>194</v>
      </c>
      <c r="E261" s="13">
        <f t="shared" si="44"/>
        <v>106</v>
      </c>
      <c r="F261" s="13">
        <f t="shared" si="45"/>
        <v>195</v>
      </c>
      <c r="G261" s="13">
        <f t="shared" si="46"/>
        <v>162</v>
      </c>
      <c r="H261" s="13">
        <f t="shared" si="47"/>
        <v>96</v>
      </c>
      <c r="I261" s="13">
        <f t="shared" si="48"/>
        <v>255</v>
      </c>
      <c r="J261" s="14">
        <f t="shared" si="43"/>
        <v>20</v>
      </c>
      <c r="K261" s="14">
        <f t="shared" si="49"/>
        <v>81972259200</v>
      </c>
      <c r="L261" s="14">
        <f t="shared" si="50"/>
        <v>1639445184000</v>
      </c>
      <c r="M261" s="14">
        <f t="shared" si="51"/>
        <v>6.0986214581788415E-3</v>
      </c>
      <c r="N261" s="15">
        <f t="shared" si="52"/>
        <v>3.0493107290894211E-4</v>
      </c>
    </row>
    <row r="262" spans="2:14" x14ac:dyDescent="0.15">
      <c r="B262" s="8" t="s">
        <v>210</v>
      </c>
      <c r="C262" s="8" t="s">
        <v>10</v>
      </c>
      <c r="D262" s="10" t="s">
        <v>195</v>
      </c>
      <c r="E262" s="13">
        <f t="shared" si="44"/>
        <v>106</v>
      </c>
      <c r="F262" s="13">
        <f t="shared" si="45"/>
        <v>195</v>
      </c>
      <c r="G262" s="13">
        <f t="shared" si="46"/>
        <v>162</v>
      </c>
      <c r="H262" s="13">
        <f t="shared" si="47"/>
        <v>96</v>
      </c>
      <c r="I262" s="13">
        <f t="shared" si="48"/>
        <v>26</v>
      </c>
      <c r="J262" s="14">
        <f t="shared" si="43"/>
        <v>200</v>
      </c>
      <c r="K262" s="14">
        <f t="shared" si="49"/>
        <v>8357955840</v>
      </c>
      <c r="L262" s="14">
        <f t="shared" si="50"/>
        <v>1671591168000</v>
      </c>
      <c r="M262" s="14">
        <f t="shared" si="51"/>
        <v>6.2182022710843094E-3</v>
      </c>
      <c r="N262" s="15">
        <f t="shared" si="52"/>
        <v>3.1091011355421545E-5</v>
      </c>
    </row>
    <row r="263" spans="2:14" x14ac:dyDescent="0.15">
      <c r="B263" s="11" t="s">
        <v>208</v>
      </c>
      <c r="C263" s="11" t="s">
        <v>10</v>
      </c>
      <c r="D263" s="10" t="s">
        <v>196</v>
      </c>
      <c r="E263" s="13">
        <f t="shared" si="44"/>
        <v>185</v>
      </c>
      <c r="F263" s="13">
        <f t="shared" si="45"/>
        <v>195</v>
      </c>
      <c r="G263" s="13">
        <f t="shared" si="46"/>
        <v>162</v>
      </c>
      <c r="H263" s="13">
        <f t="shared" si="47"/>
        <v>657</v>
      </c>
      <c r="I263" s="13">
        <f t="shared" si="48"/>
        <v>255</v>
      </c>
      <c r="J263" s="14">
        <f t="shared" si="43"/>
        <v>10</v>
      </c>
      <c r="K263" s="14">
        <f t="shared" si="49"/>
        <v>979099670250</v>
      </c>
      <c r="L263" s="14">
        <f t="shared" si="50"/>
        <v>9790996702500</v>
      </c>
      <c r="M263" s="14">
        <f t="shared" si="51"/>
        <v>3.6421823168943955E-2</v>
      </c>
      <c r="N263" s="15">
        <f t="shared" si="52"/>
        <v>3.6421823168943952E-3</v>
      </c>
    </row>
    <row r="264" spans="2:14" x14ac:dyDescent="0.15">
      <c r="B264" s="8" t="s">
        <v>209</v>
      </c>
      <c r="C264" s="8" t="s">
        <v>10</v>
      </c>
      <c r="D264" s="10" t="s">
        <v>197</v>
      </c>
      <c r="E264" s="13">
        <f t="shared" si="44"/>
        <v>185</v>
      </c>
      <c r="F264" s="13">
        <f t="shared" si="45"/>
        <v>195</v>
      </c>
      <c r="G264" s="13">
        <f t="shared" si="46"/>
        <v>162</v>
      </c>
      <c r="H264" s="13">
        <f t="shared" si="47"/>
        <v>77</v>
      </c>
      <c r="I264" s="13">
        <f t="shared" si="48"/>
        <v>255</v>
      </c>
      <c r="J264" s="14">
        <f t="shared" si="43"/>
        <v>20</v>
      </c>
      <c r="K264" s="14">
        <f t="shared" si="49"/>
        <v>114749885250</v>
      </c>
      <c r="L264" s="14">
        <f t="shared" si="50"/>
        <v>2294997705000</v>
      </c>
      <c r="M264" s="14">
        <f t="shared" si="51"/>
        <v>8.5372310015485054E-3</v>
      </c>
      <c r="N264" s="15">
        <f t="shared" si="52"/>
        <v>4.2686155007742529E-4</v>
      </c>
    </row>
    <row r="265" spans="2:14" x14ac:dyDescent="0.15">
      <c r="B265" s="8" t="s">
        <v>210</v>
      </c>
      <c r="C265" s="8" t="s">
        <v>10</v>
      </c>
      <c r="D265" s="10" t="s">
        <v>198</v>
      </c>
      <c r="E265" s="13">
        <f t="shared" si="44"/>
        <v>185</v>
      </c>
      <c r="F265" s="13">
        <f t="shared" si="45"/>
        <v>195</v>
      </c>
      <c r="G265" s="13">
        <f t="shared" si="46"/>
        <v>162</v>
      </c>
      <c r="H265" s="13">
        <f t="shared" si="47"/>
        <v>77</v>
      </c>
      <c r="I265" s="13">
        <f t="shared" si="48"/>
        <v>35</v>
      </c>
      <c r="J265" s="14">
        <f t="shared" si="43"/>
        <v>200</v>
      </c>
      <c r="K265" s="14">
        <f t="shared" si="49"/>
        <v>15749984250</v>
      </c>
      <c r="L265" s="14">
        <f t="shared" si="50"/>
        <v>3149996850000</v>
      </c>
      <c r="M265" s="14">
        <f t="shared" si="51"/>
        <v>1.1717768041341087E-2</v>
      </c>
      <c r="N265" s="15">
        <f t="shared" si="52"/>
        <v>5.8588840206705435E-5</v>
      </c>
    </row>
    <row r="266" spans="2:14" x14ac:dyDescent="0.15">
      <c r="B266" s="11" t="s">
        <v>208</v>
      </c>
      <c r="C266" s="11" t="s">
        <v>10</v>
      </c>
      <c r="D266" s="10" t="s">
        <v>199</v>
      </c>
      <c r="E266" s="13">
        <f t="shared" si="44"/>
        <v>185</v>
      </c>
      <c r="F266" s="13">
        <f t="shared" si="45"/>
        <v>126</v>
      </c>
      <c r="G266" s="13">
        <f t="shared" si="46"/>
        <v>151</v>
      </c>
      <c r="H266" s="13">
        <f t="shared" si="47"/>
        <v>657</v>
      </c>
      <c r="I266" s="13">
        <f t="shared" si="48"/>
        <v>255</v>
      </c>
      <c r="J266" s="14">
        <f t="shared" si="43"/>
        <v>10</v>
      </c>
      <c r="K266" s="14">
        <f t="shared" si="49"/>
        <v>589691368350</v>
      </c>
      <c r="L266" s="14">
        <f t="shared" si="50"/>
        <v>5896913683500</v>
      </c>
      <c r="M266" s="14">
        <f t="shared" si="51"/>
        <v>2.1936106603745731E-2</v>
      </c>
      <c r="N266" s="15">
        <f t="shared" si="52"/>
        <v>2.1936106603745731E-3</v>
      </c>
    </row>
    <row r="267" spans="2:14" x14ac:dyDescent="0.15">
      <c r="B267" s="8" t="s">
        <v>209</v>
      </c>
      <c r="C267" s="8" t="s">
        <v>10</v>
      </c>
      <c r="D267" s="10" t="s">
        <v>200</v>
      </c>
      <c r="E267" s="13">
        <f t="shared" si="44"/>
        <v>185</v>
      </c>
      <c r="F267" s="13">
        <f t="shared" si="45"/>
        <v>126</v>
      </c>
      <c r="G267" s="13">
        <f t="shared" si="46"/>
        <v>151</v>
      </c>
      <c r="H267" s="13">
        <f t="shared" si="47"/>
        <v>77</v>
      </c>
      <c r="I267" s="13">
        <f t="shared" si="48"/>
        <v>255</v>
      </c>
      <c r="J267" s="14">
        <f t="shared" si="43"/>
        <v>20</v>
      </c>
      <c r="K267" s="14">
        <f t="shared" si="49"/>
        <v>69111469350</v>
      </c>
      <c r="L267" s="14">
        <f t="shared" si="50"/>
        <v>1382229387000</v>
      </c>
      <c r="M267" s="14">
        <f t="shared" si="51"/>
        <v>5.1417966772859093E-3</v>
      </c>
      <c r="N267" s="15">
        <f t="shared" si="52"/>
        <v>2.5708983386429549E-4</v>
      </c>
    </row>
    <row r="268" spans="2:14" x14ac:dyDescent="0.15">
      <c r="B268" s="8" t="s">
        <v>210</v>
      </c>
      <c r="C268" s="8" t="s">
        <v>10</v>
      </c>
      <c r="D268" s="10" t="s">
        <v>201</v>
      </c>
      <c r="E268" s="13">
        <f t="shared" si="44"/>
        <v>185</v>
      </c>
      <c r="F268" s="13">
        <f t="shared" si="45"/>
        <v>126</v>
      </c>
      <c r="G268" s="13">
        <f t="shared" si="46"/>
        <v>151</v>
      </c>
      <c r="H268" s="13">
        <f t="shared" si="47"/>
        <v>77</v>
      </c>
      <c r="I268" s="13">
        <f t="shared" si="48"/>
        <v>35</v>
      </c>
      <c r="J268" s="14">
        <f t="shared" si="43"/>
        <v>200</v>
      </c>
      <c r="K268" s="14">
        <f t="shared" si="49"/>
        <v>9485887950</v>
      </c>
      <c r="L268" s="14">
        <f t="shared" si="50"/>
        <v>1897177590000</v>
      </c>
      <c r="M268" s="14">
        <f t="shared" si="51"/>
        <v>7.0573679884316405E-3</v>
      </c>
      <c r="N268" s="15">
        <f t="shared" si="52"/>
        <v>3.5286839942158199E-5</v>
      </c>
    </row>
    <row r="269" spans="2:14" x14ac:dyDescent="0.15">
      <c r="B269" s="11" t="s">
        <v>208</v>
      </c>
      <c r="C269" s="11" t="s">
        <v>10</v>
      </c>
      <c r="D269" s="10" t="s">
        <v>202</v>
      </c>
      <c r="E269" s="13">
        <f t="shared" si="44"/>
        <v>240</v>
      </c>
      <c r="F269" s="13">
        <f t="shared" si="45"/>
        <v>195</v>
      </c>
      <c r="G269" s="13">
        <f t="shared" si="46"/>
        <v>171</v>
      </c>
      <c r="H269" s="13">
        <f t="shared" si="47"/>
        <v>657</v>
      </c>
      <c r="I269" s="13">
        <f t="shared" si="48"/>
        <v>255</v>
      </c>
      <c r="J269" s="14">
        <f t="shared" si="43"/>
        <v>10</v>
      </c>
      <c r="K269" s="14">
        <f t="shared" si="49"/>
        <v>1340749098000</v>
      </c>
      <c r="L269" s="14">
        <f t="shared" si="50"/>
        <v>13407490980000</v>
      </c>
      <c r="M269" s="14">
        <f t="shared" si="51"/>
        <v>4.9874929024139467E-2</v>
      </c>
      <c r="N269" s="15">
        <f t="shared" si="52"/>
        <v>4.9874929024139461E-3</v>
      </c>
    </row>
    <row r="270" spans="2:14" x14ac:dyDescent="0.15">
      <c r="B270" s="8" t="s">
        <v>209</v>
      </c>
      <c r="C270" s="8" t="s">
        <v>10</v>
      </c>
      <c r="D270" s="10" t="s">
        <v>203</v>
      </c>
      <c r="E270" s="13">
        <f t="shared" si="44"/>
        <v>240</v>
      </c>
      <c r="F270" s="13">
        <f t="shared" si="45"/>
        <v>195</v>
      </c>
      <c r="G270" s="13">
        <f t="shared" si="46"/>
        <v>171</v>
      </c>
      <c r="H270" s="13">
        <f t="shared" si="47"/>
        <v>77</v>
      </c>
      <c r="I270" s="13">
        <f t="shared" si="48"/>
        <v>255</v>
      </c>
      <c r="J270" s="14">
        <f t="shared" si="43"/>
        <v>20</v>
      </c>
      <c r="K270" s="14">
        <f t="shared" si="49"/>
        <v>157134978000</v>
      </c>
      <c r="L270" s="14">
        <f t="shared" si="50"/>
        <v>3142699560000</v>
      </c>
      <c r="M270" s="14">
        <f t="shared" si="51"/>
        <v>1.1690622632751108E-2</v>
      </c>
      <c r="N270" s="15">
        <f t="shared" si="52"/>
        <v>5.8453113163755535E-4</v>
      </c>
    </row>
    <row r="271" spans="2:14" x14ac:dyDescent="0.15">
      <c r="B271" s="8" t="s">
        <v>210</v>
      </c>
      <c r="C271" s="8" t="s">
        <v>10</v>
      </c>
      <c r="D271" s="10" t="s">
        <v>204</v>
      </c>
      <c r="E271" s="13">
        <f t="shared" si="44"/>
        <v>240</v>
      </c>
      <c r="F271" s="13">
        <f t="shared" si="45"/>
        <v>195</v>
      </c>
      <c r="G271" s="13">
        <f t="shared" si="46"/>
        <v>171</v>
      </c>
      <c r="H271" s="13">
        <f t="shared" si="47"/>
        <v>77</v>
      </c>
      <c r="I271" s="13">
        <f t="shared" si="48"/>
        <v>26</v>
      </c>
      <c r="J271" s="14">
        <f t="shared" si="43"/>
        <v>200</v>
      </c>
      <c r="K271" s="14">
        <f t="shared" si="49"/>
        <v>16021605600</v>
      </c>
      <c r="L271" s="14">
        <f t="shared" si="50"/>
        <v>3204321120000</v>
      </c>
      <c r="M271" s="14">
        <f t="shared" si="51"/>
        <v>1.1919850527510933E-2</v>
      </c>
      <c r="N271" s="15">
        <f t="shared" si="52"/>
        <v>5.9599252637554665E-5</v>
      </c>
    </row>
    <row r="272" spans="2:14" x14ac:dyDescent="0.15">
      <c r="B272" s="11" t="s">
        <v>208</v>
      </c>
      <c r="C272" s="11" t="s">
        <v>10</v>
      </c>
      <c r="D272" s="10" t="s">
        <v>205</v>
      </c>
      <c r="E272" s="13">
        <f t="shared" si="44"/>
        <v>106</v>
      </c>
      <c r="F272" s="13">
        <f t="shared" si="45"/>
        <v>126</v>
      </c>
      <c r="G272" s="13">
        <f t="shared" si="46"/>
        <v>171</v>
      </c>
      <c r="H272" s="13">
        <f t="shared" si="47"/>
        <v>657</v>
      </c>
      <c r="I272" s="13">
        <f t="shared" si="48"/>
        <v>255</v>
      </c>
      <c r="J272" s="14">
        <f t="shared" si="43"/>
        <v>10</v>
      </c>
      <c r="K272" s="14">
        <f t="shared" si="49"/>
        <v>382629165660</v>
      </c>
      <c r="L272" s="14">
        <f t="shared" si="50"/>
        <v>3826291656600</v>
      </c>
      <c r="M272" s="14">
        <f t="shared" si="51"/>
        <v>1.4233537436889033E-2</v>
      </c>
      <c r="N272" s="15">
        <f t="shared" si="52"/>
        <v>1.4233537436889032E-3</v>
      </c>
    </row>
    <row r="273" spans="2:14" x14ac:dyDescent="0.15">
      <c r="B273" s="8" t="s">
        <v>209</v>
      </c>
      <c r="C273" s="8" t="s">
        <v>10</v>
      </c>
      <c r="D273" s="10" t="s">
        <v>206</v>
      </c>
      <c r="E273" s="13">
        <f t="shared" si="44"/>
        <v>106</v>
      </c>
      <c r="F273" s="13">
        <f t="shared" si="45"/>
        <v>126</v>
      </c>
      <c r="G273" s="13">
        <f t="shared" si="46"/>
        <v>171</v>
      </c>
      <c r="H273" s="13">
        <f t="shared" si="47"/>
        <v>77</v>
      </c>
      <c r="I273" s="13">
        <f t="shared" si="48"/>
        <v>255</v>
      </c>
      <c r="J273" s="14">
        <f t="shared" si="43"/>
        <v>20</v>
      </c>
      <c r="K273" s="14">
        <f t="shared" si="49"/>
        <v>44843905260</v>
      </c>
      <c r="L273" s="14">
        <f t="shared" si="50"/>
        <v>896878105200</v>
      </c>
      <c r="M273" s="14">
        <f t="shared" si="51"/>
        <v>3.3363238436543547E-3</v>
      </c>
      <c r="N273" s="15">
        <f t="shared" si="52"/>
        <v>1.6681619218271773E-4</v>
      </c>
    </row>
    <row r="274" spans="2:14" x14ac:dyDescent="0.15">
      <c r="B274" s="8" t="s">
        <v>210</v>
      </c>
      <c r="C274" s="8" t="s">
        <v>10</v>
      </c>
      <c r="D274" s="10" t="s">
        <v>207</v>
      </c>
      <c r="E274" s="13">
        <f t="shared" si="44"/>
        <v>106</v>
      </c>
      <c r="F274" s="13">
        <f t="shared" si="45"/>
        <v>126</v>
      </c>
      <c r="G274" s="13">
        <f t="shared" si="46"/>
        <v>171</v>
      </c>
      <c r="H274" s="13">
        <f t="shared" si="47"/>
        <v>77</v>
      </c>
      <c r="I274" s="13">
        <f t="shared" si="48"/>
        <v>26</v>
      </c>
      <c r="J274" s="14">
        <f t="shared" si="43"/>
        <v>200</v>
      </c>
      <c r="K274" s="14">
        <f t="shared" si="49"/>
        <v>4572319752</v>
      </c>
      <c r="L274" s="14">
        <f t="shared" si="50"/>
        <v>914463950400</v>
      </c>
      <c r="M274" s="14">
        <f t="shared" si="51"/>
        <v>3.4017419582358125E-3</v>
      </c>
      <c r="N274" s="15">
        <f t="shared" si="52"/>
        <v>1.7008709791179063E-5</v>
      </c>
    </row>
    <row r="275" spans="2:14" x14ac:dyDescent="0.15">
      <c r="B275" s="11" t="s">
        <v>211</v>
      </c>
      <c r="C275" s="11" t="s">
        <v>8</v>
      </c>
      <c r="D275" s="12" t="s">
        <v>179</v>
      </c>
      <c r="E275" s="13">
        <f t="shared" si="44"/>
        <v>341</v>
      </c>
      <c r="F275" s="13">
        <f t="shared" si="45"/>
        <v>195</v>
      </c>
      <c r="G275" s="13">
        <f t="shared" si="46"/>
        <v>316</v>
      </c>
      <c r="H275" s="13">
        <f t="shared" si="47"/>
        <v>657</v>
      </c>
      <c r="I275" s="13">
        <f t="shared" si="48"/>
        <v>255</v>
      </c>
      <c r="J275" s="14">
        <f t="shared" si="43"/>
        <v>8</v>
      </c>
      <c r="K275" s="14">
        <f t="shared" si="49"/>
        <v>3520315784700</v>
      </c>
      <c r="L275" s="14">
        <f t="shared" si="50"/>
        <v>28162526277600</v>
      </c>
      <c r="M275" s="14">
        <f t="shared" si="51"/>
        <v>0.10476262869249849</v>
      </c>
      <c r="N275" s="15">
        <f t="shared" si="52"/>
        <v>1.3095328586562311E-2</v>
      </c>
    </row>
    <row r="276" spans="2:14" x14ac:dyDescent="0.15">
      <c r="B276" s="8" t="s">
        <v>212</v>
      </c>
      <c r="C276" s="8" t="s">
        <v>8</v>
      </c>
      <c r="D276" s="10" t="s">
        <v>181</v>
      </c>
      <c r="E276" s="13">
        <f t="shared" si="44"/>
        <v>341</v>
      </c>
      <c r="F276" s="13">
        <f t="shared" si="45"/>
        <v>195</v>
      </c>
      <c r="G276" s="13">
        <f t="shared" si="46"/>
        <v>316</v>
      </c>
      <c r="H276" s="13">
        <f t="shared" si="47"/>
        <v>163</v>
      </c>
      <c r="I276" s="13">
        <f t="shared" si="48"/>
        <v>255</v>
      </c>
      <c r="J276" s="14">
        <f t="shared" si="43"/>
        <v>20</v>
      </c>
      <c r="K276" s="14">
        <f t="shared" si="49"/>
        <v>873381237300</v>
      </c>
      <c r="L276" s="14">
        <f t="shared" si="50"/>
        <v>17467624746000</v>
      </c>
      <c r="M276" s="14">
        <f t="shared" si="51"/>
        <v>6.4978342758284832E-2</v>
      </c>
      <c r="N276" s="15">
        <f t="shared" si="52"/>
        <v>3.2489171379142413E-3</v>
      </c>
    </row>
    <row r="277" spans="2:14" x14ac:dyDescent="0.15">
      <c r="B277" s="8" t="s">
        <v>213</v>
      </c>
      <c r="C277" s="8" t="s">
        <v>8</v>
      </c>
      <c r="D277" s="10" t="s">
        <v>183</v>
      </c>
      <c r="E277" s="13">
        <f t="shared" si="44"/>
        <v>341</v>
      </c>
      <c r="F277" s="13">
        <f t="shared" si="45"/>
        <v>195</v>
      </c>
      <c r="G277" s="13">
        <f t="shared" si="46"/>
        <v>316</v>
      </c>
      <c r="H277" s="13">
        <f t="shared" si="47"/>
        <v>163</v>
      </c>
      <c r="I277" s="13">
        <f t="shared" si="48"/>
        <v>76</v>
      </c>
      <c r="J277" s="14">
        <f t="shared" si="43"/>
        <v>150</v>
      </c>
      <c r="K277" s="14">
        <f t="shared" si="49"/>
        <v>260301858960</v>
      </c>
      <c r="L277" s="14">
        <f t="shared" si="50"/>
        <v>39045278844000</v>
      </c>
      <c r="M277" s="14">
        <f t="shared" si="51"/>
        <v>0.14524570734204845</v>
      </c>
      <c r="N277" s="15">
        <f t="shared" si="52"/>
        <v>9.6830471561365624E-4</v>
      </c>
    </row>
    <row r="278" spans="2:14" x14ac:dyDescent="0.15">
      <c r="B278" s="11" t="s">
        <v>211</v>
      </c>
      <c r="C278" s="11" t="s">
        <v>8</v>
      </c>
      <c r="D278" s="12" t="s">
        <v>184</v>
      </c>
      <c r="E278" s="13">
        <f t="shared" si="44"/>
        <v>238</v>
      </c>
      <c r="F278" s="13">
        <f t="shared" si="45"/>
        <v>141</v>
      </c>
      <c r="G278" s="13">
        <f t="shared" si="46"/>
        <v>306</v>
      </c>
      <c r="H278" s="13">
        <f t="shared" si="47"/>
        <v>657</v>
      </c>
      <c r="I278" s="13">
        <f t="shared" si="48"/>
        <v>255</v>
      </c>
      <c r="J278" s="14">
        <f t="shared" si="43"/>
        <v>8</v>
      </c>
      <c r="K278" s="14">
        <f t="shared" si="49"/>
        <v>1720374696180</v>
      </c>
      <c r="L278" s="14">
        <f t="shared" si="50"/>
        <v>13762997569440</v>
      </c>
      <c r="M278" s="14">
        <f t="shared" si="51"/>
        <v>5.1197388680639187E-2</v>
      </c>
      <c r="N278" s="15">
        <f t="shared" si="52"/>
        <v>6.3996735850798984E-3</v>
      </c>
    </row>
    <row r="279" spans="2:14" x14ac:dyDescent="0.15">
      <c r="B279" s="8" t="s">
        <v>212</v>
      </c>
      <c r="C279" s="8" t="s">
        <v>8</v>
      </c>
      <c r="D279" s="10" t="s">
        <v>185</v>
      </c>
      <c r="E279" s="13">
        <f t="shared" si="44"/>
        <v>238</v>
      </c>
      <c r="F279" s="13">
        <f t="shared" si="45"/>
        <v>141</v>
      </c>
      <c r="G279" s="13">
        <f t="shared" si="46"/>
        <v>306</v>
      </c>
      <c r="H279" s="13">
        <f t="shared" si="47"/>
        <v>192</v>
      </c>
      <c r="I279" s="13">
        <f t="shared" si="48"/>
        <v>255</v>
      </c>
      <c r="J279" s="14">
        <f t="shared" si="43"/>
        <v>20</v>
      </c>
      <c r="K279" s="14">
        <f t="shared" si="49"/>
        <v>502757902080</v>
      </c>
      <c r="L279" s="14">
        <f t="shared" si="50"/>
        <v>10055158041600</v>
      </c>
      <c r="M279" s="14">
        <f t="shared" si="51"/>
        <v>3.7404484880832284E-2</v>
      </c>
      <c r="N279" s="15">
        <f t="shared" si="52"/>
        <v>1.8702242440416141E-3</v>
      </c>
    </row>
    <row r="280" spans="2:14" x14ac:dyDescent="0.15">
      <c r="B280" s="8" t="s">
        <v>213</v>
      </c>
      <c r="C280" s="8" t="s">
        <v>8</v>
      </c>
      <c r="D280" s="10" t="s">
        <v>186</v>
      </c>
      <c r="E280" s="13">
        <f t="shared" si="44"/>
        <v>238</v>
      </c>
      <c r="F280" s="13">
        <f t="shared" si="45"/>
        <v>141</v>
      </c>
      <c r="G280" s="13">
        <f t="shared" si="46"/>
        <v>306</v>
      </c>
      <c r="H280" s="13">
        <f t="shared" si="47"/>
        <v>192</v>
      </c>
      <c r="I280" s="13">
        <f t="shared" si="48"/>
        <v>84</v>
      </c>
      <c r="J280" s="14">
        <f t="shared" si="43"/>
        <v>150</v>
      </c>
      <c r="K280" s="14">
        <f t="shared" si="49"/>
        <v>165614367744</v>
      </c>
      <c r="L280" s="14">
        <f t="shared" si="50"/>
        <v>24842155161600</v>
      </c>
      <c r="M280" s="14">
        <f t="shared" si="51"/>
        <v>9.2411080293820932E-2</v>
      </c>
      <c r="N280" s="15">
        <f t="shared" si="52"/>
        <v>6.1607386862547284E-4</v>
      </c>
    </row>
    <row r="281" spans="2:14" x14ac:dyDescent="0.15">
      <c r="B281" s="11" t="s">
        <v>211</v>
      </c>
      <c r="C281" s="11" t="s">
        <v>8</v>
      </c>
      <c r="D281" s="10" t="s">
        <v>187</v>
      </c>
      <c r="E281" s="13">
        <f t="shared" si="44"/>
        <v>315</v>
      </c>
      <c r="F281" s="13">
        <f t="shared" si="45"/>
        <v>195</v>
      </c>
      <c r="G281" s="13">
        <f t="shared" si="46"/>
        <v>272</v>
      </c>
      <c r="H281" s="13">
        <f t="shared" si="47"/>
        <v>657</v>
      </c>
      <c r="I281" s="13">
        <f t="shared" si="48"/>
        <v>255</v>
      </c>
      <c r="J281" s="14">
        <f t="shared" si="43"/>
        <v>8</v>
      </c>
      <c r="K281" s="14">
        <f t="shared" si="49"/>
        <v>2799107766000</v>
      </c>
      <c r="L281" s="14">
        <f t="shared" si="50"/>
        <v>22392862128000</v>
      </c>
      <c r="M281" s="14">
        <f t="shared" si="51"/>
        <v>8.3299881457861005E-2</v>
      </c>
      <c r="N281" s="15">
        <f t="shared" si="52"/>
        <v>1.0412485182232626E-2</v>
      </c>
    </row>
    <row r="282" spans="2:14" x14ac:dyDescent="0.15">
      <c r="B282" s="8" t="s">
        <v>212</v>
      </c>
      <c r="C282" s="8" t="s">
        <v>8</v>
      </c>
      <c r="D282" s="10" t="s">
        <v>188</v>
      </c>
      <c r="E282" s="13">
        <f t="shared" si="44"/>
        <v>315</v>
      </c>
      <c r="F282" s="13">
        <f t="shared" si="45"/>
        <v>195</v>
      </c>
      <c r="G282" s="13">
        <f t="shared" si="46"/>
        <v>272</v>
      </c>
      <c r="H282" s="13">
        <f t="shared" si="47"/>
        <v>174</v>
      </c>
      <c r="I282" s="13">
        <f t="shared" si="48"/>
        <v>255</v>
      </c>
      <c r="J282" s="14">
        <f t="shared" si="43"/>
        <v>20</v>
      </c>
      <c r="K282" s="14">
        <f t="shared" si="49"/>
        <v>741316212000</v>
      </c>
      <c r="L282" s="14">
        <f t="shared" si="50"/>
        <v>14826324240000</v>
      </c>
      <c r="M282" s="14">
        <f t="shared" si="51"/>
        <v>5.5152889549725324E-2</v>
      </c>
      <c r="N282" s="15">
        <f t="shared" si="52"/>
        <v>2.7576444774862659E-3</v>
      </c>
    </row>
    <row r="283" spans="2:14" x14ac:dyDescent="0.15">
      <c r="B283" s="8" t="s">
        <v>213</v>
      </c>
      <c r="C283" s="8" t="s">
        <v>8</v>
      </c>
      <c r="D283" s="10" t="s">
        <v>189</v>
      </c>
      <c r="E283" s="13">
        <f t="shared" si="44"/>
        <v>315</v>
      </c>
      <c r="F283" s="13">
        <f t="shared" si="45"/>
        <v>195</v>
      </c>
      <c r="G283" s="13">
        <f t="shared" si="46"/>
        <v>272</v>
      </c>
      <c r="H283" s="13">
        <f t="shared" si="47"/>
        <v>174</v>
      </c>
      <c r="I283" s="13">
        <f t="shared" si="48"/>
        <v>77</v>
      </c>
      <c r="J283" s="14">
        <f t="shared" si="43"/>
        <v>150</v>
      </c>
      <c r="K283" s="14">
        <f t="shared" si="49"/>
        <v>223848424800</v>
      </c>
      <c r="L283" s="14">
        <f t="shared" si="50"/>
        <v>33577263720000</v>
      </c>
      <c r="M283" s="14">
        <f t="shared" si="51"/>
        <v>0.12490507339202499</v>
      </c>
      <c r="N283" s="15">
        <f t="shared" si="52"/>
        <v>8.3270048928016664E-4</v>
      </c>
    </row>
    <row r="284" spans="2:14" x14ac:dyDescent="0.15">
      <c r="B284" s="11" t="s">
        <v>211</v>
      </c>
      <c r="C284" s="11" t="s">
        <v>8</v>
      </c>
      <c r="D284" s="10" t="s">
        <v>190</v>
      </c>
      <c r="E284" s="13">
        <f t="shared" si="44"/>
        <v>238</v>
      </c>
      <c r="F284" s="13">
        <f t="shared" si="45"/>
        <v>195</v>
      </c>
      <c r="G284" s="13">
        <f t="shared" si="46"/>
        <v>272</v>
      </c>
      <c r="H284" s="13">
        <f t="shared" si="47"/>
        <v>657</v>
      </c>
      <c r="I284" s="13">
        <f t="shared" si="48"/>
        <v>255</v>
      </c>
      <c r="J284" s="14">
        <f t="shared" si="43"/>
        <v>8</v>
      </c>
      <c r="K284" s="14">
        <f t="shared" si="49"/>
        <v>2114881423200</v>
      </c>
      <c r="L284" s="14">
        <f t="shared" si="50"/>
        <v>16919051385600</v>
      </c>
      <c r="M284" s="14">
        <f t="shared" si="51"/>
        <v>6.2937688212606091E-2</v>
      </c>
      <c r="N284" s="15">
        <f t="shared" si="52"/>
        <v>7.8672110265757614E-3</v>
      </c>
    </row>
    <row r="285" spans="2:14" x14ac:dyDescent="0.15">
      <c r="B285" s="8" t="s">
        <v>212</v>
      </c>
      <c r="C285" s="8" t="s">
        <v>8</v>
      </c>
      <c r="D285" s="10" t="s">
        <v>191</v>
      </c>
      <c r="E285" s="13">
        <f t="shared" si="44"/>
        <v>238</v>
      </c>
      <c r="F285" s="13">
        <f t="shared" si="45"/>
        <v>195</v>
      </c>
      <c r="G285" s="13">
        <f t="shared" si="46"/>
        <v>272</v>
      </c>
      <c r="H285" s="13">
        <f t="shared" si="47"/>
        <v>163</v>
      </c>
      <c r="I285" s="13">
        <f t="shared" si="48"/>
        <v>255</v>
      </c>
      <c r="J285" s="14">
        <f t="shared" si="43"/>
        <v>20</v>
      </c>
      <c r="K285" s="14">
        <f t="shared" si="49"/>
        <v>524696608800</v>
      </c>
      <c r="L285" s="14">
        <f t="shared" si="50"/>
        <v>10493932176000</v>
      </c>
      <c r="M285" s="14">
        <f t="shared" si="51"/>
        <v>3.9036693982704693E-2</v>
      </c>
      <c r="N285" s="15">
        <f t="shared" si="52"/>
        <v>1.9518346991352345E-3</v>
      </c>
    </row>
    <row r="286" spans="2:14" x14ac:dyDescent="0.15">
      <c r="B286" s="8" t="s">
        <v>213</v>
      </c>
      <c r="C286" s="8" t="s">
        <v>8</v>
      </c>
      <c r="D286" s="10" t="s">
        <v>192</v>
      </c>
      <c r="E286" s="13">
        <f t="shared" si="44"/>
        <v>238</v>
      </c>
      <c r="F286" s="13">
        <f t="shared" si="45"/>
        <v>195</v>
      </c>
      <c r="G286" s="13">
        <f t="shared" si="46"/>
        <v>272</v>
      </c>
      <c r="H286" s="13">
        <f t="shared" si="47"/>
        <v>163</v>
      </c>
      <c r="I286" s="13">
        <f t="shared" si="48"/>
        <v>84</v>
      </c>
      <c r="J286" s="14">
        <f t="shared" si="43"/>
        <v>150</v>
      </c>
      <c r="K286" s="14">
        <f t="shared" si="49"/>
        <v>172841235840</v>
      </c>
      <c r="L286" s="14">
        <f t="shared" si="50"/>
        <v>25926185376000</v>
      </c>
      <c r="M286" s="14">
        <f t="shared" si="51"/>
        <v>9.6443596898446879E-2</v>
      </c>
      <c r="N286" s="15">
        <f t="shared" si="52"/>
        <v>6.4295731265631251E-4</v>
      </c>
    </row>
    <row r="287" spans="2:14" x14ac:dyDescent="0.15">
      <c r="B287" s="11" t="s">
        <v>211</v>
      </c>
      <c r="C287" s="11" t="s">
        <v>8</v>
      </c>
      <c r="D287" s="10" t="s">
        <v>193</v>
      </c>
      <c r="E287" s="13">
        <f t="shared" si="44"/>
        <v>315</v>
      </c>
      <c r="F287" s="13">
        <f t="shared" si="45"/>
        <v>195</v>
      </c>
      <c r="G287" s="13">
        <f t="shared" si="46"/>
        <v>306</v>
      </c>
      <c r="H287" s="13">
        <f t="shared" si="47"/>
        <v>657</v>
      </c>
      <c r="I287" s="13">
        <f t="shared" si="48"/>
        <v>255</v>
      </c>
      <c r="J287" s="14">
        <f t="shared" si="43"/>
        <v>8</v>
      </c>
      <c r="K287" s="14">
        <f t="shared" si="49"/>
        <v>3148996236750</v>
      </c>
      <c r="L287" s="14">
        <f t="shared" si="50"/>
        <v>25191969894000</v>
      </c>
      <c r="M287" s="14">
        <f t="shared" si="51"/>
        <v>9.3712366640093622E-2</v>
      </c>
      <c r="N287" s="15">
        <f t="shared" si="52"/>
        <v>1.1714045830011703E-2</v>
      </c>
    </row>
    <row r="288" spans="2:14" x14ac:dyDescent="0.15">
      <c r="B288" s="8" t="s">
        <v>212</v>
      </c>
      <c r="C288" s="8" t="s">
        <v>8</v>
      </c>
      <c r="D288" s="10" t="s">
        <v>194</v>
      </c>
      <c r="E288" s="13">
        <f t="shared" si="44"/>
        <v>315</v>
      </c>
      <c r="F288" s="13">
        <f t="shared" si="45"/>
        <v>195</v>
      </c>
      <c r="G288" s="13">
        <f t="shared" si="46"/>
        <v>306</v>
      </c>
      <c r="H288" s="13">
        <f t="shared" si="47"/>
        <v>163</v>
      </c>
      <c r="I288" s="13">
        <f t="shared" si="48"/>
        <v>255</v>
      </c>
      <c r="J288" s="14">
        <f t="shared" si="43"/>
        <v>20</v>
      </c>
      <c r="K288" s="14">
        <f t="shared" si="49"/>
        <v>781257818250</v>
      </c>
      <c r="L288" s="14">
        <f t="shared" si="50"/>
        <v>15625156365000</v>
      </c>
      <c r="M288" s="14">
        <f t="shared" si="51"/>
        <v>5.8124489202188968E-2</v>
      </c>
      <c r="N288" s="15">
        <f t="shared" si="52"/>
        <v>2.9062244601094486E-3</v>
      </c>
    </row>
    <row r="289" spans="2:14" x14ac:dyDescent="0.15">
      <c r="B289" s="8" t="s">
        <v>213</v>
      </c>
      <c r="C289" s="8" t="s">
        <v>8</v>
      </c>
      <c r="D289" s="10" t="s">
        <v>195</v>
      </c>
      <c r="E289" s="13">
        <f t="shared" si="44"/>
        <v>315</v>
      </c>
      <c r="F289" s="13">
        <f t="shared" si="45"/>
        <v>195</v>
      </c>
      <c r="G289" s="13">
        <f t="shared" si="46"/>
        <v>306</v>
      </c>
      <c r="H289" s="13">
        <f t="shared" si="47"/>
        <v>163</v>
      </c>
      <c r="I289" s="13">
        <f t="shared" si="48"/>
        <v>77</v>
      </c>
      <c r="J289" s="14">
        <f t="shared" si="43"/>
        <v>150</v>
      </c>
      <c r="K289" s="14">
        <f t="shared" si="49"/>
        <v>235909223550</v>
      </c>
      <c r="L289" s="14">
        <f t="shared" si="50"/>
        <v>35386383532500</v>
      </c>
      <c r="M289" s="14">
        <f t="shared" si="51"/>
        <v>0.13163487260495738</v>
      </c>
      <c r="N289" s="15">
        <f t="shared" si="52"/>
        <v>8.7756581736638244E-4</v>
      </c>
    </row>
    <row r="290" spans="2:14" x14ac:dyDescent="0.15">
      <c r="B290" s="11" t="s">
        <v>211</v>
      </c>
      <c r="C290" s="11" t="s">
        <v>8</v>
      </c>
      <c r="D290" s="10" t="s">
        <v>196</v>
      </c>
      <c r="E290" s="13">
        <f t="shared" si="44"/>
        <v>341</v>
      </c>
      <c r="F290" s="13">
        <f t="shared" si="45"/>
        <v>141</v>
      </c>
      <c r="G290" s="13">
        <f t="shared" si="46"/>
        <v>306</v>
      </c>
      <c r="H290" s="13">
        <f t="shared" si="47"/>
        <v>657</v>
      </c>
      <c r="I290" s="13">
        <f t="shared" si="48"/>
        <v>255</v>
      </c>
      <c r="J290" s="14">
        <f t="shared" si="43"/>
        <v>8</v>
      </c>
      <c r="K290" s="14">
        <f t="shared" si="49"/>
        <v>2464906602510</v>
      </c>
      <c r="L290" s="14">
        <f t="shared" si="50"/>
        <v>19719252820080</v>
      </c>
      <c r="M290" s="14">
        <f t="shared" si="51"/>
        <v>7.3354241765117484E-2</v>
      </c>
      <c r="N290" s="15">
        <f t="shared" si="52"/>
        <v>9.1692802206396855E-3</v>
      </c>
    </row>
    <row r="291" spans="2:14" x14ac:dyDescent="0.15">
      <c r="B291" s="8" t="s">
        <v>212</v>
      </c>
      <c r="C291" s="8" t="s">
        <v>8</v>
      </c>
      <c r="D291" s="10" t="s">
        <v>197</v>
      </c>
      <c r="E291" s="13">
        <f t="shared" si="44"/>
        <v>341</v>
      </c>
      <c r="F291" s="13">
        <f t="shared" si="45"/>
        <v>141</v>
      </c>
      <c r="G291" s="13">
        <f t="shared" si="46"/>
        <v>306</v>
      </c>
      <c r="H291" s="13">
        <f t="shared" si="47"/>
        <v>192</v>
      </c>
      <c r="I291" s="13">
        <f t="shared" si="48"/>
        <v>255</v>
      </c>
      <c r="J291" s="14">
        <f t="shared" si="43"/>
        <v>20</v>
      </c>
      <c r="K291" s="14">
        <f t="shared" si="49"/>
        <v>720338002560</v>
      </c>
      <c r="L291" s="14">
        <f t="shared" si="50"/>
        <v>14406760051200</v>
      </c>
      <c r="M291" s="14">
        <f t="shared" si="51"/>
        <v>5.3592140102368943E-2</v>
      </c>
      <c r="N291" s="15">
        <f t="shared" si="52"/>
        <v>2.679607005118447E-3</v>
      </c>
    </row>
    <row r="292" spans="2:14" x14ac:dyDescent="0.15">
      <c r="B292" s="8" t="s">
        <v>213</v>
      </c>
      <c r="C292" s="8" t="s">
        <v>8</v>
      </c>
      <c r="D292" s="10" t="s">
        <v>198</v>
      </c>
      <c r="E292" s="13">
        <f t="shared" si="44"/>
        <v>341</v>
      </c>
      <c r="F292" s="13">
        <f t="shared" si="45"/>
        <v>141</v>
      </c>
      <c r="G292" s="13">
        <f t="shared" si="46"/>
        <v>306</v>
      </c>
      <c r="H292" s="13">
        <f t="shared" si="47"/>
        <v>192</v>
      </c>
      <c r="I292" s="13">
        <f t="shared" si="48"/>
        <v>76</v>
      </c>
      <c r="J292" s="14">
        <f t="shared" si="43"/>
        <v>150</v>
      </c>
      <c r="K292" s="14">
        <f t="shared" si="49"/>
        <v>214688973312</v>
      </c>
      <c r="L292" s="14">
        <f t="shared" si="50"/>
        <v>32203345996800</v>
      </c>
      <c r="M292" s="14">
        <f t="shared" si="51"/>
        <v>0.11979419552294233</v>
      </c>
      <c r="N292" s="15">
        <f t="shared" si="52"/>
        <v>7.9862797015294897E-4</v>
      </c>
    </row>
    <row r="293" spans="2:14" x14ac:dyDescent="0.15">
      <c r="B293" s="11" t="s">
        <v>211</v>
      </c>
      <c r="C293" s="11" t="s">
        <v>8</v>
      </c>
      <c r="D293" s="10" t="s">
        <v>199</v>
      </c>
      <c r="E293" s="13">
        <f t="shared" si="44"/>
        <v>341</v>
      </c>
      <c r="F293" s="13">
        <f t="shared" si="45"/>
        <v>195</v>
      </c>
      <c r="G293" s="13">
        <f t="shared" si="46"/>
        <v>272</v>
      </c>
      <c r="H293" s="13">
        <f t="shared" si="47"/>
        <v>657</v>
      </c>
      <c r="I293" s="13">
        <f t="shared" si="48"/>
        <v>255</v>
      </c>
      <c r="J293" s="14">
        <f t="shared" si="43"/>
        <v>8</v>
      </c>
      <c r="K293" s="14">
        <f t="shared" si="49"/>
        <v>3030145232400</v>
      </c>
      <c r="L293" s="14">
        <f t="shared" si="50"/>
        <v>24241161859200</v>
      </c>
      <c r="M293" s="14">
        <f t="shared" si="51"/>
        <v>9.0175427228986041E-2</v>
      </c>
      <c r="N293" s="15">
        <f t="shared" si="52"/>
        <v>1.1271928403623255E-2</v>
      </c>
    </row>
    <row r="294" spans="2:14" x14ac:dyDescent="0.15">
      <c r="B294" s="8" t="s">
        <v>212</v>
      </c>
      <c r="C294" s="8" t="s">
        <v>8</v>
      </c>
      <c r="D294" s="10" t="s">
        <v>200</v>
      </c>
      <c r="E294" s="13">
        <f t="shared" si="44"/>
        <v>341</v>
      </c>
      <c r="F294" s="13">
        <f t="shared" si="45"/>
        <v>195</v>
      </c>
      <c r="G294" s="13">
        <f t="shared" si="46"/>
        <v>272</v>
      </c>
      <c r="H294" s="13">
        <f t="shared" si="47"/>
        <v>174</v>
      </c>
      <c r="I294" s="13">
        <f t="shared" si="48"/>
        <v>255</v>
      </c>
      <c r="J294" s="14">
        <f t="shared" si="43"/>
        <v>20</v>
      </c>
      <c r="K294" s="14">
        <f t="shared" si="49"/>
        <v>802504216800</v>
      </c>
      <c r="L294" s="14">
        <f t="shared" si="50"/>
        <v>16050084336000</v>
      </c>
      <c r="M294" s="14">
        <f t="shared" si="51"/>
        <v>5.970519154430582E-2</v>
      </c>
      <c r="N294" s="15">
        <f t="shared" si="52"/>
        <v>2.9852595772152913E-3</v>
      </c>
    </row>
    <row r="295" spans="2:14" x14ac:dyDescent="0.15">
      <c r="B295" s="8" t="s">
        <v>213</v>
      </c>
      <c r="C295" s="8" t="s">
        <v>8</v>
      </c>
      <c r="D295" s="10" t="s">
        <v>201</v>
      </c>
      <c r="E295" s="13">
        <f t="shared" si="44"/>
        <v>341</v>
      </c>
      <c r="F295" s="13">
        <f t="shared" si="45"/>
        <v>195</v>
      </c>
      <c r="G295" s="13">
        <f t="shared" si="46"/>
        <v>272</v>
      </c>
      <c r="H295" s="13">
        <f t="shared" si="47"/>
        <v>174</v>
      </c>
      <c r="I295" s="13">
        <f t="shared" si="48"/>
        <v>76</v>
      </c>
      <c r="J295" s="14">
        <f t="shared" ref="J295:J358" si="53">VLOOKUP($C295,$P$4:$T$17,VALUE(RIGHT($B295,1)),0)</f>
        <v>150</v>
      </c>
      <c r="K295" s="14">
        <f t="shared" si="49"/>
        <v>239177727360</v>
      </c>
      <c r="L295" s="14">
        <f t="shared" si="50"/>
        <v>35876659104000</v>
      </c>
      <c r="M295" s="14">
        <f t="shared" si="51"/>
        <v>0.13345866345197771</v>
      </c>
      <c r="N295" s="15">
        <f t="shared" si="52"/>
        <v>8.8972442301318486E-4</v>
      </c>
    </row>
    <row r="296" spans="2:14" x14ac:dyDescent="0.15">
      <c r="B296" s="11" t="s">
        <v>211</v>
      </c>
      <c r="C296" s="11" t="s">
        <v>8</v>
      </c>
      <c r="D296" s="10" t="s">
        <v>202</v>
      </c>
      <c r="E296" s="13">
        <f t="shared" ref="E296:E359" si="54">SUMIF(IF(MID($D296,1,1)="A",$C$27:$C$51,IF(MID($D296,1,1)="B",$D$27:$D$51,$E$27:$E$51)),$C296,$I$27:$I$51)</f>
        <v>238</v>
      </c>
      <c r="F296" s="13">
        <f t="shared" ref="F296:F359" si="55">SUMIF(IF(MID($D296,2,1)="A",$C$55:$C$79,IF(MID($D296,2,1)="B",$D$55:$D$79,$E$55:$E$79)),$C296,$I$55:$I$79)</f>
        <v>141</v>
      </c>
      <c r="G296" s="13">
        <f t="shared" ref="G296:G359" si="56">IF(MID($D296,3,1)="@",SUM($I$83:$I$107),SUMIF(IF(MID($D296,3,1)="A",$C$83:$C$107,IF(MID($D296,3,1)="B",$D$83:$D$107,$E$83:$E$107)),$C296,$I$83:$I$107)+IF($C296="BAR",0,SUMIF(IF(MID($D296,3,1)="A",$C$83:$C$107,IF(MID($D296,3,1)="B",$D$83:$D$107,$E$83:$E$107)),"BAR",$I$83:$I$107)))</f>
        <v>316</v>
      </c>
      <c r="H296" s="13">
        <f t="shared" ref="H296:H359" si="57">IF(MID($D296,4,1)="@",SUM($I$111:$I$135),SUMIF(IF(MID($D296,4,1)="A",$C$111:$C$135,IF(MID($D296,4,1)="B",$D$111:$D$135,$E$111:$E$135)),$C296,$I$111:$I$135)+IF($C296="BAR",0,SUMIF(IF(MID($D296,4,1)="A",$C$111:$C$135,IF(MID($D296,4,1)="B",$D$111:$D$135,$E$111:$E$135)),"BAR",$I$111:$I$135)))</f>
        <v>657</v>
      </c>
      <c r="I296" s="13">
        <f t="shared" ref="I296:I359" si="58">IF(MID($D296,5,1)="@",SUM($I$139:$I$163),SUMIF(IF(MID($D296,5,1)="A",$C$139:$C$163,IF(MID($D296,5,1)="B",$D$139:$D$163,$E$139:$E$163)),$C296,$I$139:$I$163)+IF($C296="BAR",0,SUMIF(IF(MID($D296,5,1)="A",$C$139:$C$163,IF(MID($D296,5,1)="B",$D$139:$D$163,$E$139:$E$163)),"BAR",$I$139:$I$163)))</f>
        <v>255</v>
      </c>
      <c r="J296" s="14">
        <f t="shared" si="53"/>
        <v>8</v>
      </c>
      <c r="K296" s="14">
        <f t="shared" ref="K296:K359" si="59">E296*F296*G296*H296*I296</f>
        <v>1776596091480</v>
      </c>
      <c r="L296" s="14">
        <f t="shared" ref="L296:L359" si="60">J296*K296</f>
        <v>14212768731840</v>
      </c>
      <c r="M296" s="14">
        <f t="shared" ref="M296:M359" si="61">L296/$L$139</f>
        <v>5.287050595778426E-2</v>
      </c>
      <c r="N296" s="15">
        <f t="shared" ref="N296:N359" si="62">K296/$L$139</f>
        <v>6.6088132447230325E-3</v>
      </c>
    </row>
    <row r="297" spans="2:14" x14ac:dyDescent="0.15">
      <c r="B297" s="8" t="s">
        <v>212</v>
      </c>
      <c r="C297" s="8" t="s">
        <v>8</v>
      </c>
      <c r="D297" s="10" t="s">
        <v>203</v>
      </c>
      <c r="E297" s="13">
        <f t="shared" si="54"/>
        <v>238</v>
      </c>
      <c r="F297" s="13">
        <f t="shared" si="55"/>
        <v>141</v>
      </c>
      <c r="G297" s="13">
        <f t="shared" si="56"/>
        <v>316</v>
      </c>
      <c r="H297" s="13">
        <f t="shared" si="57"/>
        <v>174</v>
      </c>
      <c r="I297" s="13">
        <f t="shared" si="58"/>
        <v>255</v>
      </c>
      <c r="J297" s="14">
        <f t="shared" si="53"/>
        <v>20</v>
      </c>
      <c r="K297" s="14">
        <f t="shared" si="59"/>
        <v>470514033360</v>
      </c>
      <c r="L297" s="14">
        <f t="shared" si="60"/>
        <v>9410280667200</v>
      </c>
      <c r="M297" s="14">
        <f t="shared" si="61"/>
        <v>3.5005586136432496E-2</v>
      </c>
      <c r="N297" s="15">
        <f t="shared" si="62"/>
        <v>1.7502793068216249E-3</v>
      </c>
    </row>
    <row r="298" spans="2:14" x14ac:dyDescent="0.15">
      <c r="B298" s="8" t="s">
        <v>213</v>
      </c>
      <c r="C298" s="8" t="s">
        <v>8</v>
      </c>
      <c r="D298" s="10" t="s">
        <v>204</v>
      </c>
      <c r="E298" s="13">
        <f t="shared" si="54"/>
        <v>238</v>
      </c>
      <c r="F298" s="13">
        <f t="shared" si="55"/>
        <v>141</v>
      </c>
      <c r="G298" s="13">
        <f t="shared" si="56"/>
        <v>316</v>
      </c>
      <c r="H298" s="13">
        <f t="shared" si="57"/>
        <v>174</v>
      </c>
      <c r="I298" s="13">
        <f t="shared" si="58"/>
        <v>77</v>
      </c>
      <c r="J298" s="14">
        <f t="shared" si="53"/>
        <v>150</v>
      </c>
      <c r="K298" s="14">
        <f t="shared" si="59"/>
        <v>142076786544</v>
      </c>
      <c r="L298" s="14">
        <f t="shared" si="60"/>
        <v>21311517981600</v>
      </c>
      <c r="M298" s="14">
        <f t="shared" si="61"/>
        <v>7.9277356838391252E-2</v>
      </c>
      <c r="N298" s="15">
        <f t="shared" si="62"/>
        <v>5.2851571225594164E-4</v>
      </c>
    </row>
    <row r="299" spans="2:14" x14ac:dyDescent="0.15">
      <c r="B299" s="11" t="s">
        <v>211</v>
      </c>
      <c r="C299" s="11" t="s">
        <v>8</v>
      </c>
      <c r="D299" s="10" t="s">
        <v>205</v>
      </c>
      <c r="E299" s="13">
        <f t="shared" si="54"/>
        <v>315</v>
      </c>
      <c r="F299" s="13">
        <f t="shared" si="55"/>
        <v>195</v>
      </c>
      <c r="G299" s="13">
        <f t="shared" si="56"/>
        <v>316</v>
      </c>
      <c r="H299" s="13">
        <f t="shared" si="57"/>
        <v>657</v>
      </c>
      <c r="I299" s="13">
        <f t="shared" si="58"/>
        <v>255</v>
      </c>
      <c r="J299" s="14">
        <f t="shared" si="53"/>
        <v>8</v>
      </c>
      <c r="K299" s="14">
        <f t="shared" si="59"/>
        <v>3251904610500</v>
      </c>
      <c r="L299" s="14">
        <f t="shared" si="60"/>
        <v>26015236884000</v>
      </c>
      <c r="M299" s="14">
        <f t="shared" si="61"/>
        <v>9.6774862281926749E-2</v>
      </c>
      <c r="N299" s="15">
        <f t="shared" si="62"/>
        <v>1.2096857785240844E-2</v>
      </c>
    </row>
    <row r="300" spans="2:14" x14ac:dyDescent="0.15">
      <c r="B300" s="8" t="s">
        <v>212</v>
      </c>
      <c r="C300" s="8" t="s">
        <v>8</v>
      </c>
      <c r="D300" s="10" t="s">
        <v>206</v>
      </c>
      <c r="E300" s="13">
        <f t="shared" si="54"/>
        <v>315</v>
      </c>
      <c r="F300" s="13">
        <f t="shared" si="55"/>
        <v>195</v>
      </c>
      <c r="G300" s="13">
        <f t="shared" si="56"/>
        <v>316</v>
      </c>
      <c r="H300" s="13">
        <f t="shared" si="57"/>
        <v>192</v>
      </c>
      <c r="I300" s="13">
        <f t="shared" si="58"/>
        <v>255</v>
      </c>
      <c r="J300" s="14">
        <f t="shared" si="53"/>
        <v>20</v>
      </c>
      <c r="K300" s="14">
        <f t="shared" si="59"/>
        <v>950328288000</v>
      </c>
      <c r="L300" s="14">
        <f t="shared" si="60"/>
        <v>19006565760000</v>
      </c>
      <c r="M300" s="14">
        <f t="shared" si="61"/>
        <v>7.0703095731088045E-2</v>
      </c>
      <c r="N300" s="15">
        <f t="shared" si="62"/>
        <v>3.5351547865544019E-3</v>
      </c>
    </row>
    <row r="301" spans="2:14" x14ac:dyDescent="0.15">
      <c r="B301" s="8" t="s">
        <v>213</v>
      </c>
      <c r="C301" s="8" t="s">
        <v>8</v>
      </c>
      <c r="D301" s="10" t="s">
        <v>207</v>
      </c>
      <c r="E301" s="13">
        <f t="shared" si="54"/>
        <v>315</v>
      </c>
      <c r="F301" s="13">
        <f t="shared" si="55"/>
        <v>195</v>
      </c>
      <c r="G301" s="13">
        <f t="shared" si="56"/>
        <v>316</v>
      </c>
      <c r="H301" s="13">
        <f t="shared" si="57"/>
        <v>192</v>
      </c>
      <c r="I301" s="13">
        <f t="shared" si="58"/>
        <v>84</v>
      </c>
      <c r="J301" s="14">
        <f t="shared" si="53"/>
        <v>150</v>
      </c>
      <c r="K301" s="14">
        <f t="shared" si="59"/>
        <v>313049318400</v>
      </c>
      <c r="L301" s="14">
        <f t="shared" si="60"/>
        <v>46957397760000</v>
      </c>
      <c r="M301" s="14">
        <f t="shared" si="61"/>
        <v>0.17467823651209985</v>
      </c>
      <c r="N301" s="15">
        <f t="shared" si="62"/>
        <v>1.1645215767473324E-3</v>
      </c>
    </row>
    <row r="302" spans="2:14" x14ac:dyDescent="0.15">
      <c r="B302" s="11" t="s">
        <v>214</v>
      </c>
      <c r="C302" s="11" t="s">
        <v>39</v>
      </c>
      <c r="D302" s="12" t="s">
        <v>179</v>
      </c>
      <c r="E302" s="13">
        <f t="shared" si="54"/>
        <v>117</v>
      </c>
      <c r="F302" s="13">
        <f t="shared" si="55"/>
        <v>117</v>
      </c>
      <c r="G302" s="13">
        <f t="shared" si="56"/>
        <v>171</v>
      </c>
      <c r="H302" s="13">
        <f t="shared" si="57"/>
        <v>657</v>
      </c>
      <c r="I302" s="13">
        <f t="shared" si="58"/>
        <v>255</v>
      </c>
      <c r="J302" s="14">
        <f t="shared" si="53"/>
        <v>6</v>
      </c>
      <c r="K302" s="14">
        <f t="shared" si="59"/>
        <v>392169111165</v>
      </c>
      <c r="L302" s="14">
        <f t="shared" si="60"/>
        <v>2353014666990</v>
      </c>
      <c r="M302" s="14">
        <f t="shared" si="61"/>
        <v>8.7530500437364763E-3</v>
      </c>
      <c r="N302" s="15">
        <f t="shared" si="62"/>
        <v>1.4588416739560793E-3</v>
      </c>
    </row>
    <row r="303" spans="2:14" x14ac:dyDescent="0.15">
      <c r="B303" s="8" t="s">
        <v>215</v>
      </c>
      <c r="C303" s="8" t="s">
        <v>39</v>
      </c>
      <c r="D303" s="10" t="s">
        <v>181</v>
      </c>
      <c r="E303" s="13">
        <f t="shared" si="54"/>
        <v>117</v>
      </c>
      <c r="F303" s="13">
        <f t="shared" si="55"/>
        <v>117</v>
      </c>
      <c r="G303" s="13">
        <f t="shared" si="56"/>
        <v>171</v>
      </c>
      <c r="H303" s="13">
        <f t="shared" si="57"/>
        <v>96</v>
      </c>
      <c r="I303" s="13">
        <f t="shared" si="58"/>
        <v>255</v>
      </c>
      <c r="J303" s="14">
        <f t="shared" si="53"/>
        <v>20</v>
      </c>
      <c r="K303" s="14">
        <f t="shared" si="59"/>
        <v>57303249120</v>
      </c>
      <c r="L303" s="14">
        <f t="shared" si="60"/>
        <v>1146064982400</v>
      </c>
      <c r="M303" s="14">
        <f t="shared" si="61"/>
        <v>4.2632816042552091E-3</v>
      </c>
      <c r="N303" s="15">
        <f t="shared" si="62"/>
        <v>2.1316408021276046E-4</v>
      </c>
    </row>
    <row r="304" spans="2:14" x14ac:dyDescent="0.15">
      <c r="B304" s="8" t="s">
        <v>216</v>
      </c>
      <c r="C304" s="8" t="s">
        <v>39</v>
      </c>
      <c r="D304" s="10" t="s">
        <v>183</v>
      </c>
      <c r="E304" s="13">
        <f t="shared" si="54"/>
        <v>117</v>
      </c>
      <c r="F304" s="13">
        <f t="shared" si="55"/>
        <v>117</v>
      </c>
      <c r="G304" s="13">
        <f t="shared" si="56"/>
        <v>171</v>
      </c>
      <c r="H304" s="13">
        <f t="shared" si="57"/>
        <v>96</v>
      </c>
      <c r="I304" s="13">
        <f t="shared" si="58"/>
        <v>39</v>
      </c>
      <c r="J304" s="14">
        <f t="shared" si="53"/>
        <v>100</v>
      </c>
      <c r="K304" s="14">
        <f t="shared" si="59"/>
        <v>8764026336</v>
      </c>
      <c r="L304" s="14">
        <f t="shared" si="60"/>
        <v>876402633600</v>
      </c>
      <c r="M304" s="14">
        <f t="shared" si="61"/>
        <v>3.2601565209010421E-3</v>
      </c>
      <c r="N304" s="15">
        <f t="shared" si="62"/>
        <v>3.2601565209010422E-5</v>
      </c>
    </row>
    <row r="305" spans="2:14" x14ac:dyDescent="0.15">
      <c r="B305" s="11" t="s">
        <v>214</v>
      </c>
      <c r="C305" s="11" t="s">
        <v>39</v>
      </c>
      <c r="D305" s="12" t="s">
        <v>184</v>
      </c>
      <c r="E305" s="13">
        <f t="shared" si="54"/>
        <v>87</v>
      </c>
      <c r="F305" s="13">
        <f t="shared" si="55"/>
        <v>97</v>
      </c>
      <c r="G305" s="13">
        <f t="shared" si="56"/>
        <v>146</v>
      </c>
      <c r="H305" s="13">
        <f t="shared" si="57"/>
        <v>657</v>
      </c>
      <c r="I305" s="13">
        <f t="shared" si="58"/>
        <v>255</v>
      </c>
      <c r="J305" s="14">
        <f t="shared" si="53"/>
        <v>6</v>
      </c>
      <c r="K305" s="14">
        <f t="shared" si="59"/>
        <v>206418868290</v>
      </c>
      <c r="L305" s="14">
        <f t="shared" si="60"/>
        <v>1238513209740</v>
      </c>
      <c r="M305" s="14">
        <f t="shared" si="61"/>
        <v>4.6071825461889409E-3</v>
      </c>
      <c r="N305" s="15">
        <f t="shared" si="62"/>
        <v>7.6786375769815674E-4</v>
      </c>
    </row>
    <row r="306" spans="2:14" x14ac:dyDescent="0.15">
      <c r="B306" s="8" t="s">
        <v>215</v>
      </c>
      <c r="C306" s="8" t="s">
        <v>39</v>
      </c>
      <c r="D306" s="10" t="s">
        <v>185</v>
      </c>
      <c r="E306" s="13">
        <f t="shared" si="54"/>
        <v>87</v>
      </c>
      <c r="F306" s="13">
        <f t="shared" si="55"/>
        <v>97</v>
      </c>
      <c r="G306" s="13">
        <f t="shared" si="56"/>
        <v>146</v>
      </c>
      <c r="H306" s="13">
        <f t="shared" si="57"/>
        <v>91</v>
      </c>
      <c r="I306" s="13">
        <f t="shared" si="58"/>
        <v>255</v>
      </c>
      <c r="J306" s="14">
        <f t="shared" si="53"/>
        <v>20</v>
      </c>
      <c r="K306" s="14">
        <f t="shared" si="59"/>
        <v>28590741270</v>
      </c>
      <c r="L306" s="14">
        <f t="shared" si="60"/>
        <v>571814825400</v>
      </c>
      <c r="M306" s="14">
        <f t="shared" si="61"/>
        <v>2.1271111704880448E-3</v>
      </c>
      <c r="N306" s="15">
        <f t="shared" si="62"/>
        <v>1.0635555852440223E-4</v>
      </c>
    </row>
    <row r="307" spans="2:14" x14ac:dyDescent="0.15">
      <c r="B307" s="8" t="s">
        <v>216</v>
      </c>
      <c r="C307" s="8" t="s">
        <v>39</v>
      </c>
      <c r="D307" s="10" t="s">
        <v>186</v>
      </c>
      <c r="E307" s="13">
        <f t="shared" si="54"/>
        <v>87</v>
      </c>
      <c r="F307" s="13">
        <f t="shared" si="55"/>
        <v>97</v>
      </c>
      <c r="G307" s="13">
        <f t="shared" si="56"/>
        <v>146</v>
      </c>
      <c r="H307" s="13">
        <f t="shared" si="57"/>
        <v>91</v>
      </c>
      <c r="I307" s="13">
        <f t="shared" si="58"/>
        <v>21</v>
      </c>
      <c r="J307" s="14">
        <f t="shared" si="53"/>
        <v>100</v>
      </c>
      <c r="K307" s="14">
        <f t="shared" si="59"/>
        <v>2354531634</v>
      </c>
      <c r="L307" s="14">
        <f t="shared" si="60"/>
        <v>235453163400</v>
      </c>
      <c r="M307" s="14">
        <f t="shared" si="61"/>
        <v>8.7586930549507719E-4</v>
      </c>
      <c r="N307" s="15">
        <f t="shared" si="62"/>
        <v>8.7586930549507717E-6</v>
      </c>
    </row>
    <row r="308" spans="2:14" x14ac:dyDescent="0.15">
      <c r="B308" s="11" t="s">
        <v>214</v>
      </c>
      <c r="C308" s="11" t="s">
        <v>39</v>
      </c>
      <c r="D308" s="10" t="s">
        <v>187</v>
      </c>
      <c r="E308" s="13">
        <f t="shared" si="54"/>
        <v>175</v>
      </c>
      <c r="F308" s="13">
        <f t="shared" si="55"/>
        <v>175</v>
      </c>
      <c r="G308" s="13">
        <f t="shared" si="56"/>
        <v>185</v>
      </c>
      <c r="H308" s="13">
        <f t="shared" si="57"/>
        <v>657</v>
      </c>
      <c r="I308" s="13">
        <f t="shared" si="58"/>
        <v>255</v>
      </c>
      <c r="J308" s="14">
        <f t="shared" si="53"/>
        <v>6</v>
      </c>
      <c r="K308" s="14">
        <f t="shared" si="59"/>
        <v>949190484375</v>
      </c>
      <c r="L308" s="14">
        <f t="shared" si="60"/>
        <v>5695142906250</v>
      </c>
      <c r="M308" s="14">
        <f t="shared" si="61"/>
        <v>2.1185533419732356E-2</v>
      </c>
      <c r="N308" s="15">
        <f t="shared" si="62"/>
        <v>3.5309222366220593E-3</v>
      </c>
    </row>
    <row r="309" spans="2:14" x14ac:dyDescent="0.15">
      <c r="B309" s="8" t="s">
        <v>215</v>
      </c>
      <c r="C309" s="8" t="s">
        <v>39</v>
      </c>
      <c r="D309" s="10" t="s">
        <v>188</v>
      </c>
      <c r="E309" s="13">
        <f t="shared" si="54"/>
        <v>175</v>
      </c>
      <c r="F309" s="13">
        <f t="shared" si="55"/>
        <v>175</v>
      </c>
      <c r="G309" s="13">
        <f t="shared" si="56"/>
        <v>185</v>
      </c>
      <c r="H309" s="13">
        <f t="shared" si="57"/>
        <v>71</v>
      </c>
      <c r="I309" s="13">
        <f t="shared" si="58"/>
        <v>255</v>
      </c>
      <c r="J309" s="14">
        <f t="shared" si="53"/>
        <v>20</v>
      </c>
      <c r="K309" s="14">
        <f t="shared" si="59"/>
        <v>102576140625</v>
      </c>
      <c r="L309" s="14">
        <f t="shared" si="60"/>
        <v>2051522812500</v>
      </c>
      <c r="M309" s="14">
        <f t="shared" si="61"/>
        <v>7.6315214246625938E-3</v>
      </c>
      <c r="N309" s="15">
        <f t="shared" si="62"/>
        <v>3.815760712331297E-4</v>
      </c>
    </row>
    <row r="310" spans="2:14" x14ac:dyDescent="0.15">
      <c r="B310" s="8" t="s">
        <v>216</v>
      </c>
      <c r="C310" s="8" t="s">
        <v>39</v>
      </c>
      <c r="D310" s="10" t="s">
        <v>189</v>
      </c>
      <c r="E310" s="13">
        <f t="shared" si="54"/>
        <v>175</v>
      </c>
      <c r="F310" s="13">
        <f t="shared" si="55"/>
        <v>175</v>
      </c>
      <c r="G310" s="13">
        <f t="shared" si="56"/>
        <v>185</v>
      </c>
      <c r="H310" s="13">
        <f t="shared" si="57"/>
        <v>71</v>
      </c>
      <c r="I310" s="13">
        <f t="shared" si="58"/>
        <v>35</v>
      </c>
      <c r="J310" s="14">
        <f t="shared" si="53"/>
        <v>100</v>
      </c>
      <c r="K310" s="14">
        <f t="shared" si="59"/>
        <v>14079078125</v>
      </c>
      <c r="L310" s="14">
        <f t="shared" si="60"/>
        <v>1407907812500</v>
      </c>
      <c r="M310" s="14">
        <f t="shared" si="61"/>
        <v>5.2373186247684465E-3</v>
      </c>
      <c r="N310" s="15">
        <f t="shared" si="62"/>
        <v>5.2373186247684465E-5</v>
      </c>
    </row>
    <row r="311" spans="2:14" x14ac:dyDescent="0.15">
      <c r="B311" s="11" t="s">
        <v>214</v>
      </c>
      <c r="C311" s="11" t="s">
        <v>39</v>
      </c>
      <c r="D311" s="10" t="s">
        <v>190</v>
      </c>
      <c r="E311" s="13">
        <f t="shared" si="54"/>
        <v>87</v>
      </c>
      <c r="F311" s="13">
        <f t="shared" si="55"/>
        <v>117</v>
      </c>
      <c r="G311" s="13">
        <f t="shared" si="56"/>
        <v>185</v>
      </c>
      <c r="H311" s="13">
        <f t="shared" si="57"/>
        <v>657</v>
      </c>
      <c r="I311" s="13">
        <f t="shared" si="58"/>
        <v>255</v>
      </c>
      <c r="J311" s="14">
        <f t="shared" si="53"/>
        <v>6</v>
      </c>
      <c r="K311" s="14">
        <f t="shared" si="59"/>
        <v>315487671525</v>
      </c>
      <c r="L311" s="14">
        <f t="shared" si="60"/>
        <v>1892926029150</v>
      </c>
      <c r="M311" s="14">
        <f t="shared" si="61"/>
        <v>7.0415524793291644E-3</v>
      </c>
      <c r="N311" s="15">
        <f t="shared" si="62"/>
        <v>1.1735920798881939E-3</v>
      </c>
    </row>
    <row r="312" spans="2:14" x14ac:dyDescent="0.15">
      <c r="B312" s="8" t="s">
        <v>215</v>
      </c>
      <c r="C312" s="8" t="s">
        <v>39</v>
      </c>
      <c r="D312" s="10" t="s">
        <v>191</v>
      </c>
      <c r="E312" s="13">
        <f t="shared" si="54"/>
        <v>87</v>
      </c>
      <c r="F312" s="13">
        <f t="shared" si="55"/>
        <v>117</v>
      </c>
      <c r="G312" s="13">
        <f t="shared" si="56"/>
        <v>185</v>
      </c>
      <c r="H312" s="13">
        <f t="shared" si="57"/>
        <v>96</v>
      </c>
      <c r="I312" s="13">
        <f t="shared" si="58"/>
        <v>255</v>
      </c>
      <c r="J312" s="14">
        <f t="shared" si="53"/>
        <v>20</v>
      </c>
      <c r="K312" s="14">
        <f t="shared" si="59"/>
        <v>46098655200</v>
      </c>
      <c r="L312" s="14">
        <f t="shared" si="60"/>
        <v>921973104000</v>
      </c>
      <c r="M312" s="14">
        <f t="shared" si="61"/>
        <v>3.4296754846047679E-3</v>
      </c>
      <c r="N312" s="15">
        <f t="shared" si="62"/>
        <v>1.714837742302384E-4</v>
      </c>
    </row>
    <row r="313" spans="2:14" x14ac:dyDescent="0.15">
      <c r="B313" s="8" t="s">
        <v>216</v>
      </c>
      <c r="C313" s="8" t="s">
        <v>39</v>
      </c>
      <c r="D313" s="10" t="s">
        <v>192</v>
      </c>
      <c r="E313" s="13">
        <f t="shared" si="54"/>
        <v>87</v>
      </c>
      <c r="F313" s="13">
        <f t="shared" si="55"/>
        <v>117</v>
      </c>
      <c r="G313" s="13">
        <f t="shared" si="56"/>
        <v>185</v>
      </c>
      <c r="H313" s="13">
        <f t="shared" si="57"/>
        <v>96</v>
      </c>
      <c r="I313" s="13">
        <f t="shared" si="58"/>
        <v>21</v>
      </c>
      <c r="J313" s="14">
        <f t="shared" si="53"/>
        <v>100</v>
      </c>
      <c r="K313" s="14">
        <f t="shared" si="59"/>
        <v>3796359840</v>
      </c>
      <c r="L313" s="14">
        <f t="shared" si="60"/>
        <v>379635984000</v>
      </c>
      <c r="M313" s="14">
        <f t="shared" si="61"/>
        <v>1.4122193171901985E-3</v>
      </c>
      <c r="N313" s="15">
        <f t="shared" si="62"/>
        <v>1.4122193171901985E-5</v>
      </c>
    </row>
    <row r="314" spans="2:14" x14ac:dyDescent="0.15">
      <c r="B314" s="11" t="s">
        <v>214</v>
      </c>
      <c r="C314" s="11" t="s">
        <v>39</v>
      </c>
      <c r="D314" s="10" t="s">
        <v>193</v>
      </c>
      <c r="E314" s="13">
        <f t="shared" si="54"/>
        <v>175</v>
      </c>
      <c r="F314" s="13">
        <f t="shared" si="55"/>
        <v>117</v>
      </c>
      <c r="G314" s="13">
        <f t="shared" si="56"/>
        <v>146</v>
      </c>
      <c r="H314" s="13">
        <f t="shared" si="57"/>
        <v>657</v>
      </c>
      <c r="I314" s="13">
        <f t="shared" si="58"/>
        <v>255</v>
      </c>
      <c r="J314" s="14">
        <f t="shared" si="53"/>
        <v>6</v>
      </c>
      <c r="K314" s="14">
        <f t="shared" si="59"/>
        <v>500820752250</v>
      </c>
      <c r="L314" s="14">
        <f t="shared" si="60"/>
        <v>3004924513500</v>
      </c>
      <c r="M314" s="14">
        <f t="shared" si="61"/>
        <v>1.1178109092690907E-2</v>
      </c>
      <c r="N314" s="15">
        <f t="shared" si="62"/>
        <v>1.863018182115151E-3</v>
      </c>
    </row>
    <row r="315" spans="2:14" x14ac:dyDescent="0.15">
      <c r="B315" s="8" t="s">
        <v>215</v>
      </c>
      <c r="C315" s="8" t="s">
        <v>39</v>
      </c>
      <c r="D315" s="10" t="s">
        <v>194</v>
      </c>
      <c r="E315" s="13">
        <f t="shared" si="54"/>
        <v>175</v>
      </c>
      <c r="F315" s="13">
        <f t="shared" si="55"/>
        <v>117</v>
      </c>
      <c r="G315" s="13">
        <f t="shared" si="56"/>
        <v>146</v>
      </c>
      <c r="H315" s="13">
        <f t="shared" si="57"/>
        <v>96</v>
      </c>
      <c r="I315" s="13">
        <f t="shared" si="58"/>
        <v>255</v>
      </c>
      <c r="J315" s="14">
        <f t="shared" si="53"/>
        <v>20</v>
      </c>
      <c r="K315" s="14">
        <f t="shared" si="59"/>
        <v>73179288000</v>
      </c>
      <c r="L315" s="14">
        <f t="shared" si="60"/>
        <v>1463585760000</v>
      </c>
      <c r="M315" s="14">
        <f t="shared" si="61"/>
        <v>5.4444366965922227E-3</v>
      </c>
      <c r="N315" s="15">
        <f t="shared" si="62"/>
        <v>2.722218348296111E-4</v>
      </c>
    </row>
    <row r="316" spans="2:14" x14ac:dyDescent="0.15">
      <c r="B316" s="8" t="s">
        <v>216</v>
      </c>
      <c r="C316" s="8" t="s">
        <v>39</v>
      </c>
      <c r="D316" s="10" t="s">
        <v>195</v>
      </c>
      <c r="E316" s="13">
        <f t="shared" si="54"/>
        <v>175</v>
      </c>
      <c r="F316" s="13">
        <f t="shared" si="55"/>
        <v>117</v>
      </c>
      <c r="G316" s="13">
        <f t="shared" si="56"/>
        <v>146</v>
      </c>
      <c r="H316" s="13">
        <f t="shared" si="57"/>
        <v>96</v>
      </c>
      <c r="I316" s="13">
        <f t="shared" si="58"/>
        <v>35</v>
      </c>
      <c r="J316" s="14">
        <f t="shared" si="53"/>
        <v>100</v>
      </c>
      <c r="K316" s="14">
        <f t="shared" si="59"/>
        <v>10044216000</v>
      </c>
      <c r="L316" s="14">
        <f t="shared" si="60"/>
        <v>1004421600000</v>
      </c>
      <c r="M316" s="14">
        <f t="shared" si="61"/>
        <v>3.7363781251123097E-3</v>
      </c>
      <c r="N316" s="15">
        <f t="shared" si="62"/>
        <v>3.7363781251123095E-5</v>
      </c>
    </row>
    <row r="317" spans="2:14" x14ac:dyDescent="0.15">
      <c r="B317" s="11" t="s">
        <v>214</v>
      </c>
      <c r="C317" s="11" t="s">
        <v>39</v>
      </c>
      <c r="D317" s="10" t="s">
        <v>196</v>
      </c>
      <c r="E317" s="13">
        <f t="shared" si="54"/>
        <v>117</v>
      </c>
      <c r="F317" s="13">
        <f t="shared" si="55"/>
        <v>97</v>
      </c>
      <c r="G317" s="13">
        <f t="shared" si="56"/>
        <v>146</v>
      </c>
      <c r="H317" s="13">
        <f t="shared" si="57"/>
        <v>657</v>
      </c>
      <c r="I317" s="13">
        <f t="shared" si="58"/>
        <v>255</v>
      </c>
      <c r="J317" s="14">
        <f t="shared" si="53"/>
        <v>6</v>
      </c>
      <c r="K317" s="14">
        <f t="shared" si="59"/>
        <v>277597788390</v>
      </c>
      <c r="L317" s="14">
        <f t="shared" si="60"/>
        <v>1665586730340</v>
      </c>
      <c r="M317" s="14">
        <f t="shared" si="61"/>
        <v>6.1958661828058169E-3</v>
      </c>
      <c r="N317" s="15">
        <f t="shared" si="62"/>
        <v>1.0326443638009695E-3</v>
      </c>
    </row>
    <row r="318" spans="2:14" x14ac:dyDescent="0.15">
      <c r="B318" s="8" t="s">
        <v>215</v>
      </c>
      <c r="C318" s="8" t="s">
        <v>39</v>
      </c>
      <c r="D318" s="10" t="s">
        <v>197</v>
      </c>
      <c r="E318" s="13">
        <f t="shared" si="54"/>
        <v>117</v>
      </c>
      <c r="F318" s="13">
        <f t="shared" si="55"/>
        <v>97</v>
      </c>
      <c r="G318" s="13">
        <f t="shared" si="56"/>
        <v>146</v>
      </c>
      <c r="H318" s="13">
        <f t="shared" si="57"/>
        <v>91</v>
      </c>
      <c r="I318" s="13">
        <f t="shared" si="58"/>
        <v>255</v>
      </c>
      <c r="J318" s="14">
        <f t="shared" si="53"/>
        <v>20</v>
      </c>
      <c r="K318" s="14">
        <f t="shared" si="59"/>
        <v>38449617570</v>
      </c>
      <c r="L318" s="14">
        <f t="shared" si="60"/>
        <v>768992351400</v>
      </c>
      <c r="M318" s="14">
        <f t="shared" si="61"/>
        <v>2.8605977810011634E-3</v>
      </c>
      <c r="N318" s="15">
        <f t="shared" si="62"/>
        <v>1.4302988905005818E-4</v>
      </c>
    </row>
    <row r="319" spans="2:14" x14ac:dyDescent="0.15">
      <c r="B319" s="8" t="s">
        <v>216</v>
      </c>
      <c r="C319" s="8" t="s">
        <v>39</v>
      </c>
      <c r="D319" s="10" t="s">
        <v>198</v>
      </c>
      <c r="E319" s="13">
        <f t="shared" si="54"/>
        <v>117</v>
      </c>
      <c r="F319" s="13">
        <f t="shared" si="55"/>
        <v>97</v>
      </c>
      <c r="G319" s="13">
        <f t="shared" si="56"/>
        <v>146</v>
      </c>
      <c r="H319" s="13">
        <f t="shared" si="57"/>
        <v>91</v>
      </c>
      <c r="I319" s="13">
        <f t="shared" si="58"/>
        <v>39</v>
      </c>
      <c r="J319" s="14">
        <f t="shared" si="53"/>
        <v>100</v>
      </c>
      <c r="K319" s="14">
        <f t="shared" si="59"/>
        <v>5880529746</v>
      </c>
      <c r="L319" s="14">
        <f t="shared" si="60"/>
        <v>588052974600</v>
      </c>
      <c r="M319" s="14">
        <f t="shared" si="61"/>
        <v>2.1875159501773605E-3</v>
      </c>
      <c r="N319" s="15">
        <f t="shared" si="62"/>
        <v>2.1875159501773602E-5</v>
      </c>
    </row>
    <row r="320" spans="2:14" x14ac:dyDescent="0.15">
      <c r="B320" s="11" t="s">
        <v>214</v>
      </c>
      <c r="C320" s="11" t="s">
        <v>39</v>
      </c>
      <c r="D320" s="10" t="s">
        <v>199</v>
      </c>
      <c r="E320" s="13">
        <f t="shared" si="54"/>
        <v>117</v>
      </c>
      <c r="F320" s="13">
        <f t="shared" si="55"/>
        <v>175</v>
      </c>
      <c r="G320" s="13">
        <f t="shared" si="56"/>
        <v>185</v>
      </c>
      <c r="H320" s="13">
        <f t="shared" si="57"/>
        <v>657</v>
      </c>
      <c r="I320" s="13">
        <f t="shared" si="58"/>
        <v>255</v>
      </c>
      <c r="J320" s="14">
        <f t="shared" si="53"/>
        <v>6</v>
      </c>
      <c r="K320" s="14">
        <f t="shared" si="59"/>
        <v>634601638125</v>
      </c>
      <c r="L320" s="14">
        <f t="shared" si="60"/>
        <v>3807609828750</v>
      </c>
      <c r="M320" s="14">
        <f t="shared" si="61"/>
        <v>1.4164042343478204E-2</v>
      </c>
      <c r="N320" s="15">
        <f t="shared" si="62"/>
        <v>2.3606737239130339E-3</v>
      </c>
    </row>
    <row r="321" spans="2:14" x14ac:dyDescent="0.15">
      <c r="B321" s="8" t="s">
        <v>215</v>
      </c>
      <c r="C321" s="8" t="s">
        <v>39</v>
      </c>
      <c r="D321" s="10" t="s">
        <v>200</v>
      </c>
      <c r="E321" s="13">
        <f t="shared" si="54"/>
        <v>117</v>
      </c>
      <c r="F321" s="13">
        <f t="shared" si="55"/>
        <v>175</v>
      </c>
      <c r="G321" s="13">
        <f t="shared" si="56"/>
        <v>185</v>
      </c>
      <c r="H321" s="13">
        <f t="shared" si="57"/>
        <v>71</v>
      </c>
      <c r="I321" s="13">
        <f t="shared" si="58"/>
        <v>255</v>
      </c>
      <c r="J321" s="14">
        <f t="shared" si="53"/>
        <v>20</v>
      </c>
      <c r="K321" s="14">
        <f t="shared" si="59"/>
        <v>68579476875</v>
      </c>
      <c r="L321" s="14">
        <f t="shared" si="60"/>
        <v>1371589537500</v>
      </c>
      <c r="M321" s="14">
        <f t="shared" si="61"/>
        <v>5.1022171810601339E-3</v>
      </c>
      <c r="N321" s="15">
        <f t="shared" si="62"/>
        <v>2.551108590530067E-4</v>
      </c>
    </row>
    <row r="322" spans="2:14" x14ac:dyDescent="0.15">
      <c r="B322" s="8" t="s">
        <v>216</v>
      </c>
      <c r="C322" s="8" t="s">
        <v>39</v>
      </c>
      <c r="D322" s="10" t="s">
        <v>201</v>
      </c>
      <c r="E322" s="13">
        <f t="shared" si="54"/>
        <v>117</v>
      </c>
      <c r="F322" s="13">
        <f t="shared" si="55"/>
        <v>175</v>
      </c>
      <c r="G322" s="13">
        <f t="shared" si="56"/>
        <v>185</v>
      </c>
      <c r="H322" s="13">
        <f t="shared" si="57"/>
        <v>71</v>
      </c>
      <c r="I322" s="13">
        <f t="shared" si="58"/>
        <v>39</v>
      </c>
      <c r="J322" s="14">
        <f t="shared" si="53"/>
        <v>100</v>
      </c>
      <c r="K322" s="14">
        <f t="shared" si="59"/>
        <v>10488625875</v>
      </c>
      <c r="L322" s="14">
        <f t="shared" si="60"/>
        <v>1048862587500</v>
      </c>
      <c r="M322" s="14">
        <f t="shared" si="61"/>
        <v>3.9016954913989261E-3</v>
      </c>
      <c r="N322" s="15">
        <f t="shared" si="62"/>
        <v>3.9016954913989259E-5</v>
      </c>
    </row>
    <row r="323" spans="2:14" x14ac:dyDescent="0.15">
      <c r="B323" s="11" t="s">
        <v>214</v>
      </c>
      <c r="C323" s="11" t="s">
        <v>39</v>
      </c>
      <c r="D323" s="10" t="s">
        <v>202</v>
      </c>
      <c r="E323" s="13">
        <f t="shared" si="54"/>
        <v>87</v>
      </c>
      <c r="F323" s="13">
        <f t="shared" si="55"/>
        <v>97</v>
      </c>
      <c r="G323" s="13">
        <f t="shared" si="56"/>
        <v>171</v>
      </c>
      <c r="H323" s="13">
        <f t="shared" si="57"/>
        <v>657</v>
      </c>
      <c r="I323" s="13">
        <f t="shared" si="58"/>
        <v>255</v>
      </c>
      <c r="J323" s="14">
        <f t="shared" si="53"/>
        <v>6</v>
      </c>
      <c r="K323" s="14">
        <f t="shared" si="59"/>
        <v>241764564915</v>
      </c>
      <c r="L323" s="14">
        <f t="shared" si="60"/>
        <v>1450587389490</v>
      </c>
      <c r="M323" s="14">
        <f t="shared" si="61"/>
        <v>5.3960836671117047E-3</v>
      </c>
      <c r="N323" s="15">
        <f t="shared" si="62"/>
        <v>8.9934727785195075E-4</v>
      </c>
    </row>
    <row r="324" spans="2:14" x14ac:dyDescent="0.15">
      <c r="B324" s="8" t="s">
        <v>215</v>
      </c>
      <c r="C324" s="8" t="s">
        <v>39</v>
      </c>
      <c r="D324" s="10" t="s">
        <v>203</v>
      </c>
      <c r="E324" s="13">
        <f t="shared" si="54"/>
        <v>87</v>
      </c>
      <c r="F324" s="13">
        <f t="shared" si="55"/>
        <v>97</v>
      </c>
      <c r="G324" s="13">
        <f t="shared" si="56"/>
        <v>171</v>
      </c>
      <c r="H324" s="13">
        <f t="shared" si="57"/>
        <v>71</v>
      </c>
      <c r="I324" s="13">
        <f t="shared" si="58"/>
        <v>255</v>
      </c>
      <c r="J324" s="14">
        <f t="shared" si="53"/>
        <v>20</v>
      </c>
      <c r="K324" s="14">
        <f t="shared" si="59"/>
        <v>26126764245</v>
      </c>
      <c r="L324" s="14">
        <f t="shared" si="60"/>
        <v>522535284900</v>
      </c>
      <c r="M324" s="14">
        <f t="shared" si="61"/>
        <v>1.9437947253421158E-3</v>
      </c>
      <c r="N324" s="15">
        <f t="shared" si="62"/>
        <v>9.7189736267105789E-5</v>
      </c>
    </row>
    <row r="325" spans="2:14" x14ac:dyDescent="0.15">
      <c r="B325" s="8" t="s">
        <v>216</v>
      </c>
      <c r="C325" s="8" t="s">
        <v>39</v>
      </c>
      <c r="D325" s="10" t="s">
        <v>204</v>
      </c>
      <c r="E325" s="13">
        <f t="shared" si="54"/>
        <v>87</v>
      </c>
      <c r="F325" s="13">
        <f t="shared" si="55"/>
        <v>97</v>
      </c>
      <c r="G325" s="13">
        <f t="shared" si="56"/>
        <v>171</v>
      </c>
      <c r="H325" s="13">
        <f t="shared" si="57"/>
        <v>71</v>
      </c>
      <c r="I325" s="13">
        <f t="shared" si="58"/>
        <v>35</v>
      </c>
      <c r="J325" s="14">
        <f t="shared" si="53"/>
        <v>100</v>
      </c>
      <c r="K325" s="14">
        <f t="shared" si="59"/>
        <v>3586026465</v>
      </c>
      <c r="L325" s="14">
        <f t="shared" si="60"/>
        <v>358602646500</v>
      </c>
      <c r="M325" s="14">
        <f t="shared" si="61"/>
        <v>1.3339767722936088E-3</v>
      </c>
      <c r="N325" s="15">
        <f t="shared" si="62"/>
        <v>1.3339767722936088E-5</v>
      </c>
    </row>
    <row r="326" spans="2:14" x14ac:dyDescent="0.15">
      <c r="B326" s="11" t="s">
        <v>214</v>
      </c>
      <c r="C326" s="11" t="s">
        <v>39</v>
      </c>
      <c r="D326" s="10" t="s">
        <v>205</v>
      </c>
      <c r="E326" s="13">
        <f t="shared" si="54"/>
        <v>175</v>
      </c>
      <c r="F326" s="13">
        <f t="shared" si="55"/>
        <v>175</v>
      </c>
      <c r="G326" s="13">
        <f t="shared" si="56"/>
        <v>171</v>
      </c>
      <c r="H326" s="13">
        <f t="shared" si="57"/>
        <v>657</v>
      </c>
      <c r="I326" s="13">
        <f t="shared" si="58"/>
        <v>255</v>
      </c>
      <c r="J326" s="14">
        <f t="shared" si="53"/>
        <v>6</v>
      </c>
      <c r="K326" s="14">
        <f t="shared" si="59"/>
        <v>877359853125</v>
      </c>
      <c r="L326" s="14">
        <f t="shared" si="60"/>
        <v>5264159118750</v>
      </c>
      <c r="M326" s="14">
        <f t="shared" si="61"/>
        <v>1.9582303863644502E-2</v>
      </c>
      <c r="N326" s="15">
        <f t="shared" si="62"/>
        <v>3.2637173106074171E-3</v>
      </c>
    </row>
    <row r="327" spans="2:14" x14ac:dyDescent="0.15">
      <c r="B327" s="8" t="s">
        <v>215</v>
      </c>
      <c r="C327" s="8" t="s">
        <v>39</v>
      </c>
      <c r="D327" s="10" t="s">
        <v>206</v>
      </c>
      <c r="E327" s="13">
        <f t="shared" si="54"/>
        <v>175</v>
      </c>
      <c r="F327" s="13">
        <f t="shared" si="55"/>
        <v>175</v>
      </c>
      <c r="G327" s="13">
        <f t="shared" si="56"/>
        <v>171</v>
      </c>
      <c r="H327" s="13">
        <f t="shared" si="57"/>
        <v>91</v>
      </c>
      <c r="I327" s="13">
        <f t="shared" si="58"/>
        <v>255</v>
      </c>
      <c r="J327" s="14">
        <f t="shared" si="53"/>
        <v>20</v>
      </c>
      <c r="K327" s="14">
        <f t="shared" si="59"/>
        <v>121521684375</v>
      </c>
      <c r="L327" s="14">
        <f t="shared" si="60"/>
        <v>2430433687500</v>
      </c>
      <c r="M327" s="14">
        <f t="shared" si="61"/>
        <v>9.0410433870707751E-3</v>
      </c>
      <c r="N327" s="15">
        <f t="shared" si="62"/>
        <v>4.5205216935353872E-4</v>
      </c>
    </row>
    <row r="328" spans="2:14" x14ac:dyDescent="0.15">
      <c r="B328" s="8" t="s">
        <v>216</v>
      </c>
      <c r="C328" s="8" t="s">
        <v>39</v>
      </c>
      <c r="D328" s="10" t="s">
        <v>207</v>
      </c>
      <c r="E328" s="13">
        <f t="shared" si="54"/>
        <v>175</v>
      </c>
      <c r="F328" s="13">
        <f t="shared" si="55"/>
        <v>175</v>
      </c>
      <c r="G328" s="13">
        <f t="shared" si="56"/>
        <v>171</v>
      </c>
      <c r="H328" s="13">
        <f t="shared" si="57"/>
        <v>91</v>
      </c>
      <c r="I328" s="13">
        <f t="shared" si="58"/>
        <v>21</v>
      </c>
      <c r="J328" s="14">
        <f t="shared" si="53"/>
        <v>100</v>
      </c>
      <c r="K328" s="14">
        <f t="shared" si="59"/>
        <v>10007668125</v>
      </c>
      <c r="L328" s="14">
        <f t="shared" si="60"/>
        <v>1000766812500</v>
      </c>
      <c r="M328" s="14">
        <f t="shared" si="61"/>
        <v>3.7227825711467896E-3</v>
      </c>
      <c r="N328" s="15">
        <f t="shared" si="62"/>
        <v>3.7227825711467897E-5</v>
      </c>
    </row>
    <row r="329" spans="2:14" x14ac:dyDescent="0.15">
      <c r="B329" s="11" t="s">
        <v>217</v>
      </c>
      <c r="C329" s="11" t="s">
        <v>41</v>
      </c>
      <c r="D329" s="12" t="s">
        <v>179</v>
      </c>
      <c r="E329" s="13">
        <f t="shared" si="54"/>
        <v>92</v>
      </c>
      <c r="F329" s="13">
        <f t="shared" si="55"/>
        <v>68</v>
      </c>
      <c r="G329" s="13">
        <f t="shared" si="56"/>
        <v>143</v>
      </c>
      <c r="H329" s="13">
        <f t="shared" si="57"/>
        <v>657</v>
      </c>
      <c r="I329" s="13">
        <f t="shared" si="58"/>
        <v>255</v>
      </c>
      <c r="J329" s="14">
        <f t="shared" si="53"/>
        <v>5</v>
      </c>
      <c r="K329" s="14">
        <f t="shared" si="59"/>
        <v>149878151280</v>
      </c>
      <c r="L329" s="14">
        <f t="shared" si="60"/>
        <v>749390756400</v>
      </c>
      <c r="M329" s="14">
        <f t="shared" si="61"/>
        <v>2.7876812181003748E-3</v>
      </c>
      <c r="N329" s="15">
        <f t="shared" si="62"/>
        <v>5.5753624362007493E-4</v>
      </c>
    </row>
    <row r="330" spans="2:14" x14ac:dyDescent="0.15">
      <c r="B330" s="8" t="s">
        <v>218</v>
      </c>
      <c r="C330" s="8" t="s">
        <v>41</v>
      </c>
      <c r="D330" s="10" t="s">
        <v>181</v>
      </c>
      <c r="E330" s="13">
        <f t="shared" si="54"/>
        <v>92</v>
      </c>
      <c r="F330" s="13">
        <f t="shared" si="55"/>
        <v>68</v>
      </c>
      <c r="G330" s="13">
        <f t="shared" si="56"/>
        <v>143</v>
      </c>
      <c r="H330" s="13">
        <f t="shared" si="57"/>
        <v>73</v>
      </c>
      <c r="I330" s="13">
        <f t="shared" si="58"/>
        <v>255</v>
      </c>
      <c r="J330" s="14">
        <f t="shared" si="53"/>
        <v>40</v>
      </c>
      <c r="K330" s="14">
        <f t="shared" si="59"/>
        <v>16653127920</v>
      </c>
      <c r="L330" s="14">
        <f t="shared" si="60"/>
        <v>666125116800</v>
      </c>
      <c r="M330" s="14">
        <f t="shared" si="61"/>
        <v>2.4779388605336663E-3</v>
      </c>
      <c r="N330" s="15">
        <f t="shared" si="62"/>
        <v>6.194847151334166E-5</v>
      </c>
    </row>
    <row r="331" spans="2:14" x14ac:dyDescent="0.15">
      <c r="B331" s="8" t="s">
        <v>219</v>
      </c>
      <c r="C331" s="8" t="s">
        <v>41</v>
      </c>
      <c r="D331" s="10" t="s">
        <v>183</v>
      </c>
      <c r="E331" s="13">
        <f t="shared" si="54"/>
        <v>92</v>
      </c>
      <c r="F331" s="13">
        <f t="shared" si="55"/>
        <v>68</v>
      </c>
      <c r="G331" s="13">
        <f t="shared" si="56"/>
        <v>143</v>
      </c>
      <c r="H331" s="13">
        <f t="shared" si="57"/>
        <v>73</v>
      </c>
      <c r="I331" s="13">
        <f t="shared" si="58"/>
        <v>26</v>
      </c>
      <c r="J331" s="14">
        <f t="shared" si="53"/>
        <v>90</v>
      </c>
      <c r="K331" s="14">
        <f t="shared" si="59"/>
        <v>1697965984</v>
      </c>
      <c r="L331" s="14">
        <f t="shared" si="60"/>
        <v>152816938560</v>
      </c>
      <c r="M331" s="14">
        <f t="shared" si="61"/>
        <v>5.6846832682831173E-4</v>
      </c>
      <c r="N331" s="15">
        <f t="shared" si="62"/>
        <v>6.3163147425367973E-6</v>
      </c>
    </row>
    <row r="332" spans="2:14" x14ac:dyDescent="0.15">
      <c r="B332" s="11" t="s">
        <v>217</v>
      </c>
      <c r="C332" s="11" t="s">
        <v>41</v>
      </c>
      <c r="D332" s="12" t="s">
        <v>184</v>
      </c>
      <c r="E332" s="13">
        <f t="shared" si="54"/>
        <v>62</v>
      </c>
      <c r="F332" s="13">
        <f t="shared" si="55"/>
        <v>43</v>
      </c>
      <c r="G332" s="13">
        <f t="shared" si="56"/>
        <v>128</v>
      </c>
      <c r="H332" s="13">
        <f t="shared" si="57"/>
        <v>657</v>
      </c>
      <c r="I332" s="13">
        <f t="shared" si="58"/>
        <v>255</v>
      </c>
      <c r="J332" s="14">
        <f t="shared" si="53"/>
        <v>5</v>
      </c>
      <c r="K332" s="14">
        <f t="shared" si="59"/>
        <v>57170983680</v>
      </c>
      <c r="L332" s="14">
        <f t="shared" si="60"/>
        <v>285854918400</v>
      </c>
      <c r="M332" s="14">
        <f t="shared" si="61"/>
        <v>1.0633603101183051E-3</v>
      </c>
      <c r="N332" s="15">
        <f t="shared" si="62"/>
        <v>2.1267206202366101E-4</v>
      </c>
    </row>
    <row r="333" spans="2:14" x14ac:dyDescent="0.15">
      <c r="B333" s="8" t="s">
        <v>218</v>
      </c>
      <c r="C333" s="8" t="s">
        <v>41</v>
      </c>
      <c r="D333" s="10" t="s">
        <v>185</v>
      </c>
      <c r="E333" s="13">
        <f t="shared" si="54"/>
        <v>62</v>
      </c>
      <c r="F333" s="13">
        <f t="shared" si="55"/>
        <v>43</v>
      </c>
      <c r="G333" s="13">
        <f t="shared" si="56"/>
        <v>128</v>
      </c>
      <c r="H333" s="13">
        <f t="shared" si="57"/>
        <v>73</v>
      </c>
      <c r="I333" s="13">
        <f t="shared" si="58"/>
        <v>255</v>
      </c>
      <c r="J333" s="14">
        <f t="shared" si="53"/>
        <v>40</v>
      </c>
      <c r="K333" s="14">
        <f t="shared" si="59"/>
        <v>6352331520</v>
      </c>
      <c r="L333" s="14">
        <f t="shared" si="60"/>
        <v>254093260800</v>
      </c>
      <c r="M333" s="14">
        <f t="shared" si="61"/>
        <v>9.4520916454960454E-4</v>
      </c>
      <c r="N333" s="15">
        <f t="shared" si="62"/>
        <v>2.3630229113740115E-5</v>
      </c>
    </row>
    <row r="334" spans="2:14" x14ac:dyDescent="0.15">
      <c r="B334" s="8" t="s">
        <v>219</v>
      </c>
      <c r="C334" s="8" t="s">
        <v>41</v>
      </c>
      <c r="D334" s="10" t="s">
        <v>186</v>
      </c>
      <c r="E334" s="13">
        <f t="shared" si="54"/>
        <v>62</v>
      </c>
      <c r="F334" s="13">
        <f t="shared" si="55"/>
        <v>43</v>
      </c>
      <c r="G334" s="13">
        <f t="shared" si="56"/>
        <v>128</v>
      </c>
      <c r="H334" s="13">
        <f t="shared" si="57"/>
        <v>73</v>
      </c>
      <c r="I334" s="13">
        <f t="shared" si="58"/>
        <v>26</v>
      </c>
      <c r="J334" s="14">
        <f t="shared" si="53"/>
        <v>90</v>
      </c>
      <c r="K334" s="14">
        <f t="shared" si="59"/>
        <v>647688704</v>
      </c>
      <c r="L334" s="14">
        <f t="shared" si="60"/>
        <v>58291983360</v>
      </c>
      <c r="M334" s="14">
        <f t="shared" si="61"/>
        <v>2.168421024554975E-4</v>
      </c>
      <c r="N334" s="15">
        <f t="shared" si="62"/>
        <v>2.4093566939499725E-6</v>
      </c>
    </row>
    <row r="335" spans="2:14" x14ac:dyDescent="0.15">
      <c r="B335" s="11" t="s">
        <v>217</v>
      </c>
      <c r="C335" s="11" t="s">
        <v>41</v>
      </c>
      <c r="D335" s="10" t="s">
        <v>187</v>
      </c>
      <c r="E335" s="13">
        <f t="shared" si="54"/>
        <v>182</v>
      </c>
      <c r="F335" s="13">
        <f t="shared" si="55"/>
        <v>117</v>
      </c>
      <c r="G335" s="13">
        <f t="shared" si="56"/>
        <v>152</v>
      </c>
      <c r="H335" s="13">
        <f t="shared" si="57"/>
        <v>657</v>
      </c>
      <c r="I335" s="13">
        <f t="shared" si="58"/>
        <v>255</v>
      </c>
      <c r="J335" s="14">
        <f t="shared" si="53"/>
        <v>5</v>
      </c>
      <c r="K335" s="14">
        <f t="shared" si="59"/>
        <v>542258524080</v>
      </c>
      <c r="L335" s="14">
        <f t="shared" si="60"/>
        <v>2711292620400</v>
      </c>
      <c r="M335" s="14">
        <f t="shared" si="61"/>
        <v>1.0085818980437092E-2</v>
      </c>
      <c r="N335" s="15">
        <f t="shared" si="62"/>
        <v>2.0171637960874184E-3</v>
      </c>
    </row>
    <row r="336" spans="2:14" x14ac:dyDescent="0.15">
      <c r="B336" s="8" t="s">
        <v>218</v>
      </c>
      <c r="C336" s="8" t="s">
        <v>41</v>
      </c>
      <c r="D336" s="10" t="s">
        <v>188</v>
      </c>
      <c r="E336" s="13">
        <f t="shared" si="54"/>
        <v>182</v>
      </c>
      <c r="F336" s="13">
        <f t="shared" si="55"/>
        <v>117</v>
      </c>
      <c r="G336" s="13">
        <f t="shared" si="56"/>
        <v>152</v>
      </c>
      <c r="H336" s="13">
        <f t="shared" si="57"/>
        <v>63</v>
      </c>
      <c r="I336" s="13">
        <f t="shared" si="58"/>
        <v>255</v>
      </c>
      <c r="J336" s="14">
        <f t="shared" si="53"/>
        <v>40</v>
      </c>
      <c r="K336" s="14">
        <f t="shared" si="59"/>
        <v>51997392720</v>
      </c>
      <c r="L336" s="14">
        <f t="shared" si="60"/>
        <v>2079895708800</v>
      </c>
      <c r="M336" s="14">
        <f t="shared" si="61"/>
        <v>7.7370666151298237E-3</v>
      </c>
      <c r="N336" s="15">
        <f t="shared" si="62"/>
        <v>1.934266653782456E-4</v>
      </c>
    </row>
    <row r="337" spans="2:14" x14ac:dyDescent="0.15">
      <c r="B337" s="8" t="s">
        <v>219</v>
      </c>
      <c r="C337" s="8" t="s">
        <v>41</v>
      </c>
      <c r="D337" s="10" t="s">
        <v>189</v>
      </c>
      <c r="E337" s="13">
        <f t="shared" si="54"/>
        <v>182</v>
      </c>
      <c r="F337" s="13">
        <f t="shared" si="55"/>
        <v>117</v>
      </c>
      <c r="G337" s="13">
        <f t="shared" si="56"/>
        <v>152</v>
      </c>
      <c r="H337" s="13">
        <f t="shared" si="57"/>
        <v>63</v>
      </c>
      <c r="I337" s="13">
        <f t="shared" si="58"/>
        <v>31</v>
      </c>
      <c r="J337" s="14">
        <f t="shared" si="53"/>
        <v>90</v>
      </c>
      <c r="K337" s="14">
        <f t="shared" si="59"/>
        <v>6321251664</v>
      </c>
      <c r="L337" s="14">
        <f t="shared" si="60"/>
        <v>568912649760</v>
      </c>
      <c r="M337" s="14">
        <f t="shared" si="61"/>
        <v>2.1163152800208048E-3</v>
      </c>
      <c r="N337" s="15">
        <f t="shared" si="62"/>
        <v>2.3514614222453388E-5</v>
      </c>
    </row>
    <row r="338" spans="2:14" x14ac:dyDescent="0.15">
      <c r="B338" s="11" t="s">
        <v>217</v>
      </c>
      <c r="C338" s="11" t="s">
        <v>41</v>
      </c>
      <c r="D338" s="10" t="s">
        <v>190</v>
      </c>
      <c r="E338" s="13">
        <f t="shared" si="54"/>
        <v>62</v>
      </c>
      <c r="F338" s="13">
        <f t="shared" si="55"/>
        <v>68</v>
      </c>
      <c r="G338" s="13">
        <f t="shared" si="56"/>
        <v>152</v>
      </c>
      <c r="H338" s="13">
        <f t="shared" si="57"/>
        <v>657</v>
      </c>
      <c r="I338" s="13">
        <f t="shared" si="58"/>
        <v>255</v>
      </c>
      <c r="J338" s="14">
        <f t="shared" si="53"/>
        <v>5</v>
      </c>
      <c r="K338" s="14">
        <f t="shared" si="59"/>
        <v>107361789120</v>
      </c>
      <c r="L338" s="14">
        <f t="shared" si="60"/>
        <v>536808945600</v>
      </c>
      <c r="M338" s="14">
        <f t="shared" si="61"/>
        <v>1.9968917451640266E-3</v>
      </c>
      <c r="N338" s="15">
        <f t="shared" si="62"/>
        <v>3.993783490328053E-4</v>
      </c>
    </row>
    <row r="339" spans="2:14" x14ac:dyDescent="0.15">
      <c r="B339" s="8" t="s">
        <v>218</v>
      </c>
      <c r="C339" s="8" t="s">
        <v>41</v>
      </c>
      <c r="D339" s="10" t="s">
        <v>191</v>
      </c>
      <c r="E339" s="13">
        <f t="shared" si="54"/>
        <v>62</v>
      </c>
      <c r="F339" s="13">
        <f t="shared" si="55"/>
        <v>68</v>
      </c>
      <c r="G339" s="13">
        <f t="shared" si="56"/>
        <v>152</v>
      </c>
      <c r="H339" s="13">
        <f t="shared" si="57"/>
        <v>73</v>
      </c>
      <c r="I339" s="13">
        <f t="shared" si="58"/>
        <v>255</v>
      </c>
      <c r="J339" s="14">
        <f t="shared" si="53"/>
        <v>40</v>
      </c>
      <c r="K339" s="14">
        <f t="shared" si="59"/>
        <v>11929087680</v>
      </c>
      <c r="L339" s="14">
        <f t="shared" si="60"/>
        <v>477163507200</v>
      </c>
      <c r="M339" s="14">
        <f t="shared" si="61"/>
        <v>1.7750148845902458E-3</v>
      </c>
      <c r="N339" s="15">
        <f t="shared" si="62"/>
        <v>4.4375372114756144E-5</v>
      </c>
    </row>
    <row r="340" spans="2:14" x14ac:dyDescent="0.15">
      <c r="B340" s="8" t="s">
        <v>219</v>
      </c>
      <c r="C340" s="8" t="s">
        <v>41</v>
      </c>
      <c r="D340" s="10" t="s">
        <v>192</v>
      </c>
      <c r="E340" s="13">
        <f t="shared" si="54"/>
        <v>62</v>
      </c>
      <c r="F340" s="13">
        <f t="shared" si="55"/>
        <v>68</v>
      </c>
      <c r="G340" s="13">
        <f t="shared" si="56"/>
        <v>152</v>
      </c>
      <c r="H340" s="13">
        <f t="shared" si="57"/>
        <v>73</v>
      </c>
      <c r="I340" s="13">
        <f t="shared" si="58"/>
        <v>26</v>
      </c>
      <c r="J340" s="14">
        <f t="shared" si="53"/>
        <v>90</v>
      </c>
      <c r="K340" s="14">
        <f t="shared" si="59"/>
        <v>1216299136</v>
      </c>
      <c r="L340" s="14">
        <f t="shared" si="60"/>
        <v>109466922240</v>
      </c>
      <c r="M340" s="14">
        <f t="shared" si="61"/>
        <v>4.0720929705305637E-4</v>
      </c>
      <c r="N340" s="15">
        <f t="shared" si="62"/>
        <v>4.5245477450339596E-6</v>
      </c>
    </row>
    <row r="341" spans="2:14" x14ac:dyDescent="0.15">
      <c r="B341" s="11" t="s">
        <v>217</v>
      </c>
      <c r="C341" s="11" t="s">
        <v>41</v>
      </c>
      <c r="D341" s="10" t="s">
        <v>193</v>
      </c>
      <c r="E341" s="13">
        <f t="shared" si="54"/>
        <v>182</v>
      </c>
      <c r="F341" s="13">
        <f t="shared" si="55"/>
        <v>68</v>
      </c>
      <c r="G341" s="13">
        <f t="shared" si="56"/>
        <v>128</v>
      </c>
      <c r="H341" s="13">
        <f t="shared" si="57"/>
        <v>657</v>
      </c>
      <c r="I341" s="13">
        <f t="shared" si="58"/>
        <v>255</v>
      </c>
      <c r="J341" s="14">
        <f t="shared" si="53"/>
        <v>5</v>
      </c>
      <c r="K341" s="14">
        <f t="shared" si="59"/>
        <v>265396884480</v>
      </c>
      <c r="L341" s="14">
        <f t="shared" si="60"/>
        <v>1326984422400</v>
      </c>
      <c r="M341" s="14">
        <f t="shared" si="61"/>
        <v>4.9362892715769484E-3</v>
      </c>
      <c r="N341" s="15">
        <f t="shared" si="62"/>
        <v>9.8725785431538976E-4</v>
      </c>
    </row>
    <row r="342" spans="2:14" x14ac:dyDescent="0.15">
      <c r="B342" s="8" t="s">
        <v>218</v>
      </c>
      <c r="C342" s="8" t="s">
        <v>41</v>
      </c>
      <c r="D342" s="10" t="s">
        <v>194</v>
      </c>
      <c r="E342" s="13">
        <f t="shared" si="54"/>
        <v>182</v>
      </c>
      <c r="F342" s="13">
        <f t="shared" si="55"/>
        <v>68</v>
      </c>
      <c r="G342" s="13">
        <f t="shared" si="56"/>
        <v>128</v>
      </c>
      <c r="H342" s="13">
        <f t="shared" si="57"/>
        <v>73</v>
      </c>
      <c r="I342" s="13">
        <f t="shared" si="58"/>
        <v>255</v>
      </c>
      <c r="J342" s="14">
        <f t="shared" si="53"/>
        <v>40</v>
      </c>
      <c r="K342" s="14">
        <f t="shared" si="59"/>
        <v>29488542720</v>
      </c>
      <c r="L342" s="14">
        <f t="shared" si="60"/>
        <v>1179541708800</v>
      </c>
      <c r="M342" s="14">
        <f t="shared" si="61"/>
        <v>4.3878126858461763E-3</v>
      </c>
      <c r="N342" s="15">
        <f t="shared" si="62"/>
        <v>1.096953171461544E-4</v>
      </c>
    </row>
    <row r="343" spans="2:14" x14ac:dyDescent="0.15">
      <c r="B343" s="8" t="s">
        <v>219</v>
      </c>
      <c r="C343" s="8" t="s">
        <v>41</v>
      </c>
      <c r="D343" s="10" t="s">
        <v>195</v>
      </c>
      <c r="E343" s="13">
        <f t="shared" si="54"/>
        <v>182</v>
      </c>
      <c r="F343" s="13">
        <f t="shared" si="55"/>
        <v>68</v>
      </c>
      <c r="G343" s="13">
        <f t="shared" si="56"/>
        <v>128</v>
      </c>
      <c r="H343" s="13">
        <f t="shared" si="57"/>
        <v>73</v>
      </c>
      <c r="I343" s="13">
        <f t="shared" si="58"/>
        <v>31</v>
      </c>
      <c r="J343" s="14">
        <f t="shared" si="53"/>
        <v>90</v>
      </c>
      <c r="K343" s="14">
        <f t="shared" si="59"/>
        <v>3584881664</v>
      </c>
      <c r="L343" s="14">
        <f t="shared" si="60"/>
        <v>322639349760</v>
      </c>
      <c r="M343" s="14">
        <f t="shared" si="61"/>
        <v>1.2001958228932189E-3</v>
      </c>
      <c r="N343" s="15">
        <f t="shared" si="62"/>
        <v>1.3335509143257987E-5</v>
      </c>
    </row>
    <row r="344" spans="2:14" x14ac:dyDescent="0.15">
      <c r="B344" s="11" t="s">
        <v>217</v>
      </c>
      <c r="C344" s="11" t="s">
        <v>41</v>
      </c>
      <c r="D344" s="10" t="s">
        <v>196</v>
      </c>
      <c r="E344" s="13">
        <f t="shared" si="54"/>
        <v>92</v>
      </c>
      <c r="F344" s="13">
        <f t="shared" si="55"/>
        <v>43</v>
      </c>
      <c r="G344" s="13">
        <f t="shared" si="56"/>
        <v>128</v>
      </c>
      <c r="H344" s="13">
        <f t="shared" si="57"/>
        <v>657</v>
      </c>
      <c r="I344" s="13">
        <f t="shared" si="58"/>
        <v>255</v>
      </c>
      <c r="J344" s="14">
        <f t="shared" si="53"/>
        <v>5</v>
      </c>
      <c r="K344" s="14">
        <f t="shared" si="59"/>
        <v>84834362880</v>
      </c>
      <c r="L344" s="14">
        <f t="shared" si="60"/>
        <v>424171814400</v>
      </c>
      <c r="M344" s="14">
        <f t="shared" si="61"/>
        <v>1.5778894924336141E-3</v>
      </c>
      <c r="N344" s="15">
        <f t="shared" si="62"/>
        <v>3.1557789848672278E-4</v>
      </c>
    </row>
    <row r="345" spans="2:14" x14ac:dyDescent="0.15">
      <c r="B345" s="8" t="s">
        <v>218</v>
      </c>
      <c r="C345" s="8" t="s">
        <v>41</v>
      </c>
      <c r="D345" s="10" t="s">
        <v>197</v>
      </c>
      <c r="E345" s="13">
        <f t="shared" si="54"/>
        <v>92</v>
      </c>
      <c r="F345" s="13">
        <f t="shared" si="55"/>
        <v>43</v>
      </c>
      <c r="G345" s="13">
        <f t="shared" si="56"/>
        <v>128</v>
      </c>
      <c r="H345" s="13">
        <f t="shared" si="57"/>
        <v>73</v>
      </c>
      <c r="I345" s="13">
        <f t="shared" si="58"/>
        <v>255</v>
      </c>
      <c r="J345" s="14">
        <f t="shared" si="53"/>
        <v>40</v>
      </c>
      <c r="K345" s="14">
        <f t="shared" si="59"/>
        <v>9426040320</v>
      </c>
      <c r="L345" s="14">
        <f t="shared" si="60"/>
        <v>377041612800</v>
      </c>
      <c r="M345" s="14">
        <f t="shared" si="61"/>
        <v>1.402568437718768E-3</v>
      </c>
      <c r="N345" s="15">
        <f t="shared" si="62"/>
        <v>3.5064210942969203E-5</v>
      </c>
    </row>
    <row r="346" spans="2:14" x14ac:dyDescent="0.15">
      <c r="B346" s="8" t="s">
        <v>219</v>
      </c>
      <c r="C346" s="8" t="s">
        <v>41</v>
      </c>
      <c r="D346" s="10" t="s">
        <v>198</v>
      </c>
      <c r="E346" s="13">
        <f t="shared" si="54"/>
        <v>92</v>
      </c>
      <c r="F346" s="13">
        <f t="shared" si="55"/>
        <v>43</v>
      </c>
      <c r="G346" s="13">
        <f t="shared" si="56"/>
        <v>128</v>
      </c>
      <c r="H346" s="13">
        <f t="shared" si="57"/>
        <v>73</v>
      </c>
      <c r="I346" s="13">
        <f t="shared" si="58"/>
        <v>26</v>
      </c>
      <c r="J346" s="14">
        <f t="shared" si="53"/>
        <v>90</v>
      </c>
      <c r="K346" s="14">
        <f t="shared" si="59"/>
        <v>961086464</v>
      </c>
      <c r="L346" s="14">
        <f t="shared" si="60"/>
        <v>86497781760</v>
      </c>
      <c r="M346" s="14">
        <f t="shared" si="61"/>
        <v>3.2176570041783501E-4</v>
      </c>
      <c r="N346" s="15">
        <f t="shared" si="62"/>
        <v>3.575174449087056E-6</v>
      </c>
    </row>
    <row r="347" spans="2:14" x14ac:dyDescent="0.15">
      <c r="B347" s="11" t="s">
        <v>217</v>
      </c>
      <c r="C347" s="11" t="s">
        <v>41</v>
      </c>
      <c r="D347" s="10" t="s">
        <v>199</v>
      </c>
      <c r="E347" s="13">
        <f t="shared" si="54"/>
        <v>92</v>
      </c>
      <c r="F347" s="13">
        <f t="shared" si="55"/>
        <v>117</v>
      </c>
      <c r="G347" s="13">
        <f t="shared" si="56"/>
        <v>152</v>
      </c>
      <c r="H347" s="13">
        <f t="shared" si="57"/>
        <v>657</v>
      </c>
      <c r="I347" s="13">
        <f t="shared" si="58"/>
        <v>255</v>
      </c>
      <c r="J347" s="14">
        <f t="shared" si="53"/>
        <v>5</v>
      </c>
      <c r="K347" s="14">
        <f t="shared" si="59"/>
        <v>274108704480</v>
      </c>
      <c r="L347" s="14">
        <f t="shared" si="60"/>
        <v>1370543522400</v>
      </c>
      <c r="M347" s="14">
        <f t="shared" si="61"/>
        <v>5.0983260780231455E-3</v>
      </c>
      <c r="N347" s="15">
        <f t="shared" si="62"/>
        <v>1.0196652156046291E-3</v>
      </c>
    </row>
    <row r="348" spans="2:14" x14ac:dyDescent="0.15">
      <c r="B348" s="8" t="s">
        <v>218</v>
      </c>
      <c r="C348" s="8" t="s">
        <v>41</v>
      </c>
      <c r="D348" s="10" t="s">
        <v>200</v>
      </c>
      <c r="E348" s="13">
        <f t="shared" si="54"/>
        <v>92</v>
      </c>
      <c r="F348" s="13">
        <f t="shared" si="55"/>
        <v>117</v>
      </c>
      <c r="G348" s="13">
        <f t="shared" si="56"/>
        <v>152</v>
      </c>
      <c r="H348" s="13">
        <f t="shared" si="57"/>
        <v>63</v>
      </c>
      <c r="I348" s="13">
        <f t="shared" si="58"/>
        <v>255</v>
      </c>
      <c r="J348" s="14">
        <f t="shared" si="53"/>
        <v>40</v>
      </c>
      <c r="K348" s="14">
        <f t="shared" si="59"/>
        <v>26284396320</v>
      </c>
      <c r="L348" s="14">
        <f t="shared" si="60"/>
        <v>1051375852800</v>
      </c>
      <c r="M348" s="14">
        <f t="shared" si="61"/>
        <v>3.9110446625930982E-3</v>
      </c>
      <c r="N348" s="15">
        <f t="shared" si="62"/>
        <v>9.7776116564827445E-5</v>
      </c>
    </row>
    <row r="349" spans="2:14" x14ac:dyDescent="0.15">
      <c r="B349" s="8" t="s">
        <v>219</v>
      </c>
      <c r="C349" s="8" t="s">
        <v>41</v>
      </c>
      <c r="D349" s="10" t="s">
        <v>201</v>
      </c>
      <c r="E349" s="13">
        <f t="shared" si="54"/>
        <v>92</v>
      </c>
      <c r="F349" s="13">
        <f t="shared" si="55"/>
        <v>117</v>
      </c>
      <c r="G349" s="13">
        <f t="shared" si="56"/>
        <v>152</v>
      </c>
      <c r="H349" s="13">
        <f t="shared" si="57"/>
        <v>63</v>
      </c>
      <c r="I349" s="13">
        <f t="shared" si="58"/>
        <v>26</v>
      </c>
      <c r="J349" s="14">
        <f t="shared" si="53"/>
        <v>90</v>
      </c>
      <c r="K349" s="14">
        <f t="shared" si="59"/>
        <v>2679977664</v>
      </c>
      <c r="L349" s="14">
        <f t="shared" si="60"/>
        <v>241197989760</v>
      </c>
      <c r="M349" s="14">
        <f t="shared" si="61"/>
        <v>8.9723965788900475E-4</v>
      </c>
      <c r="N349" s="15">
        <f t="shared" si="62"/>
        <v>9.9693295321000536E-6</v>
      </c>
    </row>
    <row r="350" spans="2:14" x14ac:dyDescent="0.15">
      <c r="B350" s="11" t="s">
        <v>217</v>
      </c>
      <c r="C350" s="11" t="s">
        <v>41</v>
      </c>
      <c r="D350" s="10" t="s">
        <v>202</v>
      </c>
      <c r="E350" s="13">
        <f t="shared" si="54"/>
        <v>62</v>
      </c>
      <c r="F350" s="13">
        <f t="shared" si="55"/>
        <v>43</v>
      </c>
      <c r="G350" s="13">
        <f t="shared" si="56"/>
        <v>143</v>
      </c>
      <c r="H350" s="13">
        <f t="shared" si="57"/>
        <v>657</v>
      </c>
      <c r="I350" s="13">
        <f t="shared" si="58"/>
        <v>255</v>
      </c>
      <c r="J350" s="14">
        <f t="shared" si="53"/>
        <v>5</v>
      </c>
      <c r="K350" s="14">
        <f t="shared" si="59"/>
        <v>63870708330</v>
      </c>
      <c r="L350" s="14">
        <f t="shared" si="60"/>
        <v>319353541650</v>
      </c>
      <c r="M350" s="14">
        <f t="shared" si="61"/>
        <v>1.187972846460294E-3</v>
      </c>
      <c r="N350" s="15">
        <f t="shared" si="62"/>
        <v>2.375945692920588E-4</v>
      </c>
    </row>
    <row r="351" spans="2:14" x14ac:dyDescent="0.15">
      <c r="B351" s="8" t="s">
        <v>218</v>
      </c>
      <c r="C351" s="8" t="s">
        <v>41</v>
      </c>
      <c r="D351" s="10" t="s">
        <v>203</v>
      </c>
      <c r="E351" s="13">
        <f t="shared" si="54"/>
        <v>62</v>
      </c>
      <c r="F351" s="13">
        <f t="shared" si="55"/>
        <v>43</v>
      </c>
      <c r="G351" s="13">
        <f t="shared" si="56"/>
        <v>143</v>
      </c>
      <c r="H351" s="13">
        <f t="shared" si="57"/>
        <v>63</v>
      </c>
      <c r="I351" s="13">
        <f t="shared" si="58"/>
        <v>255</v>
      </c>
      <c r="J351" s="14">
        <f t="shared" si="53"/>
        <v>40</v>
      </c>
      <c r="K351" s="14">
        <f t="shared" si="59"/>
        <v>6124588470</v>
      </c>
      <c r="L351" s="14">
        <f t="shared" si="60"/>
        <v>244983538800</v>
      </c>
      <c r="M351" s="14">
        <f t="shared" si="61"/>
        <v>9.1132163564077351E-4</v>
      </c>
      <c r="N351" s="15">
        <f t="shared" si="62"/>
        <v>2.2783040891019336E-5</v>
      </c>
    </row>
    <row r="352" spans="2:14" x14ac:dyDescent="0.15">
      <c r="B352" s="8" t="s">
        <v>219</v>
      </c>
      <c r="C352" s="8" t="s">
        <v>41</v>
      </c>
      <c r="D352" s="10" t="s">
        <v>204</v>
      </c>
      <c r="E352" s="13">
        <f t="shared" si="54"/>
        <v>62</v>
      </c>
      <c r="F352" s="13">
        <f t="shared" si="55"/>
        <v>43</v>
      </c>
      <c r="G352" s="13">
        <f t="shared" si="56"/>
        <v>143</v>
      </c>
      <c r="H352" s="13">
        <f t="shared" si="57"/>
        <v>63</v>
      </c>
      <c r="I352" s="13">
        <f t="shared" si="58"/>
        <v>31</v>
      </c>
      <c r="J352" s="14">
        <f t="shared" si="53"/>
        <v>90</v>
      </c>
      <c r="K352" s="14">
        <f t="shared" si="59"/>
        <v>744557814</v>
      </c>
      <c r="L352" s="14">
        <f t="shared" si="60"/>
        <v>67010203260</v>
      </c>
      <c r="M352" s="14">
        <f t="shared" si="61"/>
        <v>2.4927327092527039E-4</v>
      </c>
      <c r="N352" s="15">
        <f t="shared" si="62"/>
        <v>2.7697030102807821E-6</v>
      </c>
    </row>
    <row r="353" spans="2:14" x14ac:dyDescent="0.15">
      <c r="B353" s="11" t="s">
        <v>217</v>
      </c>
      <c r="C353" s="11" t="s">
        <v>41</v>
      </c>
      <c r="D353" s="10" t="s">
        <v>205</v>
      </c>
      <c r="E353" s="13">
        <f t="shared" si="54"/>
        <v>182</v>
      </c>
      <c r="F353" s="13">
        <f t="shared" si="55"/>
        <v>117</v>
      </c>
      <c r="G353" s="13">
        <f t="shared" si="56"/>
        <v>143</v>
      </c>
      <c r="H353" s="13">
        <f t="shared" si="57"/>
        <v>657</v>
      </c>
      <c r="I353" s="13">
        <f t="shared" si="58"/>
        <v>255</v>
      </c>
      <c r="J353" s="14">
        <f t="shared" si="53"/>
        <v>5</v>
      </c>
      <c r="K353" s="14">
        <f t="shared" si="59"/>
        <v>510151111470</v>
      </c>
      <c r="L353" s="14">
        <f t="shared" si="60"/>
        <v>2550755557350</v>
      </c>
      <c r="M353" s="14">
        <f t="shared" si="61"/>
        <v>9.4886323302796321E-3</v>
      </c>
      <c r="N353" s="15">
        <f t="shared" si="62"/>
        <v>1.8977264660559265E-3</v>
      </c>
    </row>
    <row r="354" spans="2:14" x14ac:dyDescent="0.15">
      <c r="B354" s="8" t="s">
        <v>218</v>
      </c>
      <c r="C354" s="8" t="s">
        <v>41</v>
      </c>
      <c r="D354" s="10" t="s">
        <v>206</v>
      </c>
      <c r="E354" s="13">
        <f t="shared" si="54"/>
        <v>182</v>
      </c>
      <c r="F354" s="13">
        <f t="shared" si="55"/>
        <v>117</v>
      </c>
      <c r="G354" s="13">
        <f t="shared" si="56"/>
        <v>143</v>
      </c>
      <c r="H354" s="13">
        <f t="shared" si="57"/>
        <v>73</v>
      </c>
      <c r="I354" s="13">
        <f t="shared" si="58"/>
        <v>255</v>
      </c>
      <c r="J354" s="14">
        <f t="shared" si="53"/>
        <v>40</v>
      </c>
      <c r="K354" s="14">
        <f t="shared" si="59"/>
        <v>56683456830</v>
      </c>
      <c r="L354" s="14">
        <f t="shared" si="60"/>
        <v>2267338273200</v>
      </c>
      <c r="M354" s="14">
        <f t="shared" si="61"/>
        <v>8.4343398491374504E-3</v>
      </c>
      <c r="N354" s="15">
        <f t="shared" si="62"/>
        <v>2.1085849622843629E-4</v>
      </c>
    </row>
    <row r="355" spans="2:14" x14ac:dyDescent="0.15">
      <c r="B355" s="8" t="s">
        <v>219</v>
      </c>
      <c r="C355" s="8" t="s">
        <v>41</v>
      </c>
      <c r="D355" s="10" t="s">
        <v>207</v>
      </c>
      <c r="E355" s="13">
        <f t="shared" si="54"/>
        <v>182</v>
      </c>
      <c r="F355" s="13">
        <f t="shared" si="55"/>
        <v>117</v>
      </c>
      <c r="G355" s="13">
        <f t="shared" si="56"/>
        <v>143</v>
      </c>
      <c r="H355" s="13">
        <f t="shared" si="57"/>
        <v>73</v>
      </c>
      <c r="I355" s="13">
        <f t="shared" si="58"/>
        <v>26</v>
      </c>
      <c r="J355" s="14">
        <f t="shared" si="53"/>
        <v>90</v>
      </c>
      <c r="K355" s="14">
        <f t="shared" si="59"/>
        <v>5779489716</v>
      </c>
      <c r="L355" s="14">
        <f t="shared" si="60"/>
        <v>520154074440</v>
      </c>
      <c r="M355" s="14">
        <f t="shared" si="61"/>
        <v>1.9349367889197682E-3</v>
      </c>
      <c r="N355" s="15">
        <f t="shared" si="62"/>
        <v>2.1499297654664092E-5</v>
      </c>
    </row>
    <row r="356" spans="2:14" x14ac:dyDescent="0.15">
      <c r="B356" s="11" t="s">
        <v>220</v>
      </c>
      <c r="C356" s="11" t="s">
        <v>9</v>
      </c>
      <c r="D356" s="12" t="s">
        <v>179</v>
      </c>
      <c r="E356" s="13">
        <f t="shared" si="54"/>
        <v>51</v>
      </c>
      <c r="F356" s="13">
        <f t="shared" si="55"/>
        <v>111</v>
      </c>
      <c r="G356" s="13">
        <f t="shared" si="56"/>
        <v>136</v>
      </c>
      <c r="H356" s="13">
        <f t="shared" si="57"/>
        <v>657</v>
      </c>
      <c r="I356" s="13">
        <f t="shared" si="58"/>
        <v>255</v>
      </c>
      <c r="J356" s="14">
        <f t="shared" si="53"/>
        <v>8</v>
      </c>
      <c r="K356" s="14">
        <f t="shared" si="59"/>
        <v>128984526360</v>
      </c>
      <c r="L356" s="14">
        <f t="shared" si="60"/>
        <v>1031876210880</v>
      </c>
      <c r="M356" s="14">
        <f t="shared" si="61"/>
        <v>3.8385073580215804E-3</v>
      </c>
      <c r="N356" s="15">
        <f t="shared" si="62"/>
        <v>4.7981341975269755E-4</v>
      </c>
    </row>
    <row r="357" spans="2:14" x14ac:dyDescent="0.15">
      <c r="B357" s="8" t="s">
        <v>221</v>
      </c>
      <c r="C357" s="8" t="s">
        <v>9</v>
      </c>
      <c r="D357" s="10" t="s">
        <v>181</v>
      </c>
      <c r="E357" s="13">
        <f t="shared" si="54"/>
        <v>51</v>
      </c>
      <c r="F357" s="13">
        <f t="shared" si="55"/>
        <v>111</v>
      </c>
      <c r="G357" s="13">
        <f t="shared" si="56"/>
        <v>136</v>
      </c>
      <c r="H357" s="13">
        <f t="shared" si="57"/>
        <v>81</v>
      </c>
      <c r="I357" s="13">
        <f t="shared" si="58"/>
        <v>255</v>
      </c>
      <c r="J357" s="14">
        <f t="shared" si="53"/>
        <v>35</v>
      </c>
      <c r="K357" s="14">
        <f t="shared" si="59"/>
        <v>15902201880</v>
      </c>
      <c r="L357" s="14">
        <f t="shared" si="60"/>
        <v>556577065800</v>
      </c>
      <c r="M357" s="14">
        <f t="shared" si="61"/>
        <v>2.0704277701657494E-3</v>
      </c>
      <c r="N357" s="15">
        <f t="shared" si="62"/>
        <v>5.9155079147592843E-5</v>
      </c>
    </row>
    <row r="358" spans="2:14" x14ac:dyDescent="0.15">
      <c r="B358" s="8" t="s">
        <v>222</v>
      </c>
      <c r="C358" s="8" t="s">
        <v>9</v>
      </c>
      <c r="D358" s="10" t="s">
        <v>183</v>
      </c>
      <c r="E358" s="13">
        <f t="shared" si="54"/>
        <v>51</v>
      </c>
      <c r="F358" s="13">
        <f t="shared" si="55"/>
        <v>111</v>
      </c>
      <c r="G358" s="13">
        <f t="shared" si="56"/>
        <v>136</v>
      </c>
      <c r="H358" s="13">
        <f t="shared" si="57"/>
        <v>81</v>
      </c>
      <c r="I358" s="13">
        <f t="shared" si="58"/>
        <v>30</v>
      </c>
      <c r="J358" s="14">
        <f t="shared" si="53"/>
        <v>85</v>
      </c>
      <c r="K358" s="14">
        <f t="shared" si="59"/>
        <v>1870847280</v>
      </c>
      <c r="L358" s="14">
        <f t="shared" si="60"/>
        <v>159022018800</v>
      </c>
      <c r="M358" s="14">
        <f t="shared" si="61"/>
        <v>5.9155079147592846E-4</v>
      </c>
      <c r="N358" s="15">
        <f t="shared" si="62"/>
        <v>6.9594210761873938E-6</v>
      </c>
    </row>
    <row r="359" spans="2:14" x14ac:dyDescent="0.15">
      <c r="B359" s="11" t="s">
        <v>220</v>
      </c>
      <c r="C359" s="11" t="s">
        <v>9</v>
      </c>
      <c r="D359" s="12" t="s">
        <v>184</v>
      </c>
      <c r="E359" s="13">
        <f t="shared" si="54"/>
        <v>80</v>
      </c>
      <c r="F359" s="13">
        <f t="shared" si="55"/>
        <v>91</v>
      </c>
      <c r="G359" s="13">
        <f t="shared" si="56"/>
        <v>126</v>
      </c>
      <c r="H359" s="13">
        <f t="shared" si="57"/>
        <v>657</v>
      </c>
      <c r="I359" s="13">
        <f t="shared" si="58"/>
        <v>255</v>
      </c>
      <c r="J359" s="14">
        <f t="shared" ref="J359:J422" si="63">VLOOKUP($C359,$P$4:$T$17,VALUE(RIGHT($B359,1)),0)</f>
        <v>8</v>
      </c>
      <c r="K359" s="14">
        <f t="shared" si="59"/>
        <v>153676504800</v>
      </c>
      <c r="L359" s="14">
        <f t="shared" si="60"/>
        <v>1229412038400</v>
      </c>
      <c r="M359" s="14">
        <f t="shared" si="61"/>
        <v>4.573326825137467E-3</v>
      </c>
      <c r="N359" s="15">
        <f t="shared" si="62"/>
        <v>5.7166585314218337E-4</v>
      </c>
    </row>
    <row r="360" spans="2:14" x14ac:dyDescent="0.15">
      <c r="B360" s="8" t="s">
        <v>221</v>
      </c>
      <c r="C360" s="8" t="s">
        <v>9</v>
      </c>
      <c r="D360" s="10" t="s">
        <v>185</v>
      </c>
      <c r="E360" s="13">
        <f t="shared" ref="E360:E423" si="64">SUMIF(IF(MID($D360,1,1)="A",$C$27:$C$51,IF(MID($D360,1,1)="B",$D$27:$D$51,$E$27:$E$51)),$C360,$I$27:$I$51)</f>
        <v>80</v>
      </c>
      <c r="F360" s="13">
        <f t="shared" ref="F360:F391" si="65">SUMIF(IF(MID($D360,2,1)="A",$C$55:$C$79,IF(MID($D360,2,1)="B",$D$55:$D$79,$E$55:$E$79)),$C360,$I$55:$I$79)</f>
        <v>91</v>
      </c>
      <c r="G360" s="13">
        <f t="shared" ref="G360:G423" si="66">IF(MID($D360,3,1)="@",SUM($I$83:$I$107),SUMIF(IF(MID($D360,3,1)="A",$C$83:$C$107,IF(MID($D360,3,1)="B",$D$83:$D$107,$E$83:$E$107)),$C360,$I$83:$I$107)+IF($C360="BAR",0,SUMIF(IF(MID($D360,3,1)="A",$C$83:$C$107,IF(MID($D360,3,1)="B",$D$83:$D$107,$E$83:$E$107)),"BAR",$I$83:$I$107)))</f>
        <v>126</v>
      </c>
      <c r="H360" s="13">
        <f t="shared" ref="H360:H423" si="67">IF(MID($D360,4,1)="@",SUM($I$111:$I$135),SUMIF(IF(MID($D360,4,1)="A",$C$111:$C$135,IF(MID($D360,4,1)="B",$D$111:$D$135,$E$111:$E$135)),$C360,$I$111:$I$135)+IF($C360="BAR",0,SUMIF(IF(MID($D360,4,1)="A",$C$111:$C$135,IF(MID($D360,4,1)="B",$D$111:$D$135,$E$111:$E$135)),"BAR",$I$111:$I$135)))</f>
        <v>66</v>
      </c>
      <c r="I360" s="13">
        <f t="shared" ref="I360:I423" si="68">IF(MID($D360,5,1)="@",SUM($I$139:$I$163),SUMIF(IF(MID($D360,5,1)="A",$C$139:$C$163,IF(MID($D360,5,1)="B",$D$139:$D$163,$E$139:$E$163)),$C360,$I$139:$I$163)+IF($C360="BAR",0,SUMIF(IF(MID($D360,5,1)="A",$C$139:$C$163,IF(MID($D360,5,1)="B",$D$139:$D$163,$E$139:$E$163)),"BAR",$I$139:$I$163)))</f>
        <v>255</v>
      </c>
      <c r="J360" s="14">
        <f t="shared" si="63"/>
        <v>35</v>
      </c>
      <c r="K360" s="14">
        <f t="shared" ref="K360:K423" si="69">E360*F360*G360*H360*I360</f>
        <v>15437822400</v>
      </c>
      <c r="L360" s="14">
        <f t="shared" ref="L360:L423" si="70">J360*K360</f>
        <v>540323784000</v>
      </c>
      <c r="M360" s="14">
        <f t="shared" ref="M360:M423" si="71">L360/$L$139</f>
        <v>2.009966698262471E-3</v>
      </c>
      <c r="N360" s="15">
        <f t="shared" ref="N360:N423" si="72">K360/$L$139</f>
        <v>5.7427619950356321E-5</v>
      </c>
    </row>
    <row r="361" spans="2:14" x14ac:dyDescent="0.15">
      <c r="B361" s="8" t="s">
        <v>222</v>
      </c>
      <c r="C361" s="8" t="s">
        <v>9</v>
      </c>
      <c r="D361" s="10" t="s">
        <v>186</v>
      </c>
      <c r="E361" s="13">
        <f t="shared" si="64"/>
        <v>80</v>
      </c>
      <c r="F361" s="13">
        <f t="shared" si="65"/>
        <v>91</v>
      </c>
      <c r="G361" s="13">
        <f t="shared" si="66"/>
        <v>126</v>
      </c>
      <c r="H361" s="13">
        <f t="shared" si="67"/>
        <v>66</v>
      </c>
      <c r="I361" s="13">
        <f t="shared" si="68"/>
        <v>17</v>
      </c>
      <c r="J361" s="14">
        <f t="shared" si="63"/>
        <v>85</v>
      </c>
      <c r="K361" s="14">
        <f t="shared" si="69"/>
        <v>1029188160</v>
      </c>
      <c r="L361" s="14">
        <f t="shared" si="70"/>
        <v>87480993600</v>
      </c>
      <c r="M361" s="14">
        <f t="shared" si="71"/>
        <v>3.2542317971868582E-4</v>
      </c>
      <c r="N361" s="15">
        <f t="shared" si="72"/>
        <v>3.8285079966904213E-6</v>
      </c>
    </row>
    <row r="362" spans="2:14" x14ac:dyDescent="0.15">
      <c r="B362" s="11" t="s">
        <v>220</v>
      </c>
      <c r="C362" s="11" t="s">
        <v>9</v>
      </c>
      <c r="D362" s="10" t="s">
        <v>187</v>
      </c>
      <c r="E362" s="13">
        <f t="shared" si="64"/>
        <v>51</v>
      </c>
      <c r="F362" s="13">
        <f t="shared" si="65"/>
        <v>136</v>
      </c>
      <c r="G362" s="13">
        <f t="shared" si="66"/>
        <v>121</v>
      </c>
      <c r="H362" s="13">
        <f t="shared" si="67"/>
        <v>657</v>
      </c>
      <c r="I362" s="13">
        <f t="shared" si="68"/>
        <v>255</v>
      </c>
      <c r="J362" s="14">
        <f t="shared" si="63"/>
        <v>8</v>
      </c>
      <c r="K362" s="14">
        <f t="shared" si="69"/>
        <v>140604753960</v>
      </c>
      <c r="L362" s="14">
        <f t="shared" si="70"/>
        <v>1124838031680</v>
      </c>
      <c r="M362" s="14">
        <f t="shared" si="71"/>
        <v>4.1843188317172179E-3</v>
      </c>
      <c r="N362" s="15">
        <f t="shared" si="72"/>
        <v>5.2303985396465224E-4</v>
      </c>
    </row>
    <row r="363" spans="2:14" x14ac:dyDescent="0.15">
      <c r="B363" s="8" t="s">
        <v>221</v>
      </c>
      <c r="C363" s="8" t="s">
        <v>9</v>
      </c>
      <c r="D363" s="10" t="s">
        <v>188</v>
      </c>
      <c r="E363" s="13">
        <f t="shared" si="64"/>
        <v>51</v>
      </c>
      <c r="F363" s="13">
        <f t="shared" si="65"/>
        <v>136</v>
      </c>
      <c r="G363" s="13">
        <f t="shared" si="66"/>
        <v>121</v>
      </c>
      <c r="H363" s="13">
        <f t="shared" si="67"/>
        <v>52</v>
      </c>
      <c r="I363" s="13">
        <f t="shared" si="68"/>
        <v>255</v>
      </c>
      <c r="J363" s="14">
        <f t="shared" si="63"/>
        <v>35</v>
      </c>
      <c r="K363" s="14">
        <f t="shared" si="69"/>
        <v>11128534560</v>
      </c>
      <c r="L363" s="14">
        <f t="shared" si="70"/>
        <v>389498709600</v>
      </c>
      <c r="M363" s="14">
        <f t="shared" si="71"/>
        <v>1.4489079668427202E-3</v>
      </c>
      <c r="N363" s="15">
        <f t="shared" si="72"/>
        <v>4.1397370481220575E-5</v>
      </c>
    </row>
    <row r="364" spans="2:14" x14ac:dyDescent="0.15">
      <c r="B364" s="8" t="s">
        <v>222</v>
      </c>
      <c r="C364" s="8" t="s">
        <v>9</v>
      </c>
      <c r="D364" s="10" t="s">
        <v>189</v>
      </c>
      <c r="E364" s="13">
        <f t="shared" si="64"/>
        <v>51</v>
      </c>
      <c r="F364" s="13">
        <f t="shared" si="65"/>
        <v>136</v>
      </c>
      <c r="G364" s="13">
        <f t="shared" si="66"/>
        <v>121</v>
      </c>
      <c r="H364" s="13">
        <f t="shared" si="67"/>
        <v>52</v>
      </c>
      <c r="I364" s="13">
        <f t="shared" si="68"/>
        <v>30</v>
      </c>
      <c r="J364" s="14">
        <f t="shared" si="63"/>
        <v>85</v>
      </c>
      <c r="K364" s="14">
        <f t="shared" si="69"/>
        <v>1309239360</v>
      </c>
      <c r="L364" s="14">
        <f t="shared" si="70"/>
        <v>111285345600</v>
      </c>
      <c r="M364" s="14">
        <f t="shared" si="71"/>
        <v>4.1397370481220577E-4</v>
      </c>
      <c r="N364" s="15">
        <f t="shared" si="72"/>
        <v>4.8702788801435969E-6</v>
      </c>
    </row>
    <row r="365" spans="2:14" x14ac:dyDescent="0.15">
      <c r="B365" s="11" t="s">
        <v>220</v>
      </c>
      <c r="C365" s="11" t="s">
        <v>9</v>
      </c>
      <c r="D365" s="10" t="s">
        <v>190</v>
      </c>
      <c r="E365" s="13">
        <f t="shared" si="64"/>
        <v>80</v>
      </c>
      <c r="F365" s="13">
        <f t="shared" si="65"/>
        <v>111</v>
      </c>
      <c r="G365" s="13">
        <f t="shared" si="66"/>
        <v>121</v>
      </c>
      <c r="H365" s="13">
        <f t="shared" si="67"/>
        <v>657</v>
      </c>
      <c r="I365" s="13">
        <f t="shared" si="68"/>
        <v>255</v>
      </c>
      <c r="J365" s="14">
        <f t="shared" si="63"/>
        <v>8</v>
      </c>
      <c r="K365" s="14">
        <f t="shared" si="69"/>
        <v>180013006800</v>
      </c>
      <c r="L365" s="14">
        <f t="shared" si="70"/>
        <v>1440104054400</v>
      </c>
      <c r="M365" s="14">
        <f t="shared" si="71"/>
        <v>5.3570863935479959E-3</v>
      </c>
      <c r="N365" s="15">
        <f t="shared" si="72"/>
        <v>6.6963579919349949E-4</v>
      </c>
    </row>
    <row r="366" spans="2:14" x14ac:dyDescent="0.15">
      <c r="B366" s="8" t="s">
        <v>221</v>
      </c>
      <c r="C366" s="8" t="s">
        <v>9</v>
      </c>
      <c r="D366" s="10" t="s">
        <v>191</v>
      </c>
      <c r="E366" s="13">
        <f t="shared" si="64"/>
        <v>80</v>
      </c>
      <c r="F366" s="13">
        <f t="shared" si="65"/>
        <v>111</v>
      </c>
      <c r="G366" s="13">
        <f t="shared" si="66"/>
        <v>121</v>
      </c>
      <c r="H366" s="13">
        <f t="shared" si="67"/>
        <v>81</v>
      </c>
      <c r="I366" s="13">
        <f t="shared" si="68"/>
        <v>255</v>
      </c>
      <c r="J366" s="14">
        <f t="shared" si="63"/>
        <v>35</v>
      </c>
      <c r="K366" s="14">
        <f t="shared" si="69"/>
        <v>22193384400</v>
      </c>
      <c r="L366" s="14">
        <f t="shared" si="70"/>
        <v>776768454000</v>
      </c>
      <c r="M366" s="14">
        <f t="shared" si="71"/>
        <v>2.8895243389856482E-3</v>
      </c>
      <c r="N366" s="15">
        <f t="shared" si="72"/>
        <v>8.2557838256732801E-5</v>
      </c>
    </row>
    <row r="367" spans="2:14" x14ac:dyDescent="0.15">
      <c r="B367" s="8" t="s">
        <v>222</v>
      </c>
      <c r="C367" s="8" t="s">
        <v>9</v>
      </c>
      <c r="D367" s="10" t="s">
        <v>192</v>
      </c>
      <c r="E367" s="13">
        <f t="shared" si="64"/>
        <v>80</v>
      </c>
      <c r="F367" s="13">
        <f t="shared" si="65"/>
        <v>111</v>
      </c>
      <c r="G367" s="13">
        <f t="shared" si="66"/>
        <v>121</v>
      </c>
      <c r="H367" s="13">
        <f t="shared" si="67"/>
        <v>81</v>
      </c>
      <c r="I367" s="13">
        <f t="shared" si="68"/>
        <v>17</v>
      </c>
      <c r="J367" s="14">
        <f t="shared" si="63"/>
        <v>85</v>
      </c>
      <c r="K367" s="14">
        <f t="shared" si="69"/>
        <v>1479558960</v>
      </c>
      <c r="L367" s="14">
        <f t="shared" si="70"/>
        <v>125762511600</v>
      </c>
      <c r="M367" s="14">
        <f t="shared" si="71"/>
        <v>4.678277501214859E-4</v>
      </c>
      <c r="N367" s="15">
        <f t="shared" si="72"/>
        <v>5.5038558837821867E-6</v>
      </c>
    </row>
    <row r="368" spans="2:14" x14ac:dyDescent="0.15">
      <c r="B368" s="11" t="s">
        <v>220</v>
      </c>
      <c r="C368" s="11" t="s">
        <v>9</v>
      </c>
      <c r="D368" s="10" t="s">
        <v>193</v>
      </c>
      <c r="E368" s="13">
        <f t="shared" si="64"/>
        <v>51</v>
      </c>
      <c r="F368" s="13">
        <f t="shared" si="65"/>
        <v>111</v>
      </c>
      <c r="G368" s="13">
        <f t="shared" si="66"/>
        <v>126</v>
      </c>
      <c r="H368" s="13">
        <f t="shared" si="67"/>
        <v>657</v>
      </c>
      <c r="I368" s="13">
        <f t="shared" si="68"/>
        <v>255</v>
      </c>
      <c r="J368" s="14">
        <f t="shared" si="63"/>
        <v>8</v>
      </c>
      <c r="K368" s="14">
        <f t="shared" si="69"/>
        <v>119500370010</v>
      </c>
      <c r="L368" s="14">
        <f t="shared" si="70"/>
        <v>956002960080</v>
      </c>
      <c r="M368" s="14">
        <f t="shared" si="71"/>
        <v>3.5562641699317583E-3</v>
      </c>
      <c r="N368" s="15">
        <f t="shared" si="72"/>
        <v>4.4453302124146979E-4</v>
      </c>
    </row>
    <row r="369" spans="2:14" x14ac:dyDescent="0.15">
      <c r="B369" s="8" t="s">
        <v>221</v>
      </c>
      <c r="C369" s="8" t="s">
        <v>9</v>
      </c>
      <c r="D369" s="10" t="s">
        <v>194</v>
      </c>
      <c r="E369" s="13">
        <f t="shared" si="64"/>
        <v>51</v>
      </c>
      <c r="F369" s="13">
        <f t="shared" si="65"/>
        <v>111</v>
      </c>
      <c r="G369" s="13">
        <f t="shared" si="66"/>
        <v>126</v>
      </c>
      <c r="H369" s="13">
        <f t="shared" si="67"/>
        <v>81</v>
      </c>
      <c r="I369" s="13">
        <f t="shared" si="68"/>
        <v>255</v>
      </c>
      <c r="J369" s="14">
        <f t="shared" si="63"/>
        <v>35</v>
      </c>
      <c r="K369" s="14">
        <f t="shared" si="69"/>
        <v>14732922330</v>
      </c>
      <c r="L369" s="14">
        <f t="shared" si="70"/>
        <v>515652281550</v>
      </c>
      <c r="M369" s="14">
        <f t="shared" si="71"/>
        <v>1.9181904341241504E-3</v>
      </c>
      <c r="N369" s="15">
        <f t="shared" si="72"/>
        <v>5.4805440974975727E-5</v>
      </c>
    </row>
    <row r="370" spans="2:14" x14ac:dyDescent="0.15">
      <c r="B370" s="8" t="s">
        <v>222</v>
      </c>
      <c r="C370" s="8" t="s">
        <v>9</v>
      </c>
      <c r="D370" s="10" t="s">
        <v>195</v>
      </c>
      <c r="E370" s="13">
        <f t="shared" si="64"/>
        <v>51</v>
      </c>
      <c r="F370" s="13">
        <f t="shared" si="65"/>
        <v>111</v>
      </c>
      <c r="G370" s="13">
        <f t="shared" si="66"/>
        <v>126</v>
      </c>
      <c r="H370" s="13">
        <f t="shared" si="67"/>
        <v>81</v>
      </c>
      <c r="I370" s="13">
        <f t="shared" si="68"/>
        <v>30</v>
      </c>
      <c r="J370" s="14">
        <f t="shared" si="63"/>
        <v>85</v>
      </c>
      <c r="K370" s="14">
        <f t="shared" si="69"/>
        <v>1733284980</v>
      </c>
      <c r="L370" s="14">
        <f t="shared" si="70"/>
        <v>147329223300</v>
      </c>
      <c r="M370" s="14">
        <f t="shared" si="71"/>
        <v>5.480544097497572E-4</v>
      </c>
      <c r="N370" s="15">
        <f t="shared" si="72"/>
        <v>6.447698938232438E-6</v>
      </c>
    </row>
    <row r="371" spans="2:14" x14ac:dyDescent="0.15">
      <c r="B371" s="11" t="s">
        <v>220</v>
      </c>
      <c r="C371" s="11" t="s">
        <v>9</v>
      </c>
      <c r="D371" s="10" t="s">
        <v>196</v>
      </c>
      <c r="E371" s="13">
        <f t="shared" si="64"/>
        <v>51</v>
      </c>
      <c r="F371" s="13">
        <f t="shared" si="65"/>
        <v>91</v>
      </c>
      <c r="G371" s="13">
        <f t="shared" si="66"/>
        <v>126</v>
      </c>
      <c r="H371" s="13">
        <f t="shared" si="67"/>
        <v>657</v>
      </c>
      <c r="I371" s="13">
        <f t="shared" si="68"/>
        <v>255</v>
      </c>
      <c r="J371" s="14">
        <f t="shared" si="63"/>
        <v>8</v>
      </c>
      <c r="K371" s="14">
        <f t="shared" si="69"/>
        <v>97968771810</v>
      </c>
      <c r="L371" s="14">
        <f t="shared" si="70"/>
        <v>783750174480</v>
      </c>
      <c r="M371" s="14">
        <f t="shared" si="71"/>
        <v>2.9154958510251351E-3</v>
      </c>
      <c r="N371" s="15">
        <f t="shared" si="72"/>
        <v>3.6443698137814188E-4</v>
      </c>
    </row>
    <row r="372" spans="2:14" x14ac:dyDescent="0.15">
      <c r="B372" s="8" t="s">
        <v>221</v>
      </c>
      <c r="C372" s="8" t="s">
        <v>9</v>
      </c>
      <c r="D372" s="10" t="s">
        <v>197</v>
      </c>
      <c r="E372" s="13">
        <f t="shared" si="64"/>
        <v>51</v>
      </c>
      <c r="F372" s="13">
        <f t="shared" si="65"/>
        <v>91</v>
      </c>
      <c r="G372" s="13">
        <f t="shared" si="66"/>
        <v>126</v>
      </c>
      <c r="H372" s="13">
        <f t="shared" si="67"/>
        <v>66</v>
      </c>
      <c r="I372" s="13">
        <f t="shared" si="68"/>
        <v>255</v>
      </c>
      <c r="J372" s="14">
        <f t="shared" si="63"/>
        <v>35</v>
      </c>
      <c r="K372" s="14">
        <f t="shared" si="69"/>
        <v>9841611780</v>
      </c>
      <c r="L372" s="14">
        <f t="shared" si="70"/>
        <v>344456412300</v>
      </c>
      <c r="M372" s="14">
        <f t="shared" si="71"/>
        <v>1.2813537701423254E-3</v>
      </c>
      <c r="N372" s="15">
        <f t="shared" si="72"/>
        <v>3.6610107718352152E-5</v>
      </c>
    </row>
    <row r="373" spans="2:14" x14ac:dyDescent="0.15">
      <c r="B373" s="8" t="s">
        <v>222</v>
      </c>
      <c r="C373" s="8" t="s">
        <v>9</v>
      </c>
      <c r="D373" s="10" t="s">
        <v>198</v>
      </c>
      <c r="E373" s="13">
        <f t="shared" si="64"/>
        <v>51</v>
      </c>
      <c r="F373" s="13">
        <f t="shared" si="65"/>
        <v>91</v>
      </c>
      <c r="G373" s="13">
        <f t="shared" si="66"/>
        <v>126</v>
      </c>
      <c r="H373" s="13">
        <f t="shared" si="67"/>
        <v>66</v>
      </c>
      <c r="I373" s="13">
        <f t="shared" si="68"/>
        <v>30</v>
      </c>
      <c r="J373" s="14">
        <f t="shared" si="63"/>
        <v>85</v>
      </c>
      <c r="K373" s="14">
        <f t="shared" si="69"/>
        <v>1157836680</v>
      </c>
      <c r="L373" s="14">
        <f t="shared" si="70"/>
        <v>98416117800</v>
      </c>
      <c r="M373" s="14">
        <f t="shared" si="71"/>
        <v>3.6610107718352153E-4</v>
      </c>
      <c r="N373" s="15">
        <f t="shared" si="72"/>
        <v>4.3070714962767237E-6</v>
      </c>
    </row>
    <row r="374" spans="2:14" x14ac:dyDescent="0.15">
      <c r="B374" s="11" t="s">
        <v>220</v>
      </c>
      <c r="C374" s="11" t="s">
        <v>9</v>
      </c>
      <c r="D374" s="10" t="s">
        <v>199</v>
      </c>
      <c r="E374" s="13">
        <f t="shared" si="64"/>
        <v>51</v>
      </c>
      <c r="F374" s="13">
        <f t="shared" si="65"/>
        <v>136</v>
      </c>
      <c r="G374" s="13">
        <f t="shared" si="66"/>
        <v>121</v>
      </c>
      <c r="H374" s="13">
        <f t="shared" si="67"/>
        <v>657</v>
      </c>
      <c r="I374" s="13">
        <f t="shared" si="68"/>
        <v>255</v>
      </c>
      <c r="J374" s="14">
        <f t="shared" si="63"/>
        <v>8</v>
      </c>
      <c r="K374" s="14">
        <f t="shared" si="69"/>
        <v>140604753960</v>
      </c>
      <c r="L374" s="14">
        <f t="shared" si="70"/>
        <v>1124838031680</v>
      </c>
      <c r="M374" s="14">
        <f t="shared" si="71"/>
        <v>4.1843188317172179E-3</v>
      </c>
      <c r="N374" s="15">
        <f t="shared" si="72"/>
        <v>5.2303985396465224E-4</v>
      </c>
    </row>
    <row r="375" spans="2:14" x14ac:dyDescent="0.15">
      <c r="B375" s="8" t="s">
        <v>221</v>
      </c>
      <c r="C375" s="8" t="s">
        <v>9</v>
      </c>
      <c r="D375" s="10" t="s">
        <v>200</v>
      </c>
      <c r="E375" s="13">
        <f t="shared" si="64"/>
        <v>51</v>
      </c>
      <c r="F375" s="13">
        <f t="shared" si="65"/>
        <v>136</v>
      </c>
      <c r="G375" s="13">
        <f t="shared" si="66"/>
        <v>121</v>
      </c>
      <c r="H375" s="13">
        <f t="shared" si="67"/>
        <v>52</v>
      </c>
      <c r="I375" s="13">
        <f t="shared" si="68"/>
        <v>255</v>
      </c>
      <c r="J375" s="14">
        <f t="shared" si="63"/>
        <v>35</v>
      </c>
      <c r="K375" s="14">
        <f t="shared" si="69"/>
        <v>11128534560</v>
      </c>
      <c r="L375" s="14">
        <f t="shared" si="70"/>
        <v>389498709600</v>
      </c>
      <c r="M375" s="14">
        <f t="shared" si="71"/>
        <v>1.4489079668427202E-3</v>
      </c>
      <c r="N375" s="15">
        <f t="shared" si="72"/>
        <v>4.1397370481220575E-5</v>
      </c>
    </row>
    <row r="376" spans="2:14" x14ac:dyDescent="0.15">
      <c r="B376" s="8" t="s">
        <v>222</v>
      </c>
      <c r="C376" s="8" t="s">
        <v>9</v>
      </c>
      <c r="D376" s="10" t="s">
        <v>201</v>
      </c>
      <c r="E376" s="13">
        <f t="shared" si="64"/>
        <v>51</v>
      </c>
      <c r="F376" s="13">
        <f t="shared" si="65"/>
        <v>136</v>
      </c>
      <c r="G376" s="13">
        <f t="shared" si="66"/>
        <v>121</v>
      </c>
      <c r="H376" s="13">
        <f t="shared" si="67"/>
        <v>52</v>
      </c>
      <c r="I376" s="13">
        <f t="shared" si="68"/>
        <v>30</v>
      </c>
      <c r="J376" s="14">
        <f t="shared" si="63"/>
        <v>85</v>
      </c>
      <c r="K376" s="14">
        <f t="shared" si="69"/>
        <v>1309239360</v>
      </c>
      <c r="L376" s="14">
        <f t="shared" si="70"/>
        <v>111285345600</v>
      </c>
      <c r="M376" s="14">
        <f t="shared" si="71"/>
        <v>4.1397370481220577E-4</v>
      </c>
      <c r="N376" s="15">
        <f t="shared" si="72"/>
        <v>4.8702788801435969E-6</v>
      </c>
    </row>
    <row r="377" spans="2:14" x14ac:dyDescent="0.15">
      <c r="B377" s="11" t="s">
        <v>220</v>
      </c>
      <c r="C377" s="11" t="s">
        <v>9</v>
      </c>
      <c r="D377" s="10" t="s">
        <v>202</v>
      </c>
      <c r="E377" s="13">
        <f t="shared" si="64"/>
        <v>80</v>
      </c>
      <c r="F377" s="13">
        <f t="shared" si="65"/>
        <v>91</v>
      </c>
      <c r="G377" s="13">
        <f t="shared" si="66"/>
        <v>136</v>
      </c>
      <c r="H377" s="13">
        <f t="shared" si="67"/>
        <v>657</v>
      </c>
      <c r="I377" s="13">
        <f t="shared" si="68"/>
        <v>255</v>
      </c>
      <c r="J377" s="14">
        <f t="shared" si="63"/>
        <v>8</v>
      </c>
      <c r="K377" s="14">
        <f t="shared" si="69"/>
        <v>165873052800</v>
      </c>
      <c r="L377" s="14">
        <f t="shared" si="70"/>
        <v>1326984422400</v>
      </c>
      <c r="M377" s="14">
        <f t="shared" si="71"/>
        <v>4.9362892715769484E-3</v>
      </c>
      <c r="N377" s="15">
        <f t="shared" si="72"/>
        <v>6.1703615894711855E-4</v>
      </c>
    </row>
    <row r="378" spans="2:14" x14ac:dyDescent="0.15">
      <c r="B378" s="8" t="s">
        <v>221</v>
      </c>
      <c r="C378" s="8" t="s">
        <v>9</v>
      </c>
      <c r="D378" s="10" t="s">
        <v>203</v>
      </c>
      <c r="E378" s="13">
        <f t="shared" si="64"/>
        <v>80</v>
      </c>
      <c r="F378" s="13">
        <f t="shared" si="65"/>
        <v>91</v>
      </c>
      <c r="G378" s="13">
        <f t="shared" si="66"/>
        <v>136</v>
      </c>
      <c r="H378" s="13">
        <f t="shared" si="67"/>
        <v>52</v>
      </c>
      <c r="I378" s="13">
        <f t="shared" si="68"/>
        <v>255</v>
      </c>
      <c r="J378" s="14">
        <f t="shared" si="63"/>
        <v>35</v>
      </c>
      <c r="K378" s="14">
        <f t="shared" si="69"/>
        <v>13128460800</v>
      </c>
      <c r="L378" s="14">
        <f t="shared" si="70"/>
        <v>459496128000</v>
      </c>
      <c r="M378" s="14">
        <f t="shared" si="71"/>
        <v>1.7092934692294608E-3</v>
      </c>
      <c r="N378" s="15">
        <f t="shared" si="72"/>
        <v>4.883695626369888E-5</v>
      </c>
    </row>
    <row r="379" spans="2:14" x14ac:dyDescent="0.15">
      <c r="B379" s="8" t="s">
        <v>222</v>
      </c>
      <c r="C379" s="8" t="s">
        <v>9</v>
      </c>
      <c r="D379" s="10" t="s">
        <v>204</v>
      </c>
      <c r="E379" s="13">
        <f t="shared" si="64"/>
        <v>80</v>
      </c>
      <c r="F379" s="13">
        <f t="shared" si="65"/>
        <v>91</v>
      </c>
      <c r="G379" s="13">
        <f t="shared" si="66"/>
        <v>136</v>
      </c>
      <c r="H379" s="13">
        <f t="shared" si="67"/>
        <v>52</v>
      </c>
      <c r="I379" s="13">
        <f t="shared" si="68"/>
        <v>30</v>
      </c>
      <c r="J379" s="14">
        <f t="shared" si="63"/>
        <v>85</v>
      </c>
      <c r="K379" s="14">
        <f t="shared" si="69"/>
        <v>1544524800</v>
      </c>
      <c r="L379" s="14">
        <f t="shared" si="70"/>
        <v>131284608000</v>
      </c>
      <c r="M379" s="14">
        <f t="shared" si="71"/>
        <v>4.8836956263698876E-4</v>
      </c>
      <c r="N379" s="15">
        <f t="shared" si="72"/>
        <v>5.7455242663175154E-6</v>
      </c>
    </row>
    <row r="380" spans="2:14" x14ac:dyDescent="0.15">
      <c r="B380" s="11" t="s">
        <v>220</v>
      </c>
      <c r="C380" s="11" t="s">
        <v>9</v>
      </c>
      <c r="D380" s="10" t="s">
        <v>205</v>
      </c>
      <c r="E380" s="13">
        <f t="shared" si="64"/>
        <v>51</v>
      </c>
      <c r="F380" s="13">
        <f t="shared" si="65"/>
        <v>136</v>
      </c>
      <c r="G380" s="13">
        <f t="shared" si="66"/>
        <v>136</v>
      </c>
      <c r="H380" s="13">
        <f t="shared" si="67"/>
        <v>657</v>
      </c>
      <c r="I380" s="13">
        <f t="shared" si="68"/>
        <v>255</v>
      </c>
      <c r="J380" s="14">
        <f t="shared" si="63"/>
        <v>8</v>
      </c>
      <c r="K380" s="14">
        <f t="shared" si="69"/>
        <v>158035095360</v>
      </c>
      <c r="L380" s="14">
        <f t="shared" si="70"/>
        <v>1264280762880</v>
      </c>
      <c r="M380" s="14">
        <f t="shared" si="71"/>
        <v>4.7030360422606748E-3</v>
      </c>
      <c r="N380" s="15">
        <f t="shared" si="72"/>
        <v>5.8787950528258436E-4</v>
      </c>
    </row>
    <row r="381" spans="2:14" x14ac:dyDescent="0.15">
      <c r="B381" s="8" t="s">
        <v>221</v>
      </c>
      <c r="C381" s="8" t="s">
        <v>9</v>
      </c>
      <c r="D381" s="10" t="s">
        <v>206</v>
      </c>
      <c r="E381" s="13">
        <f t="shared" si="64"/>
        <v>51</v>
      </c>
      <c r="F381" s="13">
        <f t="shared" si="65"/>
        <v>136</v>
      </c>
      <c r="G381" s="13">
        <f t="shared" si="66"/>
        <v>136</v>
      </c>
      <c r="H381" s="13">
        <f t="shared" si="67"/>
        <v>66</v>
      </c>
      <c r="I381" s="13">
        <f t="shared" si="68"/>
        <v>255</v>
      </c>
      <c r="J381" s="14">
        <f t="shared" si="63"/>
        <v>35</v>
      </c>
      <c r="K381" s="14">
        <f t="shared" si="69"/>
        <v>15875671680</v>
      </c>
      <c r="L381" s="14">
        <f t="shared" si="70"/>
        <v>555648508800</v>
      </c>
      <c r="M381" s="14">
        <f t="shared" si="71"/>
        <v>2.0669736030483558E-3</v>
      </c>
      <c r="N381" s="15">
        <f t="shared" si="72"/>
        <v>5.9056388658524457E-5</v>
      </c>
    </row>
    <row r="382" spans="2:14" x14ac:dyDescent="0.15">
      <c r="B382" s="8" t="s">
        <v>222</v>
      </c>
      <c r="C382" s="8" t="s">
        <v>9</v>
      </c>
      <c r="D382" s="10" t="s">
        <v>207</v>
      </c>
      <c r="E382" s="13">
        <f t="shared" si="64"/>
        <v>51</v>
      </c>
      <c r="F382" s="13">
        <f t="shared" si="65"/>
        <v>136</v>
      </c>
      <c r="G382" s="13">
        <f t="shared" si="66"/>
        <v>136</v>
      </c>
      <c r="H382" s="13">
        <f t="shared" si="67"/>
        <v>66</v>
      </c>
      <c r="I382" s="13">
        <f t="shared" si="68"/>
        <v>17</v>
      </c>
      <c r="J382" s="14">
        <f t="shared" si="63"/>
        <v>85</v>
      </c>
      <c r="K382" s="14">
        <f t="shared" si="69"/>
        <v>1058378112</v>
      </c>
      <c r="L382" s="14">
        <f t="shared" si="70"/>
        <v>89962139520</v>
      </c>
      <c r="M382" s="14">
        <f t="shared" si="71"/>
        <v>3.346528690649719E-4</v>
      </c>
      <c r="N382" s="15">
        <f t="shared" si="72"/>
        <v>3.937092577234964E-6</v>
      </c>
    </row>
    <row r="383" spans="2:14" x14ac:dyDescent="0.15">
      <c r="B383" s="11" t="s">
        <v>223</v>
      </c>
      <c r="C383" s="11" t="s">
        <v>44</v>
      </c>
      <c r="D383" s="12" t="s">
        <v>179</v>
      </c>
      <c r="E383" s="13">
        <f t="shared" si="64"/>
        <v>80</v>
      </c>
      <c r="F383" s="13">
        <f t="shared" si="65"/>
        <v>76</v>
      </c>
      <c r="G383" s="13">
        <f t="shared" si="66"/>
        <v>180</v>
      </c>
      <c r="H383" s="13">
        <f t="shared" si="67"/>
        <v>657</v>
      </c>
      <c r="I383" s="13">
        <f t="shared" si="68"/>
        <v>255</v>
      </c>
      <c r="J383" s="14">
        <f t="shared" si="63"/>
        <v>6</v>
      </c>
      <c r="K383" s="14">
        <f t="shared" si="69"/>
        <v>183350304000</v>
      </c>
      <c r="L383" s="14">
        <f t="shared" si="70"/>
        <v>1100101824000</v>
      </c>
      <c r="M383" s="14">
        <f t="shared" si="71"/>
        <v>4.0923018686473411E-3</v>
      </c>
      <c r="N383" s="15">
        <f t="shared" si="72"/>
        <v>6.8205031144122341E-4</v>
      </c>
    </row>
    <row r="384" spans="2:14" x14ac:dyDescent="0.15">
      <c r="B384" s="8" t="s">
        <v>224</v>
      </c>
      <c r="C384" s="8" t="s">
        <v>44</v>
      </c>
      <c r="D384" s="10" t="s">
        <v>181</v>
      </c>
      <c r="E384" s="13">
        <f t="shared" si="64"/>
        <v>80</v>
      </c>
      <c r="F384" s="13">
        <f t="shared" si="65"/>
        <v>76</v>
      </c>
      <c r="G384" s="13">
        <f t="shared" si="66"/>
        <v>180</v>
      </c>
      <c r="H384" s="13">
        <f t="shared" si="67"/>
        <v>165</v>
      </c>
      <c r="I384" s="13">
        <f t="shared" si="68"/>
        <v>255</v>
      </c>
      <c r="J384" s="14">
        <f t="shared" si="63"/>
        <v>30</v>
      </c>
      <c r="K384" s="14">
        <f t="shared" si="69"/>
        <v>46046880000</v>
      </c>
      <c r="L384" s="14">
        <f t="shared" si="70"/>
        <v>1381406400000</v>
      </c>
      <c r="M384" s="14">
        <f t="shared" si="71"/>
        <v>5.1387352231873004E-3</v>
      </c>
      <c r="N384" s="15">
        <f t="shared" si="72"/>
        <v>1.7129117410624332E-4</v>
      </c>
    </row>
    <row r="385" spans="2:14" x14ac:dyDescent="0.15">
      <c r="B385" s="8" t="s">
        <v>225</v>
      </c>
      <c r="C385" s="8" t="s">
        <v>44</v>
      </c>
      <c r="D385" s="10" t="s">
        <v>183</v>
      </c>
      <c r="E385" s="13">
        <f t="shared" si="64"/>
        <v>80</v>
      </c>
      <c r="F385" s="13">
        <f t="shared" si="65"/>
        <v>76</v>
      </c>
      <c r="G385" s="13">
        <f t="shared" si="66"/>
        <v>180</v>
      </c>
      <c r="H385" s="13">
        <f t="shared" si="67"/>
        <v>165</v>
      </c>
      <c r="I385" s="13">
        <f t="shared" si="68"/>
        <v>43</v>
      </c>
      <c r="J385" s="14">
        <f t="shared" si="63"/>
        <v>80</v>
      </c>
      <c r="K385" s="14">
        <f t="shared" si="69"/>
        <v>7764768000</v>
      </c>
      <c r="L385" s="14">
        <f t="shared" si="70"/>
        <v>621181440000</v>
      </c>
      <c r="M385" s="14">
        <f t="shared" si="71"/>
        <v>2.3107515251979491E-3</v>
      </c>
      <c r="N385" s="15">
        <f t="shared" si="72"/>
        <v>2.8884394064974367E-5</v>
      </c>
    </row>
    <row r="386" spans="2:14" x14ac:dyDescent="0.15">
      <c r="B386" s="11" t="s">
        <v>223</v>
      </c>
      <c r="C386" s="11" t="s">
        <v>44</v>
      </c>
      <c r="D386" s="12" t="s">
        <v>184</v>
      </c>
      <c r="E386" s="13">
        <f t="shared" si="64"/>
        <v>105</v>
      </c>
      <c r="F386" s="13">
        <f t="shared" si="65"/>
        <v>97</v>
      </c>
      <c r="G386" s="13">
        <f t="shared" si="66"/>
        <v>160</v>
      </c>
      <c r="H386" s="13">
        <f t="shared" si="67"/>
        <v>657</v>
      </c>
      <c r="I386" s="13">
        <f t="shared" si="68"/>
        <v>255</v>
      </c>
      <c r="J386" s="14">
        <f t="shared" si="63"/>
        <v>6</v>
      </c>
      <c r="K386" s="14">
        <f t="shared" si="69"/>
        <v>273015036000</v>
      </c>
      <c r="L386" s="14">
        <f t="shared" si="70"/>
        <v>1638090216000</v>
      </c>
      <c r="M386" s="14">
        <f t="shared" si="71"/>
        <v>6.0935810719551413E-3</v>
      </c>
      <c r="N386" s="15">
        <f t="shared" si="72"/>
        <v>1.015596845325857E-3</v>
      </c>
    </row>
    <row r="387" spans="2:14" x14ac:dyDescent="0.15">
      <c r="B387" s="8" t="s">
        <v>224</v>
      </c>
      <c r="C387" s="8" t="s">
        <v>44</v>
      </c>
      <c r="D387" s="10" t="s">
        <v>185</v>
      </c>
      <c r="E387" s="13">
        <f t="shared" si="64"/>
        <v>105</v>
      </c>
      <c r="F387" s="13">
        <f t="shared" si="65"/>
        <v>97</v>
      </c>
      <c r="G387" s="13">
        <f t="shared" si="66"/>
        <v>160</v>
      </c>
      <c r="H387" s="13">
        <f t="shared" si="67"/>
        <v>121</v>
      </c>
      <c r="I387" s="13">
        <f t="shared" si="68"/>
        <v>255</v>
      </c>
      <c r="J387" s="14">
        <f t="shared" si="63"/>
        <v>30</v>
      </c>
      <c r="K387" s="14">
        <f t="shared" si="69"/>
        <v>50281308000</v>
      </c>
      <c r="L387" s="14">
        <f t="shared" si="70"/>
        <v>1508439240000</v>
      </c>
      <c r="M387" s="14">
        <f t="shared" si="71"/>
        <v>5.6112885061382961E-3</v>
      </c>
      <c r="N387" s="15">
        <f t="shared" si="72"/>
        <v>1.8704295020460988E-4</v>
      </c>
    </row>
    <row r="388" spans="2:14" x14ac:dyDescent="0.15">
      <c r="B388" s="8" t="s">
        <v>225</v>
      </c>
      <c r="C388" s="8" t="s">
        <v>44</v>
      </c>
      <c r="D388" s="10" t="s">
        <v>186</v>
      </c>
      <c r="E388" s="13">
        <f t="shared" si="64"/>
        <v>105</v>
      </c>
      <c r="F388" s="13">
        <f t="shared" si="65"/>
        <v>97</v>
      </c>
      <c r="G388" s="13">
        <f t="shared" si="66"/>
        <v>160</v>
      </c>
      <c r="H388" s="13">
        <f t="shared" si="67"/>
        <v>121</v>
      </c>
      <c r="I388" s="13">
        <f t="shared" si="68"/>
        <v>30</v>
      </c>
      <c r="J388" s="14">
        <f t="shared" si="63"/>
        <v>80</v>
      </c>
      <c r="K388" s="14">
        <f t="shared" si="69"/>
        <v>5915448000</v>
      </c>
      <c r="L388" s="14">
        <f t="shared" si="70"/>
        <v>473235840000</v>
      </c>
      <c r="M388" s="14">
        <f t="shared" si="71"/>
        <v>1.7604042372198576E-3</v>
      </c>
      <c r="N388" s="15">
        <f t="shared" si="72"/>
        <v>2.2005052965248219E-5</v>
      </c>
    </row>
    <row r="389" spans="2:14" x14ac:dyDescent="0.15">
      <c r="B389" s="11" t="s">
        <v>223</v>
      </c>
      <c r="C389" s="11" t="s">
        <v>44</v>
      </c>
      <c r="D389" s="10" t="s">
        <v>187</v>
      </c>
      <c r="E389" s="13">
        <f t="shared" si="64"/>
        <v>76</v>
      </c>
      <c r="F389" s="13">
        <f t="shared" si="65"/>
        <v>76</v>
      </c>
      <c r="G389" s="13">
        <f t="shared" si="66"/>
        <v>145</v>
      </c>
      <c r="H389" s="13">
        <f t="shared" si="67"/>
        <v>657</v>
      </c>
      <c r="I389" s="13">
        <f t="shared" si="68"/>
        <v>255</v>
      </c>
      <c r="J389" s="14">
        <f t="shared" si="63"/>
        <v>6</v>
      </c>
      <c r="K389" s="14">
        <f t="shared" si="69"/>
        <v>140313913200</v>
      </c>
      <c r="L389" s="14">
        <f t="shared" si="70"/>
        <v>841883479200</v>
      </c>
      <c r="M389" s="14">
        <f t="shared" si="71"/>
        <v>3.1317476800342844E-3</v>
      </c>
      <c r="N389" s="15">
        <f t="shared" si="72"/>
        <v>5.2195794667238076E-4</v>
      </c>
    </row>
    <row r="390" spans="2:14" x14ac:dyDescent="0.15">
      <c r="B390" s="8" t="s">
        <v>224</v>
      </c>
      <c r="C390" s="8" t="s">
        <v>44</v>
      </c>
      <c r="D390" s="10" t="s">
        <v>188</v>
      </c>
      <c r="E390" s="13">
        <f t="shared" si="64"/>
        <v>76</v>
      </c>
      <c r="F390" s="13">
        <f t="shared" si="65"/>
        <v>76</v>
      </c>
      <c r="G390" s="13">
        <f t="shared" si="66"/>
        <v>145</v>
      </c>
      <c r="H390" s="13">
        <f t="shared" si="67"/>
        <v>96</v>
      </c>
      <c r="I390" s="13">
        <f t="shared" si="68"/>
        <v>255</v>
      </c>
      <c r="J390" s="14">
        <f t="shared" si="63"/>
        <v>30</v>
      </c>
      <c r="K390" s="14">
        <f t="shared" si="69"/>
        <v>20502489600</v>
      </c>
      <c r="L390" s="14">
        <f t="shared" si="70"/>
        <v>615074688000</v>
      </c>
      <c r="M390" s="14">
        <f t="shared" si="71"/>
        <v>2.2880348347282444E-3</v>
      </c>
      <c r="N390" s="15">
        <f t="shared" si="72"/>
        <v>7.6267827824274807E-5</v>
      </c>
    </row>
    <row r="391" spans="2:14" x14ac:dyDescent="0.15">
      <c r="B391" s="8" t="s">
        <v>225</v>
      </c>
      <c r="C391" s="8" t="s">
        <v>44</v>
      </c>
      <c r="D391" s="10" t="s">
        <v>189</v>
      </c>
      <c r="E391" s="13">
        <f t="shared" si="64"/>
        <v>76</v>
      </c>
      <c r="F391" s="13">
        <f t="shared" si="65"/>
        <v>76</v>
      </c>
      <c r="G391" s="13">
        <f t="shared" si="66"/>
        <v>145</v>
      </c>
      <c r="H391" s="13">
        <f t="shared" si="67"/>
        <v>96</v>
      </c>
      <c r="I391" s="13">
        <f t="shared" si="68"/>
        <v>26</v>
      </c>
      <c r="J391" s="14">
        <f t="shared" si="63"/>
        <v>80</v>
      </c>
      <c r="K391" s="14">
        <f t="shared" si="69"/>
        <v>2090449920</v>
      </c>
      <c r="L391" s="14">
        <f t="shared" si="70"/>
        <v>167235993600</v>
      </c>
      <c r="M391" s="14">
        <f t="shared" si="71"/>
        <v>6.2210620342937879E-4</v>
      </c>
      <c r="N391" s="15">
        <f t="shared" si="72"/>
        <v>7.7763275428672353E-6</v>
      </c>
    </row>
    <row r="392" spans="2:14" x14ac:dyDescent="0.15">
      <c r="B392" s="11" t="s">
        <v>223</v>
      </c>
      <c r="C392" s="11" t="s">
        <v>44</v>
      </c>
      <c r="D392" s="10" t="s">
        <v>190</v>
      </c>
      <c r="E392" s="13">
        <f t="shared" si="64"/>
        <v>105</v>
      </c>
      <c r="F392" s="13">
        <f>SUMIF(IF(MID($D392,2,1)="A",$C$55:$C$79,IF(MID($D392,2,1)="B",$D$55:$D$79,$E$55:$E$79)),$C392,$I$55:$I$79)</f>
        <v>76</v>
      </c>
      <c r="G392" s="13">
        <f t="shared" si="66"/>
        <v>145</v>
      </c>
      <c r="H392" s="13">
        <f t="shared" si="67"/>
        <v>657</v>
      </c>
      <c r="I392" s="13">
        <f t="shared" si="68"/>
        <v>255</v>
      </c>
      <c r="J392" s="14">
        <f t="shared" si="63"/>
        <v>6</v>
      </c>
      <c r="K392" s="14">
        <f t="shared" si="69"/>
        <v>193854748500</v>
      </c>
      <c r="L392" s="14">
        <f t="shared" si="70"/>
        <v>1163128491000</v>
      </c>
      <c r="M392" s="14">
        <f t="shared" si="71"/>
        <v>4.3267566632052617E-3</v>
      </c>
      <c r="N392" s="15">
        <f t="shared" si="72"/>
        <v>7.2112611053421025E-4</v>
      </c>
    </row>
    <row r="393" spans="2:14" x14ac:dyDescent="0.15">
      <c r="B393" s="8" t="s">
        <v>224</v>
      </c>
      <c r="C393" s="8" t="s">
        <v>44</v>
      </c>
      <c r="D393" s="10" t="s">
        <v>191</v>
      </c>
      <c r="E393" s="13">
        <f t="shared" si="64"/>
        <v>105</v>
      </c>
      <c r="F393" s="13">
        <f t="shared" ref="F393:F456" si="73">SUMIF(IF(MID($D393,2,1)="A",$C$55:$C$79,IF(MID($D393,2,1)="B",$D$55:$D$79,$E$55:$E$79)),$C393,$I$55:$I$79)</f>
        <v>76</v>
      </c>
      <c r="G393" s="13">
        <f t="shared" si="66"/>
        <v>145</v>
      </c>
      <c r="H393" s="13">
        <f t="shared" si="67"/>
        <v>165</v>
      </c>
      <c r="I393" s="13">
        <f t="shared" si="68"/>
        <v>255</v>
      </c>
      <c r="J393" s="14">
        <f t="shared" si="63"/>
        <v>30</v>
      </c>
      <c r="K393" s="14">
        <f t="shared" si="69"/>
        <v>48684982500</v>
      </c>
      <c r="L393" s="14">
        <f t="shared" si="70"/>
        <v>1460549475000</v>
      </c>
      <c r="M393" s="14">
        <f t="shared" si="71"/>
        <v>5.433141928682406E-3</v>
      </c>
      <c r="N393" s="15">
        <f t="shared" si="72"/>
        <v>1.8110473095608019E-4</v>
      </c>
    </row>
    <row r="394" spans="2:14" x14ac:dyDescent="0.15">
      <c r="B394" s="8" t="s">
        <v>225</v>
      </c>
      <c r="C394" s="8" t="s">
        <v>44</v>
      </c>
      <c r="D394" s="10" t="s">
        <v>192</v>
      </c>
      <c r="E394" s="13">
        <f t="shared" si="64"/>
        <v>105</v>
      </c>
      <c r="F394" s="13">
        <f t="shared" si="73"/>
        <v>76</v>
      </c>
      <c r="G394" s="13">
        <f t="shared" si="66"/>
        <v>145</v>
      </c>
      <c r="H394" s="13">
        <f t="shared" si="67"/>
        <v>165</v>
      </c>
      <c r="I394" s="13">
        <f t="shared" si="68"/>
        <v>30</v>
      </c>
      <c r="J394" s="14">
        <f t="shared" si="63"/>
        <v>80</v>
      </c>
      <c r="K394" s="14">
        <f t="shared" si="69"/>
        <v>5727645000</v>
      </c>
      <c r="L394" s="14">
        <f t="shared" si="70"/>
        <v>458211600000</v>
      </c>
      <c r="M394" s="14">
        <f t="shared" si="71"/>
        <v>1.7045151148807548E-3</v>
      </c>
      <c r="N394" s="15">
        <f t="shared" si="72"/>
        <v>2.1306438936009436E-5</v>
      </c>
    </row>
    <row r="395" spans="2:14" x14ac:dyDescent="0.15">
      <c r="B395" s="11" t="s">
        <v>223</v>
      </c>
      <c r="C395" s="11" t="s">
        <v>44</v>
      </c>
      <c r="D395" s="10" t="s">
        <v>193</v>
      </c>
      <c r="E395" s="13">
        <f t="shared" si="64"/>
        <v>76</v>
      </c>
      <c r="F395" s="13">
        <f t="shared" si="73"/>
        <v>76</v>
      </c>
      <c r="G395" s="13">
        <f t="shared" si="66"/>
        <v>160</v>
      </c>
      <c r="H395" s="13">
        <f t="shared" si="67"/>
        <v>657</v>
      </c>
      <c r="I395" s="13">
        <f t="shared" si="68"/>
        <v>255</v>
      </c>
      <c r="J395" s="14">
        <f t="shared" si="63"/>
        <v>6</v>
      </c>
      <c r="K395" s="14">
        <f t="shared" si="69"/>
        <v>154829145600</v>
      </c>
      <c r="L395" s="14">
        <f t="shared" si="70"/>
        <v>928974873600</v>
      </c>
      <c r="M395" s="14">
        <f t="shared" si="71"/>
        <v>3.4557215779688656E-3</v>
      </c>
      <c r="N395" s="15">
        <f t="shared" si="72"/>
        <v>5.7595359632814423E-4</v>
      </c>
    </row>
    <row r="396" spans="2:14" x14ac:dyDescent="0.15">
      <c r="B396" s="8" t="s">
        <v>224</v>
      </c>
      <c r="C396" s="8" t="s">
        <v>44</v>
      </c>
      <c r="D396" s="10" t="s">
        <v>194</v>
      </c>
      <c r="E396" s="13">
        <f t="shared" si="64"/>
        <v>76</v>
      </c>
      <c r="F396" s="13">
        <f t="shared" si="73"/>
        <v>76</v>
      </c>
      <c r="G396" s="13">
        <f t="shared" si="66"/>
        <v>160</v>
      </c>
      <c r="H396" s="13">
        <f t="shared" si="67"/>
        <v>165</v>
      </c>
      <c r="I396" s="13">
        <f t="shared" si="68"/>
        <v>255</v>
      </c>
      <c r="J396" s="14">
        <f t="shared" si="63"/>
        <v>30</v>
      </c>
      <c r="K396" s="14">
        <f t="shared" si="69"/>
        <v>38884032000</v>
      </c>
      <c r="L396" s="14">
        <f t="shared" si="70"/>
        <v>1166520960000</v>
      </c>
      <c r="M396" s="14">
        <f t="shared" si="71"/>
        <v>4.339376410691498E-3</v>
      </c>
      <c r="N396" s="15">
        <f t="shared" si="72"/>
        <v>1.4464588035638327E-4</v>
      </c>
    </row>
    <row r="397" spans="2:14" x14ac:dyDescent="0.15">
      <c r="B397" s="8" t="s">
        <v>225</v>
      </c>
      <c r="C397" s="8" t="s">
        <v>44</v>
      </c>
      <c r="D397" s="10" t="s">
        <v>195</v>
      </c>
      <c r="E397" s="13">
        <f t="shared" si="64"/>
        <v>76</v>
      </c>
      <c r="F397" s="13">
        <f t="shared" si="73"/>
        <v>76</v>
      </c>
      <c r="G397" s="13">
        <f t="shared" si="66"/>
        <v>160</v>
      </c>
      <c r="H397" s="13">
        <f t="shared" si="67"/>
        <v>165</v>
      </c>
      <c r="I397" s="13">
        <f t="shared" si="68"/>
        <v>26</v>
      </c>
      <c r="J397" s="14">
        <f t="shared" si="63"/>
        <v>80</v>
      </c>
      <c r="K397" s="14">
        <f t="shared" si="69"/>
        <v>3964646400</v>
      </c>
      <c r="L397" s="14">
        <f t="shared" si="70"/>
        <v>317171712000</v>
      </c>
      <c r="M397" s="14">
        <f t="shared" si="71"/>
        <v>1.179856592710891E-3</v>
      </c>
      <c r="N397" s="15">
        <f t="shared" si="72"/>
        <v>1.4748207408886136E-5</v>
      </c>
    </row>
    <row r="398" spans="2:14" x14ac:dyDescent="0.15">
      <c r="B398" s="11" t="s">
        <v>223</v>
      </c>
      <c r="C398" s="11" t="s">
        <v>44</v>
      </c>
      <c r="D398" s="10" t="s">
        <v>196</v>
      </c>
      <c r="E398" s="13">
        <f t="shared" si="64"/>
        <v>80</v>
      </c>
      <c r="F398" s="13">
        <f t="shared" si="73"/>
        <v>97</v>
      </c>
      <c r="G398" s="13">
        <f t="shared" si="66"/>
        <v>160</v>
      </c>
      <c r="H398" s="13">
        <f t="shared" si="67"/>
        <v>657</v>
      </c>
      <c r="I398" s="13">
        <f t="shared" si="68"/>
        <v>255</v>
      </c>
      <c r="J398" s="14">
        <f t="shared" si="63"/>
        <v>6</v>
      </c>
      <c r="K398" s="14">
        <f t="shared" si="69"/>
        <v>208011456000</v>
      </c>
      <c r="L398" s="14">
        <f t="shared" si="70"/>
        <v>1248068736000</v>
      </c>
      <c r="M398" s="14">
        <f t="shared" si="71"/>
        <v>4.642728435775346E-3</v>
      </c>
      <c r="N398" s="15">
        <f t="shared" si="72"/>
        <v>7.7378807262922433E-4</v>
      </c>
    </row>
    <row r="399" spans="2:14" x14ac:dyDescent="0.15">
      <c r="B399" s="8" t="s">
        <v>224</v>
      </c>
      <c r="C399" s="8" t="s">
        <v>44</v>
      </c>
      <c r="D399" s="10" t="s">
        <v>197</v>
      </c>
      <c r="E399" s="13">
        <f t="shared" si="64"/>
        <v>80</v>
      </c>
      <c r="F399" s="13">
        <f t="shared" si="73"/>
        <v>97</v>
      </c>
      <c r="G399" s="13">
        <f t="shared" si="66"/>
        <v>160</v>
      </c>
      <c r="H399" s="13">
        <f t="shared" si="67"/>
        <v>121</v>
      </c>
      <c r="I399" s="13">
        <f t="shared" si="68"/>
        <v>255</v>
      </c>
      <c r="J399" s="14">
        <f t="shared" si="63"/>
        <v>30</v>
      </c>
      <c r="K399" s="14">
        <f t="shared" si="69"/>
        <v>38309568000</v>
      </c>
      <c r="L399" s="14">
        <f t="shared" si="70"/>
        <v>1149287040000</v>
      </c>
      <c r="M399" s="14">
        <f t="shared" si="71"/>
        <v>4.2752674332482256E-3</v>
      </c>
      <c r="N399" s="15">
        <f t="shared" si="72"/>
        <v>1.4250891444160752E-4</v>
      </c>
    </row>
    <row r="400" spans="2:14" x14ac:dyDescent="0.15">
      <c r="B400" s="8" t="s">
        <v>225</v>
      </c>
      <c r="C400" s="8" t="s">
        <v>44</v>
      </c>
      <c r="D400" s="10" t="s">
        <v>198</v>
      </c>
      <c r="E400" s="13">
        <f t="shared" si="64"/>
        <v>80</v>
      </c>
      <c r="F400" s="13">
        <f t="shared" si="73"/>
        <v>97</v>
      </c>
      <c r="G400" s="13">
        <f t="shared" si="66"/>
        <v>160</v>
      </c>
      <c r="H400" s="13">
        <f t="shared" si="67"/>
        <v>121</v>
      </c>
      <c r="I400" s="13">
        <f t="shared" si="68"/>
        <v>43</v>
      </c>
      <c r="J400" s="14">
        <f t="shared" si="63"/>
        <v>80</v>
      </c>
      <c r="K400" s="14">
        <f t="shared" si="69"/>
        <v>6460044800</v>
      </c>
      <c r="L400" s="14">
        <f t="shared" si="70"/>
        <v>516803584000</v>
      </c>
      <c r="M400" s="14">
        <f t="shared" si="71"/>
        <v>1.9224731987416857E-3</v>
      </c>
      <c r="N400" s="15">
        <f t="shared" si="72"/>
        <v>2.4030914984271071E-5</v>
      </c>
    </row>
    <row r="401" spans="2:14" x14ac:dyDescent="0.15">
      <c r="B401" s="11" t="s">
        <v>223</v>
      </c>
      <c r="C401" s="11" t="s">
        <v>44</v>
      </c>
      <c r="D401" s="10" t="s">
        <v>199</v>
      </c>
      <c r="E401" s="13">
        <f t="shared" si="64"/>
        <v>80</v>
      </c>
      <c r="F401" s="13">
        <f t="shared" si="73"/>
        <v>76</v>
      </c>
      <c r="G401" s="13">
        <f t="shared" si="66"/>
        <v>145</v>
      </c>
      <c r="H401" s="13">
        <f t="shared" si="67"/>
        <v>657</v>
      </c>
      <c r="I401" s="13">
        <f t="shared" si="68"/>
        <v>255</v>
      </c>
      <c r="J401" s="14">
        <f t="shared" si="63"/>
        <v>6</v>
      </c>
      <c r="K401" s="14">
        <f t="shared" si="69"/>
        <v>147698856000</v>
      </c>
      <c r="L401" s="14">
        <f t="shared" si="70"/>
        <v>886193136000</v>
      </c>
      <c r="M401" s="14">
        <f t="shared" si="71"/>
        <v>3.2965765052992467E-3</v>
      </c>
      <c r="N401" s="15">
        <f t="shared" si="72"/>
        <v>5.4942941754987449E-4</v>
      </c>
    </row>
    <row r="402" spans="2:14" x14ac:dyDescent="0.15">
      <c r="B402" s="8" t="s">
        <v>224</v>
      </c>
      <c r="C402" s="8" t="s">
        <v>44</v>
      </c>
      <c r="D402" s="10" t="s">
        <v>200</v>
      </c>
      <c r="E402" s="13">
        <f t="shared" si="64"/>
        <v>80</v>
      </c>
      <c r="F402" s="13">
        <f t="shared" si="73"/>
        <v>76</v>
      </c>
      <c r="G402" s="13">
        <f t="shared" si="66"/>
        <v>145</v>
      </c>
      <c r="H402" s="13">
        <f t="shared" si="67"/>
        <v>96</v>
      </c>
      <c r="I402" s="13">
        <f t="shared" si="68"/>
        <v>255</v>
      </c>
      <c r="J402" s="14">
        <f t="shared" si="63"/>
        <v>30</v>
      </c>
      <c r="K402" s="14">
        <f t="shared" si="69"/>
        <v>21581568000</v>
      </c>
      <c r="L402" s="14">
        <f t="shared" si="70"/>
        <v>647447040000</v>
      </c>
      <c r="M402" s="14">
        <f t="shared" si="71"/>
        <v>2.4084577207665729E-3</v>
      </c>
      <c r="N402" s="15">
        <f t="shared" si="72"/>
        <v>8.028192402555243E-5</v>
      </c>
    </row>
    <row r="403" spans="2:14" x14ac:dyDescent="0.15">
      <c r="B403" s="8" t="s">
        <v>225</v>
      </c>
      <c r="C403" s="8" t="s">
        <v>44</v>
      </c>
      <c r="D403" s="10" t="s">
        <v>201</v>
      </c>
      <c r="E403" s="13">
        <f t="shared" si="64"/>
        <v>80</v>
      </c>
      <c r="F403" s="13">
        <f t="shared" si="73"/>
        <v>76</v>
      </c>
      <c r="G403" s="13">
        <f t="shared" si="66"/>
        <v>145</v>
      </c>
      <c r="H403" s="13">
        <f t="shared" si="67"/>
        <v>96</v>
      </c>
      <c r="I403" s="13">
        <f t="shared" si="68"/>
        <v>43</v>
      </c>
      <c r="J403" s="14">
        <f t="shared" si="63"/>
        <v>80</v>
      </c>
      <c r="K403" s="14">
        <f t="shared" si="69"/>
        <v>3639244800</v>
      </c>
      <c r="L403" s="14">
        <f t="shared" si="70"/>
        <v>291139584000</v>
      </c>
      <c r="M403" s="14">
        <f t="shared" si="71"/>
        <v>1.0830188966584329E-3</v>
      </c>
      <c r="N403" s="15">
        <f t="shared" si="72"/>
        <v>1.353773620823041E-5</v>
      </c>
    </row>
    <row r="404" spans="2:14" x14ac:dyDescent="0.15">
      <c r="B404" s="11" t="s">
        <v>223</v>
      </c>
      <c r="C404" s="11" t="s">
        <v>44</v>
      </c>
      <c r="D404" s="10" t="s">
        <v>202</v>
      </c>
      <c r="E404" s="13">
        <f t="shared" si="64"/>
        <v>105</v>
      </c>
      <c r="F404" s="13">
        <f t="shared" si="73"/>
        <v>97</v>
      </c>
      <c r="G404" s="13">
        <f t="shared" si="66"/>
        <v>180</v>
      </c>
      <c r="H404" s="13">
        <f t="shared" si="67"/>
        <v>657</v>
      </c>
      <c r="I404" s="13">
        <f t="shared" si="68"/>
        <v>255</v>
      </c>
      <c r="J404" s="14">
        <f t="shared" si="63"/>
        <v>6</v>
      </c>
      <c r="K404" s="14">
        <f t="shared" si="69"/>
        <v>307141915500</v>
      </c>
      <c r="L404" s="14">
        <f t="shared" si="70"/>
        <v>1842851493000</v>
      </c>
      <c r="M404" s="14">
        <f t="shared" si="71"/>
        <v>6.8552787059495334E-3</v>
      </c>
      <c r="N404" s="15">
        <f t="shared" si="72"/>
        <v>1.1425464509915891E-3</v>
      </c>
    </row>
    <row r="405" spans="2:14" x14ac:dyDescent="0.15">
      <c r="B405" s="8" t="s">
        <v>224</v>
      </c>
      <c r="C405" s="8" t="s">
        <v>44</v>
      </c>
      <c r="D405" s="10" t="s">
        <v>203</v>
      </c>
      <c r="E405" s="13">
        <f t="shared" si="64"/>
        <v>105</v>
      </c>
      <c r="F405" s="13">
        <f t="shared" si="73"/>
        <v>97</v>
      </c>
      <c r="G405" s="13">
        <f t="shared" si="66"/>
        <v>180</v>
      </c>
      <c r="H405" s="13">
        <f t="shared" si="67"/>
        <v>96</v>
      </c>
      <c r="I405" s="13">
        <f t="shared" si="68"/>
        <v>255</v>
      </c>
      <c r="J405" s="14">
        <f t="shared" si="63"/>
        <v>30</v>
      </c>
      <c r="K405" s="14">
        <f t="shared" si="69"/>
        <v>44879184000</v>
      </c>
      <c r="L405" s="14">
        <f t="shared" si="70"/>
        <v>1346375520000</v>
      </c>
      <c r="M405" s="14">
        <f t="shared" si="71"/>
        <v>5.0084227988672391E-3</v>
      </c>
      <c r="N405" s="15">
        <f t="shared" si="72"/>
        <v>1.6694742662890798E-4</v>
      </c>
    </row>
    <row r="406" spans="2:14" x14ac:dyDescent="0.15">
      <c r="B406" s="8" t="s">
        <v>225</v>
      </c>
      <c r="C406" s="8" t="s">
        <v>44</v>
      </c>
      <c r="D406" s="10" t="s">
        <v>204</v>
      </c>
      <c r="E406" s="13">
        <f t="shared" si="64"/>
        <v>105</v>
      </c>
      <c r="F406" s="13">
        <f t="shared" si="73"/>
        <v>97</v>
      </c>
      <c r="G406" s="13">
        <f t="shared" si="66"/>
        <v>180</v>
      </c>
      <c r="H406" s="13">
        <f t="shared" si="67"/>
        <v>96</v>
      </c>
      <c r="I406" s="13">
        <f t="shared" si="68"/>
        <v>26</v>
      </c>
      <c r="J406" s="14">
        <f t="shared" si="63"/>
        <v>80</v>
      </c>
      <c r="K406" s="14">
        <f t="shared" si="69"/>
        <v>4575916800</v>
      </c>
      <c r="L406" s="14">
        <f t="shared" si="70"/>
        <v>366073344000</v>
      </c>
      <c r="M406" s="14">
        <f t="shared" si="71"/>
        <v>1.3617672446593278E-3</v>
      </c>
      <c r="N406" s="15">
        <f t="shared" si="72"/>
        <v>1.7022090558241597E-5</v>
      </c>
    </row>
    <row r="407" spans="2:14" x14ac:dyDescent="0.15">
      <c r="B407" s="11" t="s">
        <v>223</v>
      </c>
      <c r="C407" s="11" t="s">
        <v>44</v>
      </c>
      <c r="D407" s="10" t="s">
        <v>205</v>
      </c>
      <c r="E407" s="13">
        <f t="shared" si="64"/>
        <v>76</v>
      </c>
      <c r="F407" s="13">
        <f t="shared" si="73"/>
        <v>76</v>
      </c>
      <c r="G407" s="13">
        <f t="shared" si="66"/>
        <v>180</v>
      </c>
      <c r="H407" s="13">
        <f t="shared" si="67"/>
        <v>657</v>
      </c>
      <c r="I407" s="13">
        <f t="shared" si="68"/>
        <v>255</v>
      </c>
      <c r="J407" s="14">
        <f t="shared" si="63"/>
        <v>6</v>
      </c>
      <c r="K407" s="14">
        <f t="shared" si="69"/>
        <v>174182788800</v>
      </c>
      <c r="L407" s="14">
        <f t="shared" si="70"/>
        <v>1045096732800</v>
      </c>
      <c r="M407" s="14">
        <f t="shared" si="71"/>
        <v>3.8876867752149738E-3</v>
      </c>
      <c r="N407" s="15">
        <f t="shared" si="72"/>
        <v>6.479477958691623E-4</v>
      </c>
    </row>
    <row r="408" spans="2:14" x14ac:dyDescent="0.15">
      <c r="B408" s="8" t="s">
        <v>224</v>
      </c>
      <c r="C408" s="8" t="s">
        <v>44</v>
      </c>
      <c r="D408" s="10" t="s">
        <v>206</v>
      </c>
      <c r="E408" s="13">
        <f t="shared" si="64"/>
        <v>76</v>
      </c>
      <c r="F408" s="13">
        <f t="shared" si="73"/>
        <v>76</v>
      </c>
      <c r="G408" s="13">
        <f t="shared" si="66"/>
        <v>180</v>
      </c>
      <c r="H408" s="13">
        <f t="shared" si="67"/>
        <v>121</v>
      </c>
      <c r="I408" s="13">
        <f t="shared" si="68"/>
        <v>255</v>
      </c>
      <c r="J408" s="14">
        <f t="shared" si="63"/>
        <v>30</v>
      </c>
      <c r="K408" s="14">
        <f t="shared" si="69"/>
        <v>32079326400</v>
      </c>
      <c r="L408" s="14">
        <f t="shared" si="70"/>
        <v>962379792000</v>
      </c>
      <c r="M408" s="14">
        <f t="shared" si="71"/>
        <v>3.5799855388204856E-3</v>
      </c>
      <c r="N408" s="15">
        <f t="shared" si="72"/>
        <v>1.1933285129401618E-4</v>
      </c>
    </row>
    <row r="409" spans="2:14" x14ac:dyDescent="0.15">
      <c r="B409" s="8" t="s">
        <v>225</v>
      </c>
      <c r="C409" s="8" t="s">
        <v>44</v>
      </c>
      <c r="D409" s="10" t="s">
        <v>207</v>
      </c>
      <c r="E409" s="13">
        <f t="shared" si="64"/>
        <v>76</v>
      </c>
      <c r="F409" s="13">
        <f t="shared" si="73"/>
        <v>76</v>
      </c>
      <c r="G409" s="13">
        <f t="shared" si="66"/>
        <v>180</v>
      </c>
      <c r="H409" s="13">
        <f t="shared" si="67"/>
        <v>121</v>
      </c>
      <c r="I409" s="13">
        <f t="shared" si="68"/>
        <v>30</v>
      </c>
      <c r="J409" s="14">
        <f t="shared" si="63"/>
        <v>80</v>
      </c>
      <c r="K409" s="14">
        <f t="shared" si="69"/>
        <v>3774038400</v>
      </c>
      <c r="L409" s="14">
        <f t="shared" si="70"/>
        <v>301923072000</v>
      </c>
      <c r="M409" s="14">
        <f t="shared" si="71"/>
        <v>1.1231327180613289E-3</v>
      </c>
      <c r="N409" s="15">
        <f t="shared" si="72"/>
        <v>1.403915897576661E-5</v>
      </c>
    </row>
    <row r="410" spans="2:14" x14ac:dyDescent="0.15">
      <c r="B410" s="11" t="s">
        <v>226</v>
      </c>
      <c r="C410" s="11" t="s">
        <v>46</v>
      </c>
      <c r="D410" s="12" t="s">
        <v>179</v>
      </c>
      <c r="E410" s="13">
        <f t="shared" si="64"/>
        <v>66</v>
      </c>
      <c r="F410" s="13">
        <f t="shared" si="73"/>
        <v>55</v>
      </c>
      <c r="G410" s="13">
        <f t="shared" si="66"/>
        <v>195</v>
      </c>
      <c r="H410" s="13">
        <f t="shared" si="67"/>
        <v>657</v>
      </c>
      <c r="I410" s="13">
        <f t="shared" si="68"/>
        <v>255</v>
      </c>
      <c r="J410" s="14">
        <f t="shared" si="63"/>
        <v>5</v>
      </c>
      <c r="K410" s="14">
        <f t="shared" si="69"/>
        <v>118589649750</v>
      </c>
      <c r="L410" s="14">
        <f t="shared" si="70"/>
        <v>592948248750</v>
      </c>
      <c r="M410" s="14">
        <f t="shared" si="71"/>
        <v>2.2057260277488578E-3</v>
      </c>
      <c r="N410" s="15">
        <f t="shared" si="72"/>
        <v>4.4114520554977159E-4</v>
      </c>
    </row>
    <row r="411" spans="2:14" x14ac:dyDescent="0.15">
      <c r="B411" s="8" t="s">
        <v>227</v>
      </c>
      <c r="C411" s="8" t="s">
        <v>46</v>
      </c>
      <c r="D411" s="10" t="s">
        <v>181</v>
      </c>
      <c r="E411" s="13">
        <f t="shared" si="64"/>
        <v>66</v>
      </c>
      <c r="F411" s="13">
        <f>SUMIF(IF(MID($D411,2,1)="A",$C$55:$C$79,IF(MID($D411,2,1)="B",$D$55:$D$79,$E$55:$E$79)),$C411,$I$55:$I$79)</f>
        <v>55</v>
      </c>
      <c r="G411" s="13">
        <f t="shared" si="66"/>
        <v>195</v>
      </c>
      <c r="H411" s="13">
        <f t="shared" si="67"/>
        <v>96</v>
      </c>
      <c r="I411" s="13">
        <f t="shared" si="68"/>
        <v>255</v>
      </c>
      <c r="J411" s="14">
        <f t="shared" si="63"/>
        <v>15</v>
      </c>
      <c r="K411" s="14">
        <f t="shared" si="69"/>
        <v>17328168000</v>
      </c>
      <c r="L411" s="14">
        <f t="shared" si="70"/>
        <v>259922520000</v>
      </c>
      <c r="M411" s="14">
        <f t="shared" si="71"/>
        <v>9.6689360120497884E-4</v>
      </c>
      <c r="N411" s="15">
        <f t="shared" si="72"/>
        <v>6.4459573413665252E-5</v>
      </c>
    </row>
    <row r="412" spans="2:14" x14ac:dyDescent="0.15">
      <c r="B412" s="8" t="s">
        <v>228</v>
      </c>
      <c r="C412" s="8" t="s">
        <v>46</v>
      </c>
      <c r="D412" s="10" t="s">
        <v>183</v>
      </c>
      <c r="E412" s="13">
        <f t="shared" si="64"/>
        <v>66</v>
      </c>
      <c r="F412" s="13">
        <f t="shared" si="73"/>
        <v>55</v>
      </c>
      <c r="G412" s="13">
        <f t="shared" si="66"/>
        <v>195</v>
      </c>
      <c r="H412" s="13">
        <f t="shared" si="67"/>
        <v>96</v>
      </c>
      <c r="I412" s="13">
        <f t="shared" si="68"/>
        <v>48</v>
      </c>
      <c r="J412" s="14">
        <f t="shared" si="63"/>
        <v>75</v>
      </c>
      <c r="K412" s="14">
        <f t="shared" si="69"/>
        <v>3261772800</v>
      </c>
      <c r="L412" s="14">
        <f t="shared" si="70"/>
        <v>244632960000</v>
      </c>
      <c r="M412" s="14">
        <f t="shared" si="71"/>
        <v>9.1001750701645069E-4</v>
      </c>
      <c r="N412" s="15">
        <f t="shared" si="72"/>
        <v>1.2133566760219342E-5</v>
      </c>
    </row>
    <row r="413" spans="2:14" x14ac:dyDescent="0.15">
      <c r="B413" s="11" t="s">
        <v>226</v>
      </c>
      <c r="C413" s="11" t="s">
        <v>46</v>
      </c>
      <c r="D413" s="12" t="s">
        <v>184</v>
      </c>
      <c r="E413" s="13">
        <f t="shared" si="64"/>
        <v>45</v>
      </c>
      <c r="F413" s="13">
        <f t="shared" si="73"/>
        <v>80</v>
      </c>
      <c r="G413" s="13">
        <f t="shared" si="66"/>
        <v>195</v>
      </c>
      <c r="H413" s="13">
        <f t="shared" si="67"/>
        <v>657</v>
      </c>
      <c r="I413" s="13">
        <f t="shared" si="68"/>
        <v>255</v>
      </c>
      <c r="J413" s="14">
        <f t="shared" si="63"/>
        <v>5</v>
      </c>
      <c r="K413" s="14">
        <f t="shared" si="69"/>
        <v>117609570000</v>
      </c>
      <c r="L413" s="14">
        <f t="shared" si="70"/>
        <v>588047850000</v>
      </c>
      <c r="M413" s="14">
        <f t="shared" si="71"/>
        <v>2.1874968870236608E-3</v>
      </c>
      <c r="N413" s="15">
        <f t="shared" si="72"/>
        <v>4.3749937740473213E-4</v>
      </c>
    </row>
    <row r="414" spans="2:14" x14ac:dyDescent="0.15">
      <c r="B414" s="8" t="s">
        <v>227</v>
      </c>
      <c r="C414" s="8" t="s">
        <v>46</v>
      </c>
      <c r="D414" s="10" t="s">
        <v>185</v>
      </c>
      <c r="E414" s="13">
        <f t="shared" si="64"/>
        <v>45</v>
      </c>
      <c r="F414" s="13">
        <f t="shared" si="73"/>
        <v>80</v>
      </c>
      <c r="G414" s="13">
        <f t="shared" si="66"/>
        <v>195</v>
      </c>
      <c r="H414" s="13">
        <f t="shared" si="67"/>
        <v>66</v>
      </c>
      <c r="I414" s="13">
        <f t="shared" si="68"/>
        <v>255</v>
      </c>
      <c r="J414" s="14">
        <f t="shared" si="63"/>
        <v>15</v>
      </c>
      <c r="K414" s="14">
        <f t="shared" si="69"/>
        <v>11814660000</v>
      </c>
      <c r="L414" s="14">
        <f t="shared" si="70"/>
        <v>177219900000</v>
      </c>
      <c r="M414" s="14">
        <f t="shared" si="71"/>
        <v>6.5924563718521283E-4</v>
      </c>
      <c r="N414" s="15">
        <f t="shared" si="72"/>
        <v>4.3949709145680853E-5</v>
      </c>
    </row>
    <row r="415" spans="2:14" x14ac:dyDescent="0.15">
      <c r="B415" s="8" t="s">
        <v>228</v>
      </c>
      <c r="C415" s="8" t="s">
        <v>46</v>
      </c>
      <c r="D415" s="10" t="s">
        <v>186</v>
      </c>
      <c r="E415" s="13">
        <f t="shared" si="64"/>
        <v>45</v>
      </c>
      <c r="F415" s="13">
        <f t="shared" si="73"/>
        <v>80</v>
      </c>
      <c r="G415" s="13">
        <f t="shared" si="66"/>
        <v>195</v>
      </c>
      <c r="H415" s="13">
        <f t="shared" si="67"/>
        <v>66</v>
      </c>
      <c r="I415" s="13">
        <f t="shared" si="68"/>
        <v>34</v>
      </c>
      <c r="J415" s="14">
        <f t="shared" si="63"/>
        <v>75</v>
      </c>
      <c r="K415" s="14">
        <f t="shared" si="69"/>
        <v>1575288000</v>
      </c>
      <c r="L415" s="14">
        <f t="shared" si="70"/>
        <v>118146600000</v>
      </c>
      <c r="M415" s="14">
        <f t="shared" si="71"/>
        <v>4.3949709145680855E-4</v>
      </c>
      <c r="N415" s="15">
        <f t="shared" si="72"/>
        <v>5.8599612194241143E-6</v>
      </c>
    </row>
    <row r="416" spans="2:14" x14ac:dyDescent="0.15">
      <c r="B416" s="11" t="s">
        <v>226</v>
      </c>
      <c r="C416" s="11" t="s">
        <v>46</v>
      </c>
      <c r="D416" s="10" t="s">
        <v>187</v>
      </c>
      <c r="E416" s="13">
        <f t="shared" si="64"/>
        <v>96</v>
      </c>
      <c r="F416" s="13">
        <f t="shared" si="73"/>
        <v>75</v>
      </c>
      <c r="G416" s="13">
        <f t="shared" si="66"/>
        <v>155</v>
      </c>
      <c r="H416" s="13">
        <f t="shared" si="67"/>
        <v>657</v>
      </c>
      <c r="I416" s="13">
        <f t="shared" si="68"/>
        <v>255</v>
      </c>
      <c r="J416" s="14">
        <f t="shared" si="63"/>
        <v>5</v>
      </c>
      <c r="K416" s="14">
        <f t="shared" si="69"/>
        <v>186969060000</v>
      </c>
      <c r="L416" s="14">
        <f t="shared" si="70"/>
        <v>934845300000</v>
      </c>
      <c r="M416" s="14">
        <f t="shared" si="71"/>
        <v>3.4775591537299223E-3</v>
      </c>
      <c r="N416" s="15">
        <f t="shared" si="72"/>
        <v>6.9551183074598448E-4</v>
      </c>
    </row>
    <row r="417" spans="2:14" x14ac:dyDescent="0.15">
      <c r="B417" s="8" t="s">
        <v>227</v>
      </c>
      <c r="C417" s="8" t="s">
        <v>46</v>
      </c>
      <c r="D417" s="10" t="s">
        <v>188</v>
      </c>
      <c r="E417" s="13">
        <f t="shared" si="64"/>
        <v>96</v>
      </c>
      <c r="F417" s="13">
        <f t="shared" si="73"/>
        <v>75</v>
      </c>
      <c r="G417" s="13">
        <f t="shared" si="66"/>
        <v>155</v>
      </c>
      <c r="H417" s="13">
        <f t="shared" si="67"/>
        <v>52</v>
      </c>
      <c r="I417" s="13">
        <f t="shared" si="68"/>
        <v>255</v>
      </c>
      <c r="J417" s="14">
        <f t="shared" si="63"/>
        <v>15</v>
      </c>
      <c r="K417" s="14">
        <f t="shared" si="69"/>
        <v>14798160000</v>
      </c>
      <c r="L417" s="14">
        <f t="shared" si="70"/>
        <v>221972400000</v>
      </c>
      <c r="M417" s="14">
        <f t="shared" si="71"/>
        <v>8.257218081915797E-4</v>
      </c>
      <c r="N417" s="15">
        <f t="shared" si="72"/>
        <v>5.5048120546105316E-5</v>
      </c>
    </row>
    <row r="418" spans="2:14" x14ac:dyDescent="0.15">
      <c r="B418" s="8" t="s">
        <v>228</v>
      </c>
      <c r="C418" s="8" t="s">
        <v>46</v>
      </c>
      <c r="D418" s="10" t="s">
        <v>189</v>
      </c>
      <c r="E418" s="13">
        <f t="shared" si="64"/>
        <v>96</v>
      </c>
      <c r="F418" s="13">
        <f t="shared" si="73"/>
        <v>75</v>
      </c>
      <c r="G418" s="13">
        <f t="shared" si="66"/>
        <v>155</v>
      </c>
      <c r="H418" s="13">
        <f t="shared" si="67"/>
        <v>52</v>
      </c>
      <c r="I418" s="13">
        <f t="shared" si="68"/>
        <v>35</v>
      </c>
      <c r="J418" s="14">
        <f t="shared" si="63"/>
        <v>75</v>
      </c>
      <c r="K418" s="14">
        <f t="shared" si="69"/>
        <v>2031120000</v>
      </c>
      <c r="L418" s="14">
        <f t="shared" si="70"/>
        <v>152334000000</v>
      </c>
      <c r="M418" s="14">
        <f t="shared" si="71"/>
        <v>5.6667182915108409E-4</v>
      </c>
      <c r="N418" s="15">
        <f t="shared" si="72"/>
        <v>7.5556243886811213E-6</v>
      </c>
    </row>
    <row r="419" spans="2:14" x14ac:dyDescent="0.15">
      <c r="B419" s="11" t="s">
        <v>226</v>
      </c>
      <c r="C419" s="11" t="s">
        <v>46</v>
      </c>
      <c r="D419" s="10" t="s">
        <v>190</v>
      </c>
      <c r="E419" s="13">
        <f t="shared" si="64"/>
        <v>45</v>
      </c>
      <c r="F419" s="13">
        <f t="shared" si="73"/>
        <v>55</v>
      </c>
      <c r="G419" s="13">
        <f t="shared" si="66"/>
        <v>155</v>
      </c>
      <c r="H419" s="13">
        <f t="shared" si="67"/>
        <v>657</v>
      </c>
      <c r="I419" s="13">
        <f t="shared" si="68"/>
        <v>255</v>
      </c>
      <c r="J419" s="14">
        <f t="shared" si="63"/>
        <v>5</v>
      </c>
      <c r="K419" s="14">
        <f t="shared" si="69"/>
        <v>64270614375</v>
      </c>
      <c r="L419" s="14">
        <f t="shared" si="70"/>
        <v>321353071875</v>
      </c>
      <c r="M419" s="14">
        <f t="shared" si="71"/>
        <v>1.1954109590946607E-3</v>
      </c>
      <c r="N419" s="15">
        <f t="shared" si="72"/>
        <v>2.3908219181893216E-4</v>
      </c>
    </row>
    <row r="420" spans="2:14" x14ac:dyDescent="0.15">
      <c r="B420" s="8" t="s">
        <v>227</v>
      </c>
      <c r="C420" s="8" t="s">
        <v>46</v>
      </c>
      <c r="D420" s="10" t="s">
        <v>191</v>
      </c>
      <c r="E420" s="13">
        <f t="shared" si="64"/>
        <v>45</v>
      </c>
      <c r="F420" s="13">
        <f t="shared" si="73"/>
        <v>55</v>
      </c>
      <c r="G420" s="13">
        <f t="shared" si="66"/>
        <v>155</v>
      </c>
      <c r="H420" s="13">
        <f t="shared" si="67"/>
        <v>96</v>
      </c>
      <c r="I420" s="13">
        <f t="shared" si="68"/>
        <v>255</v>
      </c>
      <c r="J420" s="14">
        <f t="shared" si="63"/>
        <v>15</v>
      </c>
      <c r="K420" s="14">
        <f t="shared" si="69"/>
        <v>9391140000</v>
      </c>
      <c r="L420" s="14">
        <f t="shared" si="70"/>
        <v>140867100000</v>
      </c>
      <c r="M420" s="14">
        <f t="shared" si="71"/>
        <v>5.2401576289081017E-4</v>
      </c>
      <c r="N420" s="15">
        <f t="shared" si="72"/>
        <v>3.4934384192720682E-5</v>
      </c>
    </row>
    <row r="421" spans="2:14" x14ac:dyDescent="0.15">
      <c r="B421" s="8" t="s">
        <v>228</v>
      </c>
      <c r="C421" s="8" t="s">
        <v>46</v>
      </c>
      <c r="D421" s="10" t="s">
        <v>192</v>
      </c>
      <c r="E421" s="13">
        <f t="shared" si="64"/>
        <v>45</v>
      </c>
      <c r="F421" s="13">
        <f t="shared" si="73"/>
        <v>55</v>
      </c>
      <c r="G421" s="13">
        <f t="shared" si="66"/>
        <v>155</v>
      </c>
      <c r="H421" s="13">
        <f t="shared" si="67"/>
        <v>96</v>
      </c>
      <c r="I421" s="13">
        <f t="shared" si="68"/>
        <v>34</v>
      </c>
      <c r="J421" s="14">
        <f t="shared" si="63"/>
        <v>75</v>
      </c>
      <c r="K421" s="14">
        <f t="shared" si="69"/>
        <v>1252152000</v>
      </c>
      <c r="L421" s="14">
        <f t="shared" si="70"/>
        <v>93911400000</v>
      </c>
      <c r="M421" s="14">
        <f t="shared" si="71"/>
        <v>3.4934384192720678E-4</v>
      </c>
      <c r="N421" s="15">
        <f t="shared" si="72"/>
        <v>4.6579178923627571E-6</v>
      </c>
    </row>
    <row r="422" spans="2:14" x14ac:dyDescent="0.15">
      <c r="B422" s="11" t="s">
        <v>226</v>
      </c>
      <c r="C422" s="11" t="s">
        <v>46</v>
      </c>
      <c r="D422" s="10" t="s">
        <v>193</v>
      </c>
      <c r="E422" s="13">
        <f t="shared" si="64"/>
        <v>96</v>
      </c>
      <c r="F422" s="13">
        <f t="shared" si="73"/>
        <v>55</v>
      </c>
      <c r="G422" s="13">
        <f t="shared" si="66"/>
        <v>195</v>
      </c>
      <c r="H422" s="13">
        <f t="shared" si="67"/>
        <v>657</v>
      </c>
      <c r="I422" s="13">
        <f t="shared" si="68"/>
        <v>255</v>
      </c>
      <c r="J422" s="14">
        <f t="shared" si="63"/>
        <v>5</v>
      </c>
      <c r="K422" s="14">
        <f t="shared" si="69"/>
        <v>172494036000</v>
      </c>
      <c r="L422" s="14">
        <f t="shared" si="70"/>
        <v>862470180000</v>
      </c>
      <c r="M422" s="14">
        <f t="shared" si="71"/>
        <v>3.2083287676347026E-3</v>
      </c>
      <c r="N422" s="15">
        <f t="shared" si="72"/>
        <v>6.4166575352694053E-4</v>
      </c>
    </row>
    <row r="423" spans="2:14" x14ac:dyDescent="0.15">
      <c r="B423" s="8" t="s">
        <v>227</v>
      </c>
      <c r="C423" s="8" t="s">
        <v>46</v>
      </c>
      <c r="D423" s="10" t="s">
        <v>194</v>
      </c>
      <c r="E423" s="13">
        <f t="shared" si="64"/>
        <v>96</v>
      </c>
      <c r="F423" s="13">
        <f>SUMIF(IF(MID($D423,2,1)="A",$C$55:$C$79,IF(MID($D423,2,1)="B",$D$55:$D$79,$E$55:$E$79)),$C423,$I$55:$I$79)</f>
        <v>55</v>
      </c>
      <c r="G423" s="13">
        <f t="shared" si="66"/>
        <v>195</v>
      </c>
      <c r="H423" s="13">
        <f t="shared" si="67"/>
        <v>96</v>
      </c>
      <c r="I423" s="13">
        <f t="shared" si="68"/>
        <v>255</v>
      </c>
      <c r="J423" s="14">
        <f t="shared" ref="J423:J486" si="74">VLOOKUP($C423,$P$4:$T$17,VALUE(RIGHT($B423,1)),0)</f>
        <v>15</v>
      </c>
      <c r="K423" s="14">
        <f t="shared" si="69"/>
        <v>25204608000</v>
      </c>
      <c r="L423" s="14">
        <f t="shared" si="70"/>
        <v>378069120000</v>
      </c>
      <c r="M423" s="14">
        <f t="shared" si="71"/>
        <v>1.4063906926617873E-3</v>
      </c>
      <c r="N423" s="15">
        <f t="shared" si="72"/>
        <v>9.3759379510785829E-5</v>
      </c>
    </row>
    <row r="424" spans="2:14" x14ac:dyDescent="0.15">
      <c r="B424" s="8" t="s">
        <v>228</v>
      </c>
      <c r="C424" s="8" t="s">
        <v>46</v>
      </c>
      <c r="D424" s="10" t="s">
        <v>195</v>
      </c>
      <c r="E424" s="13">
        <f t="shared" ref="E424:E487" si="75">SUMIF(IF(MID($D424,1,1)="A",$C$27:$C$51,IF(MID($D424,1,1)="B",$D$27:$D$51,$E$27:$E$51)),$C424,$I$27:$I$51)</f>
        <v>96</v>
      </c>
      <c r="F424" s="13">
        <f t="shared" si="73"/>
        <v>55</v>
      </c>
      <c r="G424" s="13">
        <f t="shared" ref="G424:G487" si="76">IF(MID($D424,3,1)="@",SUM($I$83:$I$107),SUMIF(IF(MID($D424,3,1)="A",$C$83:$C$107,IF(MID($D424,3,1)="B",$D$83:$D$107,$E$83:$E$107)),$C424,$I$83:$I$107)+IF($C424="BAR",0,SUMIF(IF(MID($D424,3,1)="A",$C$83:$C$107,IF(MID($D424,3,1)="B",$D$83:$D$107,$E$83:$E$107)),"BAR",$I$83:$I$107)))</f>
        <v>195</v>
      </c>
      <c r="H424" s="13">
        <f t="shared" ref="H424:H487" si="77">IF(MID($D424,4,1)="@",SUM($I$111:$I$135),SUMIF(IF(MID($D424,4,1)="A",$C$111:$C$135,IF(MID($D424,4,1)="B",$D$111:$D$135,$E$111:$E$135)),$C424,$I$111:$I$135)+IF($C424="BAR",0,SUMIF(IF(MID($D424,4,1)="A",$C$111:$C$135,IF(MID($D424,4,1)="B",$D$111:$D$135,$E$111:$E$135)),"BAR",$I$111:$I$135)))</f>
        <v>96</v>
      </c>
      <c r="I424" s="13">
        <f t="shared" ref="I424:I487" si="78">IF(MID($D424,5,1)="@",SUM($I$139:$I$163),SUMIF(IF(MID($D424,5,1)="A",$C$139:$C$163,IF(MID($D424,5,1)="B",$D$139:$D$163,$E$139:$E$163)),$C424,$I$139:$I$163)+IF($C424="BAR",0,SUMIF(IF(MID($D424,5,1)="A",$C$139:$C$163,IF(MID($D424,5,1)="B",$D$139:$D$163,$E$139:$E$163)),"BAR",$I$139:$I$163)))</f>
        <v>35</v>
      </c>
      <c r="J424" s="14">
        <f t="shared" si="74"/>
        <v>75</v>
      </c>
      <c r="K424" s="14">
        <f t="shared" ref="K424:K487" si="79">E424*F424*G424*H424*I424</f>
        <v>3459456000</v>
      </c>
      <c r="L424" s="14">
        <f t="shared" ref="L424:L487" si="80">J424*K424</f>
        <v>259459200000</v>
      </c>
      <c r="M424" s="14">
        <f t="shared" ref="M424:M487" si="81">L424/$L$139</f>
        <v>9.6517008319926584E-4</v>
      </c>
      <c r="N424" s="15">
        <f t="shared" ref="N424:N487" si="82">K424/$L$139</f>
        <v>1.2868934442656878E-5</v>
      </c>
    </row>
    <row r="425" spans="2:14" x14ac:dyDescent="0.15">
      <c r="B425" s="11" t="s">
        <v>226</v>
      </c>
      <c r="C425" s="11" t="s">
        <v>46</v>
      </c>
      <c r="D425" s="10" t="s">
        <v>196</v>
      </c>
      <c r="E425" s="13">
        <f t="shared" si="75"/>
        <v>66</v>
      </c>
      <c r="F425" s="13">
        <f t="shared" si="73"/>
        <v>80</v>
      </c>
      <c r="G425" s="13">
        <f t="shared" si="76"/>
        <v>195</v>
      </c>
      <c r="H425" s="13">
        <f t="shared" si="77"/>
        <v>657</v>
      </c>
      <c r="I425" s="13">
        <f t="shared" si="78"/>
        <v>255</v>
      </c>
      <c r="J425" s="14">
        <f t="shared" si="74"/>
        <v>5</v>
      </c>
      <c r="K425" s="14">
        <f t="shared" si="79"/>
        <v>172494036000</v>
      </c>
      <c r="L425" s="14">
        <f t="shared" si="80"/>
        <v>862470180000</v>
      </c>
      <c r="M425" s="14">
        <f t="shared" si="81"/>
        <v>3.2083287676347026E-3</v>
      </c>
      <c r="N425" s="15">
        <f t="shared" si="82"/>
        <v>6.4166575352694053E-4</v>
      </c>
    </row>
    <row r="426" spans="2:14" x14ac:dyDescent="0.15">
      <c r="B426" s="8" t="s">
        <v>227</v>
      </c>
      <c r="C426" s="8" t="s">
        <v>46</v>
      </c>
      <c r="D426" s="10" t="s">
        <v>197</v>
      </c>
      <c r="E426" s="13">
        <f t="shared" si="75"/>
        <v>66</v>
      </c>
      <c r="F426" s="13">
        <f t="shared" si="73"/>
        <v>80</v>
      </c>
      <c r="G426" s="13">
        <f t="shared" si="76"/>
        <v>195</v>
      </c>
      <c r="H426" s="13">
        <f t="shared" si="77"/>
        <v>66</v>
      </c>
      <c r="I426" s="13">
        <f t="shared" si="78"/>
        <v>255</v>
      </c>
      <c r="J426" s="14">
        <f t="shared" si="74"/>
        <v>15</v>
      </c>
      <c r="K426" s="14">
        <f t="shared" si="79"/>
        <v>17328168000</v>
      </c>
      <c r="L426" s="14">
        <f t="shared" si="80"/>
        <v>259922520000</v>
      </c>
      <c r="M426" s="14">
        <f t="shared" si="81"/>
        <v>9.6689360120497884E-4</v>
      </c>
      <c r="N426" s="15">
        <f t="shared" si="82"/>
        <v>6.4459573413665252E-5</v>
      </c>
    </row>
    <row r="427" spans="2:14" x14ac:dyDescent="0.15">
      <c r="B427" s="8" t="s">
        <v>228</v>
      </c>
      <c r="C427" s="8" t="s">
        <v>46</v>
      </c>
      <c r="D427" s="10" t="s">
        <v>198</v>
      </c>
      <c r="E427" s="13">
        <f t="shared" si="75"/>
        <v>66</v>
      </c>
      <c r="F427" s="13">
        <f t="shared" si="73"/>
        <v>80</v>
      </c>
      <c r="G427" s="13">
        <f t="shared" si="76"/>
        <v>195</v>
      </c>
      <c r="H427" s="13">
        <f t="shared" si="77"/>
        <v>66</v>
      </c>
      <c r="I427" s="13">
        <f t="shared" si="78"/>
        <v>48</v>
      </c>
      <c r="J427" s="14">
        <f t="shared" si="74"/>
        <v>75</v>
      </c>
      <c r="K427" s="14">
        <f t="shared" si="79"/>
        <v>3261772800</v>
      </c>
      <c r="L427" s="14">
        <f t="shared" si="80"/>
        <v>244632960000</v>
      </c>
      <c r="M427" s="14">
        <f t="shared" si="81"/>
        <v>9.1001750701645069E-4</v>
      </c>
      <c r="N427" s="15">
        <f t="shared" si="82"/>
        <v>1.2133566760219342E-5</v>
      </c>
    </row>
    <row r="428" spans="2:14" x14ac:dyDescent="0.15">
      <c r="B428" s="11" t="s">
        <v>226</v>
      </c>
      <c r="C428" s="11" t="s">
        <v>46</v>
      </c>
      <c r="D428" s="10" t="s">
        <v>199</v>
      </c>
      <c r="E428" s="13">
        <f t="shared" si="75"/>
        <v>66</v>
      </c>
      <c r="F428" s="13">
        <f t="shared" si="73"/>
        <v>75</v>
      </c>
      <c r="G428" s="13">
        <f t="shared" si="76"/>
        <v>155</v>
      </c>
      <c r="H428" s="13">
        <f t="shared" si="77"/>
        <v>657</v>
      </c>
      <c r="I428" s="13">
        <f t="shared" si="78"/>
        <v>255</v>
      </c>
      <c r="J428" s="14">
        <f t="shared" si="74"/>
        <v>5</v>
      </c>
      <c r="K428" s="14">
        <f t="shared" si="79"/>
        <v>128541228750</v>
      </c>
      <c r="L428" s="14">
        <f t="shared" si="80"/>
        <v>642706143750</v>
      </c>
      <c r="M428" s="14">
        <f t="shared" si="81"/>
        <v>2.3908219181893215E-3</v>
      </c>
      <c r="N428" s="15">
        <f t="shared" si="82"/>
        <v>4.7816438363786431E-4</v>
      </c>
    </row>
    <row r="429" spans="2:14" x14ac:dyDescent="0.15">
      <c r="B429" s="8" t="s">
        <v>227</v>
      </c>
      <c r="C429" s="8" t="s">
        <v>46</v>
      </c>
      <c r="D429" s="10" t="s">
        <v>200</v>
      </c>
      <c r="E429" s="13">
        <f t="shared" si="75"/>
        <v>66</v>
      </c>
      <c r="F429" s="13">
        <f t="shared" si="73"/>
        <v>75</v>
      </c>
      <c r="G429" s="13">
        <f t="shared" si="76"/>
        <v>155</v>
      </c>
      <c r="H429" s="13">
        <f t="shared" si="77"/>
        <v>52</v>
      </c>
      <c r="I429" s="13">
        <f t="shared" si="78"/>
        <v>255</v>
      </c>
      <c r="J429" s="14">
        <f t="shared" si="74"/>
        <v>15</v>
      </c>
      <c r="K429" s="14">
        <f t="shared" si="79"/>
        <v>10173735000</v>
      </c>
      <c r="L429" s="14">
        <f t="shared" si="80"/>
        <v>152606025000</v>
      </c>
      <c r="M429" s="14">
        <f t="shared" si="81"/>
        <v>5.6768374313171104E-4</v>
      </c>
      <c r="N429" s="15">
        <f t="shared" si="82"/>
        <v>3.7845582875447406E-5</v>
      </c>
    </row>
    <row r="430" spans="2:14" x14ac:dyDescent="0.15">
      <c r="B430" s="8" t="s">
        <v>228</v>
      </c>
      <c r="C430" s="8" t="s">
        <v>46</v>
      </c>
      <c r="D430" s="10" t="s">
        <v>201</v>
      </c>
      <c r="E430" s="13">
        <f t="shared" si="75"/>
        <v>66</v>
      </c>
      <c r="F430" s="13">
        <f t="shared" si="73"/>
        <v>75</v>
      </c>
      <c r="G430" s="13">
        <f t="shared" si="76"/>
        <v>155</v>
      </c>
      <c r="H430" s="13">
        <f t="shared" si="77"/>
        <v>52</v>
      </c>
      <c r="I430" s="13">
        <f t="shared" si="78"/>
        <v>48</v>
      </c>
      <c r="J430" s="14">
        <f t="shared" si="74"/>
        <v>75</v>
      </c>
      <c r="K430" s="14">
        <f t="shared" si="79"/>
        <v>1915056000</v>
      </c>
      <c r="L430" s="14">
        <f t="shared" si="80"/>
        <v>143629200000</v>
      </c>
      <c r="M430" s="14">
        <f t="shared" si="81"/>
        <v>5.3429058177102218E-4</v>
      </c>
      <c r="N430" s="15">
        <f t="shared" si="82"/>
        <v>7.1238744236136285E-6</v>
      </c>
    </row>
    <row r="431" spans="2:14" x14ac:dyDescent="0.15">
      <c r="B431" s="11" t="s">
        <v>226</v>
      </c>
      <c r="C431" s="11" t="s">
        <v>46</v>
      </c>
      <c r="D431" s="10" t="s">
        <v>202</v>
      </c>
      <c r="E431" s="13">
        <f t="shared" si="75"/>
        <v>45</v>
      </c>
      <c r="F431" s="13">
        <f t="shared" si="73"/>
        <v>80</v>
      </c>
      <c r="G431" s="13">
        <f t="shared" si="76"/>
        <v>195</v>
      </c>
      <c r="H431" s="13">
        <f t="shared" si="77"/>
        <v>657</v>
      </c>
      <c r="I431" s="13">
        <f t="shared" si="78"/>
        <v>255</v>
      </c>
      <c r="J431" s="14">
        <f t="shared" si="74"/>
        <v>5</v>
      </c>
      <c r="K431" s="14">
        <f t="shared" si="79"/>
        <v>117609570000</v>
      </c>
      <c r="L431" s="14">
        <f t="shared" si="80"/>
        <v>588047850000</v>
      </c>
      <c r="M431" s="14">
        <f t="shared" si="81"/>
        <v>2.1874968870236608E-3</v>
      </c>
      <c r="N431" s="15">
        <f t="shared" si="82"/>
        <v>4.3749937740473213E-4</v>
      </c>
    </row>
    <row r="432" spans="2:14" x14ac:dyDescent="0.15">
      <c r="B432" s="8" t="s">
        <v>227</v>
      </c>
      <c r="C432" s="8" t="s">
        <v>46</v>
      </c>
      <c r="D432" s="10" t="s">
        <v>203</v>
      </c>
      <c r="E432" s="13">
        <f t="shared" si="75"/>
        <v>45</v>
      </c>
      <c r="F432" s="13">
        <f t="shared" si="73"/>
        <v>80</v>
      </c>
      <c r="G432" s="13">
        <f t="shared" si="76"/>
        <v>195</v>
      </c>
      <c r="H432" s="13">
        <f t="shared" si="77"/>
        <v>52</v>
      </c>
      <c r="I432" s="13">
        <f t="shared" si="78"/>
        <v>255</v>
      </c>
      <c r="J432" s="14">
        <f t="shared" si="74"/>
        <v>15</v>
      </c>
      <c r="K432" s="14">
        <f t="shared" si="79"/>
        <v>9308520000</v>
      </c>
      <c r="L432" s="14">
        <f t="shared" si="80"/>
        <v>139627800000</v>
      </c>
      <c r="M432" s="14">
        <f t="shared" si="81"/>
        <v>5.1940565353986461E-4</v>
      </c>
      <c r="N432" s="15">
        <f t="shared" si="82"/>
        <v>3.4627043569324308E-5</v>
      </c>
    </row>
    <row r="433" spans="2:14" x14ac:dyDescent="0.15">
      <c r="B433" s="8" t="s">
        <v>228</v>
      </c>
      <c r="C433" s="8" t="s">
        <v>46</v>
      </c>
      <c r="D433" s="10" t="s">
        <v>204</v>
      </c>
      <c r="E433" s="13">
        <f t="shared" si="75"/>
        <v>45</v>
      </c>
      <c r="F433" s="13">
        <f>SUMIF(IF(MID($D433,2,1)="A",$C$55:$C$79,IF(MID($D433,2,1)="B",$D$55:$D$79,$E$55:$E$79)),$C433,$I$55:$I$79)</f>
        <v>80</v>
      </c>
      <c r="G433" s="13">
        <f t="shared" si="76"/>
        <v>195</v>
      </c>
      <c r="H433" s="13">
        <f t="shared" si="77"/>
        <v>52</v>
      </c>
      <c r="I433" s="13">
        <f t="shared" si="78"/>
        <v>35</v>
      </c>
      <c r="J433" s="14">
        <f t="shared" si="74"/>
        <v>75</v>
      </c>
      <c r="K433" s="14">
        <f t="shared" si="79"/>
        <v>1277640000</v>
      </c>
      <c r="L433" s="14">
        <f t="shared" si="80"/>
        <v>95823000000</v>
      </c>
      <c r="M433" s="14">
        <f t="shared" si="81"/>
        <v>3.5645486027245616E-4</v>
      </c>
      <c r="N433" s="15">
        <f t="shared" si="82"/>
        <v>4.7527314702994154E-6</v>
      </c>
    </row>
    <row r="434" spans="2:14" x14ac:dyDescent="0.15">
      <c r="B434" s="11" t="s">
        <v>226</v>
      </c>
      <c r="C434" s="11" t="s">
        <v>46</v>
      </c>
      <c r="D434" s="10" t="s">
        <v>205</v>
      </c>
      <c r="E434" s="13">
        <f t="shared" si="75"/>
        <v>96</v>
      </c>
      <c r="F434" s="13">
        <f t="shared" si="73"/>
        <v>75</v>
      </c>
      <c r="G434" s="13">
        <f t="shared" si="76"/>
        <v>195</v>
      </c>
      <c r="H434" s="13">
        <f t="shared" si="77"/>
        <v>657</v>
      </c>
      <c r="I434" s="13">
        <f t="shared" si="78"/>
        <v>255</v>
      </c>
      <c r="J434" s="14">
        <f t="shared" si="74"/>
        <v>5</v>
      </c>
      <c r="K434" s="14">
        <f t="shared" si="79"/>
        <v>235219140000</v>
      </c>
      <c r="L434" s="14">
        <f t="shared" si="80"/>
        <v>1176095700000</v>
      </c>
      <c r="M434" s="14">
        <f t="shared" si="81"/>
        <v>4.3749937740473217E-3</v>
      </c>
      <c r="N434" s="15">
        <f t="shared" si="82"/>
        <v>8.7499875480946427E-4</v>
      </c>
    </row>
    <row r="435" spans="2:14" x14ac:dyDescent="0.15">
      <c r="B435" s="8" t="s">
        <v>227</v>
      </c>
      <c r="C435" s="8" t="s">
        <v>46</v>
      </c>
      <c r="D435" s="10" t="s">
        <v>206</v>
      </c>
      <c r="E435" s="13">
        <f t="shared" si="75"/>
        <v>96</v>
      </c>
      <c r="F435" s="13">
        <f t="shared" si="73"/>
        <v>75</v>
      </c>
      <c r="G435" s="13">
        <f t="shared" si="76"/>
        <v>195</v>
      </c>
      <c r="H435" s="13">
        <f t="shared" si="77"/>
        <v>66</v>
      </c>
      <c r="I435" s="13">
        <f t="shared" si="78"/>
        <v>255</v>
      </c>
      <c r="J435" s="14">
        <f t="shared" si="74"/>
        <v>15</v>
      </c>
      <c r="K435" s="14">
        <f t="shared" si="79"/>
        <v>23629320000</v>
      </c>
      <c r="L435" s="14">
        <f t="shared" si="80"/>
        <v>354439800000</v>
      </c>
      <c r="M435" s="14">
        <f t="shared" si="81"/>
        <v>1.3184912743704257E-3</v>
      </c>
      <c r="N435" s="15">
        <f t="shared" si="82"/>
        <v>8.7899418291361705E-5</v>
      </c>
    </row>
    <row r="436" spans="2:14" x14ac:dyDescent="0.15">
      <c r="B436" s="8" t="s">
        <v>228</v>
      </c>
      <c r="C436" s="8" t="s">
        <v>46</v>
      </c>
      <c r="D436" s="10" t="s">
        <v>207</v>
      </c>
      <c r="E436" s="13">
        <f t="shared" si="75"/>
        <v>96</v>
      </c>
      <c r="F436" s="13">
        <f t="shared" si="73"/>
        <v>75</v>
      </c>
      <c r="G436" s="13">
        <f t="shared" si="76"/>
        <v>195</v>
      </c>
      <c r="H436" s="13">
        <f t="shared" si="77"/>
        <v>66</v>
      </c>
      <c r="I436" s="13">
        <f t="shared" si="78"/>
        <v>34</v>
      </c>
      <c r="J436" s="14">
        <f t="shared" si="74"/>
        <v>75</v>
      </c>
      <c r="K436" s="14">
        <f t="shared" si="79"/>
        <v>3150576000</v>
      </c>
      <c r="L436" s="14">
        <f t="shared" si="80"/>
        <v>236293200000</v>
      </c>
      <c r="M436" s="14">
        <f t="shared" si="81"/>
        <v>8.7899418291361711E-4</v>
      </c>
      <c r="N436" s="15">
        <f t="shared" si="82"/>
        <v>1.1719922438848229E-5</v>
      </c>
    </row>
    <row r="437" spans="2:14" x14ac:dyDescent="0.15">
      <c r="B437" s="11" t="s">
        <v>272</v>
      </c>
      <c r="C437" s="11" t="s">
        <v>261</v>
      </c>
      <c r="D437" s="12" t="s">
        <v>179</v>
      </c>
      <c r="E437" s="13">
        <f t="shared" si="75"/>
        <v>15</v>
      </c>
      <c r="F437" s="13">
        <f t="shared" si="73"/>
        <v>7</v>
      </c>
      <c r="G437" s="13">
        <f t="shared" si="76"/>
        <v>95</v>
      </c>
      <c r="H437" s="13">
        <f t="shared" si="77"/>
        <v>657</v>
      </c>
      <c r="I437" s="13">
        <f t="shared" si="78"/>
        <v>255</v>
      </c>
      <c r="J437" s="14">
        <f t="shared" si="74"/>
        <v>1500</v>
      </c>
      <c r="K437" s="14">
        <f t="shared" si="79"/>
        <v>1671161625</v>
      </c>
      <c r="L437" s="14">
        <f t="shared" si="80"/>
        <v>2506742437500</v>
      </c>
      <c r="M437" s="14">
        <f t="shared" si="81"/>
        <v>9.3249066017354765E-3</v>
      </c>
      <c r="N437" s="15">
        <f t="shared" si="82"/>
        <v>6.2166044011569849E-6</v>
      </c>
    </row>
    <row r="438" spans="2:14" x14ac:dyDescent="0.15">
      <c r="B438" s="8" t="s">
        <v>273</v>
      </c>
      <c r="C438" s="8" t="s">
        <v>261</v>
      </c>
      <c r="D438" s="10" t="s">
        <v>181</v>
      </c>
      <c r="E438" s="13">
        <f t="shared" si="75"/>
        <v>15</v>
      </c>
      <c r="F438" s="13">
        <f t="shared" si="73"/>
        <v>7</v>
      </c>
      <c r="G438" s="13">
        <f t="shared" si="76"/>
        <v>95</v>
      </c>
      <c r="H438" s="13">
        <f t="shared" si="77"/>
        <v>55</v>
      </c>
      <c r="I438" s="13">
        <f t="shared" si="78"/>
        <v>255</v>
      </c>
      <c r="J438" s="14">
        <f t="shared" si="74"/>
        <v>4500</v>
      </c>
      <c r="K438" s="14">
        <f t="shared" si="79"/>
        <v>139899375</v>
      </c>
      <c r="L438" s="14">
        <f t="shared" si="80"/>
        <v>629547187500</v>
      </c>
      <c r="M438" s="14">
        <f t="shared" si="81"/>
        <v>2.3418715209837957E-3</v>
      </c>
      <c r="N438" s="15">
        <f t="shared" si="82"/>
        <v>5.204158935519546E-7</v>
      </c>
    </row>
    <row r="439" spans="2:14" x14ac:dyDescent="0.15">
      <c r="B439" s="8" t="s">
        <v>274</v>
      </c>
      <c r="C439" s="8" t="s">
        <v>261</v>
      </c>
      <c r="D439" s="10" t="s">
        <v>183</v>
      </c>
      <c r="E439" s="13">
        <f t="shared" si="75"/>
        <v>15</v>
      </c>
      <c r="F439" s="13">
        <f t="shared" si="73"/>
        <v>7</v>
      </c>
      <c r="G439" s="13">
        <f t="shared" si="76"/>
        <v>95</v>
      </c>
      <c r="H439" s="13">
        <f t="shared" si="77"/>
        <v>55</v>
      </c>
      <c r="I439" s="13">
        <f t="shared" si="78"/>
        <v>20</v>
      </c>
      <c r="J439" s="14">
        <f t="shared" si="74"/>
        <v>7500</v>
      </c>
      <c r="K439" s="14">
        <f t="shared" si="79"/>
        <v>10972500</v>
      </c>
      <c r="L439" s="14">
        <f t="shared" si="80"/>
        <v>82293750000</v>
      </c>
      <c r="M439" s="14">
        <f t="shared" si="81"/>
        <v>3.0612699620703211E-4</v>
      </c>
      <c r="N439" s="15">
        <f t="shared" si="82"/>
        <v>4.081693282760428E-8</v>
      </c>
    </row>
    <row r="440" spans="2:14" x14ac:dyDescent="0.15">
      <c r="B440" s="11" t="s">
        <v>272</v>
      </c>
      <c r="C440" s="11" t="s">
        <v>261</v>
      </c>
      <c r="D440" s="12" t="s">
        <v>184</v>
      </c>
      <c r="E440" s="13">
        <f>SUMIF(IF(MID($D440,1,1)="A",$C$27:$C$51,IF(MID($D440,1,1)="B",$D$27:$D$51,$E$27:$E$51)),$C440,$I$27:$I$51)</f>
        <v>15</v>
      </c>
      <c r="F440" s="13">
        <f t="shared" si="73"/>
        <v>11</v>
      </c>
      <c r="G440" s="13">
        <f t="shared" si="76"/>
        <v>75</v>
      </c>
      <c r="H440" s="13">
        <f t="shared" si="77"/>
        <v>657</v>
      </c>
      <c r="I440" s="13">
        <f t="shared" si="78"/>
        <v>255</v>
      </c>
      <c r="J440" s="14">
        <f t="shared" si="74"/>
        <v>1500</v>
      </c>
      <c r="K440" s="14">
        <f t="shared" si="79"/>
        <v>2073245625</v>
      </c>
      <c r="L440" s="14">
        <f t="shared" si="80"/>
        <v>3109868437500</v>
      </c>
      <c r="M440" s="14">
        <f t="shared" si="81"/>
        <v>1.1568493152528975E-2</v>
      </c>
      <c r="N440" s="15">
        <f t="shared" si="82"/>
        <v>7.7123287683526503E-6</v>
      </c>
    </row>
    <row r="441" spans="2:14" x14ac:dyDescent="0.15">
      <c r="B441" s="8" t="s">
        <v>273</v>
      </c>
      <c r="C441" s="8" t="s">
        <v>261</v>
      </c>
      <c r="D441" s="10" t="s">
        <v>185</v>
      </c>
      <c r="E441" s="13">
        <f t="shared" si="75"/>
        <v>15</v>
      </c>
      <c r="F441" s="13">
        <f>SUMIF(IF(MID($D441,2,1)="A",$C$55:$C$79,IF(MID($D441,2,1)="B",$D$55:$D$79,$E$55:$E$79)),$C441,$I$55:$I$79)</f>
        <v>11</v>
      </c>
      <c r="G441" s="13">
        <f t="shared" si="76"/>
        <v>75</v>
      </c>
      <c r="H441" s="13">
        <f t="shared" si="77"/>
        <v>40</v>
      </c>
      <c r="I441" s="13">
        <f t="shared" si="78"/>
        <v>255</v>
      </c>
      <c r="J441" s="14">
        <f t="shared" si="74"/>
        <v>4500</v>
      </c>
      <c r="K441" s="14">
        <f t="shared" si="79"/>
        <v>126225000</v>
      </c>
      <c r="L441" s="14">
        <f t="shared" si="80"/>
        <v>568012500000</v>
      </c>
      <c r="M441" s="14">
        <f t="shared" si="81"/>
        <v>2.1129667858500413E-3</v>
      </c>
      <c r="N441" s="15">
        <f t="shared" si="82"/>
        <v>4.6954817463334248E-7</v>
      </c>
    </row>
    <row r="442" spans="2:14" x14ac:dyDescent="0.15">
      <c r="B442" s="8" t="s">
        <v>274</v>
      </c>
      <c r="C442" s="8" t="s">
        <v>261</v>
      </c>
      <c r="D442" s="10" t="s">
        <v>186</v>
      </c>
      <c r="E442" s="13">
        <f t="shared" si="75"/>
        <v>15</v>
      </c>
      <c r="F442" s="13">
        <f t="shared" si="73"/>
        <v>11</v>
      </c>
      <c r="G442" s="13">
        <f t="shared" si="76"/>
        <v>75</v>
      </c>
      <c r="H442" s="13">
        <f t="shared" si="77"/>
        <v>40</v>
      </c>
      <c r="I442" s="13">
        <f t="shared" si="78"/>
        <v>11</v>
      </c>
      <c r="J442" s="14">
        <f t="shared" si="74"/>
        <v>7500</v>
      </c>
      <c r="K442" s="14">
        <f t="shared" si="79"/>
        <v>5445000</v>
      </c>
      <c r="L442" s="14">
        <f t="shared" si="80"/>
        <v>40837500000</v>
      </c>
      <c r="M442" s="14">
        <f t="shared" si="81"/>
        <v>1.5191264473431669E-4</v>
      </c>
      <c r="N442" s="15">
        <f t="shared" si="82"/>
        <v>2.025501929790889E-8</v>
      </c>
    </row>
    <row r="443" spans="2:14" x14ac:dyDescent="0.15">
      <c r="B443" s="11" t="s">
        <v>272</v>
      </c>
      <c r="C443" s="11" t="s">
        <v>261</v>
      </c>
      <c r="D443" s="10" t="s">
        <v>187</v>
      </c>
      <c r="E443" s="13">
        <f t="shared" si="75"/>
        <v>40</v>
      </c>
      <c r="F443" s="13">
        <f t="shared" si="73"/>
        <v>32</v>
      </c>
      <c r="G443" s="13">
        <f t="shared" si="76"/>
        <v>80</v>
      </c>
      <c r="H443" s="13">
        <f t="shared" si="77"/>
        <v>657</v>
      </c>
      <c r="I443" s="13">
        <f t="shared" si="78"/>
        <v>255</v>
      </c>
      <c r="J443" s="14">
        <f t="shared" si="74"/>
        <v>1500</v>
      </c>
      <c r="K443" s="14">
        <f t="shared" si="79"/>
        <v>17155584000</v>
      </c>
      <c r="L443" s="14">
        <f t="shared" si="80"/>
        <v>25733376000000</v>
      </c>
      <c r="M443" s="14">
        <f t="shared" si="81"/>
        <v>9.5726359500522593E-2</v>
      </c>
      <c r="N443" s="15">
        <f t="shared" si="82"/>
        <v>6.3817573000348398E-5</v>
      </c>
    </row>
    <row r="444" spans="2:14" x14ac:dyDescent="0.15">
      <c r="B444" s="8" t="s">
        <v>273</v>
      </c>
      <c r="C444" s="8" t="s">
        <v>261</v>
      </c>
      <c r="D444" s="10" t="s">
        <v>188</v>
      </c>
      <c r="E444" s="13">
        <f t="shared" si="75"/>
        <v>40</v>
      </c>
      <c r="F444" s="13">
        <f t="shared" si="73"/>
        <v>32</v>
      </c>
      <c r="G444" s="13">
        <f t="shared" si="76"/>
        <v>80</v>
      </c>
      <c r="H444" s="13">
        <f t="shared" si="77"/>
        <v>26</v>
      </c>
      <c r="I444" s="13">
        <f t="shared" si="78"/>
        <v>255</v>
      </c>
      <c r="J444" s="14">
        <f t="shared" si="74"/>
        <v>4500</v>
      </c>
      <c r="K444" s="14">
        <f t="shared" si="79"/>
        <v>678912000</v>
      </c>
      <c r="L444" s="14">
        <f t="shared" si="80"/>
        <v>3055104000000</v>
      </c>
      <c r="M444" s="14">
        <f t="shared" si="81"/>
        <v>1.1364773274034646E-2</v>
      </c>
      <c r="N444" s="15">
        <f t="shared" si="82"/>
        <v>2.525505172007699E-6</v>
      </c>
    </row>
    <row r="445" spans="2:14" x14ac:dyDescent="0.15">
      <c r="B445" s="8" t="s">
        <v>274</v>
      </c>
      <c r="C445" s="8" t="s">
        <v>261</v>
      </c>
      <c r="D445" s="10" t="s">
        <v>189</v>
      </c>
      <c r="E445" s="13">
        <f t="shared" si="75"/>
        <v>40</v>
      </c>
      <c r="F445" s="13">
        <f t="shared" si="73"/>
        <v>32</v>
      </c>
      <c r="G445" s="13">
        <f t="shared" si="76"/>
        <v>80</v>
      </c>
      <c r="H445" s="13">
        <f t="shared" si="77"/>
        <v>26</v>
      </c>
      <c r="I445" s="13">
        <f t="shared" si="78"/>
        <v>16</v>
      </c>
      <c r="J445" s="14">
        <f t="shared" si="74"/>
        <v>7500</v>
      </c>
      <c r="K445" s="14">
        <f t="shared" si="79"/>
        <v>42598400</v>
      </c>
      <c r="L445" s="14">
        <f t="shared" si="80"/>
        <v>319488000000</v>
      </c>
      <c r="M445" s="14">
        <f t="shared" si="81"/>
        <v>1.1884730221212701E-3</v>
      </c>
      <c r="N445" s="15">
        <f t="shared" si="82"/>
        <v>1.5846306961616935E-7</v>
      </c>
    </row>
    <row r="446" spans="2:14" x14ac:dyDescent="0.15">
      <c r="B446" s="11" t="s">
        <v>272</v>
      </c>
      <c r="C446" s="11" t="s">
        <v>261</v>
      </c>
      <c r="D446" s="10" t="s">
        <v>190</v>
      </c>
      <c r="E446" s="13">
        <f t="shared" si="75"/>
        <v>15</v>
      </c>
      <c r="F446" s="13">
        <f t="shared" si="73"/>
        <v>7</v>
      </c>
      <c r="G446" s="13">
        <f t="shared" si="76"/>
        <v>80</v>
      </c>
      <c r="H446" s="13">
        <f t="shared" si="77"/>
        <v>657</v>
      </c>
      <c r="I446" s="13">
        <f t="shared" si="78"/>
        <v>255</v>
      </c>
      <c r="J446" s="14">
        <f t="shared" si="74"/>
        <v>1500</v>
      </c>
      <c r="K446" s="14">
        <f t="shared" si="79"/>
        <v>1407294000</v>
      </c>
      <c r="L446" s="14">
        <f t="shared" si="80"/>
        <v>2110941000000</v>
      </c>
      <c r="M446" s="14">
        <f t="shared" si="81"/>
        <v>7.8525529277772444E-3</v>
      </c>
      <c r="N446" s="15">
        <f t="shared" si="82"/>
        <v>5.2350352851848292E-6</v>
      </c>
    </row>
    <row r="447" spans="2:14" x14ac:dyDescent="0.15">
      <c r="B447" s="8" t="s">
        <v>273</v>
      </c>
      <c r="C447" s="8" t="s">
        <v>261</v>
      </c>
      <c r="D447" s="10" t="s">
        <v>191</v>
      </c>
      <c r="E447" s="13">
        <f t="shared" si="75"/>
        <v>15</v>
      </c>
      <c r="F447" s="13">
        <f t="shared" si="73"/>
        <v>7</v>
      </c>
      <c r="G447" s="13">
        <f t="shared" si="76"/>
        <v>80</v>
      </c>
      <c r="H447" s="13">
        <f t="shared" si="77"/>
        <v>55</v>
      </c>
      <c r="I447" s="13">
        <f t="shared" si="78"/>
        <v>255</v>
      </c>
      <c r="J447" s="14">
        <f t="shared" si="74"/>
        <v>4500</v>
      </c>
      <c r="K447" s="14">
        <f t="shared" si="79"/>
        <v>117810000</v>
      </c>
      <c r="L447" s="14">
        <f t="shared" si="80"/>
        <v>530145000000</v>
      </c>
      <c r="M447" s="14">
        <f t="shared" si="81"/>
        <v>1.9721023334600385E-3</v>
      </c>
      <c r="N447" s="15">
        <f t="shared" si="82"/>
        <v>4.3824496299111964E-7</v>
      </c>
    </row>
    <row r="448" spans="2:14" x14ac:dyDescent="0.15">
      <c r="B448" s="8" t="s">
        <v>274</v>
      </c>
      <c r="C448" s="8" t="s">
        <v>261</v>
      </c>
      <c r="D448" s="10" t="s">
        <v>192</v>
      </c>
      <c r="E448" s="13">
        <f t="shared" si="75"/>
        <v>15</v>
      </c>
      <c r="F448" s="13">
        <f t="shared" si="73"/>
        <v>7</v>
      </c>
      <c r="G448" s="13">
        <f t="shared" si="76"/>
        <v>80</v>
      </c>
      <c r="H448" s="13">
        <f t="shared" si="77"/>
        <v>55</v>
      </c>
      <c r="I448" s="13">
        <f t="shared" si="78"/>
        <v>11</v>
      </c>
      <c r="J448" s="14">
        <f t="shared" si="74"/>
        <v>7500</v>
      </c>
      <c r="K448" s="14">
        <f t="shared" si="79"/>
        <v>5082000</v>
      </c>
      <c r="L448" s="14">
        <f t="shared" si="80"/>
        <v>38115000000</v>
      </c>
      <c r="M448" s="14">
        <f t="shared" si="81"/>
        <v>1.4178513508536223E-4</v>
      </c>
      <c r="N448" s="15">
        <f t="shared" si="82"/>
        <v>1.8904684678048297E-8</v>
      </c>
    </row>
    <row r="449" spans="2:14" x14ac:dyDescent="0.15">
      <c r="B449" s="11" t="s">
        <v>272</v>
      </c>
      <c r="C449" s="11" t="s">
        <v>261</v>
      </c>
      <c r="D449" s="10" t="s">
        <v>193</v>
      </c>
      <c r="E449" s="13">
        <f t="shared" si="75"/>
        <v>40</v>
      </c>
      <c r="F449" s="13">
        <f t="shared" si="73"/>
        <v>7</v>
      </c>
      <c r="G449" s="13">
        <f t="shared" si="76"/>
        <v>75</v>
      </c>
      <c r="H449" s="13">
        <f t="shared" si="77"/>
        <v>657</v>
      </c>
      <c r="I449" s="13">
        <f t="shared" si="78"/>
        <v>255</v>
      </c>
      <c r="J449" s="14">
        <f t="shared" si="74"/>
        <v>1500</v>
      </c>
      <c r="K449" s="14">
        <f t="shared" si="79"/>
        <v>3518235000</v>
      </c>
      <c r="L449" s="14">
        <f t="shared" si="80"/>
        <v>5277352500000</v>
      </c>
      <c r="M449" s="14">
        <f t="shared" si="81"/>
        <v>1.963138231944311E-2</v>
      </c>
      <c r="N449" s="15">
        <f t="shared" si="82"/>
        <v>1.3087588212962073E-5</v>
      </c>
    </row>
    <row r="450" spans="2:14" x14ac:dyDescent="0.15">
      <c r="B450" s="8" t="s">
        <v>273</v>
      </c>
      <c r="C450" s="8" t="s">
        <v>261</v>
      </c>
      <c r="D450" s="10" t="s">
        <v>194</v>
      </c>
      <c r="E450" s="13">
        <f t="shared" si="75"/>
        <v>40</v>
      </c>
      <c r="F450" s="13">
        <f t="shared" si="73"/>
        <v>7</v>
      </c>
      <c r="G450" s="13">
        <f t="shared" si="76"/>
        <v>75</v>
      </c>
      <c r="H450" s="13">
        <f t="shared" si="77"/>
        <v>55</v>
      </c>
      <c r="I450" s="13">
        <f t="shared" si="78"/>
        <v>255</v>
      </c>
      <c r="J450" s="14">
        <f t="shared" si="74"/>
        <v>4500</v>
      </c>
      <c r="K450" s="14">
        <f t="shared" si="79"/>
        <v>294525000</v>
      </c>
      <c r="L450" s="14">
        <f t="shared" si="80"/>
        <v>1325362500000</v>
      </c>
      <c r="M450" s="14">
        <f t="shared" si="81"/>
        <v>4.9302558336500957E-3</v>
      </c>
      <c r="N450" s="15">
        <f t="shared" si="82"/>
        <v>1.0956124074777992E-6</v>
      </c>
    </row>
    <row r="451" spans="2:14" x14ac:dyDescent="0.15">
      <c r="B451" s="8" t="s">
        <v>274</v>
      </c>
      <c r="C451" s="8" t="s">
        <v>261</v>
      </c>
      <c r="D451" s="10" t="s">
        <v>195</v>
      </c>
      <c r="E451" s="13">
        <f t="shared" si="75"/>
        <v>40</v>
      </c>
      <c r="F451" s="13">
        <f>SUMIF(IF(MID($D451,2,1)="A",$C$55:$C$79,IF(MID($D451,2,1)="B",$D$55:$D$79,$E$55:$E$79)),$C451,$I$55:$I$79)</f>
        <v>7</v>
      </c>
      <c r="G451" s="13">
        <f t="shared" si="76"/>
        <v>75</v>
      </c>
      <c r="H451" s="13">
        <f t="shared" si="77"/>
        <v>55</v>
      </c>
      <c r="I451" s="13">
        <f t="shared" si="78"/>
        <v>16</v>
      </c>
      <c r="J451" s="14">
        <f t="shared" si="74"/>
        <v>7500</v>
      </c>
      <c r="K451" s="14">
        <f t="shared" si="79"/>
        <v>18480000</v>
      </c>
      <c r="L451" s="14">
        <f t="shared" si="80"/>
        <v>138600000000</v>
      </c>
      <c r="M451" s="14">
        <f t="shared" si="81"/>
        <v>5.1558230940131728E-4</v>
      </c>
      <c r="N451" s="15">
        <f t="shared" si="82"/>
        <v>6.8744307920175631E-8</v>
      </c>
    </row>
    <row r="452" spans="2:14" x14ac:dyDescent="0.15">
      <c r="B452" s="11" t="s">
        <v>272</v>
      </c>
      <c r="C452" s="11" t="s">
        <v>261</v>
      </c>
      <c r="D452" s="10" t="s">
        <v>196</v>
      </c>
      <c r="E452" s="13">
        <f t="shared" si="75"/>
        <v>15</v>
      </c>
      <c r="F452" s="13">
        <f t="shared" si="73"/>
        <v>11</v>
      </c>
      <c r="G452" s="13">
        <f t="shared" si="76"/>
        <v>75</v>
      </c>
      <c r="H452" s="13">
        <f t="shared" si="77"/>
        <v>657</v>
      </c>
      <c r="I452" s="13">
        <f t="shared" si="78"/>
        <v>255</v>
      </c>
      <c r="J452" s="14">
        <f t="shared" si="74"/>
        <v>1500</v>
      </c>
      <c r="K452" s="14">
        <f t="shared" si="79"/>
        <v>2073245625</v>
      </c>
      <c r="L452" s="14">
        <f t="shared" si="80"/>
        <v>3109868437500</v>
      </c>
      <c r="M452" s="14">
        <f t="shared" si="81"/>
        <v>1.1568493152528975E-2</v>
      </c>
      <c r="N452" s="15">
        <f t="shared" si="82"/>
        <v>7.7123287683526503E-6</v>
      </c>
    </row>
    <row r="453" spans="2:14" x14ac:dyDescent="0.15">
      <c r="B453" s="8" t="s">
        <v>273</v>
      </c>
      <c r="C453" s="8" t="s">
        <v>261</v>
      </c>
      <c r="D453" s="10" t="s">
        <v>197</v>
      </c>
      <c r="E453" s="13">
        <f t="shared" si="75"/>
        <v>15</v>
      </c>
      <c r="F453" s="13">
        <f t="shared" si="73"/>
        <v>11</v>
      </c>
      <c r="G453" s="13">
        <f t="shared" si="76"/>
        <v>75</v>
      </c>
      <c r="H453" s="13">
        <f t="shared" si="77"/>
        <v>40</v>
      </c>
      <c r="I453" s="13">
        <f t="shared" si="78"/>
        <v>255</v>
      </c>
      <c r="J453" s="14">
        <f t="shared" si="74"/>
        <v>4500</v>
      </c>
      <c r="K453" s="14">
        <f t="shared" si="79"/>
        <v>126225000</v>
      </c>
      <c r="L453" s="14">
        <f t="shared" si="80"/>
        <v>568012500000</v>
      </c>
      <c r="M453" s="14">
        <f t="shared" si="81"/>
        <v>2.1129667858500413E-3</v>
      </c>
      <c r="N453" s="15">
        <f t="shared" si="82"/>
        <v>4.6954817463334248E-7</v>
      </c>
    </row>
    <row r="454" spans="2:14" x14ac:dyDescent="0.15">
      <c r="B454" s="8" t="s">
        <v>274</v>
      </c>
      <c r="C454" s="8" t="s">
        <v>261</v>
      </c>
      <c r="D454" s="10" t="s">
        <v>198</v>
      </c>
      <c r="E454" s="13">
        <f t="shared" si="75"/>
        <v>15</v>
      </c>
      <c r="F454" s="13">
        <f t="shared" si="73"/>
        <v>11</v>
      </c>
      <c r="G454" s="13">
        <f t="shared" si="76"/>
        <v>75</v>
      </c>
      <c r="H454" s="13">
        <f t="shared" si="77"/>
        <v>40</v>
      </c>
      <c r="I454" s="13">
        <f t="shared" si="78"/>
        <v>20</v>
      </c>
      <c r="J454" s="14">
        <f t="shared" si="74"/>
        <v>7500</v>
      </c>
      <c r="K454" s="14">
        <f t="shared" si="79"/>
        <v>9900000</v>
      </c>
      <c r="L454" s="14">
        <f t="shared" si="80"/>
        <v>74250000000</v>
      </c>
      <c r="M454" s="14">
        <f t="shared" si="81"/>
        <v>2.7620480860784854E-4</v>
      </c>
      <c r="N454" s="15">
        <f t="shared" si="82"/>
        <v>3.6827307814379799E-8</v>
      </c>
    </row>
    <row r="455" spans="2:14" x14ac:dyDescent="0.15">
      <c r="B455" s="11" t="s">
        <v>272</v>
      </c>
      <c r="C455" s="11" t="s">
        <v>261</v>
      </c>
      <c r="D455" s="10" t="s">
        <v>199</v>
      </c>
      <c r="E455" s="13">
        <f t="shared" si="75"/>
        <v>15</v>
      </c>
      <c r="F455" s="13">
        <f t="shared" si="73"/>
        <v>32</v>
      </c>
      <c r="G455" s="13">
        <f t="shared" si="76"/>
        <v>80</v>
      </c>
      <c r="H455" s="13">
        <f t="shared" si="77"/>
        <v>657</v>
      </c>
      <c r="I455" s="13">
        <f t="shared" si="78"/>
        <v>255</v>
      </c>
      <c r="J455" s="14">
        <f t="shared" si="74"/>
        <v>1500</v>
      </c>
      <c r="K455" s="14">
        <f t="shared" si="79"/>
        <v>6433344000</v>
      </c>
      <c r="L455" s="14">
        <f t="shared" si="80"/>
        <v>9650016000000</v>
      </c>
      <c r="M455" s="14">
        <f t="shared" si="81"/>
        <v>3.589738481269597E-2</v>
      </c>
      <c r="N455" s="15">
        <f t="shared" si="82"/>
        <v>2.3931589875130649E-5</v>
      </c>
    </row>
    <row r="456" spans="2:14" x14ac:dyDescent="0.15">
      <c r="B456" s="8" t="s">
        <v>273</v>
      </c>
      <c r="C456" s="8" t="s">
        <v>261</v>
      </c>
      <c r="D456" s="10" t="s">
        <v>200</v>
      </c>
      <c r="E456" s="13">
        <f t="shared" si="75"/>
        <v>15</v>
      </c>
      <c r="F456" s="13">
        <f t="shared" si="73"/>
        <v>32</v>
      </c>
      <c r="G456" s="13">
        <f t="shared" si="76"/>
        <v>80</v>
      </c>
      <c r="H456" s="13">
        <f t="shared" si="77"/>
        <v>26</v>
      </c>
      <c r="I456" s="13">
        <f t="shared" si="78"/>
        <v>255</v>
      </c>
      <c r="J456" s="14">
        <f t="shared" si="74"/>
        <v>4500</v>
      </c>
      <c r="K456" s="14">
        <f t="shared" si="79"/>
        <v>254592000</v>
      </c>
      <c r="L456" s="14">
        <f t="shared" si="80"/>
        <v>1145664000000</v>
      </c>
      <c r="M456" s="14">
        <f t="shared" si="81"/>
        <v>4.2617899777629923E-3</v>
      </c>
      <c r="N456" s="15">
        <f t="shared" si="82"/>
        <v>9.4706443950288713E-7</v>
      </c>
    </row>
    <row r="457" spans="2:14" x14ac:dyDescent="0.15">
      <c r="B457" s="8" t="s">
        <v>274</v>
      </c>
      <c r="C457" s="8" t="s">
        <v>261</v>
      </c>
      <c r="D457" s="10" t="s">
        <v>201</v>
      </c>
      <c r="E457" s="13">
        <f t="shared" si="75"/>
        <v>15</v>
      </c>
      <c r="F457" s="13">
        <f t="shared" ref="F457:F520" si="83">SUMIF(IF(MID($D457,2,1)="A",$C$55:$C$79,IF(MID($D457,2,1)="B",$D$55:$D$79,$E$55:$E$79)),$C457,$I$55:$I$79)</f>
        <v>32</v>
      </c>
      <c r="G457" s="13">
        <f t="shared" si="76"/>
        <v>80</v>
      </c>
      <c r="H457" s="13">
        <f t="shared" si="77"/>
        <v>26</v>
      </c>
      <c r="I457" s="13">
        <f t="shared" si="78"/>
        <v>20</v>
      </c>
      <c r="J457" s="14">
        <f t="shared" si="74"/>
        <v>7500</v>
      </c>
      <c r="K457" s="14">
        <f t="shared" si="79"/>
        <v>19968000</v>
      </c>
      <c r="L457" s="14">
        <f t="shared" si="80"/>
        <v>149760000000</v>
      </c>
      <c r="M457" s="14">
        <f t="shared" si="81"/>
        <v>5.5709672911934539E-4</v>
      </c>
      <c r="N457" s="15">
        <f t="shared" si="82"/>
        <v>7.4279563882579377E-8</v>
      </c>
    </row>
    <row r="458" spans="2:14" x14ac:dyDescent="0.15">
      <c r="B458" s="11" t="s">
        <v>272</v>
      </c>
      <c r="C458" s="11" t="s">
        <v>261</v>
      </c>
      <c r="D458" s="10" t="s">
        <v>202</v>
      </c>
      <c r="E458" s="13">
        <f t="shared" si="75"/>
        <v>15</v>
      </c>
      <c r="F458" s="13">
        <f t="shared" si="83"/>
        <v>11</v>
      </c>
      <c r="G458" s="13">
        <f t="shared" si="76"/>
        <v>95</v>
      </c>
      <c r="H458" s="13">
        <f t="shared" si="77"/>
        <v>657</v>
      </c>
      <c r="I458" s="13">
        <f t="shared" si="78"/>
        <v>255</v>
      </c>
      <c r="J458" s="14">
        <f t="shared" si="74"/>
        <v>1500</v>
      </c>
      <c r="K458" s="14">
        <f t="shared" si="79"/>
        <v>2626111125</v>
      </c>
      <c r="L458" s="14">
        <f t="shared" si="80"/>
        <v>3939166687500</v>
      </c>
      <c r="M458" s="14">
        <f t="shared" si="81"/>
        <v>1.4653424659870035E-2</v>
      </c>
      <c r="N458" s="15">
        <f t="shared" si="82"/>
        <v>9.7689497732466905E-6</v>
      </c>
    </row>
    <row r="459" spans="2:14" x14ac:dyDescent="0.15">
      <c r="B459" s="8" t="s">
        <v>273</v>
      </c>
      <c r="C459" s="8" t="s">
        <v>261</v>
      </c>
      <c r="D459" s="10" t="s">
        <v>203</v>
      </c>
      <c r="E459" s="13">
        <f t="shared" si="75"/>
        <v>15</v>
      </c>
      <c r="F459" s="13">
        <f t="shared" si="83"/>
        <v>11</v>
      </c>
      <c r="G459" s="13">
        <f t="shared" si="76"/>
        <v>95</v>
      </c>
      <c r="H459" s="13">
        <f t="shared" si="77"/>
        <v>26</v>
      </c>
      <c r="I459" s="13">
        <f t="shared" si="78"/>
        <v>255</v>
      </c>
      <c r="J459" s="14">
        <f t="shared" si="74"/>
        <v>4500</v>
      </c>
      <c r="K459" s="14">
        <f t="shared" si="79"/>
        <v>103925250</v>
      </c>
      <c r="L459" s="14">
        <f t="shared" si="80"/>
        <v>467663625000</v>
      </c>
      <c r="M459" s="14">
        <f t="shared" si="81"/>
        <v>1.7396759870165338E-3</v>
      </c>
      <c r="N459" s="15">
        <f t="shared" si="82"/>
        <v>3.8659466378145195E-7</v>
      </c>
    </row>
    <row r="460" spans="2:14" x14ac:dyDescent="0.15">
      <c r="B460" s="8" t="s">
        <v>274</v>
      </c>
      <c r="C460" s="8" t="s">
        <v>261</v>
      </c>
      <c r="D460" s="10" t="s">
        <v>204</v>
      </c>
      <c r="E460" s="13">
        <f t="shared" si="75"/>
        <v>15</v>
      </c>
      <c r="F460" s="13">
        <f t="shared" si="83"/>
        <v>11</v>
      </c>
      <c r="G460" s="13">
        <f t="shared" si="76"/>
        <v>95</v>
      </c>
      <c r="H460" s="13">
        <f t="shared" si="77"/>
        <v>26</v>
      </c>
      <c r="I460" s="13">
        <f t="shared" si="78"/>
        <v>16</v>
      </c>
      <c r="J460" s="14">
        <f t="shared" si="74"/>
        <v>7500</v>
      </c>
      <c r="K460" s="14">
        <f t="shared" si="79"/>
        <v>6520800</v>
      </c>
      <c r="L460" s="14">
        <f t="shared" si="80"/>
        <v>48906000000</v>
      </c>
      <c r="M460" s="14">
        <f t="shared" si="81"/>
        <v>1.8192690060303622E-4</v>
      </c>
      <c r="N460" s="15">
        <f t="shared" si="82"/>
        <v>2.4256920080404829E-8</v>
      </c>
    </row>
    <row r="461" spans="2:14" x14ac:dyDescent="0.15">
      <c r="B461" s="11" t="s">
        <v>272</v>
      </c>
      <c r="C461" s="11" t="s">
        <v>261</v>
      </c>
      <c r="D461" s="10" t="s">
        <v>205</v>
      </c>
      <c r="E461" s="13">
        <f t="shared" si="75"/>
        <v>40</v>
      </c>
      <c r="F461" s="13">
        <f t="shared" si="83"/>
        <v>32</v>
      </c>
      <c r="G461" s="13">
        <f t="shared" si="76"/>
        <v>95</v>
      </c>
      <c r="H461" s="13">
        <f t="shared" si="77"/>
        <v>657</v>
      </c>
      <c r="I461" s="13">
        <f t="shared" si="78"/>
        <v>255</v>
      </c>
      <c r="J461" s="14">
        <f t="shared" si="74"/>
        <v>1500</v>
      </c>
      <c r="K461" s="14">
        <f t="shared" si="79"/>
        <v>20372256000</v>
      </c>
      <c r="L461" s="14">
        <f t="shared" si="80"/>
        <v>30558384000000</v>
      </c>
      <c r="M461" s="14">
        <f t="shared" si="81"/>
        <v>0.11367505190687058</v>
      </c>
      <c r="N461" s="15">
        <f t="shared" si="82"/>
        <v>7.5783367937913714E-5</v>
      </c>
    </row>
    <row r="462" spans="2:14" x14ac:dyDescent="0.15">
      <c r="B462" s="8" t="s">
        <v>273</v>
      </c>
      <c r="C462" s="8" t="s">
        <v>261</v>
      </c>
      <c r="D462" s="10" t="s">
        <v>206</v>
      </c>
      <c r="E462" s="13">
        <f t="shared" si="75"/>
        <v>40</v>
      </c>
      <c r="F462" s="13">
        <f t="shared" si="83"/>
        <v>32</v>
      </c>
      <c r="G462" s="13">
        <f t="shared" si="76"/>
        <v>95</v>
      </c>
      <c r="H462" s="13">
        <f t="shared" si="77"/>
        <v>40</v>
      </c>
      <c r="I462" s="13">
        <f t="shared" si="78"/>
        <v>255</v>
      </c>
      <c r="J462" s="14">
        <f t="shared" si="74"/>
        <v>4500</v>
      </c>
      <c r="K462" s="14">
        <f t="shared" si="79"/>
        <v>1240320000</v>
      </c>
      <c r="L462" s="14">
        <f t="shared" si="80"/>
        <v>5581440000000</v>
      </c>
      <c r="M462" s="14">
        <f t="shared" si="81"/>
        <v>2.0762566558332526E-2</v>
      </c>
      <c r="N462" s="15">
        <f t="shared" si="82"/>
        <v>4.61390367962945E-6</v>
      </c>
    </row>
    <row r="463" spans="2:14" x14ac:dyDescent="0.15">
      <c r="B463" s="8" t="s">
        <v>274</v>
      </c>
      <c r="C463" s="8" t="s">
        <v>261</v>
      </c>
      <c r="D463" s="10" t="s">
        <v>207</v>
      </c>
      <c r="E463" s="13">
        <f t="shared" si="75"/>
        <v>40</v>
      </c>
      <c r="F463" s="13">
        <f t="shared" si="83"/>
        <v>32</v>
      </c>
      <c r="G463" s="13">
        <f t="shared" si="76"/>
        <v>95</v>
      </c>
      <c r="H463" s="13">
        <f t="shared" si="77"/>
        <v>40</v>
      </c>
      <c r="I463" s="13">
        <f t="shared" si="78"/>
        <v>11</v>
      </c>
      <c r="J463" s="14">
        <f t="shared" si="74"/>
        <v>7500</v>
      </c>
      <c r="K463" s="14">
        <f t="shared" si="79"/>
        <v>53504000</v>
      </c>
      <c r="L463" s="14">
        <f t="shared" si="80"/>
        <v>401280000000</v>
      </c>
      <c r="M463" s="14">
        <f t="shared" si="81"/>
        <v>1.4927335434095279E-3</v>
      </c>
      <c r="N463" s="15">
        <f t="shared" si="82"/>
        <v>1.990311391212704E-7</v>
      </c>
    </row>
    <row r="464" spans="2:14" x14ac:dyDescent="0.15">
      <c r="B464" s="11" t="s">
        <v>229</v>
      </c>
      <c r="C464" s="11" t="s">
        <v>11</v>
      </c>
      <c r="D464" s="12" t="s">
        <v>230</v>
      </c>
      <c r="E464" s="13">
        <f t="shared" si="75"/>
        <v>15</v>
      </c>
      <c r="F464" s="13">
        <f t="shared" si="83"/>
        <v>11</v>
      </c>
      <c r="G464" s="13">
        <f t="shared" si="76"/>
        <v>1044</v>
      </c>
      <c r="H464" s="13">
        <f t="shared" si="77"/>
        <v>657</v>
      </c>
      <c r="I464" s="13">
        <f t="shared" si="78"/>
        <v>255</v>
      </c>
      <c r="J464" s="14">
        <f t="shared" si="74"/>
        <v>5</v>
      </c>
      <c r="K464" s="14">
        <f t="shared" si="79"/>
        <v>28859579100</v>
      </c>
      <c r="L464" s="14">
        <f t="shared" si="80"/>
        <v>144297895500</v>
      </c>
      <c r="M464" s="14">
        <f t="shared" si="81"/>
        <v>5.3677808227734446E-4</v>
      </c>
      <c r="N464" s="15">
        <f t="shared" si="82"/>
        <v>1.0735561645546888E-4</v>
      </c>
    </row>
    <row r="465" spans="2:14" x14ac:dyDescent="0.15">
      <c r="B465" s="11" t="s">
        <v>231</v>
      </c>
      <c r="C465" s="11" t="s">
        <v>11</v>
      </c>
      <c r="D465" s="12" t="s">
        <v>179</v>
      </c>
      <c r="E465" s="13">
        <f t="shared" si="75"/>
        <v>15</v>
      </c>
      <c r="F465" s="13">
        <f t="shared" si="83"/>
        <v>11</v>
      </c>
      <c r="G465" s="13">
        <f t="shared" si="76"/>
        <v>95</v>
      </c>
      <c r="H465" s="13">
        <f t="shared" si="77"/>
        <v>657</v>
      </c>
      <c r="I465" s="13">
        <f t="shared" si="78"/>
        <v>255</v>
      </c>
      <c r="J465" s="14">
        <f t="shared" si="74"/>
        <v>100</v>
      </c>
      <c r="K465" s="14">
        <f t="shared" si="79"/>
        <v>2626111125</v>
      </c>
      <c r="L465" s="14">
        <f t="shared" si="80"/>
        <v>262611112500</v>
      </c>
      <c r="M465" s="14">
        <f t="shared" si="81"/>
        <v>9.7689497732466896E-4</v>
      </c>
      <c r="N465" s="15">
        <f t="shared" si="82"/>
        <v>9.7689497732466905E-6</v>
      </c>
    </row>
    <row r="466" spans="2:14" x14ac:dyDescent="0.15">
      <c r="B466" s="8" t="s">
        <v>232</v>
      </c>
      <c r="C466" s="8" t="s">
        <v>11</v>
      </c>
      <c r="D466" s="10" t="s">
        <v>181</v>
      </c>
      <c r="E466" s="13">
        <f t="shared" si="75"/>
        <v>15</v>
      </c>
      <c r="F466" s="13">
        <f t="shared" si="83"/>
        <v>11</v>
      </c>
      <c r="G466" s="13">
        <f t="shared" si="76"/>
        <v>95</v>
      </c>
      <c r="H466" s="13">
        <f t="shared" si="77"/>
        <v>55</v>
      </c>
      <c r="I466" s="13">
        <f t="shared" si="78"/>
        <v>255</v>
      </c>
      <c r="J466" s="14">
        <f t="shared" si="74"/>
        <v>900</v>
      </c>
      <c r="K466" s="14">
        <f t="shared" si="79"/>
        <v>219841875</v>
      </c>
      <c r="L466" s="14">
        <f t="shared" si="80"/>
        <v>197857687500</v>
      </c>
      <c r="M466" s="14">
        <f t="shared" si="81"/>
        <v>7.3601676373776436E-4</v>
      </c>
      <c r="N466" s="15">
        <f t="shared" si="82"/>
        <v>8.1779640415307146E-7</v>
      </c>
    </row>
    <row r="467" spans="2:14" x14ac:dyDescent="0.15">
      <c r="B467" s="8" t="s">
        <v>233</v>
      </c>
      <c r="C467" s="8" t="s">
        <v>11</v>
      </c>
      <c r="D467" s="10" t="s">
        <v>183</v>
      </c>
      <c r="E467" s="13">
        <f t="shared" si="75"/>
        <v>15</v>
      </c>
      <c r="F467" s="13">
        <f t="shared" si="83"/>
        <v>11</v>
      </c>
      <c r="G467" s="13">
        <f t="shared" si="76"/>
        <v>95</v>
      </c>
      <c r="H467" s="13">
        <f t="shared" si="77"/>
        <v>55</v>
      </c>
      <c r="I467" s="13">
        <f t="shared" si="78"/>
        <v>20</v>
      </c>
      <c r="J467" s="14">
        <f t="shared" si="74"/>
        <v>6000</v>
      </c>
      <c r="K467" s="14">
        <f t="shared" si="79"/>
        <v>17242500</v>
      </c>
      <c r="L467" s="14">
        <f t="shared" si="80"/>
        <v>103455000000</v>
      </c>
      <c r="M467" s="14">
        <f t="shared" si="81"/>
        <v>3.8484536666026891E-4</v>
      </c>
      <c r="N467" s="15">
        <f t="shared" si="82"/>
        <v>6.4140894443378157E-8</v>
      </c>
    </row>
    <row r="468" spans="2:14" x14ac:dyDescent="0.15">
      <c r="B468" s="8" t="s">
        <v>234</v>
      </c>
      <c r="C468" s="8" t="s">
        <v>11</v>
      </c>
      <c r="D468" s="12" t="s">
        <v>235</v>
      </c>
      <c r="E468" s="13">
        <f t="shared" si="75"/>
        <v>15</v>
      </c>
      <c r="F468" s="13">
        <f t="shared" si="83"/>
        <v>15</v>
      </c>
      <c r="G468" s="13">
        <f t="shared" si="76"/>
        <v>1044</v>
      </c>
      <c r="H468" s="13">
        <f t="shared" si="77"/>
        <v>657</v>
      </c>
      <c r="I468" s="13">
        <f t="shared" si="78"/>
        <v>255</v>
      </c>
      <c r="J468" s="14">
        <f t="shared" si="74"/>
        <v>5</v>
      </c>
      <c r="K468" s="14">
        <f t="shared" si="79"/>
        <v>39353971500</v>
      </c>
      <c r="L468" s="14">
        <f t="shared" si="80"/>
        <v>196769857500</v>
      </c>
      <c r="M468" s="14">
        <f t="shared" si="81"/>
        <v>7.3197011219637879E-4</v>
      </c>
      <c r="N468" s="15">
        <f t="shared" si="82"/>
        <v>1.4639402243927575E-4</v>
      </c>
    </row>
    <row r="469" spans="2:14" x14ac:dyDescent="0.15">
      <c r="B469" s="11" t="s">
        <v>231</v>
      </c>
      <c r="C469" s="8" t="s">
        <v>11</v>
      </c>
      <c r="D469" s="12" t="s">
        <v>184</v>
      </c>
      <c r="E469" s="13">
        <f t="shared" si="75"/>
        <v>15</v>
      </c>
      <c r="F469" s="13">
        <f t="shared" si="83"/>
        <v>15</v>
      </c>
      <c r="G469" s="13">
        <f t="shared" si="76"/>
        <v>75</v>
      </c>
      <c r="H469" s="13">
        <f t="shared" si="77"/>
        <v>657</v>
      </c>
      <c r="I469" s="13">
        <f t="shared" si="78"/>
        <v>255</v>
      </c>
      <c r="J469" s="14">
        <f t="shared" si="74"/>
        <v>100</v>
      </c>
      <c r="K469" s="14">
        <f t="shared" si="79"/>
        <v>2827153125</v>
      </c>
      <c r="L469" s="14">
        <f t="shared" si="80"/>
        <v>282715312500</v>
      </c>
      <c r="M469" s="14">
        <f t="shared" si="81"/>
        <v>1.0516811956844522E-3</v>
      </c>
      <c r="N469" s="15">
        <f t="shared" si="82"/>
        <v>1.0516811956844524E-5</v>
      </c>
    </row>
    <row r="470" spans="2:14" x14ac:dyDescent="0.15">
      <c r="B470" s="8" t="s">
        <v>232</v>
      </c>
      <c r="C470" s="8" t="s">
        <v>11</v>
      </c>
      <c r="D470" s="10" t="s">
        <v>185</v>
      </c>
      <c r="E470" s="13">
        <f t="shared" si="75"/>
        <v>15</v>
      </c>
      <c r="F470" s="13">
        <f t="shared" si="83"/>
        <v>15</v>
      </c>
      <c r="G470" s="13">
        <f t="shared" si="76"/>
        <v>75</v>
      </c>
      <c r="H470" s="13">
        <f t="shared" si="77"/>
        <v>40</v>
      </c>
      <c r="I470" s="13">
        <f t="shared" si="78"/>
        <v>255</v>
      </c>
      <c r="J470" s="14">
        <f t="shared" si="74"/>
        <v>900</v>
      </c>
      <c r="K470" s="14">
        <f t="shared" si="79"/>
        <v>172125000</v>
      </c>
      <c r="L470" s="14">
        <f t="shared" si="80"/>
        <v>154912500000</v>
      </c>
      <c r="M470" s="14">
        <f t="shared" si="81"/>
        <v>5.7626366886819307E-4</v>
      </c>
      <c r="N470" s="15">
        <f t="shared" si="82"/>
        <v>6.4029296540910339E-7</v>
      </c>
    </row>
    <row r="471" spans="2:14" x14ac:dyDescent="0.15">
      <c r="B471" s="8" t="s">
        <v>233</v>
      </c>
      <c r="C471" s="8" t="s">
        <v>11</v>
      </c>
      <c r="D471" s="10" t="s">
        <v>186</v>
      </c>
      <c r="E471" s="13">
        <f t="shared" si="75"/>
        <v>15</v>
      </c>
      <c r="F471" s="13">
        <f t="shared" si="83"/>
        <v>15</v>
      </c>
      <c r="G471" s="13">
        <f t="shared" si="76"/>
        <v>75</v>
      </c>
      <c r="H471" s="13">
        <f t="shared" si="77"/>
        <v>40</v>
      </c>
      <c r="I471" s="13">
        <f t="shared" si="78"/>
        <v>11</v>
      </c>
      <c r="J471" s="14">
        <f t="shared" si="74"/>
        <v>6000</v>
      </c>
      <c r="K471" s="14">
        <f t="shared" si="79"/>
        <v>7425000</v>
      </c>
      <c r="L471" s="14">
        <f t="shared" si="80"/>
        <v>44550000000</v>
      </c>
      <c r="M471" s="14">
        <f t="shared" si="81"/>
        <v>1.6572288516470912E-4</v>
      </c>
      <c r="N471" s="15">
        <f t="shared" si="82"/>
        <v>2.7620480860784851E-8</v>
      </c>
    </row>
    <row r="472" spans="2:14" x14ac:dyDescent="0.15">
      <c r="B472" s="8" t="s">
        <v>234</v>
      </c>
      <c r="C472" s="8" t="s">
        <v>11</v>
      </c>
      <c r="D472" s="10" t="s">
        <v>236</v>
      </c>
      <c r="E472" s="13">
        <f t="shared" si="75"/>
        <v>15</v>
      </c>
      <c r="F472" s="13">
        <f t="shared" si="83"/>
        <v>7</v>
      </c>
      <c r="G472" s="13">
        <f t="shared" si="76"/>
        <v>1044</v>
      </c>
      <c r="H472" s="13">
        <f t="shared" si="77"/>
        <v>657</v>
      </c>
      <c r="I472" s="13">
        <f t="shared" si="78"/>
        <v>255</v>
      </c>
      <c r="J472" s="14">
        <f t="shared" si="74"/>
        <v>5</v>
      </c>
      <c r="K472" s="14">
        <f t="shared" si="79"/>
        <v>18365186700</v>
      </c>
      <c r="L472" s="14">
        <f t="shared" si="80"/>
        <v>91825933500</v>
      </c>
      <c r="M472" s="14">
        <f t="shared" si="81"/>
        <v>3.4158605235831013E-4</v>
      </c>
      <c r="N472" s="15">
        <f t="shared" si="82"/>
        <v>6.8317210471662021E-5</v>
      </c>
    </row>
    <row r="473" spans="2:14" x14ac:dyDescent="0.15">
      <c r="B473" s="11" t="s">
        <v>231</v>
      </c>
      <c r="C473" s="11" t="s">
        <v>11</v>
      </c>
      <c r="D473" s="10" t="s">
        <v>187</v>
      </c>
      <c r="E473" s="13">
        <f t="shared" si="75"/>
        <v>15</v>
      </c>
      <c r="F473" s="13">
        <f t="shared" si="83"/>
        <v>7</v>
      </c>
      <c r="G473" s="13">
        <f t="shared" si="76"/>
        <v>80</v>
      </c>
      <c r="H473" s="13">
        <f t="shared" si="77"/>
        <v>657</v>
      </c>
      <c r="I473" s="13">
        <f t="shared" si="78"/>
        <v>255</v>
      </c>
      <c r="J473" s="14">
        <f t="shared" si="74"/>
        <v>100</v>
      </c>
      <c r="K473" s="14">
        <f t="shared" si="79"/>
        <v>1407294000</v>
      </c>
      <c r="L473" s="14">
        <f t="shared" si="80"/>
        <v>140729400000</v>
      </c>
      <c r="M473" s="14">
        <f t="shared" si="81"/>
        <v>5.2350352851848292E-4</v>
      </c>
      <c r="N473" s="15">
        <f t="shared" si="82"/>
        <v>5.2350352851848292E-6</v>
      </c>
    </row>
    <row r="474" spans="2:14" x14ac:dyDescent="0.15">
      <c r="B474" s="8" t="s">
        <v>232</v>
      </c>
      <c r="C474" s="8" t="s">
        <v>11</v>
      </c>
      <c r="D474" s="10" t="s">
        <v>188</v>
      </c>
      <c r="E474" s="13">
        <f t="shared" si="75"/>
        <v>15</v>
      </c>
      <c r="F474" s="13">
        <f t="shared" si="83"/>
        <v>7</v>
      </c>
      <c r="G474" s="13">
        <f t="shared" si="76"/>
        <v>80</v>
      </c>
      <c r="H474" s="13">
        <f t="shared" si="77"/>
        <v>26</v>
      </c>
      <c r="I474" s="13">
        <f t="shared" si="78"/>
        <v>255</v>
      </c>
      <c r="J474" s="14">
        <f t="shared" si="74"/>
        <v>900</v>
      </c>
      <c r="K474" s="14">
        <f t="shared" si="79"/>
        <v>55692000</v>
      </c>
      <c r="L474" s="14">
        <f t="shared" si="80"/>
        <v>50122800000</v>
      </c>
      <c r="M474" s="14">
        <f t="shared" si="81"/>
        <v>1.8645331152713091E-4</v>
      </c>
      <c r="N474" s="15">
        <f t="shared" si="82"/>
        <v>2.0717034614125657E-7</v>
      </c>
    </row>
    <row r="475" spans="2:14" x14ac:dyDescent="0.15">
      <c r="B475" s="8" t="s">
        <v>233</v>
      </c>
      <c r="C475" s="8" t="s">
        <v>11</v>
      </c>
      <c r="D475" s="10" t="s">
        <v>189</v>
      </c>
      <c r="E475" s="13">
        <f t="shared" si="75"/>
        <v>15</v>
      </c>
      <c r="F475" s="13">
        <f t="shared" si="83"/>
        <v>7</v>
      </c>
      <c r="G475" s="13">
        <f t="shared" si="76"/>
        <v>80</v>
      </c>
      <c r="H475" s="13">
        <f t="shared" si="77"/>
        <v>26</v>
      </c>
      <c r="I475" s="13">
        <f t="shared" si="78"/>
        <v>16</v>
      </c>
      <c r="J475" s="14">
        <f t="shared" si="74"/>
        <v>6000</v>
      </c>
      <c r="K475" s="14">
        <f t="shared" si="79"/>
        <v>3494400</v>
      </c>
      <c r="L475" s="14">
        <f t="shared" si="80"/>
        <v>20966400000</v>
      </c>
      <c r="M475" s="14">
        <f t="shared" si="81"/>
        <v>7.7993542076708347E-5</v>
      </c>
      <c r="N475" s="15">
        <f t="shared" si="82"/>
        <v>1.2998923679451393E-8</v>
      </c>
    </row>
    <row r="476" spans="2:14" x14ac:dyDescent="0.15">
      <c r="B476" s="8" t="s">
        <v>234</v>
      </c>
      <c r="C476" s="8" t="s">
        <v>11</v>
      </c>
      <c r="D476" s="10" t="s">
        <v>237</v>
      </c>
      <c r="E476" s="13">
        <f t="shared" si="75"/>
        <v>15</v>
      </c>
      <c r="F476" s="13">
        <f t="shared" si="83"/>
        <v>11</v>
      </c>
      <c r="G476" s="13">
        <f t="shared" si="76"/>
        <v>1044</v>
      </c>
      <c r="H476" s="13">
        <f t="shared" si="77"/>
        <v>657</v>
      </c>
      <c r="I476" s="13">
        <f t="shared" si="78"/>
        <v>255</v>
      </c>
      <c r="J476" s="14">
        <f t="shared" si="74"/>
        <v>5</v>
      </c>
      <c r="K476" s="14">
        <f t="shared" si="79"/>
        <v>28859579100</v>
      </c>
      <c r="L476" s="14">
        <f t="shared" si="80"/>
        <v>144297895500</v>
      </c>
      <c r="M476" s="14">
        <f t="shared" si="81"/>
        <v>5.3677808227734446E-4</v>
      </c>
      <c r="N476" s="15">
        <f t="shared" si="82"/>
        <v>1.0735561645546888E-4</v>
      </c>
    </row>
    <row r="477" spans="2:14" x14ac:dyDescent="0.15">
      <c r="B477" s="11" t="s">
        <v>231</v>
      </c>
      <c r="C477" s="11" t="s">
        <v>11</v>
      </c>
      <c r="D477" s="10" t="s">
        <v>190</v>
      </c>
      <c r="E477" s="13">
        <f t="shared" si="75"/>
        <v>15</v>
      </c>
      <c r="F477" s="13">
        <f t="shared" si="83"/>
        <v>11</v>
      </c>
      <c r="G477" s="13">
        <f t="shared" si="76"/>
        <v>80</v>
      </c>
      <c r="H477" s="13">
        <f t="shared" si="77"/>
        <v>657</v>
      </c>
      <c r="I477" s="13">
        <f t="shared" si="78"/>
        <v>255</v>
      </c>
      <c r="J477" s="14">
        <f t="shared" si="74"/>
        <v>100</v>
      </c>
      <c r="K477" s="14">
        <f t="shared" si="79"/>
        <v>2211462000</v>
      </c>
      <c r="L477" s="14">
        <f t="shared" si="80"/>
        <v>221146200000</v>
      </c>
      <c r="M477" s="14">
        <f t="shared" si="81"/>
        <v>8.22648401957616E-4</v>
      </c>
      <c r="N477" s="15">
        <f t="shared" si="82"/>
        <v>8.2264840195761608E-6</v>
      </c>
    </row>
    <row r="478" spans="2:14" x14ac:dyDescent="0.15">
      <c r="B478" s="8" t="s">
        <v>232</v>
      </c>
      <c r="C478" s="8" t="s">
        <v>11</v>
      </c>
      <c r="D478" s="10" t="s">
        <v>191</v>
      </c>
      <c r="E478" s="13">
        <f t="shared" si="75"/>
        <v>15</v>
      </c>
      <c r="F478" s="13">
        <f t="shared" si="83"/>
        <v>11</v>
      </c>
      <c r="G478" s="13">
        <f t="shared" si="76"/>
        <v>80</v>
      </c>
      <c r="H478" s="13">
        <f t="shared" si="77"/>
        <v>55</v>
      </c>
      <c r="I478" s="13">
        <f t="shared" si="78"/>
        <v>255</v>
      </c>
      <c r="J478" s="14">
        <f t="shared" si="74"/>
        <v>900</v>
      </c>
      <c r="K478" s="14">
        <f t="shared" si="79"/>
        <v>185130000</v>
      </c>
      <c r="L478" s="14">
        <f t="shared" si="80"/>
        <v>166617000000</v>
      </c>
      <c r="M478" s="14">
        <f t="shared" si="81"/>
        <v>6.1980359051601211E-4</v>
      </c>
      <c r="N478" s="15">
        <f t="shared" si="82"/>
        <v>6.8867065612890225E-7</v>
      </c>
    </row>
    <row r="479" spans="2:14" x14ac:dyDescent="0.15">
      <c r="B479" s="8" t="s">
        <v>233</v>
      </c>
      <c r="C479" s="8" t="s">
        <v>11</v>
      </c>
      <c r="D479" s="10" t="s">
        <v>192</v>
      </c>
      <c r="E479" s="13">
        <f t="shared" si="75"/>
        <v>15</v>
      </c>
      <c r="F479" s="13">
        <f t="shared" si="83"/>
        <v>11</v>
      </c>
      <c r="G479" s="13">
        <f t="shared" si="76"/>
        <v>80</v>
      </c>
      <c r="H479" s="13">
        <f t="shared" si="77"/>
        <v>55</v>
      </c>
      <c r="I479" s="13">
        <f t="shared" si="78"/>
        <v>11</v>
      </c>
      <c r="J479" s="14">
        <f t="shared" si="74"/>
        <v>6000</v>
      </c>
      <c r="K479" s="14">
        <f t="shared" si="79"/>
        <v>7986000</v>
      </c>
      <c r="L479" s="14">
        <f t="shared" si="80"/>
        <v>47916000000</v>
      </c>
      <c r="M479" s="14">
        <f t="shared" si="81"/>
        <v>1.7824416982159825E-4</v>
      </c>
      <c r="N479" s="15">
        <f t="shared" si="82"/>
        <v>2.9707361636933041E-8</v>
      </c>
    </row>
    <row r="480" spans="2:14" x14ac:dyDescent="0.15">
      <c r="B480" s="8" t="s">
        <v>234</v>
      </c>
      <c r="C480" s="8" t="s">
        <v>11</v>
      </c>
      <c r="D480" s="10" t="s">
        <v>238</v>
      </c>
      <c r="E480" s="13">
        <f t="shared" si="75"/>
        <v>15</v>
      </c>
      <c r="F480" s="13">
        <f t="shared" si="83"/>
        <v>11</v>
      </c>
      <c r="G480" s="13">
        <f t="shared" si="76"/>
        <v>1044</v>
      </c>
      <c r="H480" s="13">
        <f t="shared" si="77"/>
        <v>657</v>
      </c>
      <c r="I480" s="13">
        <f t="shared" si="78"/>
        <v>255</v>
      </c>
      <c r="J480" s="14">
        <f t="shared" si="74"/>
        <v>5</v>
      </c>
      <c r="K480" s="14">
        <f t="shared" si="79"/>
        <v>28859579100</v>
      </c>
      <c r="L480" s="14">
        <f t="shared" si="80"/>
        <v>144297895500</v>
      </c>
      <c r="M480" s="14">
        <f t="shared" si="81"/>
        <v>5.3677808227734446E-4</v>
      </c>
      <c r="N480" s="15">
        <f t="shared" si="82"/>
        <v>1.0735561645546888E-4</v>
      </c>
    </row>
    <row r="481" spans="2:14" x14ac:dyDescent="0.15">
      <c r="B481" s="11" t="s">
        <v>231</v>
      </c>
      <c r="C481" s="11" t="s">
        <v>11</v>
      </c>
      <c r="D481" s="10" t="s">
        <v>193</v>
      </c>
      <c r="E481" s="13">
        <f t="shared" si="75"/>
        <v>15</v>
      </c>
      <c r="F481" s="13">
        <f t="shared" si="83"/>
        <v>11</v>
      </c>
      <c r="G481" s="13">
        <f t="shared" si="76"/>
        <v>75</v>
      </c>
      <c r="H481" s="13">
        <f t="shared" si="77"/>
        <v>657</v>
      </c>
      <c r="I481" s="13">
        <f t="shared" si="78"/>
        <v>255</v>
      </c>
      <c r="J481" s="14">
        <f t="shared" si="74"/>
        <v>100</v>
      </c>
      <c r="K481" s="14">
        <f t="shared" si="79"/>
        <v>2073245625</v>
      </c>
      <c r="L481" s="14">
        <f t="shared" si="80"/>
        <v>207324562500</v>
      </c>
      <c r="M481" s="14">
        <f t="shared" si="81"/>
        <v>7.7123287683526504E-4</v>
      </c>
      <c r="N481" s="15">
        <f t="shared" si="82"/>
        <v>7.7123287683526503E-6</v>
      </c>
    </row>
    <row r="482" spans="2:14" x14ac:dyDescent="0.15">
      <c r="B482" s="8" t="s">
        <v>232</v>
      </c>
      <c r="C482" s="8" t="s">
        <v>11</v>
      </c>
      <c r="D482" s="10" t="s">
        <v>194</v>
      </c>
      <c r="E482" s="13">
        <f t="shared" si="75"/>
        <v>15</v>
      </c>
      <c r="F482" s="13">
        <f t="shared" si="83"/>
        <v>11</v>
      </c>
      <c r="G482" s="13">
        <f t="shared" si="76"/>
        <v>75</v>
      </c>
      <c r="H482" s="13">
        <f t="shared" si="77"/>
        <v>55</v>
      </c>
      <c r="I482" s="13">
        <f t="shared" si="78"/>
        <v>255</v>
      </c>
      <c r="J482" s="14">
        <f t="shared" si="74"/>
        <v>900</v>
      </c>
      <c r="K482" s="14">
        <f t="shared" si="79"/>
        <v>173559375</v>
      </c>
      <c r="L482" s="14">
        <f t="shared" si="80"/>
        <v>156203437500</v>
      </c>
      <c r="M482" s="14">
        <f t="shared" si="81"/>
        <v>5.8106586610876128E-4</v>
      </c>
      <c r="N482" s="15">
        <f t="shared" si="82"/>
        <v>6.4562874012084595E-7</v>
      </c>
    </row>
    <row r="483" spans="2:14" x14ac:dyDescent="0.15">
      <c r="B483" s="8" t="s">
        <v>233</v>
      </c>
      <c r="C483" s="8" t="s">
        <v>11</v>
      </c>
      <c r="D483" s="10" t="s">
        <v>195</v>
      </c>
      <c r="E483" s="13">
        <f t="shared" si="75"/>
        <v>15</v>
      </c>
      <c r="F483" s="13">
        <f t="shared" si="83"/>
        <v>11</v>
      </c>
      <c r="G483" s="13">
        <f t="shared" si="76"/>
        <v>75</v>
      </c>
      <c r="H483" s="13">
        <f t="shared" si="77"/>
        <v>55</v>
      </c>
      <c r="I483" s="13">
        <f t="shared" si="78"/>
        <v>16</v>
      </c>
      <c r="J483" s="14">
        <f t="shared" si="74"/>
        <v>6000</v>
      </c>
      <c r="K483" s="14">
        <f t="shared" si="79"/>
        <v>10890000</v>
      </c>
      <c r="L483" s="14">
        <f t="shared" si="80"/>
        <v>65340000000</v>
      </c>
      <c r="M483" s="14">
        <f t="shared" si="81"/>
        <v>2.4306023157490671E-4</v>
      </c>
      <c r="N483" s="15">
        <f t="shared" si="82"/>
        <v>4.0510038595817781E-8</v>
      </c>
    </row>
    <row r="484" spans="2:14" x14ac:dyDescent="0.15">
      <c r="B484" s="8" t="s">
        <v>234</v>
      </c>
      <c r="C484" s="8" t="s">
        <v>11</v>
      </c>
      <c r="D484" s="10" t="s">
        <v>239</v>
      </c>
      <c r="E484" s="13">
        <f t="shared" si="75"/>
        <v>15</v>
      </c>
      <c r="F484" s="13">
        <f t="shared" si="83"/>
        <v>15</v>
      </c>
      <c r="G484" s="13">
        <f t="shared" si="76"/>
        <v>1044</v>
      </c>
      <c r="H484" s="13">
        <f t="shared" si="77"/>
        <v>657</v>
      </c>
      <c r="I484" s="13">
        <f t="shared" si="78"/>
        <v>255</v>
      </c>
      <c r="J484" s="14">
        <f t="shared" si="74"/>
        <v>5</v>
      </c>
      <c r="K484" s="14">
        <f t="shared" si="79"/>
        <v>39353971500</v>
      </c>
      <c r="L484" s="14">
        <f t="shared" si="80"/>
        <v>196769857500</v>
      </c>
      <c r="M484" s="14">
        <f t="shared" si="81"/>
        <v>7.3197011219637879E-4</v>
      </c>
      <c r="N484" s="15">
        <f t="shared" si="82"/>
        <v>1.4639402243927575E-4</v>
      </c>
    </row>
    <row r="485" spans="2:14" x14ac:dyDescent="0.15">
      <c r="B485" s="11" t="s">
        <v>231</v>
      </c>
      <c r="C485" s="11" t="s">
        <v>11</v>
      </c>
      <c r="D485" s="10" t="s">
        <v>196</v>
      </c>
      <c r="E485" s="13">
        <f t="shared" si="75"/>
        <v>15</v>
      </c>
      <c r="F485" s="13">
        <f t="shared" si="83"/>
        <v>15</v>
      </c>
      <c r="G485" s="13">
        <f t="shared" si="76"/>
        <v>75</v>
      </c>
      <c r="H485" s="13">
        <f t="shared" si="77"/>
        <v>657</v>
      </c>
      <c r="I485" s="13">
        <f t="shared" si="78"/>
        <v>255</v>
      </c>
      <c r="J485" s="14">
        <f t="shared" si="74"/>
        <v>100</v>
      </c>
      <c r="K485" s="14">
        <f t="shared" si="79"/>
        <v>2827153125</v>
      </c>
      <c r="L485" s="14">
        <f t="shared" si="80"/>
        <v>282715312500</v>
      </c>
      <c r="M485" s="14">
        <f t="shared" si="81"/>
        <v>1.0516811956844522E-3</v>
      </c>
      <c r="N485" s="15">
        <f t="shared" si="82"/>
        <v>1.0516811956844524E-5</v>
      </c>
    </row>
    <row r="486" spans="2:14" x14ac:dyDescent="0.15">
      <c r="B486" s="8" t="s">
        <v>232</v>
      </c>
      <c r="C486" s="8" t="s">
        <v>11</v>
      </c>
      <c r="D486" s="10" t="s">
        <v>197</v>
      </c>
      <c r="E486" s="13">
        <f t="shared" si="75"/>
        <v>15</v>
      </c>
      <c r="F486" s="13">
        <f t="shared" si="83"/>
        <v>15</v>
      </c>
      <c r="G486" s="13">
        <f t="shared" si="76"/>
        <v>75</v>
      </c>
      <c r="H486" s="13">
        <f t="shared" si="77"/>
        <v>40</v>
      </c>
      <c r="I486" s="13">
        <f t="shared" si="78"/>
        <v>255</v>
      </c>
      <c r="J486" s="14">
        <f t="shared" si="74"/>
        <v>900</v>
      </c>
      <c r="K486" s="14">
        <f t="shared" si="79"/>
        <v>172125000</v>
      </c>
      <c r="L486" s="14">
        <f t="shared" si="80"/>
        <v>154912500000</v>
      </c>
      <c r="M486" s="14">
        <f t="shared" si="81"/>
        <v>5.7626366886819307E-4</v>
      </c>
      <c r="N486" s="15">
        <f t="shared" si="82"/>
        <v>6.4029296540910339E-7</v>
      </c>
    </row>
    <row r="487" spans="2:14" x14ac:dyDescent="0.15">
      <c r="B487" s="8" t="s">
        <v>233</v>
      </c>
      <c r="C487" s="8" t="s">
        <v>11</v>
      </c>
      <c r="D487" s="10" t="s">
        <v>198</v>
      </c>
      <c r="E487" s="13">
        <f t="shared" si="75"/>
        <v>15</v>
      </c>
      <c r="F487" s="13">
        <f t="shared" si="83"/>
        <v>15</v>
      </c>
      <c r="G487" s="13">
        <f t="shared" si="76"/>
        <v>75</v>
      </c>
      <c r="H487" s="13">
        <f t="shared" si="77"/>
        <v>40</v>
      </c>
      <c r="I487" s="13">
        <f t="shared" si="78"/>
        <v>20</v>
      </c>
      <c r="J487" s="14">
        <f t="shared" ref="J487:J551" si="84">VLOOKUP($C487,$P$4:$T$17,VALUE(RIGHT($B487,1)),0)</f>
        <v>6000</v>
      </c>
      <c r="K487" s="14">
        <f t="shared" si="79"/>
        <v>13500000</v>
      </c>
      <c r="L487" s="14">
        <f t="shared" si="80"/>
        <v>81000000000</v>
      </c>
      <c r="M487" s="14">
        <f t="shared" si="81"/>
        <v>3.0131433666310745E-4</v>
      </c>
      <c r="N487" s="15">
        <f t="shared" si="82"/>
        <v>5.0219056110517913E-8</v>
      </c>
    </row>
    <row r="488" spans="2:14" x14ac:dyDescent="0.15">
      <c r="B488" s="8" t="s">
        <v>234</v>
      </c>
      <c r="C488" s="8" t="s">
        <v>11</v>
      </c>
      <c r="D488" s="10" t="s">
        <v>240</v>
      </c>
      <c r="E488" s="13">
        <f t="shared" ref="E488:E551" si="85">SUMIF(IF(MID($D488,1,1)="A",$C$27:$C$51,IF(MID($D488,1,1)="B",$D$27:$D$51,$E$27:$E$51)),$C488,$I$27:$I$51)</f>
        <v>15</v>
      </c>
      <c r="F488" s="13">
        <f t="shared" si="83"/>
        <v>7</v>
      </c>
      <c r="G488" s="13">
        <f t="shared" ref="G488:G551" si="86">IF(MID($D488,3,1)="@",SUM($I$83:$I$107),SUMIF(IF(MID($D488,3,1)="A",$C$83:$C$107,IF(MID($D488,3,1)="B",$D$83:$D$107,$E$83:$E$107)),$C488,$I$83:$I$107)+IF($C488="BAR",0,SUMIF(IF(MID($D488,3,1)="A",$C$83:$C$107,IF(MID($D488,3,1)="B",$D$83:$D$107,$E$83:$E$107)),"BAR",$I$83:$I$107)))</f>
        <v>1044</v>
      </c>
      <c r="H488" s="13">
        <f t="shared" ref="H488:H551" si="87">IF(MID($D488,4,1)="@",SUM($I$111:$I$135),SUMIF(IF(MID($D488,4,1)="A",$C$111:$C$135,IF(MID($D488,4,1)="B",$D$111:$D$135,$E$111:$E$135)),$C488,$I$111:$I$135)+IF($C488="BAR",0,SUMIF(IF(MID($D488,4,1)="A",$C$111:$C$135,IF(MID($D488,4,1)="B",$D$111:$D$135,$E$111:$E$135)),"BAR",$I$111:$I$135)))</f>
        <v>657</v>
      </c>
      <c r="I488" s="13">
        <f t="shared" ref="I488:I551" si="88">IF(MID($D488,5,1)="@",SUM($I$139:$I$163),SUMIF(IF(MID($D488,5,1)="A",$C$139:$C$163,IF(MID($D488,5,1)="B",$D$139:$D$163,$E$139:$E$163)),$C488,$I$139:$I$163)+IF($C488="BAR",0,SUMIF(IF(MID($D488,5,1)="A",$C$139:$C$163,IF(MID($D488,5,1)="B",$D$139:$D$163,$E$139:$E$163)),"BAR",$I$139:$I$163)))</f>
        <v>255</v>
      </c>
      <c r="J488" s="14">
        <f t="shared" si="84"/>
        <v>5</v>
      </c>
      <c r="K488" s="14">
        <f t="shared" ref="K488:K551" si="89">E488*F488*G488*H488*I488</f>
        <v>18365186700</v>
      </c>
      <c r="L488" s="14">
        <f t="shared" ref="L488:L551" si="90">J488*K488</f>
        <v>91825933500</v>
      </c>
      <c r="M488" s="14">
        <f t="shared" ref="M488:M551" si="91">L488/$L$139</f>
        <v>3.4158605235831013E-4</v>
      </c>
      <c r="N488" s="15">
        <f t="shared" ref="N488:N551" si="92">K488/$L$139</f>
        <v>6.8317210471662021E-5</v>
      </c>
    </row>
    <row r="489" spans="2:14" x14ac:dyDescent="0.15">
      <c r="B489" s="11" t="s">
        <v>231</v>
      </c>
      <c r="C489" s="11" t="s">
        <v>11</v>
      </c>
      <c r="D489" s="10" t="s">
        <v>199</v>
      </c>
      <c r="E489" s="13">
        <f t="shared" si="85"/>
        <v>15</v>
      </c>
      <c r="F489" s="13">
        <f t="shared" si="83"/>
        <v>7</v>
      </c>
      <c r="G489" s="13">
        <f t="shared" si="86"/>
        <v>80</v>
      </c>
      <c r="H489" s="13">
        <f t="shared" si="87"/>
        <v>657</v>
      </c>
      <c r="I489" s="13">
        <f t="shared" si="88"/>
        <v>255</v>
      </c>
      <c r="J489" s="14">
        <f t="shared" si="84"/>
        <v>100</v>
      </c>
      <c r="K489" s="14">
        <f t="shared" si="89"/>
        <v>1407294000</v>
      </c>
      <c r="L489" s="14">
        <f t="shared" si="90"/>
        <v>140729400000</v>
      </c>
      <c r="M489" s="14">
        <f t="shared" si="91"/>
        <v>5.2350352851848292E-4</v>
      </c>
      <c r="N489" s="15">
        <f t="shared" si="92"/>
        <v>5.2350352851848292E-6</v>
      </c>
    </row>
    <row r="490" spans="2:14" x14ac:dyDescent="0.15">
      <c r="B490" s="8" t="s">
        <v>232</v>
      </c>
      <c r="C490" s="8" t="s">
        <v>11</v>
      </c>
      <c r="D490" s="10" t="s">
        <v>200</v>
      </c>
      <c r="E490" s="13">
        <f t="shared" si="85"/>
        <v>15</v>
      </c>
      <c r="F490" s="13">
        <f t="shared" si="83"/>
        <v>7</v>
      </c>
      <c r="G490" s="13">
        <f t="shared" si="86"/>
        <v>80</v>
      </c>
      <c r="H490" s="13">
        <f t="shared" si="87"/>
        <v>26</v>
      </c>
      <c r="I490" s="13">
        <f t="shared" si="88"/>
        <v>255</v>
      </c>
      <c r="J490" s="14">
        <f t="shared" si="84"/>
        <v>900</v>
      </c>
      <c r="K490" s="14">
        <f t="shared" si="89"/>
        <v>55692000</v>
      </c>
      <c r="L490" s="14">
        <f t="shared" si="90"/>
        <v>50122800000</v>
      </c>
      <c r="M490" s="14">
        <f t="shared" si="91"/>
        <v>1.8645331152713091E-4</v>
      </c>
      <c r="N490" s="15">
        <f t="shared" si="92"/>
        <v>2.0717034614125657E-7</v>
      </c>
    </row>
    <row r="491" spans="2:14" x14ac:dyDescent="0.15">
      <c r="B491" s="8" t="s">
        <v>233</v>
      </c>
      <c r="C491" s="8" t="s">
        <v>11</v>
      </c>
      <c r="D491" s="10" t="s">
        <v>201</v>
      </c>
      <c r="E491" s="13">
        <f t="shared" si="85"/>
        <v>15</v>
      </c>
      <c r="F491" s="13">
        <f t="shared" si="83"/>
        <v>7</v>
      </c>
      <c r="G491" s="13">
        <f t="shared" si="86"/>
        <v>80</v>
      </c>
      <c r="H491" s="13">
        <f t="shared" si="87"/>
        <v>26</v>
      </c>
      <c r="I491" s="13">
        <f t="shared" si="88"/>
        <v>20</v>
      </c>
      <c r="J491" s="14">
        <f t="shared" si="84"/>
        <v>6000</v>
      </c>
      <c r="K491" s="14">
        <f t="shared" si="89"/>
        <v>4368000</v>
      </c>
      <c r="L491" s="14">
        <f t="shared" si="90"/>
        <v>26208000000</v>
      </c>
      <c r="M491" s="14">
        <f t="shared" si="91"/>
        <v>9.7491927595885444E-5</v>
      </c>
      <c r="N491" s="15">
        <f t="shared" si="92"/>
        <v>1.6248654599314239E-8</v>
      </c>
    </row>
    <row r="492" spans="2:14" x14ac:dyDescent="0.15">
      <c r="B492" s="11" t="s">
        <v>231</v>
      </c>
      <c r="C492" s="11" t="s">
        <v>11</v>
      </c>
      <c r="D492" s="10" t="s">
        <v>202</v>
      </c>
      <c r="E492" s="13">
        <f t="shared" si="85"/>
        <v>15</v>
      </c>
      <c r="F492" s="13">
        <f t="shared" si="83"/>
        <v>15</v>
      </c>
      <c r="G492" s="13">
        <f t="shared" si="86"/>
        <v>95</v>
      </c>
      <c r="H492" s="13">
        <f t="shared" si="87"/>
        <v>657</v>
      </c>
      <c r="I492" s="13">
        <f t="shared" si="88"/>
        <v>255</v>
      </c>
      <c r="J492" s="14">
        <f t="shared" si="84"/>
        <v>100</v>
      </c>
      <c r="K492" s="14">
        <f t="shared" si="89"/>
        <v>3581060625</v>
      </c>
      <c r="L492" s="14">
        <f t="shared" si="90"/>
        <v>358106062500</v>
      </c>
      <c r="M492" s="14">
        <f t="shared" si="91"/>
        <v>1.3321295145336395E-3</v>
      </c>
      <c r="N492" s="15">
        <f t="shared" si="92"/>
        <v>1.3321295145336395E-5</v>
      </c>
    </row>
    <row r="493" spans="2:14" x14ac:dyDescent="0.15">
      <c r="B493" s="8" t="s">
        <v>232</v>
      </c>
      <c r="C493" s="8" t="s">
        <v>11</v>
      </c>
      <c r="D493" s="10" t="s">
        <v>203</v>
      </c>
      <c r="E493" s="13">
        <f t="shared" si="85"/>
        <v>15</v>
      </c>
      <c r="F493" s="13">
        <f t="shared" si="83"/>
        <v>15</v>
      </c>
      <c r="G493" s="13">
        <f t="shared" si="86"/>
        <v>95</v>
      </c>
      <c r="H493" s="13">
        <f t="shared" si="87"/>
        <v>26</v>
      </c>
      <c r="I493" s="13">
        <f t="shared" si="88"/>
        <v>255</v>
      </c>
      <c r="J493" s="14">
        <f t="shared" si="84"/>
        <v>900</v>
      </c>
      <c r="K493" s="14">
        <f t="shared" si="89"/>
        <v>141716250</v>
      </c>
      <c r="L493" s="14">
        <f t="shared" si="90"/>
        <v>127544625000</v>
      </c>
      <c r="M493" s="14">
        <f t="shared" si="91"/>
        <v>4.7445708736814561E-4</v>
      </c>
      <c r="N493" s="15">
        <f t="shared" si="92"/>
        <v>5.2717454152016175E-7</v>
      </c>
    </row>
    <row r="494" spans="2:14" x14ac:dyDescent="0.15">
      <c r="B494" s="8" t="s">
        <v>233</v>
      </c>
      <c r="C494" s="8" t="s">
        <v>11</v>
      </c>
      <c r="D494" s="10" t="s">
        <v>204</v>
      </c>
      <c r="E494" s="13">
        <f t="shared" si="85"/>
        <v>15</v>
      </c>
      <c r="F494" s="13">
        <f t="shared" si="83"/>
        <v>15</v>
      </c>
      <c r="G494" s="13">
        <f t="shared" si="86"/>
        <v>95</v>
      </c>
      <c r="H494" s="13">
        <f t="shared" si="87"/>
        <v>26</v>
      </c>
      <c r="I494" s="13">
        <f t="shared" si="88"/>
        <v>16</v>
      </c>
      <c r="J494" s="14">
        <f t="shared" si="84"/>
        <v>6000</v>
      </c>
      <c r="K494" s="14">
        <f t="shared" si="89"/>
        <v>8892000</v>
      </c>
      <c r="L494" s="14">
        <f t="shared" si="90"/>
        <v>53352000000</v>
      </c>
      <c r="M494" s="14">
        <f t="shared" si="91"/>
        <v>1.9846570974876678E-4</v>
      </c>
      <c r="N494" s="15">
        <f t="shared" si="92"/>
        <v>3.307761829146113E-8</v>
      </c>
    </row>
    <row r="495" spans="2:14" x14ac:dyDescent="0.15">
      <c r="B495" s="11" t="s">
        <v>231</v>
      </c>
      <c r="C495" s="11" t="s">
        <v>11</v>
      </c>
      <c r="D495" s="10" t="s">
        <v>205</v>
      </c>
      <c r="E495" s="13">
        <f t="shared" si="85"/>
        <v>15</v>
      </c>
      <c r="F495" s="13">
        <f t="shared" si="83"/>
        <v>7</v>
      </c>
      <c r="G495" s="13">
        <f t="shared" si="86"/>
        <v>95</v>
      </c>
      <c r="H495" s="13">
        <f t="shared" si="87"/>
        <v>657</v>
      </c>
      <c r="I495" s="13">
        <f t="shared" si="88"/>
        <v>255</v>
      </c>
      <c r="J495" s="14">
        <f t="shared" si="84"/>
        <v>100</v>
      </c>
      <c r="K495" s="14">
        <f t="shared" si="89"/>
        <v>1671161625</v>
      </c>
      <c r="L495" s="14">
        <f t="shared" si="90"/>
        <v>167116162500</v>
      </c>
      <c r="M495" s="14">
        <f t="shared" si="91"/>
        <v>6.2166044011569845E-4</v>
      </c>
      <c r="N495" s="15">
        <f t="shared" si="92"/>
        <v>6.2166044011569849E-6</v>
      </c>
    </row>
    <row r="496" spans="2:14" x14ac:dyDescent="0.15">
      <c r="B496" s="8" t="s">
        <v>232</v>
      </c>
      <c r="C496" s="8" t="s">
        <v>11</v>
      </c>
      <c r="D496" s="10" t="s">
        <v>206</v>
      </c>
      <c r="E496" s="13">
        <f t="shared" si="85"/>
        <v>15</v>
      </c>
      <c r="F496" s="13">
        <f t="shared" si="83"/>
        <v>7</v>
      </c>
      <c r="G496" s="13">
        <f t="shared" si="86"/>
        <v>95</v>
      </c>
      <c r="H496" s="13">
        <f t="shared" si="87"/>
        <v>40</v>
      </c>
      <c r="I496" s="13">
        <f t="shared" si="88"/>
        <v>255</v>
      </c>
      <c r="J496" s="14">
        <f t="shared" si="84"/>
        <v>900</v>
      </c>
      <c r="K496" s="14">
        <f t="shared" si="89"/>
        <v>101745000</v>
      </c>
      <c r="L496" s="14">
        <f t="shared" si="90"/>
        <v>91570500000</v>
      </c>
      <c r="M496" s="14">
        <f t="shared" si="91"/>
        <v>3.4063585759764301E-4</v>
      </c>
      <c r="N496" s="15">
        <f t="shared" si="92"/>
        <v>3.7848428621960332E-7</v>
      </c>
    </row>
    <row r="497" spans="2:14" x14ac:dyDescent="0.15">
      <c r="B497" s="8" t="s">
        <v>233</v>
      </c>
      <c r="C497" s="8" t="s">
        <v>11</v>
      </c>
      <c r="D497" s="10" t="s">
        <v>207</v>
      </c>
      <c r="E497" s="13">
        <f t="shared" si="85"/>
        <v>15</v>
      </c>
      <c r="F497" s="13">
        <f t="shared" si="83"/>
        <v>7</v>
      </c>
      <c r="G497" s="13">
        <f t="shared" si="86"/>
        <v>95</v>
      </c>
      <c r="H497" s="13">
        <f t="shared" si="87"/>
        <v>40</v>
      </c>
      <c r="I497" s="13">
        <f t="shared" si="88"/>
        <v>11</v>
      </c>
      <c r="J497" s="14">
        <f t="shared" si="84"/>
        <v>6000</v>
      </c>
      <c r="K497" s="14">
        <f t="shared" si="89"/>
        <v>4389000</v>
      </c>
      <c r="L497" s="14">
        <f t="shared" si="90"/>
        <v>26334000000</v>
      </c>
      <c r="M497" s="14">
        <f t="shared" si="91"/>
        <v>9.7960638786250272E-5</v>
      </c>
      <c r="N497" s="15">
        <f t="shared" si="92"/>
        <v>1.6326773131041713E-8</v>
      </c>
    </row>
    <row r="498" spans="2:14" x14ac:dyDescent="0.15">
      <c r="B498" s="11" t="s">
        <v>241</v>
      </c>
      <c r="C498" s="11" t="s">
        <v>50</v>
      </c>
      <c r="D498" s="12" t="s">
        <v>179</v>
      </c>
      <c r="E498" s="13">
        <f t="shared" si="85"/>
        <v>80</v>
      </c>
      <c r="F498" s="13">
        <f t="shared" si="83"/>
        <v>80</v>
      </c>
      <c r="G498" s="13">
        <f t="shared" si="86"/>
        <v>170</v>
      </c>
      <c r="H498" s="13">
        <f t="shared" si="87"/>
        <v>657</v>
      </c>
      <c r="I498" s="13">
        <f t="shared" si="88"/>
        <v>255</v>
      </c>
      <c r="J498" s="14">
        <f t="shared" si="84"/>
        <v>30</v>
      </c>
      <c r="K498" s="14">
        <f t="shared" si="89"/>
        <v>182278080000</v>
      </c>
      <c r="L498" s="14">
        <f t="shared" si="90"/>
        <v>5468342400000</v>
      </c>
      <c r="M498" s="14">
        <f t="shared" si="91"/>
        <v>2.0341851393861049E-2</v>
      </c>
      <c r="N498" s="15">
        <f t="shared" si="92"/>
        <v>6.7806171312870169E-4</v>
      </c>
    </row>
    <row r="499" spans="2:14" x14ac:dyDescent="0.15">
      <c r="B499" s="8" t="s">
        <v>242</v>
      </c>
      <c r="C499" s="8" t="s">
        <v>50</v>
      </c>
      <c r="D499" s="10" t="s">
        <v>181</v>
      </c>
      <c r="E499" s="13">
        <f t="shared" si="85"/>
        <v>80</v>
      </c>
      <c r="F499" s="13">
        <f t="shared" si="83"/>
        <v>80</v>
      </c>
      <c r="G499" s="13">
        <f t="shared" si="86"/>
        <v>170</v>
      </c>
      <c r="H499" s="13">
        <f t="shared" si="87"/>
        <v>100</v>
      </c>
      <c r="I499" s="13">
        <f t="shared" si="88"/>
        <v>255</v>
      </c>
      <c r="J499" s="14">
        <f t="shared" si="84"/>
        <v>80</v>
      </c>
      <c r="K499" s="14">
        <f t="shared" si="89"/>
        <v>27744000000</v>
      </c>
      <c r="L499" s="14">
        <f t="shared" si="90"/>
        <v>2219520000000</v>
      </c>
      <c r="M499" s="14">
        <f t="shared" si="91"/>
        <v>8.2564592161790164E-3</v>
      </c>
      <c r="N499" s="15">
        <f t="shared" si="92"/>
        <v>1.032057402022377E-4</v>
      </c>
    </row>
    <row r="500" spans="2:14" x14ac:dyDescent="0.15">
      <c r="B500" s="8" t="s">
        <v>243</v>
      </c>
      <c r="C500" s="8" t="s">
        <v>50</v>
      </c>
      <c r="D500" s="10" t="s">
        <v>183</v>
      </c>
      <c r="E500" s="13">
        <f t="shared" si="85"/>
        <v>80</v>
      </c>
      <c r="F500" s="13">
        <f t="shared" si="83"/>
        <v>80</v>
      </c>
      <c r="G500" s="13">
        <f t="shared" si="86"/>
        <v>170</v>
      </c>
      <c r="H500" s="13">
        <f t="shared" si="87"/>
        <v>100</v>
      </c>
      <c r="I500" s="13">
        <f t="shared" si="88"/>
        <v>47</v>
      </c>
      <c r="J500" s="14">
        <f t="shared" si="84"/>
        <v>150</v>
      </c>
      <c r="K500" s="14">
        <f t="shared" si="89"/>
        <v>5113600000</v>
      </c>
      <c r="L500" s="14">
        <f t="shared" si="90"/>
        <v>767040000000</v>
      </c>
      <c r="M500" s="14">
        <f t="shared" si="91"/>
        <v>2.8533351702971599E-3</v>
      </c>
      <c r="N500" s="15">
        <f t="shared" si="92"/>
        <v>1.9022234468647733E-5</v>
      </c>
    </row>
    <row r="501" spans="2:14" x14ac:dyDescent="0.15">
      <c r="B501" s="11" t="s">
        <v>241</v>
      </c>
      <c r="C501" s="11" t="s">
        <v>50</v>
      </c>
      <c r="D501" s="12" t="s">
        <v>184</v>
      </c>
      <c r="E501" s="13">
        <f t="shared" si="85"/>
        <v>51</v>
      </c>
      <c r="F501" s="13">
        <f t="shared" si="83"/>
        <v>51</v>
      </c>
      <c r="G501" s="13">
        <f t="shared" si="86"/>
        <v>120</v>
      </c>
      <c r="H501" s="13">
        <f t="shared" si="87"/>
        <v>657</v>
      </c>
      <c r="I501" s="13">
        <f t="shared" si="88"/>
        <v>255</v>
      </c>
      <c r="J501" s="14">
        <f t="shared" si="84"/>
        <v>30</v>
      </c>
      <c r="K501" s="14">
        <f t="shared" si="89"/>
        <v>52291024200</v>
      </c>
      <c r="L501" s="14">
        <f t="shared" si="90"/>
        <v>1568730726000</v>
      </c>
      <c r="M501" s="14">
        <f t="shared" si="91"/>
        <v>5.8355686186138886E-3</v>
      </c>
      <c r="N501" s="15">
        <f t="shared" si="92"/>
        <v>1.945189539537963E-4</v>
      </c>
    </row>
    <row r="502" spans="2:14" x14ac:dyDescent="0.15">
      <c r="B502" s="8" t="s">
        <v>242</v>
      </c>
      <c r="C502" s="8" t="s">
        <v>50</v>
      </c>
      <c r="D502" s="10" t="s">
        <v>185</v>
      </c>
      <c r="E502" s="13">
        <f t="shared" si="85"/>
        <v>51</v>
      </c>
      <c r="F502" s="13">
        <f t="shared" si="83"/>
        <v>51</v>
      </c>
      <c r="G502" s="13">
        <f t="shared" si="86"/>
        <v>120</v>
      </c>
      <c r="H502" s="13">
        <f t="shared" si="87"/>
        <v>70</v>
      </c>
      <c r="I502" s="13">
        <f t="shared" si="88"/>
        <v>255</v>
      </c>
      <c r="J502" s="14">
        <f t="shared" si="84"/>
        <v>80</v>
      </c>
      <c r="K502" s="14">
        <f t="shared" si="89"/>
        <v>5571342000</v>
      </c>
      <c r="L502" s="14">
        <f t="shared" si="90"/>
        <v>445707360000</v>
      </c>
      <c r="M502" s="14">
        <f t="shared" si="91"/>
        <v>1.6580002163489487E-3</v>
      </c>
      <c r="N502" s="15">
        <f t="shared" si="92"/>
        <v>2.072500270436186E-5</v>
      </c>
    </row>
    <row r="503" spans="2:14" x14ac:dyDescent="0.15">
      <c r="B503" s="8" t="s">
        <v>243</v>
      </c>
      <c r="C503" s="8" t="s">
        <v>50</v>
      </c>
      <c r="D503" s="10" t="s">
        <v>186</v>
      </c>
      <c r="E503" s="13">
        <f t="shared" si="85"/>
        <v>51</v>
      </c>
      <c r="F503" s="13">
        <f t="shared" si="83"/>
        <v>51</v>
      </c>
      <c r="G503" s="13">
        <f t="shared" si="86"/>
        <v>120</v>
      </c>
      <c r="H503" s="13">
        <f t="shared" si="87"/>
        <v>70</v>
      </c>
      <c r="I503" s="13">
        <f t="shared" si="88"/>
        <v>29</v>
      </c>
      <c r="J503" s="14">
        <f t="shared" si="84"/>
        <v>150</v>
      </c>
      <c r="K503" s="14">
        <f t="shared" si="89"/>
        <v>633603600</v>
      </c>
      <c r="L503" s="14">
        <f t="shared" si="90"/>
        <v>95040540000</v>
      </c>
      <c r="M503" s="14">
        <f t="shared" si="91"/>
        <v>3.5354416378029051E-4</v>
      </c>
      <c r="N503" s="15">
        <f t="shared" si="92"/>
        <v>2.3569610918686035E-6</v>
      </c>
    </row>
    <row r="504" spans="2:14" x14ac:dyDescent="0.15">
      <c r="B504" s="11" t="s">
        <v>241</v>
      </c>
      <c r="C504" s="11" t="s">
        <v>50</v>
      </c>
      <c r="D504" s="10" t="s">
        <v>187</v>
      </c>
      <c r="E504" s="13">
        <f t="shared" si="85"/>
        <v>55</v>
      </c>
      <c r="F504" s="13">
        <f t="shared" si="83"/>
        <v>51</v>
      </c>
      <c r="G504" s="13">
        <f t="shared" si="86"/>
        <v>136</v>
      </c>
      <c r="H504" s="13">
        <f t="shared" si="87"/>
        <v>657</v>
      </c>
      <c r="I504" s="13">
        <f t="shared" si="88"/>
        <v>255</v>
      </c>
      <c r="J504" s="14">
        <f t="shared" si="84"/>
        <v>30</v>
      </c>
      <c r="K504" s="14">
        <f t="shared" si="89"/>
        <v>63911251800</v>
      </c>
      <c r="L504" s="14">
        <f t="shared" si="90"/>
        <v>1917337554000</v>
      </c>
      <c r="M504" s="14">
        <f t="shared" si="91"/>
        <v>7.1323616449725305E-3</v>
      </c>
      <c r="N504" s="15">
        <f t="shared" si="92"/>
        <v>2.3774538816575104E-4</v>
      </c>
    </row>
    <row r="505" spans="2:14" x14ac:dyDescent="0.15">
      <c r="B505" s="8" t="s">
        <v>242</v>
      </c>
      <c r="C505" s="8" t="s">
        <v>50</v>
      </c>
      <c r="D505" s="10" t="s">
        <v>188</v>
      </c>
      <c r="E505" s="13">
        <f t="shared" si="85"/>
        <v>55</v>
      </c>
      <c r="F505" s="13">
        <f t="shared" si="83"/>
        <v>51</v>
      </c>
      <c r="G505" s="13">
        <f t="shared" si="86"/>
        <v>136</v>
      </c>
      <c r="H505" s="13">
        <f t="shared" si="87"/>
        <v>67</v>
      </c>
      <c r="I505" s="13">
        <f t="shared" si="88"/>
        <v>255</v>
      </c>
      <c r="J505" s="14">
        <f t="shared" si="84"/>
        <v>80</v>
      </c>
      <c r="K505" s="14">
        <f t="shared" si="89"/>
        <v>6517585800</v>
      </c>
      <c r="L505" s="14">
        <f t="shared" si="90"/>
        <v>521406864000</v>
      </c>
      <c r="M505" s="14">
        <f t="shared" si="91"/>
        <v>1.9395970784907542E-3</v>
      </c>
      <c r="N505" s="15">
        <f t="shared" si="92"/>
        <v>2.4244963481134427E-5</v>
      </c>
    </row>
    <row r="506" spans="2:14" x14ac:dyDescent="0.15">
      <c r="B506" s="8" t="s">
        <v>243</v>
      </c>
      <c r="C506" s="8" t="s">
        <v>50</v>
      </c>
      <c r="D506" s="10" t="s">
        <v>189</v>
      </c>
      <c r="E506" s="13">
        <f t="shared" si="85"/>
        <v>55</v>
      </c>
      <c r="F506" s="13">
        <f t="shared" si="83"/>
        <v>51</v>
      </c>
      <c r="G506" s="13">
        <f t="shared" si="86"/>
        <v>136</v>
      </c>
      <c r="H506" s="13">
        <f t="shared" si="87"/>
        <v>67</v>
      </c>
      <c r="I506" s="13">
        <f t="shared" si="88"/>
        <v>39</v>
      </c>
      <c r="J506" s="14">
        <f t="shared" si="84"/>
        <v>150</v>
      </c>
      <c r="K506" s="14">
        <f t="shared" si="89"/>
        <v>996807240</v>
      </c>
      <c r="L506" s="14">
        <f t="shared" si="90"/>
        <v>149521086000</v>
      </c>
      <c r="M506" s="14">
        <f t="shared" si="91"/>
        <v>5.562079857436722E-4</v>
      </c>
      <c r="N506" s="15">
        <f t="shared" si="92"/>
        <v>3.7080532382911478E-6</v>
      </c>
    </row>
    <row r="507" spans="2:14" x14ac:dyDescent="0.15">
      <c r="B507" s="11" t="s">
        <v>241</v>
      </c>
      <c r="C507" s="11" t="s">
        <v>50</v>
      </c>
      <c r="D507" s="10" t="s">
        <v>190</v>
      </c>
      <c r="E507" s="13">
        <f t="shared" si="85"/>
        <v>51</v>
      </c>
      <c r="F507" s="13">
        <f t="shared" si="83"/>
        <v>80</v>
      </c>
      <c r="G507" s="13">
        <f t="shared" si="86"/>
        <v>136</v>
      </c>
      <c r="H507" s="13">
        <f t="shared" si="87"/>
        <v>657</v>
      </c>
      <c r="I507" s="13">
        <f t="shared" si="88"/>
        <v>255</v>
      </c>
      <c r="J507" s="14">
        <f t="shared" si="84"/>
        <v>30</v>
      </c>
      <c r="K507" s="14">
        <f t="shared" si="89"/>
        <v>92961820800</v>
      </c>
      <c r="L507" s="14">
        <f t="shared" si="90"/>
        <v>2788854624000</v>
      </c>
      <c r="M507" s="14">
        <f t="shared" si="91"/>
        <v>1.0374344210869135E-2</v>
      </c>
      <c r="N507" s="15">
        <f t="shared" si="92"/>
        <v>3.4581147369563785E-4</v>
      </c>
    </row>
    <row r="508" spans="2:14" x14ac:dyDescent="0.15">
      <c r="B508" s="8" t="s">
        <v>242</v>
      </c>
      <c r="C508" s="8" t="s">
        <v>50</v>
      </c>
      <c r="D508" s="10" t="s">
        <v>191</v>
      </c>
      <c r="E508" s="13">
        <f t="shared" si="85"/>
        <v>51</v>
      </c>
      <c r="F508" s="13">
        <f t="shared" si="83"/>
        <v>80</v>
      </c>
      <c r="G508" s="13">
        <f t="shared" si="86"/>
        <v>136</v>
      </c>
      <c r="H508" s="13">
        <f t="shared" si="87"/>
        <v>100</v>
      </c>
      <c r="I508" s="13">
        <f t="shared" si="88"/>
        <v>255</v>
      </c>
      <c r="J508" s="14">
        <f t="shared" si="84"/>
        <v>80</v>
      </c>
      <c r="K508" s="14">
        <f t="shared" si="89"/>
        <v>14149440000</v>
      </c>
      <c r="L508" s="14">
        <f t="shared" si="90"/>
        <v>1131955200000</v>
      </c>
      <c r="M508" s="14">
        <f t="shared" si="91"/>
        <v>4.2107942002512985E-3</v>
      </c>
      <c r="N508" s="15">
        <f t="shared" si="92"/>
        <v>5.263492750314123E-5</v>
      </c>
    </row>
    <row r="509" spans="2:14" x14ac:dyDescent="0.15">
      <c r="B509" s="8" t="s">
        <v>243</v>
      </c>
      <c r="C509" s="8" t="s">
        <v>50</v>
      </c>
      <c r="D509" s="10" t="s">
        <v>192</v>
      </c>
      <c r="E509" s="13">
        <f t="shared" si="85"/>
        <v>51</v>
      </c>
      <c r="F509" s="13">
        <f t="shared" si="83"/>
        <v>80</v>
      </c>
      <c r="G509" s="13">
        <f t="shared" si="86"/>
        <v>136</v>
      </c>
      <c r="H509" s="13">
        <f t="shared" si="87"/>
        <v>100</v>
      </c>
      <c r="I509" s="13">
        <f t="shared" si="88"/>
        <v>29</v>
      </c>
      <c r="J509" s="14">
        <f t="shared" si="84"/>
        <v>150</v>
      </c>
      <c r="K509" s="14">
        <f t="shared" si="89"/>
        <v>1609152000</v>
      </c>
      <c r="L509" s="14">
        <f t="shared" si="90"/>
        <v>241372800000</v>
      </c>
      <c r="M509" s="14">
        <f t="shared" si="91"/>
        <v>8.9788993975946797E-4</v>
      </c>
      <c r="N509" s="15">
        <f t="shared" si="92"/>
        <v>5.9859329317297865E-6</v>
      </c>
    </row>
    <row r="510" spans="2:14" x14ac:dyDescent="0.15">
      <c r="B510" s="11" t="s">
        <v>241</v>
      </c>
      <c r="C510" s="11" t="s">
        <v>50</v>
      </c>
      <c r="D510" s="10" t="s">
        <v>193</v>
      </c>
      <c r="E510" s="13">
        <f t="shared" si="85"/>
        <v>55</v>
      </c>
      <c r="F510" s="13">
        <f t="shared" si="83"/>
        <v>80</v>
      </c>
      <c r="G510" s="13">
        <f t="shared" si="86"/>
        <v>120</v>
      </c>
      <c r="H510" s="13">
        <f t="shared" si="87"/>
        <v>657</v>
      </c>
      <c r="I510" s="13">
        <f t="shared" si="88"/>
        <v>255</v>
      </c>
      <c r="J510" s="14">
        <f t="shared" si="84"/>
        <v>30</v>
      </c>
      <c r="K510" s="14">
        <f t="shared" si="89"/>
        <v>88458480000</v>
      </c>
      <c r="L510" s="14">
        <f t="shared" si="90"/>
        <v>2653754400000</v>
      </c>
      <c r="M510" s="14">
        <f t="shared" si="91"/>
        <v>9.8717808234913915E-3</v>
      </c>
      <c r="N510" s="15">
        <f t="shared" si="92"/>
        <v>3.2905936078304643E-4</v>
      </c>
    </row>
    <row r="511" spans="2:14" x14ac:dyDescent="0.15">
      <c r="B511" s="8" t="s">
        <v>242</v>
      </c>
      <c r="C511" s="8" t="s">
        <v>50</v>
      </c>
      <c r="D511" s="10" t="s">
        <v>194</v>
      </c>
      <c r="E511" s="13">
        <f t="shared" si="85"/>
        <v>55</v>
      </c>
      <c r="F511" s="13">
        <f t="shared" si="83"/>
        <v>80</v>
      </c>
      <c r="G511" s="13">
        <f t="shared" si="86"/>
        <v>120</v>
      </c>
      <c r="H511" s="13">
        <f t="shared" si="87"/>
        <v>100</v>
      </c>
      <c r="I511" s="13">
        <f t="shared" si="88"/>
        <v>255</v>
      </c>
      <c r="J511" s="14">
        <f t="shared" si="84"/>
        <v>80</v>
      </c>
      <c r="K511" s="14">
        <f t="shared" si="89"/>
        <v>13464000000</v>
      </c>
      <c r="L511" s="14">
        <f t="shared" si="90"/>
        <v>1077120000000</v>
      </c>
      <c r="M511" s="14">
        <f t="shared" si="91"/>
        <v>4.0068110902045226E-3</v>
      </c>
      <c r="N511" s="15">
        <f t="shared" si="92"/>
        <v>5.0085138627556529E-5</v>
      </c>
    </row>
    <row r="512" spans="2:14" x14ac:dyDescent="0.15">
      <c r="B512" s="8" t="s">
        <v>243</v>
      </c>
      <c r="C512" s="8" t="s">
        <v>50</v>
      </c>
      <c r="D512" s="10" t="s">
        <v>195</v>
      </c>
      <c r="E512" s="13">
        <f t="shared" si="85"/>
        <v>55</v>
      </c>
      <c r="F512" s="13">
        <f t="shared" si="83"/>
        <v>80</v>
      </c>
      <c r="G512" s="13">
        <f t="shared" si="86"/>
        <v>120</v>
      </c>
      <c r="H512" s="13">
        <f t="shared" si="87"/>
        <v>100</v>
      </c>
      <c r="I512" s="13">
        <f t="shared" si="88"/>
        <v>39</v>
      </c>
      <c r="J512" s="14">
        <f t="shared" si="84"/>
        <v>150</v>
      </c>
      <c r="K512" s="14">
        <f t="shared" si="89"/>
        <v>2059200000</v>
      </c>
      <c r="L512" s="14">
        <f t="shared" si="90"/>
        <v>308880000000</v>
      </c>
      <c r="M512" s="14">
        <f t="shared" si="91"/>
        <v>1.1490120038086498E-3</v>
      </c>
      <c r="N512" s="15">
        <f t="shared" si="92"/>
        <v>7.6600800253909985E-6</v>
      </c>
    </row>
    <row r="513" spans="2:14" x14ac:dyDescent="0.15">
      <c r="B513" s="11" t="s">
        <v>241</v>
      </c>
      <c r="C513" s="11" t="s">
        <v>50</v>
      </c>
      <c r="D513" s="10" t="s">
        <v>196</v>
      </c>
      <c r="E513" s="13">
        <f t="shared" si="85"/>
        <v>80</v>
      </c>
      <c r="F513" s="13">
        <f t="shared" si="83"/>
        <v>51</v>
      </c>
      <c r="G513" s="13">
        <f t="shared" si="86"/>
        <v>120</v>
      </c>
      <c r="H513" s="13">
        <f t="shared" si="87"/>
        <v>657</v>
      </c>
      <c r="I513" s="13">
        <f t="shared" si="88"/>
        <v>255</v>
      </c>
      <c r="J513" s="14">
        <f t="shared" si="84"/>
        <v>30</v>
      </c>
      <c r="K513" s="14">
        <f t="shared" si="89"/>
        <v>82025136000</v>
      </c>
      <c r="L513" s="14">
        <f t="shared" si="90"/>
        <v>2460754080000</v>
      </c>
      <c r="M513" s="14">
        <f t="shared" si="91"/>
        <v>9.1538331272374724E-3</v>
      </c>
      <c r="N513" s="15">
        <f t="shared" si="92"/>
        <v>3.0512777090791577E-4</v>
      </c>
    </row>
    <row r="514" spans="2:14" x14ac:dyDescent="0.15">
      <c r="B514" s="8" t="s">
        <v>242</v>
      </c>
      <c r="C514" s="8" t="s">
        <v>50</v>
      </c>
      <c r="D514" s="10" t="s">
        <v>197</v>
      </c>
      <c r="E514" s="13">
        <f t="shared" si="85"/>
        <v>80</v>
      </c>
      <c r="F514" s="13">
        <f t="shared" si="83"/>
        <v>51</v>
      </c>
      <c r="G514" s="13">
        <f t="shared" si="86"/>
        <v>120</v>
      </c>
      <c r="H514" s="13">
        <f t="shared" si="87"/>
        <v>70</v>
      </c>
      <c r="I514" s="13">
        <f t="shared" si="88"/>
        <v>255</v>
      </c>
      <c r="J514" s="14">
        <f t="shared" si="84"/>
        <v>80</v>
      </c>
      <c r="K514" s="14">
        <f t="shared" si="89"/>
        <v>8739360000</v>
      </c>
      <c r="L514" s="14">
        <f t="shared" si="90"/>
        <v>699148800000</v>
      </c>
      <c r="M514" s="14">
        <f t="shared" si="91"/>
        <v>2.60078465309639E-3</v>
      </c>
      <c r="N514" s="15">
        <f t="shared" si="92"/>
        <v>3.2509808163704872E-5</v>
      </c>
    </row>
    <row r="515" spans="2:14" x14ac:dyDescent="0.15">
      <c r="B515" s="8" t="s">
        <v>243</v>
      </c>
      <c r="C515" s="8" t="s">
        <v>50</v>
      </c>
      <c r="D515" s="10" t="s">
        <v>198</v>
      </c>
      <c r="E515" s="13">
        <f t="shared" si="85"/>
        <v>80</v>
      </c>
      <c r="F515" s="13">
        <f t="shared" si="83"/>
        <v>51</v>
      </c>
      <c r="G515" s="13">
        <f t="shared" si="86"/>
        <v>120</v>
      </c>
      <c r="H515" s="13">
        <f t="shared" si="87"/>
        <v>70</v>
      </c>
      <c r="I515" s="13">
        <f t="shared" si="88"/>
        <v>47</v>
      </c>
      <c r="J515" s="14">
        <f t="shared" si="84"/>
        <v>150</v>
      </c>
      <c r="K515" s="14">
        <f t="shared" si="89"/>
        <v>1610784000</v>
      </c>
      <c r="L515" s="14">
        <f t="shared" si="90"/>
        <v>241617600000</v>
      </c>
      <c r="M515" s="14">
        <f t="shared" si="91"/>
        <v>8.9880057864360542E-4</v>
      </c>
      <c r="N515" s="15">
        <f t="shared" si="92"/>
        <v>5.9920038576240357E-6</v>
      </c>
    </row>
    <row r="516" spans="2:14" x14ac:dyDescent="0.15">
      <c r="B516" s="11" t="s">
        <v>241</v>
      </c>
      <c r="C516" s="11" t="s">
        <v>50</v>
      </c>
      <c r="D516" s="10" t="s">
        <v>199</v>
      </c>
      <c r="E516" s="13">
        <f t="shared" si="85"/>
        <v>80</v>
      </c>
      <c r="F516" s="13">
        <f t="shared" si="83"/>
        <v>51</v>
      </c>
      <c r="G516" s="13">
        <f t="shared" si="86"/>
        <v>136</v>
      </c>
      <c r="H516" s="13">
        <f t="shared" si="87"/>
        <v>657</v>
      </c>
      <c r="I516" s="13">
        <f t="shared" si="88"/>
        <v>255</v>
      </c>
      <c r="J516" s="14">
        <f t="shared" si="84"/>
        <v>30</v>
      </c>
      <c r="K516" s="14">
        <f t="shared" si="89"/>
        <v>92961820800</v>
      </c>
      <c r="L516" s="14">
        <f t="shared" si="90"/>
        <v>2788854624000</v>
      </c>
      <c r="M516" s="14">
        <f t="shared" si="91"/>
        <v>1.0374344210869135E-2</v>
      </c>
      <c r="N516" s="15">
        <f t="shared" si="92"/>
        <v>3.4581147369563785E-4</v>
      </c>
    </row>
    <row r="517" spans="2:14" x14ac:dyDescent="0.15">
      <c r="B517" s="8" t="s">
        <v>242</v>
      </c>
      <c r="C517" s="8" t="s">
        <v>50</v>
      </c>
      <c r="D517" s="10" t="s">
        <v>200</v>
      </c>
      <c r="E517" s="13">
        <f t="shared" si="85"/>
        <v>80</v>
      </c>
      <c r="F517" s="13">
        <f t="shared" si="83"/>
        <v>51</v>
      </c>
      <c r="G517" s="13">
        <f t="shared" si="86"/>
        <v>136</v>
      </c>
      <c r="H517" s="13">
        <f t="shared" si="87"/>
        <v>67</v>
      </c>
      <c r="I517" s="13">
        <f t="shared" si="88"/>
        <v>255</v>
      </c>
      <c r="J517" s="14">
        <f t="shared" si="84"/>
        <v>80</v>
      </c>
      <c r="K517" s="14">
        <f t="shared" si="89"/>
        <v>9480124800</v>
      </c>
      <c r="L517" s="14">
        <f t="shared" si="90"/>
        <v>758409984000</v>
      </c>
      <c r="M517" s="14">
        <f t="shared" si="91"/>
        <v>2.8212321141683695E-3</v>
      </c>
      <c r="N517" s="15">
        <f t="shared" si="92"/>
        <v>3.5265401427104619E-5</v>
      </c>
    </row>
    <row r="518" spans="2:14" x14ac:dyDescent="0.15">
      <c r="B518" s="8" t="s">
        <v>243</v>
      </c>
      <c r="C518" s="8" t="s">
        <v>50</v>
      </c>
      <c r="D518" s="10" t="s">
        <v>201</v>
      </c>
      <c r="E518" s="13">
        <f t="shared" si="85"/>
        <v>80</v>
      </c>
      <c r="F518" s="13">
        <f t="shared" si="83"/>
        <v>51</v>
      </c>
      <c r="G518" s="13">
        <f t="shared" si="86"/>
        <v>136</v>
      </c>
      <c r="H518" s="13">
        <f t="shared" si="87"/>
        <v>67</v>
      </c>
      <c r="I518" s="13">
        <f t="shared" si="88"/>
        <v>47</v>
      </c>
      <c r="J518" s="14">
        <f t="shared" si="84"/>
        <v>150</v>
      </c>
      <c r="K518" s="14">
        <f t="shared" si="89"/>
        <v>1747317120</v>
      </c>
      <c r="L518" s="14">
        <f t="shared" si="90"/>
        <v>262097568000</v>
      </c>
      <c r="M518" s="14">
        <f t="shared" si="91"/>
        <v>9.7498462769053955E-4</v>
      </c>
      <c r="N518" s="15">
        <f t="shared" si="92"/>
        <v>6.4998975179369307E-6</v>
      </c>
    </row>
    <row r="519" spans="2:14" x14ac:dyDescent="0.15">
      <c r="B519" s="11" t="s">
        <v>241</v>
      </c>
      <c r="C519" s="11" t="s">
        <v>50</v>
      </c>
      <c r="D519" s="10" t="s">
        <v>202</v>
      </c>
      <c r="E519" s="13">
        <f t="shared" si="85"/>
        <v>51</v>
      </c>
      <c r="F519" s="13">
        <f t="shared" si="83"/>
        <v>51</v>
      </c>
      <c r="G519" s="13">
        <f t="shared" si="86"/>
        <v>170</v>
      </c>
      <c r="H519" s="13">
        <f t="shared" si="87"/>
        <v>657</v>
      </c>
      <c r="I519" s="13">
        <f t="shared" si="88"/>
        <v>255</v>
      </c>
      <c r="J519" s="14">
        <f t="shared" si="84"/>
        <v>30</v>
      </c>
      <c r="K519" s="14">
        <f t="shared" si="89"/>
        <v>74078950950</v>
      </c>
      <c r="L519" s="14">
        <f t="shared" si="90"/>
        <v>2222368528500</v>
      </c>
      <c r="M519" s="14">
        <f t="shared" si="91"/>
        <v>8.2670555430363422E-3</v>
      </c>
      <c r="N519" s="15">
        <f t="shared" si="92"/>
        <v>2.7556851810121142E-4</v>
      </c>
    </row>
    <row r="520" spans="2:14" x14ac:dyDescent="0.15">
      <c r="B520" s="8" t="s">
        <v>242</v>
      </c>
      <c r="C520" s="8" t="s">
        <v>50</v>
      </c>
      <c r="D520" s="10" t="s">
        <v>203</v>
      </c>
      <c r="E520" s="13">
        <f t="shared" si="85"/>
        <v>51</v>
      </c>
      <c r="F520" s="13">
        <f t="shared" si="83"/>
        <v>51</v>
      </c>
      <c r="G520" s="13">
        <f t="shared" si="86"/>
        <v>170</v>
      </c>
      <c r="H520" s="13">
        <f t="shared" si="87"/>
        <v>67</v>
      </c>
      <c r="I520" s="13">
        <f t="shared" si="88"/>
        <v>255</v>
      </c>
      <c r="J520" s="14">
        <f t="shared" si="84"/>
        <v>80</v>
      </c>
      <c r="K520" s="14">
        <f t="shared" si="89"/>
        <v>7554474450</v>
      </c>
      <c r="L520" s="14">
        <f t="shared" si="90"/>
        <v>604357956000</v>
      </c>
      <c r="M520" s="14">
        <f t="shared" si="91"/>
        <v>2.2481693409779195E-3</v>
      </c>
      <c r="N520" s="15">
        <f t="shared" si="92"/>
        <v>2.8102116762223997E-5</v>
      </c>
    </row>
    <row r="521" spans="2:14" x14ac:dyDescent="0.15">
      <c r="B521" s="8" t="s">
        <v>243</v>
      </c>
      <c r="C521" s="8" t="s">
        <v>50</v>
      </c>
      <c r="D521" s="10" t="s">
        <v>204</v>
      </c>
      <c r="E521" s="13">
        <f t="shared" si="85"/>
        <v>51</v>
      </c>
      <c r="F521" s="13">
        <f t="shared" ref="F521:F551" si="93">SUMIF(IF(MID($D521,2,1)="A",$C$55:$C$79,IF(MID($D521,2,1)="B",$D$55:$D$79,$E$55:$E$79)),$C521,$I$55:$I$79)</f>
        <v>51</v>
      </c>
      <c r="G521" s="13">
        <f t="shared" si="86"/>
        <v>170</v>
      </c>
      <c r="H521" s="13">
        <f t="shared" si="87"/>
        <v>67</v>
      </c>
      <c r="I521" s="13">
        <f t="shared" si="88"/>
        <v>39</v>
      </c>
      <c r="J521" s="14">
        <f t="shared" si="84"/>
        <v>150</v>
      </c>
      <c r="K521" s="14">
        <f t="shared" si="89"/>
        <v>1155390210</v>
      </c>
      <c r="L521" s="14">
        <f t="shared" si="90"/>
        <v>173308531500</v>
      </c>
      <c r="M521" s="14">
        <f t="shared" si="91"/>
        <v>6.4469561983925634E-4</v>
      </c>
      <c r="N521" s="15">
        <f t="shared" si="92"/>
        <v>4.2979707989283756E-6</v>
      </c>
    </row>
    <row r="522" spans="2:14" x14ac:dyDescent="0.15">
      <c r="B522" s="11" t="s">
        <v>241</v>
      </c>
      <c r="C522" s="11" t="s">
        <v>50</v>
      </c>
      <c r="D522" s="10" t="s">
        <v>205</v>
      </c>
      <c r="E522" s="13">
        <f t="shared" si="85"/>
        <v>55</v>
      </c>
      <c r="F522" s="13">
        <f t="shared" si="93"/>
        <v>51</v>
      </c>
      <c r="G522" s="13">
        <f t="shared" si="86"/>
        <v>170</v>
      </c>
      <c r="H522" s="13">
        <f t="shared" si="87"/>
        <v>657</v>
      </c>
      <c r="I522" s="13">
        <f t="shared" si="88"/>
        <v>255</v>
      </c>
      <c r="J522" s="14">
        <f t="shared" si="84"/>
        <v>30</v>
      </c>
      <c r="K522" s="14">
        <f t="shared" si="89"/>
        <v>79889064750</v>
      </c>
      <c r="L522" s="14">
        <f t="shared" si="90"/>
        <v>2396671942500</v>
      </c>
      <c r="M522" s="14">
        <f t="shared" si="91"/>
        <v>8.9154520562156631E-3</v>
      </c>
      <c r="N522" s="15">
        <f t="shared" si="92"/>
        <v>2.9718173520718879E-4</v>
      </c>
    </row>
    <row r="523" spans="2:14" x14ac:dyDescent="0.15">
      <c r="B523" s="8" t="s">
        <v>242</v>
      </c>
      <c r="C523" s="8" t="s">
        <v>50</v>
      </c>
      <c r="D523" s="10" t="s">
        <v>206</v>
      </c>
      <c r="E523" s="13">
        <f t="shared" si="85"/>
        <v>55</v>
      </c>
      <c r="F523" s="13">
        <f t="shared" si="93"/>
        <v>51</v>
      </c>
      <c r="G523" s="13">
        <f t="shared" si="86"/>
        <v>170</v>
      </c>
      <c r="H523" s="13">
        <f t="shared" si="87"/>
        <v>70</v>
      </c>
      <c r="I523" s="13">
        <f t="shared" si="88"/>
        <v>255</v>
      </c>
      <c r="J523" s="14">
        <f t="shared" si="84"/>
        <v>80</v>
      </c>
      <c r="K523" s="14">
        <f t="shared" si="89"/>
        <v>8511772500</v>
      </c>
      <c r="L523" s="14">
        <f t="shared" si="90"/>
        <v>680941800000</v>
      </c>
      <c r="M523" s="14">
        <f t="shared" si="91"/>
        <v>2.5330558860886714E-3</v>
      </c>
      <c r="N523" s="15">
        <f t="shared" si="92"/>
        <v>3.1663198576108395E-5</v>
      </c>
    </row>
    <row r="524" spans="2:14" x14ac:dyDescent="0.15">
      <c r="B524" s="8" t="s">
        <v>243</v>
      </c>
      <c r="C524" s="8" t="s">
        <v>50</v>
      </c>
      <c r="D524" s="10" t="s">
        <v>207</v>
      </c>
      <c r="E524" s="13">
        <f t="shared" si="85"/>
        <v>55</v>
      </c>
      <c r="F524" s="13">
        <f t="shared" si="93"/>
        <v>51</v>
      </c>
      <c r="G524" s="13">
        <f t="shared" si="86"/>
        <v>170</v>
      </c>
      <c r="H524" s="13">
        <f t="shared" si="87"/>
        <v>70</v>
      </c>
      <c r="I524" s="13">
        <f t="shared" si="88"/>
        <v>29</v>
      </c>
      <c r="J524" s="14">
        <f t="shared" si="84"/>
        <v>150</v>
      </c>
      <c r="K524" s="14">
        <f t="shared" si="89"/>
        <v>968005500</v>
      </c>
      <c r="L524" s="14">
        <f t="shared" si="90"/>
        <v>145200825000</v>
      </c>
      <c r="M524" s="14">
        <f t="shared" si="91"/>
        <v>5.4013691688655494E-4</v>
      </c>
      <c r="N524" s="15">
        <f t="shared" si="92"/>
        <v>3.6009127792436998E-6</v>
      </c>
    </row>
    <row r="525" spans="2:14" x14ac:dyDescent="0.15">
      <c r="B525" s="11" t="s">
        <v>244</v>
      </c>
      <c r="C525" s="11" t="s">
        <v>52</v>
      </c>
      <c r="D525" s="12" t="s">
        <v>179</v>
      </c>
      <c r="E525" s="13">
        <f t="shared" si="85"/>
        <v>51</v>
      </c>
      <c r="F525" s="13">
        <f t="shared" si="93"/>
        <v>61</v>
      </c>
      <c r="G525" s="13">
        <f t="shared" si="86"/>
        <v>122</v>
      </c>
      <c r="H525" s="13">
        <f t="shared" si="87"/>
        <v>657</v>
      </c>
      <c r="I525" s="13">
        <f t="shared" si="88"/>
        <v>255</v>
      </c>
      <c r="J525" s="14">
        <f t="shared" si="84"/>
        <v>500</v>
      </c>
      <c r="K525" s="14">
        <f t="shared" si="89"/>
        <v>63586568970</v>
      </c>
      <c r="L525" s="14">
        <f t="shared" si="90"/>
        <v>31793284485000</v>
      </c>
      <c r="M525" s="14">
        <f t="shared" si="91"/>
        <v>0.11826879536962026</v>
      </c>
      <c r="N525" s="15">
        <f t="shared" si="92"/>
        <v>2.3653759073924053E-4</v>
      </c>
    </row>
    <row r="526" spans="2:14" x14ac:dyDescent="0.15">
      <c r="B526" s="8" t="s">
        <v>245</v>
      </c>
      <c r="C526" s="8" t="s">
        <v>52</v>
      </c>
      <c r="D526" s="10" t="s">
        <v>181</v>
      </c>
      <c r="E526" s="13">
        <f t="shared" si="85"/>
        <v>51</v>
      </c>
      <c r="F526" s="13">
        <f t="shared" si="93"/>
        <v>61</v>
      </c>
      <c r="G526" s="13">
        <f t="shared" si="86"/>
        <v>122</v>
      </c>
      <c r="H526" s="13">
        <f t="shared" si="87"/>
        <v>77</v>
      </c>
      <c r="I526" s="13">
        <f t="shared" si="88"/>
        <v>255</v>
      </c>
      <c r="J526" s="14">
        <f t="shared" si="84"/>
        <v>1000</v>
      </c>
      <c r="K526" s="14">
        <f t="shared" si="89"/>
        <v>7452307170</v>
      </c>
      <c r="L526" s="14">
        <f t="shared" si="90"/>
        <v>7452307170000</v>
      </c>
      <c r="M526" s="14">
        <f t="shared" si="91"/>
        <v>2.7722061623929255E-2</v>
      </c>
      <c r="N526" s="15">
        <f t="shared" si="92"/>
        <v>2.7722061623929256E-5</v>
      </c>
    </row>
    <row r="527" spans="2:14" x14ac:dyDescent="0.15">
      <c r="B527" s="8" t="s">
        <v>246</v>
      </c>
      <c r="C527" s="8" t="s">
        <v>52</v>
      </c>
      <c r="D527" s="10" t="s">
        <v>183</v>
      </c>
      <c r="E527" s="13">
        <f t="shared" si="85"/>
        <v>51</v>
      </c>
      <c r="F527" s="13">
        <f t="shared" si="93"/>
        <v>61</v>
      </c>
      <c r="G527" s="13">
        <f t="shared" si="86"/>
        <v>122</v>
      </c>
      <c r="H527" s="13">
        <f t="shared" si="87"/>
        <v>77</v>
      </c>
      <c r="I527" s="13">
        <f t="shared" si="88"/>
        <v>32</v>
      </c>
      <c r="J527" s="14">
        <f t="shared" si="84"/>
        <v>1500</v>
      </c>
      <c r="K527" s="14">
        <f t="shared" si="89"/>
        <v>935191488</v>
      </c>
      <c r="L527" s="14">
        <f t="shared" si="90"/>
        <v>1402787232000</v>
      </c>
      <c r="M527" s="14">
        <f t="shared" si="91"/>
        <v>5.2182704233278594E-3</v>
      </c>
      <c r="N527" s="15">
        <f t="shared" si="92"/>
        <v>3.4788469488852397E-6</v>
      </c>
    </row>
    <row r="528" spans="2:14" x14ac:dyDescent="0.15">
      <c r="B528" s="11" t="s">
        <v>244</v>
      </c>
      <c r="C528" s="11" t="s">
        <v>52</v>
      </c>
      <c r="D528" s="12" t="s">
        <v>184</v>
      </c>
      <c r="E528" s="13">
        <f t="shared" si="85"/>
        <v>51</v>
      </c>
      <c r="F528" s="13">
        <f t="shared" si="93"/>
        <v>61</v>
      </c>
      <c r="G528" s="13">
        <f t="shared" si="86"/>
        <v>106</v>
      </c>
      <c r="H528" s="13">
        <f t="shared" si="87"/>
        <v>657</v>
      </c>
      <c r="I528" s="13">
        <f t="shared" si="88"/>
        <v>255</v>
      </c>
      <c r="J528" s="14">
        <f t="shared" si="84"/>
        <v>500</v>
      </c>
      <c r="K528" s="14">
        <f t="shared" si="89"/>
        <v>55247346810</v>
      </c>
      <c r="L528" s="14">
        <f t="shared" si="90"/>
        <v>27623673405000</v>
      </c>
      <c r="M528" s="14">
        <f t="shared" si="91"/>
        <v>0.10275813368180121</v>
      </c>
      <c r="N528" s="15">
        <f t="shared" si="92"/>
        <v>2.0551626736360244E-4</v>
      </c>
    </row>
    <row r="529" spans="2:14" x14ac:dyDescent="0.15">
      <c r="B529" s="8" t="s">
        <v>245</v>
      </c>
      <c r="C529" s="8" t="s">
        <v>52</v>
      </c>
      <c r="D529" s="10" t="s">
        <v>185</v>
      </c>
      <c r="E529" s="13">
        <f t="shared" si="85"/>
        <v>51</v>
      </c>
      <c r="F529" s="13">
        <f t="shared" si="93"/>
        <v>61</v>
      </c>
      <c r="G529" s="13">
        <f t="shared" si="86"/>
        <v>106</v>
      </c>
      <c r="H529" s="13">
        <f t="shared" si="87"/>
        <v>66</v>
      </c>
      <c r="I529" s="13">
        <f t="shared" si="88"/>
        <v>255</v>
      </c>
      <c r="J529" s="14">
        <f t="shared" si="84"/>
        <v>1000</v>
      </c>
      <c r="K529" s="14">
        <f t="shared" si="89"/>
        <v>5549961780</v>
      </c>
      <c r="L529" s="14">
        <f t="shared" si="90"/>
        <v>5549961780000</v>
      </c>
      <c r="M529" s="14">
        <f t="shared" si="91"/>
        <v>2.064546978081851E-2</v>
      </c>
      <c r="N529" s="15">
        <f t="shared" si="92"/>
        <v>2.0645469780818507E-5</v>
      </c>
    </row>
    <row r="530" spans="2:14" x14ac:dyDescent="0.15">
      <c r="B530" s="8" t="s">
        <v>246</v>
      </c>
      <c r="C530" s="8" t="s">
        <v>52</v>
      </c>
      <c r="D530" s="10" t="s">
        <v>186</v>
      </c>
      <c r="E530" s="13">
        <f t="shared" si="85"/>
        <v>51</v>
      </c>
      <c r="F530" s="13">
        <f t="shared" si="93"/>
        <v>61</v>
      </c>
      <c r="G530" s="13">
        <f t="shared" si="86"/>
        <v>106</v>
      </c>
      <c r="H530" s="13">
        <f t="shared" si="87"/>
        <v>66</v>
      </c>
      <c r="I530" s="13">
        <f t="shared" si="88"/>
        <v>27</v>
      </c>
      <c r="J530" s="14">
        <f t="shared" si="84"/>
        <v>1500</v>
      </c>
      <c r="K530" s="14">
        <f t="shared" si="89"/>
        <v>587643012</v>
      </c>
      <c r="L530" s="14">
        <f t="shared" si="90"/>
        <v>881464518000</v>
      </c>
      <c r="M530" s="14">
        <f t="shared" si="91"/>
        <v>3.2789863769535276E-3</v>
      </c>
      <c r="N530" s="15">
        <f t="shared" si="92"/>
        <v>2.1859909179690187E-6</v>
      </c>
    </row>
    <row r="531" spans="2:14" x14ac:dyDescent="0.15">
      <c r="B531" s="11" t="s">
        <v>244</v>
      </c>
      <c r="C531" s="11" t="s">
        <v>52</v>
      </c>
      <c r="D531" s="10" t="s">
        <v>187</v>
      </c>
      <c r="E531" s="13">
        <f t="shared" si="85"/>
        <v>36</v>
      </c>
      <c r="F531" s="13">
        <f t="shared" si="93"/>
        <v>36</v>
      </c>
      <c r="G531" s="13">
        <f t="shared" si="86"/>
        <v>102</v>
      </c>
      <c r="H531" s="13">
        <f t="shared" si="87"/>
        <v>657</v>
      </c>
      <c r="I531" s="13">
        <f t="shared" si="88"/>
        <v>255</v>
      </c>
      <c r="J531" s="14">
        <f t="shared" si="84"/>
        <v>500</v>
      </c>
      <c r="K531" s="14">
        <f t="shared" si="89"/>
        <v>22146786720</v>
      </c>
      <c r="L531" s="14">
        <f t="shared" si="90"/>
        <v>11073393360000</v>
      </c>
      <c r="M531" s="14">
        <f t="shared" si="91"/>
        <v>4.1192249072568625E-2</v>
      </c>
      <c r="N531" s="15">
        <f t="shared" si="92"/>
        <v>8.2384498145137257E-5</v>
      </c>
    </row>
    <row r="532" spans="2:14" x14ac:dyDescent="0.15">
      <c r="B532" s="8" t="s">
        <v>245</v>
      </c>
      <c r="C532" s="8" t="s">
        <v>52</v>
      </c>
      <c r="D532" s="10" t="s">
        <v>188</v>
      </c>
      <c r="E532" s="13">
        <f t="shared" si="85"/>
        <v>36</v>
      </c>
      <c r="F532" s="13">
        <f t="shared" si="93"/>
        <v>36</v>
      </c>
      <c r="G532" s="13">
        <f t="shared" si="86"/>
        <v>102</v>
      </c>
      <c r="H532" s="13">
        <f t="shared" si="87"/>
        <v>33</v>
      </c>
      <c r="I532" s="13">
        <f t="shared" si="88"/>
        <v>255</v>
      </c>
      <c r="J532" s="14">
        <f t="shared" si="84"/>
        <v>1000</v>
      </c>
      <c r="K532" s="14">
        <f t="shared" si="89"/>
        <v>1112395680</v>
      </c>
      <c r="L532" s="14">
        <f t="shared" si="90"/>
        <v>1112395680000</v>
      </c>
      <c r="M532" s="14">
        <f t="shared" si="91"/>
        <v>4.1380341534087203E-3</v>
      </c>
      <c r="N532" s="15">
        <f t="shared" si="92"/>
        <v>4.1380341534087202E-6</v>
      </c>
    </row>
    <row r="533" spans="2:14" x14ac:dyDescent="0.15">
      <c r="B533" s="8" t="s">
        <v>246</v>
      </c>
      <c r="C533" s="8" t="s">
        <v>52</v>
      </c>
      <c r="D533" s="10" t="s">
        <v>189</v>
      </c>
      <c r="E533" s="13">
        <f t="shared" si="85"/>
        <v>36</v>
      </c>
      <c r="F533" s="13">
        <f t="shared" si="93"/>
        <v>36</v>
      </c>
      <c r="G533" s="13">
        <f t="shared" si="86"/>
        <v>102</v>
      </c>
      <c r="H533" s="13">
        <f t="shared" si="87"/>
        <v>33</v>
      </c>
      <c r="I533" s="13">
        <f t="shared" si="88"/>
        <v>19</v>
      </c>
      <c r="J533" s="14">
        <f t="shared" si="84"/>
        <v>1500</v>
      </c>
      <c r="K533" s="14">
        <f t="shared" si="89"/>
        <v>82884384</v>
      </c>
      <c r="L533" s="14">
        <f t="shared" si="90"/>
        <v>124326576000</v>
      </c>
      <c r="M533" s="14">
        <f t="shared" si="91"/>
        <v>4.62486170086857E-4</v>
      </c>
      <c r="N533" s="15">
        <f t="shared" si="92"/>
        <v>3.08324113391238E-7</v>
      </c>
    </row>
    <row r="534" spans="2:14" x14ac:dyDescent="0.15">
      <c r="B534" s="11" t="s">
        <v>244</v>
      </c>
      <c r="C534" s="11" t="s">
        <v>52</v>
      </c>
      <c r="D534" s="10" t="s">
        <v>190</v>
      </c>
      <c r="E534" s="13">
        <f t="shared" si="85"/>
        <v>51</v>
      </c>
      <c r="F534" s="13">
        <f t="shared" si="93"/>
        <v>61</v>
      </c>
      <c r="G534" s="13">
        <f t="shared" si="86"/>
        <v>102</v>
      </c>
      <c r="H534" s="13">
        <f t="shared" si="87"/>
        <v>657</v>
      </c>
      <c r="I534" s="13">
        <f t="shared" si="88"/>
        <v>255</v>
      </c>
      <c r="J534" s="14">
        <f t="shared" si="84"/>
        <v>500</v>
      </c>
      <c r="K534" s="14">
        <f t="shared" si="89"/>
        <v>53162541270</v>
      </c>
      <c r="L534" s="14">
        <f t="shared" si="90"/>
        <v>26581270635000</v>
      </c>
      <c r="M534" s="14">
        <f t="shared" si="91"/>
        <v>9.8880468259846449E-2</v>
      </c>
      <c r="N534" s="15">
        <f t="shared" si="92"/>
        <v>1.9776093651969291E-4</v>
      </c>
    </row>
    <row r="535" spans="2:14" x14ac:dyDescent="0.15">
      <c r="B535" s="8" t="s">
        <v>245</v>
      </c>
      <c r="C535" s="8" t="s">
        <v>52</v>
      </c>
      <c r="D535" s="10" t="s">
        <v>191</v>
      </c>
      <c r="E535" s="13">
        <f t="shared" si="85"/>
        <v>51</v>
      </c>
      <c r="F535" s="13">
        <f t="shared" si="93"/>
        <v>61</v>
      </c>
      <c r="G535" s="13">
        <f t="shared" si="86"/>
        <v>102</v>
      </c>
      <c r="H535" s="13">
        <f t="shared" si="87"/>
        <v>77</v>
      </c>
      <c r="I535" s="13">
        <f t="shared" si="88"/>
        <v>255</v>
      </c>
      <c r="J535" s="14">
        <f t="shared" si="84"/>
        <v>1000</v>
      </c>
      <c r="K535" s="14">
        <f t="shared" si="89"/>
        <v>6230617470</v>
      </c>
      <c r="L535" s="14">
        <f t="shared" si="90"/>
        <v>6230617470000</v>
      </c>
      <c r="M535" s="14">
        <f t="shared" si="91"/>
        <v>2.3177461357711343E-2</v>
      </c>
      <c r="N535" s="15">
        <f t="shared" si="92"/>
        <v>2.3177461357711344E-5</v>
      </c>
    </row>
    <row r="536" spans="2:14" x14ac:dyDescent="0.15">
      <c r="B536" s="8" t="s">
        <v>246</v>
      </c>
      <c r="C536" s="8" t="s">
        <v>52</v>
      </c>
      <c r="D536" s="10" t="s">
        <v>192</v>
      </c>
      <c r="E536" s="13">
        <f t="shared" si="85"/>
        <v>51</v>
      </c>
      <c r="F536" s="13">
        <f t="shared" si="93"/>
        <v>61</v>
      </c>
      <c r="G536" s="13">
        <f t="shared" si="86"/>
        <v>102</v>
      </c>
      <c r="H536" s="13">
        <f t="shared" si="87"/>
        <v>77</v>
      </c>
      <c r="I536" s="13">
        <f t="shared" si="88"/>
        <v>27</v>
      </c>
      <c r="J536" s="14">
        <f t="shared" si="84"/>
        <v>1500</v>
      </c>
      <c r="K536" s="14">
        <f t="shared" si="89"/>
        <v>659712438</v>
      </c>
      <c r="L536" s="14">
        <f t="shared" si="90"/>
        <v>989568657000</v>
      </c>
      <c r="M536" s="14">
        <f t="shared" si="91"/>
        <v>3.6811262156365076E-3</v>
      </c>
      <c r="N536" s="15">
        <f t="shared" si="92"/>
        <v>2.4540841437576719E-6</v>
      </c>
    </row>
    <row r="537" spans="2:14" x14ac:dyDescent="0.15">
      <c r="B537" s="11" t="s">
        <v>244</v>
      </c>
      <c r="C537" s="11" t="s">
        <v>52</v>
      </c>
      <c r="D537" s="10" t="s">
        <v>193</v>
      </c>
      <c r="E537" s="13">
        <f t="shared" si="85"/>
        <v>36</v>
      </c>
      <c r="F537" s="13">
        <f t="shared" si="93"/>
        <v>61</v>
      </c>
      <c r="G537" s="13">
        <f t="shared" si="86"/>
        <v>106</v>
      </c>
      <c r="H537" s="13">
        <f t="shared" si="87"/>
        <v>657</v>
      </c>
      <c r="I537" s="13">
        <f t="shared" si="88"/>
        <v>255</v>
      </c>
      <c r="J537" s="14">
        <f t="shared" si="84"/>
        <v>500</v>
      </c>
      <c r="K537" s="14">
        <f t="shared" si="89"/>
        <v>38998127160</v>
      </c>
      <c r="L537" s="14">
        <f t="shared" si="90"/>
        <v>19499063580000</v>
      </c>
      <c r="M537" s="14">
        <f t="shared" si="91"/>
        <v>7.2535153187153797E-2</v>
      </c>
      <c r="N537" s="15">
        <f t="shared" si="92"/>
        <v>1.4507030637430759E-4</v>
      </c>
    </row>
    <row r="538" spans="2:14" x14ac:dyDescent="0.15">
      <c r="B538" s="8" t="s">
        <v>245</v>
      </c>
      <c r="C538" s="8" t="s">
        <v>52</v>
      </c>
      <c r="D538" s="10" t="s">
        <v>194</v>
      </c>
      <c r="E538" s="13">
        <f t="shared" si="85"/>
        <v>36</v>
      </c>
      <c r="F538" s="13">
        <f t="shared" si="93"/>
        <v>61</v>
      </c>
      <c r="G538" s="13">
        <f t="shared" si="86"/>
        <v>106</v>
      </c>
      <c r="H538" s="13">
        <f t="shared" si="87"/>
        <v>77</v>
      </c>
      <c r="I538" s="13">
        <f t="shared" si="88"/>
        <v>255</v>
      </c>
      <c r="J538" s="14">
        <f t="shared" si="84"/>
        <v>1000</v>
      </c>
      <c r="K538" s="14">
        <f t="shared" si="89"/>
        <v>4570556760</v>
      </c>
      <c r="L538" s="14">
        <f t="shared" si="90"/>
        <v>4570556760000</v>
      </c>
      <c r="M538" s="14">
        <f t="shared" si="91"/>
        <v>1.7002151584203477E-2</v>
      </c>
      <c r="N538" s="15">
        <f t="shared" si="92"/>
        <v>1.7002151584203476E-5</v>
      </c>
    </row>
    <row r="539" spans="2:14" x14ac:dyDescent="0.15">
      <c r="B539" s="8" t="s">
        <v>246</v>
      </c>
      <c r="C539" s="8" t="s">
        <v>52</v>
      </c>
      <c r="D539" s="10" t="s">
        <v>195</v>
      </c>
      <c r="E539" s="13">
        <f t="shared" si="85"/>
        <v>36</v>
      </c>
      <c r="F539" s="13">
        <f t="shared" si="93"/>
        <v>61</v>
      </c>
      <c r="G539" s="13">
        <f t="shared" si="86"/>
        <v>106</v>
      </c>
      <c r="H539" s="13">
        <f t="shared" si="87"/>
        <v>77</v>
      </c>
      <c r="I539" s="13">
        <f t="shared" si="88"/>
        <v>19</v>
      </c>
      <c r="J539" s="14">
        <f t="shared" si="84"/>
        <v>1500</v>
      </c>
      <c r="K539" s="14">
        <f t="shared" si="89"/>
        <v>340551288</v>
      </c>
      <c r="L539" s="14">
        <f t="shared" si="90"/>
        <v>510826932000</v>
      </c>
      <c r="M539" s="14">
        <f t="shared" si="91"/>
        <v>1.9002404711756828E-3</v>
      </c>
      <c r="N539" s="15">
        <f t="shared" si="92"/>
        <v>1.2668269807837885E-6</v>
      </c>
    </row>
    <row r="540" spans="2:14" x14ac:dyDescent="0.15">
      <c r="B540" s="11" t="s">
        <v>244</v>
      </c>
      <c r="C540" s="11" t="s">
        <v>52</v>
      </c>
      <c r="D540" s="10" t="s">
        <v>196</v>
      </c>
      <c r="E540" s="13">
        <f t="shared" si="85"/>
        <v>51</v>
      </c>
      <c r="F540" s="13">
        <f t="shared" si="93"/>
        <v>61</v>
      </c>
      <c r="G540" s="13">
        <f t="shared" si="86"/>
        <v>106</v>
      </c>
      <c r="H540" s="13">
        <f t="shared" si="87"/>
        <v>657</v>
      </c>
      <c r="I540" s="13">
        <f t="shared" si="88"/>
        <v>255</v>
      </c>
      <c r="J540" s="14">
        <f t="shared" si="84"/>
        <v>500</v>
      </c>
      <c r="K540" s="14">
        <f t="shared" si="89"/>
        <v>55247346810</v>
      </c>
      <c r="L540" s="14">
        <f t="shared" si="90"/>
        <v>27623673405000</v>
      </c>
      <c r="M540" s="14">
        <f t="shared" si="91"/>
        <v>0.10275813368180121</v>
      </c>
      <c r="N540" s="15">
        <f t="shared" si="92"/>
        <v>2.0551626736360244E-4</v>
      </c>
    </row>
    <row r="541" spans="2:14" x14ac:dyDescent="0.15">
      <c r="B541" s="8" t="s">
        <v>245</v>
      </c>
      <c r="C541" s="8" t="s">
        <v>52</v>
      </c>
      <c r="D541" s="10" t="s">
        <v>197</v>
      </c>
      <c r="E541" s="13">
        <f t="shared" si="85"/>
        <v>51</v>
      </c>
      <c r="F541" s="13">
        <f t="shared" si="93"/>
        <v>61</v>
      </c>
      <c r="G541" s="13">
        <f t="shared" si="86"/>
        <v>106</v>
      </c>
      <c r="H541" s="13">
        <f t="shared" si="87"/>
        <v>66</v>
      </c>
      <c r="I541" s="13">
        <f t="shared" si="88"/>
        <v>255</v>
      </c>
      <c r="J541" s="14">
        <f t="shared" si="84"/>
        <v>1000</v>
      </c>
      <c r="K541" s="14">
        <f t="shared" si="89"/>
        <v>5549961780</v>
      </c>
      <c r="L541" s="14">
        <f t="shared" si="90"/>
        <v>5549961780000</v>
      </c>
      <c r="M541" s="14">
        <f t="shared" si="91"/>
        <v>2.064546978081851E-2</v>
      </c>
      <c r="N541" s="15">
        <f t="shared" si="92"/>
        <v>2.0645469780818507E-5</v>
      </c>
    </row>
    <row r="542" spans="2:14" x14ac:dyDescent="0.15">
      <c r="B542" s="8" t="s">
        <v>246</v>
      </c>
      <c r="C542" s="8" t="s">
        <v>52</v>
      </c>
      <c r="D542" s="10" t="s">
        <v>198</v>
      </c>
      <c r="E542" s="13">
        <f t="shared" si="85"/>
        <v>51</v>
      </c>
      <c r="F542" s="13">
        <f t="shared" si="93"/>
        <v>61</v>
      </c>
      <c r="G542" s="13">
        <f t="shared" si="86"/>
        <v>106</v>
      </c>
      <c r="H542" s="13">
        <f t="shared" si="87"/>
        <v>66</v>
      </c>
      <c r="I542" s="13">
        <f t="shared" si="88"/>
        <v>32</v>
      </c>
      <c r="J542" s="14">
        <f t="shared" si="84"/>
        <v>1500</v>
      </c>
      <c r="K542" s="14">
        <f t="shared" si="89"/>
        <v>696465792</v>
      </c>
      <c r="L542" s="14">
        <f t="shared" si="90"/>
        <v>1044698688000</v>
      </c>
      <c r="M542" s="14">
        <f t="shared" si="91"/>
        <v>3.8862060763893663E-3</v>
      </c>
      <c r="N542" s="15">
        <f t="shared" si="92"/>
        <v>2.5908040509262444E-6</v>
      </c>
    </row>
    <row r="543" spans="2:14" x14ac:dyDescent="0.15">
      <c r="B543" s="11" t="s">
        <v>244</v>
      </c>
      <c r="C543" s="11" t="s">
        <v>52</v>
      </c>
      <c r="D543" s="10" t="s">
        <v>199</v>
      </c>
      <c r="E543" s="13">
        <f t="shared" si="85"/>
        <v>51</v>
      </c>
      <c r="F543" s="13">
        <f t="shared" si="93"/>
        <v>36</v>
      </c>
      <c r="G543" s="13">
        <f t="shared" si="86"/>
        <v>102</v>
      </c>
      <c r="H543" s="13">
        <f t="shared" si="87"/>
        <v>657</v>
      </c>
      <c r="I543" s="13">
        <f t="shared" si="88"/>
        <v>255</v>
      </c>
      <c r="J543" s="14">
        <f t="shared" si="84"/>
        <v>500</v>
      </c>
      <c r="K543" s="14">
        <f t="shared" si="89"/>
        <v>31374614520</v>
      </c>
      <c r="L543" s="14">
        <f t="shared" si="90"/>
        <v>15687307260000</v>
      </c>
      <c r="M543" s="14">
        <f t="shared" si="91"/>
        <v>5.8355686186138886E-2</v>
      </c>
      <c r="N543" s="15">
        <f t="shared" si="92"/>
        <v>1.1671137237227778E-4</v>
      </c>
    </row>
    <row r="544" spans="2:14" x14ac:dyDescent="0.15">
      <c r="B544" s="8" t="s">
        <v>245</v>
      </c>
      <c r="C544" s="8" t="s">
        <v>52</v>
      </c>
      <c r="D544" s="10" t="s">
        <v>200</v>
      </c>
      <c r="E544" s="13">
        <f t="shared" si="85"/>
        <v>51</v>
      </c>
      <c r="F544" s="13">
        <f t="shared" si="93"/>
        <v>36</v>
      </c>
      <c r="G544" s="13">
        <f t="shared" si="86"/>
        <v>102</v>
      </c>
      <c r="H544" s="13">
        <f t="shared" si="87"/>
        <v>33</v>
      </c>
      <c r="I544" s="13">
        <f t="shared" si="88"/>
        <v>255</v>
      </c>
      <c r="J544" s="14">
        <f t="shared" si="84"/>
        <v>1000</v>
      </c>
      <c r="K544" s="14">
        <f t="shared" si="89"/>
        <v>1575893880</v>
      </c>
      <c r="L544" s="14">
        <f t="shared" si="90"/>
        <v>1575893880000</v>
      </c>
      <c r="M544" s="14">
        <f t="shared" si="91"/>
        <v>5.8622150506623541E-3</v>
      </c>
      <c r="N544" s="15">
        <f t="shared" si="92"/>
        <v>5.8622150506623541E-6</v>
      </c>
    </row>
    <row r="545" spans="2:14" x14ac:dyDescent="0.15">
      <c r="B545" s="8" t="s">
        <v>246</v>
      </c>
      <c r="C545" s="8" t="s">
        <v>52</v>
      </c>
      <c r="D545" s="10" t="s">
        <v>201</v>
      </c>
      <c r="E545" s="13">
        <f t="shared" si="85"/>
        <v>51</v>
      </c>
      <c r="F545" s="13">
        <f t="shared" si="93"/>
        <v>36</v>
      </c>
      <c r="G545" s="13">
        <f t="shared" si="86"/>
        <v>102</v>
      </c>
      <c r="H545" s="13">
        <f t="shared" si="87"/>
        <v>33</v>
      </c>
      <c r="I545" s="13">
        <f t="shared" si="88"/>
        <v>32</v>
      </c>
      <c r="J545" s="14">
        <f t="shared" si="84"/>
        <v>1500</v>
      </c>
      <c r="K545" s="14">
        <f t="shared" si="89"/>
        <v>197759232</v>
      </c>
      <c r="L545" s="14">
        <f t="shared" si="90"/>
        <v>296638848000</v>
      </c>
      <c r="M545" s="14">
        <f t="shared" si="91"/>
        <v>1.1034757742423254E-3</v>
      </c>
      <c r="N545" s="15">
        <f t="shared" si="92"/>
        <v>7.3565051616155032E-7</v>
      </c>
    </row>
    <row r="546" spans="2:14" x14ac:dyDescent="0.15">
      <c r="B546" s="11" t="s">
        <v>244</v>
      </c>
      <c r="C546" s="11" t="s">
        <v>52</v>
      </c>
      <c r="D546" s="10" t="s">
        <v>202</v>
      </c>
      <c r="E546" s="13">
        <f t="shared" si="85"/>
        <v>51</v>
      </c>
      <c r="F546" s="13">
        <f t="shared" si="93"/>
        <v>61</v>
      </c>
      <c r="G546" s="13">
        <f t="shared" si="86"/>
        <v>122</v>
      </c>
      <c r="H546" s="13">
        <f t="shared" si="87"/>
        <v>657</v>
      </c>
      <c r="I546" s="13">
        <f t="shared" si="88"/>
        <v>255</v>
      </c>
      <c r="J546" s="14">
        <f t="shared" si="84"/>
        <v>500</v>
      </c>
      <c r="K546" s="14">
        <f t="shared" si="89"/>
        <v>63586568970</v>
      </c>
      <c r="L546" s="14">
        <f t="shared" si="90"/>
        <v>31793284485000</v>
      </c>
      <c r="M546" s="14">
        <f t="shared" si="91"/>
        <v>0.11826879536962026</v>
      </c>
      <c r="N546" s="15">
        <f t="shared" si="92"/>
        <v>2.3653759073924053E-4</v>
      </c>
    </row>
    <row r="547" spans="2:14" x14ac:dyDescent="0.15">
      <c r="B547" s="8" t="s">
        <v>245</v>
      </c>
      <c r="C547" s="8" t="s">
        <v>52</v>
      </c>
      <c r="D547" s="10" t="s">
        <v>203</v>
      </c>
      <c r="E547" s="13">
        <f t="shared" si="85"/>
        <v>51</v>
      </c>
      <c r="F547" s="13">
        <f t="shared" si="93"/>
        <v>61</v>
      </c>
      <c r="G547" s="13">
        <f t="shared" si="86"/>
        <v>122</v>
      </c>
      <c r="H547" s="13">
        <f t="shared" si="87"/>
        <v>33</v>
      </c>
      <c r="I547" s="13">
        <f t="shared" si="88"/>
        <v>255</v>
      </c>
      <c r="J547" s="14">
        <f t="shared" si="84"/>
        <v>1000</v>
      </c>
      <c r="K547" s="14">
        <f t="shared" si="89"/>
        <v>3193845930</v>
      </c>
      <c r="L547" s="14">
        <f t="shared" si="90"/>
        <v>3193845930000</v>
      </c>
      <c r="M547" s="14">
        <f t="shared" si="91"/>
        <v>1.1880883553112538E-2</v>
      </c>
      <c r="N547" s="15">
        <f t="shared" si="92"/>
        <v>1.1880883553112538E-5</v>
      </c>
    </row>
    <row r="548" spans="2:14" x14ac:dyDescent="0.15">
      <c r="B548" s="8" t="s">
        <v>246</v>
      </c>
      <c r="C548" s="8" t="s">
        <v>52</v>
      </c>
      <c r="D548" s="10" t="s">
        <v>204</v>
      </c>
      <c r="E548" s="13">
        <f t="shared" si="85"/>
        <v>51</v>
      </c>
      <c r="F548" s="13">
        <f t="shared" si="93"/>
        <v>61</v>
      </c>
      <c r="G548" s="13">
        <f t="shared" si="86"/>
        <v>122</v>
      </c>
      <c r="H548" s="13">
        <f t="shared" si="87"/>
        <v>33</v>
      </c>
      <c r="I548" s="13">
        <f t="shared" si="88"/>
        <v>19</v>
      </c>
      <c r="J548" s="14">
        <f t="shared" si="84"/>
        <v>1500</v>
      </c>
      <c r="K548" s="14">
        <f t="shared" si="89"/>
        <v>237972834</v>
      </c>
      <c r="L548" s="14">
        <f t="shared" si="90"/>
        <v>356959251000</v>
      </c>
      <c r="M548" s="14">
        <f t="shared" si="91"/>
        <v>1.3278634559361071E-3</v>
      </c>
      <c r="N548" s="15">
        <f t="shared" si="92"/>
        <v>8.8524230395740478E-7</v>
      </c>
    </row>
    <row r="549" spans="2:14" x14ac:dyDescent="0.15">
      <c r="B549" s="11" t="s">
        <v>244</v>
      </c>
      <c r="C549" s="11" t="s">
        <v>52</v>
      </c>
      <c r="D549" s="10" t="s">
        <v>205</v>
      </c>
      <c r="E549" s="13">
        <f t="shared" si="85"/>
        <v>36</v>
      </c>
      <c r="F549" s="13">
        <f t="shared" si="93"/>
        <v>36</v>
      </c>
      <c r="G549" s="13">
        <f t="shared" si="86"/>
        <v>122</v>
      </c>
      <c r="H549" s="13">
        <f t="shared" si="87"/>
        <v>657</v>
      </c>
      <c r="I549" s="13">
        <f t="shared" si="88"/>
        <v>255</v>
      </c>
      <c r="J549" s="14">
        <f t="shared" si="84"/>
        <v>500</v>
      </c>
      <c r="K549" s="14">
        <f t="shared" si="89"/>
        <v>26489293920</v>
      </c>
      <c r="L549" s="14">
        <f t="shared" si="90"/>
        <v>13244646960000</v>
      </c>
      <c r="M549" s="14">
        <f t="shared" si="91"/>
        <v>4.926916065542522E-2</v>
      </c>
      <c r="N549" s="15">
        <f t="shared" si="92"/>
        <v>9.8538321310850442E-5</v>
      </c>
    </row>
    <row r="550" spans="2:14" x14ac:dyDescent="0.15">
      <c r="B550" s="8" t="s">
        <v>245</v>
      </c>
      <c r="C550" s="8" t="s">
        <v>52</v>
      </c>
      <c r="D550" s="10" t="s">
        <v>206</v>
      </c>
      <c r="E550" s="13">
        <f t="shared" si="85"/>
        <v>36</v>
      </c>
      <c r="F550" s="13">
        <f t="shared" si="93"/>
        <v>36</v>
      </c>
      <c r="G550" s="13">
        <f t="shared" si="86"/>
        <v>122</v>
      </c>
      <c r="H550" s="13">
        <f t="shared" si="87"/>
        <v>66</v>
      </c>
      <c r="I550" s="13">
        <f t="shared" si="88"/>
        <v>255</v>
      </c>
      <c r="J550" s="14">
        <f t="shared" si="84"/>
        <v>1000</v>
      </c>
      <c r="K550" s="14">
        <f t="shared" si="89"/>
        <v>2661024960</v>
      </c>
      <c r="L550" s="14">
        <f t="shared" si="90"/>
        <v>2661024960000</v>
      </c>
      <c r="M550" s="14">
        <f t="shared" si="91"/>
        <v>9.8988267983502725E-3</v>
      </c>
      <c r="N550" s="15">
        <f t="shared" si="92"/>
        <v>9.8988267983502727E-6</v>
      </c>
    </row>
    <row r="551" spans="2:14" x14ac:dyDescent="0.15">
      <c r="B551" s="8" t="s">
        <v>246</v>
      </c>
      <c r="C551" s="8" t="s">
        <v>52</v>
      </c>
      <c r="D551" s="10" t="s">
        <v>207</v>
      </c>
      <c r="E551" s="13">
        <f t="shared" si="85"/>
        <v>36</v>
      </c>
      <c r="F551" s="13">
        <f t="shared" si="93"/>
        <v>36</v>
      </c>
      <c r="G551" s="13">
        <f t="shared" si="86"/>
        <v>122</v>
      </c>
      <c r="H551" s="13">
        <f t="shared" si="87"/>
        <v>66</v>
      </c>
      <c r="I551" s="13">
        <f t="shared" si="88"/>
        <v>27</v>
      </c>
      <c r="J551" s="14">
        <f t="shared" si="84"/>
        <v>1500</v>
      </c>
      <c r="K551" s="14">
        <f t="shared" si="89"/>
        <v>281755584</v>
      </c>
      <c r="L551" s="14">
        <f t="shared" si="90"/>
        <v>422633376000</v>
      </c>
      <c r="M551" s="14">
        <f t="shared" si="91"/>
        <v>1.5721666091497491E-3</v>
      </c>
      <c r="N551" s="15">
        <f t="shared" si="92"/>
        <v>1.0481110727664995E-6</v>
      </c>
    </row>
    <row r="554" spans="2:14" x14ac:dyDescent="0.15">
      <c r="B554" s="30" t="s">
        <v>79</v>
      </c>
      <c r="C554" s="18">
        <f t="shared" ref="C554:C567" si="94">SUMIF($C$167:$C$551,$B554,$M$167:$M$551)</f>
        <v>1.1521706610752821E-2</v>
      </c>
      <c r="D554" s="7"/>
      <c r="E554" s="30" t="s">
        <v>79</v>
      </c>
      <c r="F554" s="18">
        <f t="shared" ref="F554:F567" si="95">SUMIF($C$167:$C$551,$E554,$N$167:$N$551)</f>
        <v>1.4603773916077833E-4</v>
      </c>
    </row>
    <row r="555" spans="2:14" x14ac:dyDescent="0.15">
      <c r="B555" s="30" t="s">
        <v>249</v>
      </c>
      <c r="C555" s="18">
        <f t="shared" si="94"/>
        <v>0.59925116153023039</v>
      </c>
      <c r="D555" s="7"/>
      <c r="E555" s="30" t="s">
        <v>249</v>
      </c>
      <c r="F555" s="18">
        <f t="shared" si="95"/>
        <v>1.8992471784694209E-2</v>
      </c>
    </row>
    <row r="556" spans="2:14" x14ac:dyDescent="0.15">
      <c r="B556" s="30" t="s">
        <v>263</v>
      </c>
      <c r="C556" s="18">
        <f t="shared" si="94"/>
        <v>0.18495715705464427</v>
      </c>
      <c r="D556" s="7"/>
      <c r="E556" s="30" t="s">
        <v>257</v>
      </c>
      <c r="F556" s="18">
        <f t="shared" si="95"/>
        <v>9.3877234052007347E-3</v>
      </c>
    </row>
    <row r="557" spans="2:14" x14ac:dyDescent="0.15">
      <c r="B557" s="30" t="s">
        <v>89</v>
      </c>
      <c r="C557" s="18">
        <f t="shared" si="94"/>
        <v>0.4417275440621784</v>
      </c>
      <c r="D557" s="7"/>
      <c r="E557" s="30" t="s">
        <v>89</v>
      </c>
      <c r="F557" s="18">
        <f t="shared" si="95"/>
        <v>3.2626435121560035E-2</v>
      </c>
    </row>
    <row r="558" spans="2:14" x14ac:dyDescent="0.15">
      <c r="B558" s="30" t="s">
        <v>90</v>
      </c>
      <c r="C558" s="18">
        <f t="shared" si="94"/>
        <v>2.2806366876621538</v>
      </c>
      <c r="D558" s="7"/>
      <c r="E558" s="30" t="s">
        <v>90</v>
      </c>
      <c r="F558" s="18">
        <f t="shared" si="95"/>
        <v>0.11963976144479711</v>
      </c>
    </row>
    <row r="559" spans="2:14" x14ac:dyDescent="0.15">
      <c r="B559" s="30" t="s">
        <v>91</v>
      </c>
      <c r="C559" s="18">
        <f t="shared" si="94"/>
        <v>0.16561531577227884</v>
      </c>
      <c r="D559" s="7"/>
      <c r="E559" s="30" t="s">
        <v>91</v>
      </c>
      <c r="F559" s="18">
        <f t="shared" si="95"/>
        <v>1.8699483705991705E-2</v>
      </c>
    </row>
    <row r="560" spans="2:14" x14ac:dyDescent="0.15">
      <c r="B560" s="30" t="s">
        <v>92</v>
      </c>
      <c r="C560" s="18">
        <f t="shared" si="94"/>
        <v>7.8117425315735817E-2</v>
      </c>
      <c r="D560" s="7"/>
      <c r="E560" s="30" t="s">
        <v>92</v>
      </c>
      <c r="F560" s="18">
        <f t="shared" si="95"/>
        <v>8.5320442216055403E-3</v>
      </c>
    </row>
    <row r="561" spans="2:6" x14ac:dyDescent="0.15">
      <c r="B561" s="30" t="s">
        <v>93</v>
      </c>
      <c r="C561" s="18">
        <f t="shared" si="94"/>
        <v>5.9042116642155355E-2</v>
      </c>
      <c r="D561" s="7"/>
      <c r="E561" s="30" t="s">
        <v>93</v>
      </c>
      <c r="F561" s="18">
        <f t="shared" si="95"/>
        <v>5.3087943487946836E-3</v>
      </c>
    </row>
    <row r="562" spans="2:6" x14ac:dyDescent="0.15">
      <c r="B562" s="30" t="s">
        <v>94</v>
      </c>
      <c r="C562" s="18">
        <f t="shared" si="94"/>
        <v>9.0933115410739868E-2</v>
      </c>
      <c r="D562" s="7"/>
      <c r="E562" s="30" t="s">
        <v>94</v>
      </c>
      <c r="F562" s="18">
        <f t="shared" si="95"/>
        <v>8.0631705488238368E-3</v>
      </c>
    </row>
    <row r="563" spans="2:6" x14ac:dyDescent="0.15">
      <c r="B563" s="30" t="s">
        <v>95</v>
      </c>
      <c r="C563" s="18">
        <f t="shared" si="94"/>
        <v>3.8101362401232519E-2</v>
      </c>
      <c r="D563" s="7"/>
      <c r="E563" s="30" t="s">
        <v>95</v>
      </c>
      <c r="F563" s="18">
        <f t="shared" si="95"/>
        <v>5.4830215131804437E-3</v>
      </c>
    </row>
    <row r="564" spans="2:6" x14ac:dyDescent="0.15">
      <c r="B564" s="30" t="s">
        <v>268</v>
      </c>
      <c r="C564" s="18">
        <f>SUMIF($C$167:$C$551,$B564,$M$167:$M$551)</f>
        <v>0.37630886018020271</v>
      </c>
      <c r="D564" s="7"/>
      <c r="E564" s="30" t="s">
        <v>268</v>
      </c>
      <c r="F564" s="18">
        <f t="shared" si="95"/>
        <v>2.2537338253609618E-4</v>
      </c>
    </row>
    <row r="565" spans="2:6" x14ac:dyDescent="0.15">
      <c r="B565" s="30" t="s">
        <v>98</v>
      </c>
      <c r="C565" s="18">
        <f t="shared" si="94"/>
        <v>1.7454894169325341E-2</v>
      </c>
      <c r="D565" s="7"/>
      <c r="E565" s="30" t="s">
        <v>98</v>
      </c>
      <c r="F565" s="18">
        <f t="shared" si="95"/>
        <v>8.3328220283260192E-4</v>
      </c>
    </row>
    <row r="566" spans="2:6" x14ac:dyDescent="0.15">
      <c r="B566" s="30" t="s">
        <v>97</v>
      </c>
      <c r="C566" s="18">
        <f t="shared" si="94"/>
        <v>0.12941010243142173</v>
      </c>
      <c r="D566" s="7"/>
      <c r="E566" s="30" t="s">
        <v>97</v>
      </c>
      <c r="F566" s="18">
        <f t="shared" si="95"/>
        <v>3.4464467317961221E-3</v>
      </c>
    </row>
    <row r="567" spans="2:6" ht="17.25" thickBot="1" x14ac:dyDescent="0.2">
      <c r="B567" s="30" t="s">
        <v>99</v>
      </c>
      <c r="C567" s="18">
        <f t="shared" si="94"/>
        <v>0.92568997071988879</v>
      </c>
      <c r="D567" s="7"/>
      <c r="E567" s="30" t="s">
        <v>99</v>
      </c>
      <c r="F567" s="18">
        <f t="shared" si="95"/>
        <v>1.6804996056595653E-3</v>
      </c>
    </row>
    <row r="568" spans="2:6" ht="17.25" thickBot="1" x14ac:dyDescent="0.2">
      <c r="B568" s="19" t="s">
        <v>247</v>
      </c>
      <c r="C568" s="20">
        <f>SUM(C554:C567)</f>
        <v>5.3987674199629394</v>
      </c>
      <c r="D568" s="16"/>
      <c r="E568" s="19" t="s">
        <v>248</v>
      </c>
      <c r="F568" s="21">
        <f>SUM(F554:F567)</f>
        <v>0.23306454575663341</v>
      </c>
    </row>
  </sheetData>
  <mergeCells count="10">
    <mergeCell ref="O38:O42"/>
    <mergeCell ref="P38:P42"/>
    <mergeCell ref="O43:O48"/>
    <mergeCell ref="P43:P48"/>
    <mergeCell ref="O21:O24"/>
    <mergeCell ref="P21:P24"/>
    <mergeCell ref="O25:O30"/>
    <mergeCell ref="P25:P30"/>
    <mergeCell ref="O31:O37"/>
    <mergeCell ref="P31:P37"/>
  </mergeCells>
  <phoneticPr fontId="1" type="noConversion"/>
  <conditionalFormatting sqref="D464:D497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一些猜想</vt:lpstr>
      <vt:lpstr>样板</vt:lpstr>
      <vt:lpstr>5X3实例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2017-11-29T09:57:40Z</dcterms:modified>
</cp:coreProperties>
</file>