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ker/Library/CloudStorage/GoogleDrive-walker@maine.edu/My Drive/Github projects/Bike Geometry Project/data/"/>
    </mc:Choice>
  </mc:AlternateContent>
  <xr:revisionPtr revIDLastSave="0" documentId="13_ncr:1_{053CEC44-AFF2-2748-A534-FEB642FF83DE}" xr6:coauthVersionLast="47" xr6:coauthVersionMax="47" xr10:uidLastSave="{00000000-0000-0000-0000-000000000000}"/>
  <bookViews>
    <workbookView xWindow="6260" yWindow="780" windowWidth="27640" windowHeight="16440" activeTab="2" xr2:uid="{7F4EF72F-20E3-5949-863E-8288BFE4110E}"/>
  </bookViews>
  <sheets>
    <sheet name="template" sheetId="3" r:id="rId1"/>
    <sheet name="Specialized Epic Hardtail 2023" sheetId="1" r:id="rId2"/>
    <sheet name="Specialized Epic Hardtail 2019" sheetId="2" r:id="rId3"/>
    <sheet name="Trek Procaliber 2019" sheetId="4" r:id="rId4"/>
    <sheet name="Trek Procaliber 2023" sheetId="5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B17" i="5"/>
  <c r="C17" i="5"/>
  <c r="D17" i="5"/>
  <c r="E17" i="5"/>
  <c r="F17" i="5"/>
  <c r="G17" i="5"/>
  <c r="G23" i="5"/>
  <c r="F23" i="5"/>
  <c r="E23" i="5"/>
  <c r="D23" i="5"/>
  <c r="C23" i="5"/>
  <c r="G16" i="5"/>
  <c r="F16" i="5"/>
  <c r="E16" i="5"/>
  <c r="D16" i="5"/>
  <c r="C16" i="5"/>
  <c r="B16" i="5"/>
  <c r="G15" i="5"/>
  <c r="F15" i="5"/>
  <c r="E15" i="5"/>
  <c r="D15" i="5"/>
  <c r="C15" i="5"/>
  <c r="B15" i="5"/>
  <c r="G14" i="5"/>
  <c r="F14" i="5"/>
  <c r="E14" i="5"/>
  <c r="D14" i="5"/>
  <c r="C14" i="5"/>
  <c r="B14" i="5"/>
  <c r="G13" i="5"/>
  <c r="F13" i="5"/>
  <c r="E13" i="5"/>
  <c r="D13" i="5"/>
  <c r="C13" i="5"/>
  <c r="B13" i="5"/>
  <c r="G12" i="5"/>
  <c r="F12" i="5"/>
  <c r="E12" i="5"/>
  <c r="D12" i="5"/>
  <c r="C12" i="5"/>
  <c r="B12" i="5"/>
  <c r="G11" i="5"/>
  <c r="F11" i="5"/>
  <c r="E11" i="5"/>
  <c r="D11" i="5"/>
  <c r="C11" i="5"/>
  <c r="B11" i="5"/>
  <c r="G10" i="5"/>
  <c r="F10" i="5"/>
  <c r="E10" i="5"/>
  <c r="D10" i="5"/>
  <c r="C10" i="5"/>
  <c r="B10" i="5"/>
  <c r="G9" i="5"/>
  <c r="F9" i="5"/>
  <c r="E9" i="5"/>
  <c r="D9" i="5"/>
  <c r="C9" i="5"/>
  <c r="B9" i="5"/>
  <c r="G8" i="5"/>
  <c r="F8" i="5"/>
  <c r="E8" i="5"/>
  <c r="D8" i="5"/>
  <c r="C8" i="5"/>
  <c r="B8" i="5"/>
  <c r="G7" i="5"/>
  <c r="F7" i="5"/>
  <c r="E7" i="5"/>
  <c r="D7" i="5"/>
  <c r="C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C4" i="5"/>
  <c r="B4" i="5"/>
  <c r="G3" i="5"/>
  <c r="F3" i="5"/>
  <c r="E3" i="5"/>
  <c r="D3" i="5"/>
  <c r="C3" i="5"/>
  <c r="B3" i="5"/>
  <c r="B2" i="5"/>
  <c r="G1" i="5"/>
  <c r="F1" i="5"/>
  <c r="E1" i="5"/>
  <c r="D1" i="5"/>
  <c r="C1" i="5"/>
  <c r="B1" i="5"/>
  <c r="D22" i="4"/>
  <c r="E22" i="4"/>
  <c r="F22" i="4"/>
  <c r="G22" i="4"/>
  <c r="H22" i="4"/>
  <c r="C22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C12" i="4"/>
  <c r="D12" i="4"/>
  <c r="E12" i="4"/>
  <c r="F12" i="4"/>
  <c r="G12" i="4"/>
  <c r="H12" i="4"/>
  <c r="C13" i="4"/>
  <c r="D13" i="4"/>
  <c r="E13" i="4"/>
  <c r="F13" i="4"/>
  <c r="G13" i="4"/>
  <c r="H13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D3" i="4"/>
  <c r="E3" i="4"/>
  <c r="F3" i="4"/>
  <c r="G3" i="4"/>
  <c r="H3" i="4"/>
  <c r="C3" i="4"/>
  <c r="C1" i="4"/>
  <c r="D1" i="4"/>
  <c r="E1" i="4"/>
  <c r="F1" i="4"/>
  <c r="G1" i="4"/>
  <c r="H1" i="4"/>
  <c r="B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D24" i="2"/>
  <c r="E24" i="2"/>
  <c r="F24" i="2"/>
  <c r="G24" i="2"/>
  <c r="C24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D2" i="2"/>
  <c r="E2" i="2"/>
  <c r="F2" i="2"/>
  <c r="G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D25" i="1"/>
  <c r="E25" i="1"/>
  <c r="F25" i="1"/>
  <c r="G25" i="1"/>
  <c r="C25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G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D2" i="1"/>
  <c r="E2" i="1"/>
  <c r="F2" i="1"/>
  <c r="C2" i="1"/>
  <c r="B19" i="1"/>
  <c r="B20" i="1"/>
  <c r="B21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<sst xmlns="http://schemas.openxmlformats.org/spreadsheetml/2006/main" count="618" uniqueCount="200">
  <si>
    <t>Reach</t>
  </si>
  <si>
    <t>Stack</t>
  </si>
  <si>
    <t>69.8°</t>
  </si>
  <si>
    <t>74°</t>
  </si>
  <si>
    <t>Wheelbase</t>
  </si>
  <si>
    <t>BB Drop</t>
  </si>
  <si>
    <t>BB Height</t>
  </si>
  <si>
    <t>Trail</t>
  </si>
  <si>
    <t>frame_size</t>
  </si>
  <si>
    <t>stack</t>
  </si>
  <si>
    <t>reach</t>
  </si>
  <si>
    <t>seat_tube_length</t>
  </si>
  <si>
    <t>top_tube_effective_length</t>
  </si>
  <si>
    <t>head_tube_angle</t>
  </si>
  <si>
    <t>seat_tube_angle</t>
  </si>
  <si>
    <t>head_tube_length</t>
  </si>
  <si>
    <t>bottom_bracket_drop</t>
  </si>
  <si>
    <t>chainstay_length</t>
  </si>
  <si>
    <t>wheelbase</t>
  </si>
  <si>
    <t>fork_offset_rake</t>
  </si>
  <si>
    <t>axle_crown</t>
  </si>
  <si>
    <t>standover</t>
  </si>
  <si>
    <t>crank_length</t>
  </si>
  <si>
    <t>handlebar_width</t>
  </si>
  <si>
    <t>stem_length</t>
  </si>
  <si>
    <t>wheel_size</t>
  </si>
  <si>
    <t>tire_width_spec</t>
  </si>
  <si>
    <t>tire_width_max</t>
  </si>
  <si>
    <t>rider_min</t>
  </si>
  <si>
    <t>rider_max</t>
  </si>
  <si>
    <t>front_center</t>
  </si>
  <si>
    <t>XS</t>
  </si>
  <si>
    <t>S</t>
  </si>
  <si>
    <t>M</t>
  </si>
  <si>
    <t>L</t>
  </si>
  <si>
    <t>XL</t>
  </si>
  <si>
    <t>Crank Length</t>
  </si>
  <si>
    <t>165mm</t>
  </si>
  <si>
    <t>170mm</t>
  </si>
  <si>
    <t>175mm</t>
  </si>
  <si>
    <t>Handlebar Width</t>
  </si>
  <si>
    <t>750mm</t>
  </si>
  <si>
    <t>Stem Length</t>
  </si>
  <si>
    <t>60mm</t>
  </si>
  <si>
    <t>70mm</t>
  </si>
  <si>
    <t>Saddle Width</t>
  </si>
  <si>
    <t>155mm</t>
  </si>
  <si>
    <t>143mm</t>
  </si>
  <si>
    <t>Seatpost Length</t>
  </si>
  <si>
    <t>350mm</t>
  </si>
  <si>
    <t>400mm</t>
  </si>
  <si>
    <t>594mm</t>
  </si>
  <si>
    <t>608mm</t>
  </si>
  <si>
    <t>622mm</t>
  </si>
  <si>
    <t>636mm</t>
  </si>
  <si>
    <t>385mm</t>
  </si>
  <si>
    <t>405mm</t>
  </si>
  <si>
    <t>430mm</t>
  </si>
  <si>
    <t>455mm</t>
  </si>
  <si>
    <t>480mm</t>
  </si>
  <si>
    <t>Head Tube Length</t>
  </si>
  <si>
    <t>95mm</t>
  </si>
  <si>
    <t>110mm</t>
  </si>
  <si>
    <t>125mm</t>
  </si>
  <si>
    <t>Head Tube Angle</t>
  </si>
  <si>
    <t>68.5°</t>
  </si>
  <si>
    <t>309mm</t>
  </si>
  <si>
    <t>63mm</t>
  </si>
  <si>
    <t>101mm</t>
  </si>
  <si>
    <t>Fork Length, Full</t>
  </si>
  <si>
    <t>486mm</t>
  </si>
  <si>
    <t>506mm</t>
  </si>
  <si>
    <t>Fork Rake/Offset</t>
  </si>
  <si>
    <t>44mm</t>
  </si>
  <si>
    <t>Front Center</t>
  </si>
  <si>
    <t>643mm</t>
  </si>
  <si>
    <t>670mm</t>
  </si>
  <si>
    <t>695mm</t>
  </si>
  <si>
    <t>725mm</t>
  </si>
  <si>
    <t>755mm</t>
  </si>
  <si>
    <t>Chainstay Length</t>
  </si>
  <si>
    <t>1064mm</t>
  </si>
  <si>
    <t>1092mm</t>
  </si>
  <si>
    <t>1117mm</t>
  </si>
  <si>
    <t>1148mm</t>
  </si>
  <si>
    <t>1178mm</t>
  </si>
  <si>
    <t>Top Tube Length, Horizontal</t>
  </si>
  <si>
    <t>555mm</t>
  </si>
  <si>
    <t>579mm</t>
  </si>
  <si>
    <t>604mm</t>
  </si>
  <si>
    <t>633mm</t>
  </si>
  <si>
    <t>662mm</t>
  </si>
  <si>
    <t>Bike Standover Height</t>
  </si>
  <si>
    <t>732mm</t>
  </si>
  <si>
    <t>762mm</t>
  </si>
  <si>
    <t>792mm</t>
  </si>
  <si>
    <t>816mm</t>
  </si>
  <si>
    <t>847mm</t>
  </si>
  <si>
    <t>Seat Tube Length</t>
  </si>
  <si>
    <t>367mm</t>
  </si>
  <si>
    <t>470mm</t>
  </si>
  <si>
    <t>520mm</t>
  </si>
  <si>
    <t>Seat Tube Angle</t>
  </si>
  <si>
    <t>frame size</t>
  </si>
  <si>
    <t>saddle_width</t>
  </si>
  <si>
    <t>seatpost_length</t>
  </si>
  <si>
    <t>bb_height</t>
  </si>
  <si>
    <t>trail</t>
  </si>
  <si>
    <t>wheel size</t>
  </si>
  <si>
    <t>tire width spec</t>
  </si>
  <si>
    <t>tire width max</t>
  </si>
  <si>
    <t>80mm</t>
  </si>
  <si>
    <t>90mm</t>
  </si>
  <si>
    <t>589mm</t>
  </si>
  <si>
    <t>599mm</t>
  </si>
  <si>
    <t>637mm</t>
  </si>
  <si>
    <t>380mm</t>
  </si>
  <si>
    <t>395mm</t>
  </si>
  <si>
    <t>418mm</t>
  </si>
  <si>
    <t>441mm</t>
  </si>
  <si>
    <t>462mm</t>
  </si>
  <si>
    <t>61mm</t>
  </si>
  <si>
    <t>81.8mm</t>
  </si>
  <si>
    <t>82mm</t>
  </si>
  <si>
    <t>496mm</t>
  </si>
  <si>
    <t>51mm</t>
  </si>
  <si>
    <t>631mm</t>
  </si>
  <si>
    <t>650mm</t>
  </si>
  <si>
    <t>676mm</t>
  </si>
  <si>
    <t>705mm</t>
  </si>
  <si>
    <t>731mm</t>
  </si>
  <si>
    <t>1054mm</t>
  </si>
  <si>
    <t>1073mm</t>
  </si>
  <si>
    <t>1099mm</t>
  </si>
  <si>
    <t>1128mm</t>
  </si>
  <si>
    <t>1154mm</t>
  </si>
  <si>
    <t>549mm</t>
  </si>
  <si>
    <t>568mm</t>
  </si>
  <si>
    <t>595mm</t>
  </si>
  <si>
    <t>623mm</t>
  </si>
  <si>
    <t>649mm</t>
  </si>
  <si>
    <t>760mm</t>
  </si>
  <si>
    <t>790mm</t>
  </si>
  <si>
    <t>814mm</t>
  </si>
  <si>
    <t>845mm</t>
  </si>
  <si>
    <t>370mm</t>
  </si>
  <si>
    <t>rider min</t>
  </si>
  <si>
    <t>rider max</t>
  </si>
  <si>
    <t>front tire spec</t>
  </si>
  <si>
    <t>https://www.specialized.com/us/en/mens-epic-hardtail-comp/p/154334?color=237764-154334</t>
  </si>
  <si>
    <t>Frame size number </t>
  </si>
  <si>
    <t>Frame size letter </t>
  </si>
  <si>
    <t>Wheel size </t>
  </si>
  <si>
    <t>A — Seat tube </t>
  </si>
  <si>
    <t>B — Seat tube angle </t>
  </si>
  <si>
    <t>C — Head tube length </t>
  </si>
  <si>
    <t>D — Head angle </t>
  </si>
  <si>
    <t>E — Effective top tube </t>
  </si>
  <si>
    <t>F — Bottom bracket height </t>
  </si>
  <si>
    <t>G — Bottom bracket drop </t>
  </si>
  <si>
    <t>H — Chainstay length </t>
  </si>
  <si>
    <t>I — Offset </t>
  </si>
  <si>
    <t>J — Trail </t>
  </si>
  <si>
    <t>K — Wheelbase </t>
  </si>
  <si>
    <t>L — Standover </t>
  </si>
  <si>
    <t>M — Frame reach </t>
  </si>
  <si>
    <t>N — Frame stack </t>
  </si>
  <si>
    <t>13.5 in</t>
  </si>
  <si>
    <t>27.5"</t>
  </si>
  <si>
    <t>73.0°</t>
  </si>
  <si>
    <t>69.0°</t>
  </si>
  <si>
    <t>15.5 in</t>
  </si>
  <si>
    <t>69.3°</t>
  </si>
  <si>
    <t>17.5 in</t>
  </si>
  <si>
    <t>29"</t>
  </si>
  <si>
    <t>72.5°</t>
  </si>
  <si>
    <t>69.5°</t>
  </si>
  <si>
    <t>18.5 in</t>
  </si>
  <si>
    <t>ML</t>
  </si>
  <si>
    <t>72.3°</t>
  </si>
  <si>
    <t>19.5 in</t>
  </si>
  <si>
    <t>72.0°</t>
  </si>
  <si>
    <t>21.5 in</t>
  </si>
  <si>
    <t>https://www.trekbikes.com/us/en_US/bikes/mountain-bikes/cross-country-mountain-bikes/procaliber/procaliber-9-7/p/23361/</t>
  </si>
  <si>
    <t>wheel_size_trek</t>
  </si>
  <si>
    <t>botom_bracket_height</t>
  </si>
  <si>
    <t>axle crown</t>
  </si>
  <si>
    <t>crank length</t>
  </si>
  <si>
    <t>handlebar width</t>
  </si>
  <si>
    <t>stem length</t>
  </si>
  <si>
    <t>Effective seat tube angle </t>
  </si>
  <si>
    <t>15.5"</t>
  </si>
  <si>
    <t>72.8°</t>
  </si>
  <si>
    <t>73.8°</t>
  </si>
  <si>
    <t>68.8°</t>
  </si>
  <si>
    <t>17.5"</t>
  </si>
  <si>
    <t>18.5"</t>
  </si>
  <si>
    <t>19.5"</t>
  </si>
  <si>
    <t>21.5"</t>
  </si>
  <si>
    <t>seat_tube_angle_actual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</si>
</sst>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4"/>
      <color theme="1"/>
      <name val="Futura Medium"/>
    </font>
    <font>
      <sz val="14"/>
      <color rgb="FF222222"/>
      <name val="Helvetica Neue"/>
      <family val="2"/>
    </font>
    <font>
      <b/>
      <sz val="14"/>
      <color theme="1"/>
      <name val="Helvetica Neue"/>
      <family val="2"/>
    </font>
    <font>
      <sz val="16"/>
      <color rgb="FF414141"/>
      <name val="DIN W01 Medium"/>
    </font>
    <font>
      <sz val="16"/>
      <color rgb="FF414141"/>
      <name val="DIN W01 Regula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313131"/>
      <name val="Arial"/>
      <family val="2"/>
    </font>
    <font>
      <sz val="14"/>
      <color rgb="FF31313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1"/>
    <xf numFmtId="0" fontId="8" fillId="0" borderId="0" xfId="0" applyFont="1"/>
    <xf numFmtId="0" fontId="9" fillId="0" borderId="0" xfId="0" applyFont="1"/>
    <xf numFmtId="0" fontId="9" fillId="0" borderId="0" xfId="0" applyFont="1" applyAlignment="1"/>
    <xf numFmtId="0" fontId="0" fillId="0" borderId="0" xfId="0" applyAlignment="1"/>
    <xf numFmtId="0" fontId="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alker/Library/CloudStorage/GoogleDrive-walker@maine.edu/My%20Drive/Github%20projects/Bike%20Geometry%20Project/data/bikes.xlsx" TargetMode="External"/><Relationship Id="rId1" Type="http://schemas.openxmlformats.org/officeDocument/2006/relationships/externalLinkPath" Target="bik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keinsights"/>
      <sheetName val="Alchemy Rogue 2022"/>
      <sheetName val="All-City Cosmic Stallion 2022"/>
      <sheetName val="All-City Gorilla Monsoon 2022"/>
      <sheetName val="Alle Bike MB31 Bramley 2022"/>
      <sheetName val="Amigo Bug Out 2022"/>
      <sheetName val="Argonaut GR3 2023"/>
      <sheetName val="Bearclaw Beaux Jaxon 2022"/>
      <sheetName val="Blackheart All Road TI 2022"/>
      <sheetName val="BlackMtnCy La Cabra 2022"/>
      <sheetName val="BlackMtnCy Monstercross V5 2022"/>
      <sheetName val="Bombtrack Beyond 2 2022"/>
      <sheetName val="Bombtrack Beyond+ Adv 2022"/>
      <sheetName val="Bombtrack Hook 2022"/>
      <sheetName val="BMC URS AL 2022"/>
      <sheetName val="BMC URS AL SUS 2022"/>
      <sheetName val="BMC URS One 2022"/>
      <sheetName val="Breezer Radar X Pro 2022"/>
      <sheetName val="Calfee"/>
      <sheetName val="Cannondale SuperSix Evo 2022"/>
      <sheetName val="Canyon Grail 7 1by 2022"/>
      <sheetName val="Canyon Grail SL 2022"/>
      <sheetName val="Canyon Grizl 7 1by 2022"/>
      <sheetName val="Cervelo Aspero 2022"/>
      <sheetName val="Chiru Kegeti 2022"/>
      <sheetName val="Chumba Terlingua steel fdo 2022"/>
      <sheetName val="Chumba Yaupon 2022"/>
      <sheetName val="Cinelli Hobootleg Geo 2022"/>
      <sheetName val="Cotic Cascade 2022"/>
      <sheetName val="Devinci Hatchet 2022"/>
      <sheetName val="Enigma Escape Flat-bar 2022"/>
      <sheetName val="Evil Chamois Hagar GRX 2022"/>
      <sheetName val="Fezzari Shafer 2022"/>
      <sheetName val="Fiftyone Assassin short-hi 2022"/>
      <sheetName val="Fiftyone Assassin long-low 2022"/>
      <sheetName val="Focus Atlas 8.9 2023"/>
      <sheetName val="Fustle Causway GR1 2022"/>
      <sheetName val="Genesis Vagabond 2022"/>
      <sheetName val="Giant Revolt X pro 1 long 2023"/>
      <sheetName val="Giant Revolt X pro 1 short 2023"/>
      <sheetName val="Hudski Doggler Gravel 2022"/>
      <sheetName val="Ibis Hakka MX 2023"/>
      <sheetName val="Kanzo Adventure New 2022"/>
      <sheetName val="Knolly Cache Steel 2022"/>
      <sheetName val="Kona Sutra ULTD 2022"/>
      <sheetName val="Lauf Siegla 2022"/>
      <sheetName val="Light Blue Darwin 2022"/>
      <sheetName val="Liz Devote Advance 2023"/>
      <sheetName val="Marin DSX 2 2022"/>
      <sheetName val="Mason InSearchOf 2022"/>
      <sheetName val="Merida Silex 2022"/>
      <sheetName val="Moots Routt ESC 2022"/>
      <sheetName val="Mosaic GT-1X 2022"/>
      <sheetName val="Niner RLT 9 RDO 2022"/>
      <sheetName val="No22 Drifter X 2022"/>
      <sheetName val="Noble GX 5 2022"/>
      <sheetName val="Nordest Kutxo 2022"/>
      <sheetName val="Obed Boundary 2022"/>
      <sheetName val="OPEN U.P. 2022"/>
      <sheetName val="Open WI.DE 2022"/>
      <sheetName val="Orbea Terra M 2023"/>
      <sheetName val="Orbea Terra H 2023"/>
      <sheetName val="Otso Fenrir 2022"/>
      <sheetName val="Otso Waheela C front 2022"/>
      <sheetName val="Otso Waheela C rear 2022"/>
      <sheetName val="Otso Warakin Stainless 2022"/>
      <sheetName val="Panorama Taiga EXP 2022"/>
      <sheetName val="Pinarello Grevil F 2023"/>
      <sheetName val="Reeb Sams Pants 2022"/>
      <sheetName val="Revel Rover 2022"/>
      <sheetName val="Ribble Gravel SL 2022"/>
      <sheetName val="Ritchey Outback frameset 2022"/>
      <sheetName val="Rondo MYLC CF Hi 2022"/>
      <sheetName val="Rose Backroad XPLR 2022"/>
      <sheetName val="Rondo MYLC CF Lo 2022"/>
      <sheetName val="Salsa Cutthroat 2022"/>
      <sheetName val="Salsa Fargo rear dropout 2022"/>
      <sheetName val="Salsa Fargo front dropout 2022"/>
      <sheetName val="Salsa Vaya 2022"/>
      <sheetName val="Salsa Warbird 2022"/>
      <sheetName val="Santa Cruz Stigmata 2022"/>
      <sheetName val="Scott Addict Gravel 10 2022"/>
      <sheetName val="Shand Stooshie 2022"/>
      <sheetName val="Solace OM-3 Short 2022"/>
      <sheetName val="Soma Wolverine 2022"/>
      <sheetName val="Sonder Camino AL 2022"/>
      <sheetName val="Specialized Diverge 2022"/>
      <sheetName val="Specialized Diverge Evo 2022"/>
      <sheetName val="Specialized Diverge STR 2023"/>
      <sheetName val="Squid Gravtron 2022"/>
      <sheetName val="Surly Ghost Grappler 2022"/>
      <sheetName val="Thesis OB1 2022"/>
      <sheetName val="Tout Terrain Scrambler 28 2022"/>
      <sheetName val="Trek Boone 6 2022"/>
      <sheetName val="Trek Checkpoint SL5 2022"/>
      <sheetName val="Tumbleweed Stargazer 2022"/>
      <sheetName val="Ventum GS1 2023"/>
      <sheetName val="Why R+ V4 2022"/>
      <sheetName val="Whyte Friston Gravel 2022"/>
      <sheetName val="Whyte Gisburn 2022"/>
      <sheetName val="Wilde Rambler SL 2023"/>
      <sheetName val="Wilier Jena 2022"/>
      <sheetName val="Wilier Rave SLR 2022"/>
      <sheetName val="YT Szepter 202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>
        <row r="2">
          <cell r="D2">
            <v>506</v>
          </cell>
        </row>
      </sheetData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ecialized.com/us/en/mens-epic-hardtail-comp/p/154334?color=237764-1543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EC3E-B754-AA44-AF11-2057D209C7B0}">
  <dimension ref="A1:A22"/>
  <sheetViews>
    <sheetView workbookViewId="0">
      <selection sqref="A1:A22"/>
    </sheetView>
  </sheetViews>
  <sheetFormatPr baseColWidth="10" defaultRowHeight="16"/>
  <cols>
    <col min="1" max="1" width="29.33203125" bestFit="1" customWidth="1"/>
  </cols>
  <sheetData>
    <row r="1" spans="1:1" ht="20">
      <c r="A1" s="1" t="s">
        <v>8</v>
      </c>
    </row>
    <row r="2" spans="1:1" ht="20">
      <c r="A2" s="1" t="s">
        <v>9</v>
      </c>
    </row>
    <row r="3" spans="1:1" ht="20">
      <c r="A3" s="1" t="s">
        <v>10</v>
      </c>
    </row>
    <row r="4" spans="1:1" ht="20">
      <c r="A4" s="1" t="s">
        <v>11</v>
      </c>
    </row>
    <row r="5" spans="1:1" ht="20">
      <c r="A5" s="1" t="s">
        <v>12</v>
      </c>
    </row>
    <row r="6" spans="1:1" ht="20">
      <c r="A6" s="1" t="s">
        <v>13</v>
      </c>
    </row>
    <row r="7" spans="1:1" ht="20">
      <c r="A7" s="1" t="s">
        <v>14</v>
      </c>
    </row>
    <row r="8" spans="1:1" ht="20">
      <c r="A8" s="1" t="s">
        <v>15</v>
      </c>
    </row>
    <row r="9" spans="1:1" ht="20">
      <c r="A9" s="1" t="s">
        <v>16</v>
      </c>
    </row>
    <row r="10" spans="1:1" ht="20">
      <c r="A10" s="1" t="s">
        <v>17</v>
      </c>
    </row>
    <row r="11" spans="1:1" ht="20">
      <c r="A11" s="1" t="s">
        <v>18</v>
      </c>
    </row>
    <row r="12" spans="1:1" ht="20">
      <c r="A12" s="1" t="s">
        <v>19</v>
      </c>
    </row>
    <row r="13" spans="1:1" ht="20">
      <c r="A13" s="1" t="s">
        <v>20</v>
      </c>
    </row>
    <row r="14" spans="1:1" ht="20">
      <c r="A14" s="1" t="s">
        <v>21</v>
      </c>
    </row>
    <row r="15" spans="1:1" ht="20">
      <c r="A15" s="1" t="s">
        <v>22</v>
      </c>
    </row>
    <row r="16" spans="1:1" ht="20">
      <c r="A16" s="1" t="s">
        <v>23</v>
      </c>
    </row>
    <row r="17" spans="1:1" ht="20">
      <c r="A17" s="1" t="s">
        <v>24</v>
      </c>
    </row>
    <row r="18" spans="1:1" ht="20">
      <c r="A18" s="1" t="s">
        <v>25</v>
      </c>
    </row>
    <row r="19" spans="1:1" ht="20">
      <c r="A19" s="1" t="s">
        <v>26</v>
      </c>
    </row>
    <row r="20" spans="1:1" ht="20">
      <c r="A20" s="1" t="s">
        <v>27</v>
      </c>
    </row>
    <row r="21" spans="1:1" ht="20">
      <c r="A21" s="1" t="s">
        <v>28</v>
      </c>
    </row>
    <row r="22" spans="1:1" ht="20">
      <c r="A22" s="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5928-96A0-CA4E-A5D3-62005494D185}">
  <dimension ref="A1:G53"/>
  <sheetViews>
    <sheetView workbookViewId="0">
      <selection activeCell="D25" sqref="D25"/>
    </sheetView>
  </sheetViews>
  <sheetFormatPr baseColWidth="10" defaultRowHeight="16"/>
  <cols>
    <col min="1" max="1" width="29.33203125" customWidth="1"/>
    <col min="2" max="2" width="17.83203125" bestFit="1" customWidth="1"/>
  </cols>
  <sheetData>
    <row r="1" spans="1:7" ht="20">
      <c r="A1" s="1" t="s">
        <v>8</v>
      </c>
      <c r="B1" s="7" t="s">
        <v>103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</row>
    <row r="2" spans="1:7" ht="20">
      <c r="A2" s="1" t="s">
        <v>22</v>
      </c>
      <c r="B2" s="7" t="str">
        <f>B33</f>
        <v>Crank Length</v>
      </c>
      <c r="C2" s="7">
        <f>IF(RIGHT(C33,1)="m",VALUE(MID(C33,1,LEN(C33)-2)),VALUE(MID(C33,1,LEN(C33)-1)))</f>
        <v>165</v>
      </c>
      <c r="D2" s="7">
        <f t="shared" ref="D2:G2" si="0">IF(RIGHT(D33,1)="m",VALUE(MID(D33,1,LEN(D33)-2)),VALUE(MID(D33,1,LEN(D33)-1)))</f>
        <v>170</v>
      </c>
      <c r="E2" s="7">
        <f t="shared" si="0"/>
        <v>175</v>
      </c>
      <c r="F2" s="7">
        <f t="shared" si="0"/>
        <v>175</v>
      </c>
      <c r="G2" s="7">
        <f t="shared" si="0"/>
        <v>175</v>
      </c>
    </row>
    <row r="3" spans="1:7" ht="20">
      <c r="A3" s="1" t="s">
        <v>23</v>
      </c>
      <c r="B3" s="7" t="str">
        <f>B34</f>
        <v>Handlebar Width</v>
      </c>
      <c r="C3" s="7">
        <f>IF(RIGHT(C34,1)="m",VALUE(MID(C34,1,LEN(C34)-2)),VALUE(MID(C34,1,LEN(C34)-1)))</f>
        <v>750</v>
      </c>
      <c r="D3" s="7">
        <f>IF(RIGHT(D34,1)="m",VALUE(MID(D34,1,LEN(D34)-2)),VALUE(MID(D34,1,LEN(D34)-1)))</f>
        <v>750</v>
      </c>
      <c r="E3" s="7">
        <f>IF(RIGHT(E34,1)="m",VALUE(MID(E34,1,LEN(E34)-2)),VALUE(MID(E34,1,LEN(E34)-1)))</f>
        <v>750</v>
      </c>
      <c r="F3" s="7">
        <f>IF(RIGHT(F34,1)="m",VALUE(MID(F34,1,LEN(F34)-2)),VALUE(MID(F34,1,LEN(F34)-1)))</f>
        <v>750</v>
      </c>
      <c r="G3" s="7">
        <f>IF(RIGHT(G34,1)="m",VALUE(MID(G34,1,LEN(G34)-2)),VALUE(MID(G34,1,LEN(G34)-1)))</f>
        <v>750</v>
      </c>
    </row>
    <row r="4" spans="1:7" ht="20">
      <c r="A4" s="1" t="s">
        <v>24</v>
      </c>
      <c r="B4" s="7" t="str">
        <f>B35</f>
        <v>Stem Length</v>
      </c>
      <c r="C4" s="7">
        <f>IF(RIGHT(C35,1)="m",VALUE(MID(C35,1,LEN(C35)-2)),VALUE(MID(C35,1,LEN(C35)-1)))</f>
        <v>60</v>
      </c>
      <c r="D4" s="7">
        <f>IF(RIGHT(D35,1)="m",VALUE(MID(D35,1,LEN(D35)-2)),VALUE(MID(D35,1,LEN(D35)-1)))</f>
        <v>60</v>
      </c>
      <c r="E4" s="7">
        <f>IF(RIGHT(E35,1)="m",VALUE(MID(E35,1,LEN(E35)-2)),VALUE(MID(E35,1,LEN(E35)-1)))</f>
        <v>70</v>
      </c>
      <c r="F4" s="7">
        <f>IF(RIGHT(F35,1)="m",VALUE(MID(F35,1,LEN(F35)-2)),VALUE(MID(F35,1,LEN(F35)-1)))</f>
        <v>70</v>
      </c>
      <c r="G4" s="7">
        <f>IF(RIGHT(G35,1)="m",VALUE(MID(G35,1,LEN(G35)-2)),VALUE(MID(G35,1,LEN(G35)-1)))</f>
        <v>70</v>
      </c>
    </row>
    <row r="5" spans="1:7" ht="20">
      <c r="A5" s="1" t="s">
        <v>104</v>
      </c>
      <c r="B5" s="7" t="str">
        <f>B36</f>
        <v>Saddle Width</v>
      </c>
      <c r="C5" s="7">
        <f>IF(RIGHT(C36,1)="m",VALUE(MID(C36,1,LEN(C36)-2)),VALUE(MID(C36,1,LEN(C36)-1)))</f>
        <v>155</v>
      </c>
      <c r="D5" s="7">
        <f>IF(RIGHT(D36,1)="m",VALUE(MID(D36,1,LEN(D36)-2)),VALUE(MID(D36,1,LEN(D36)-1)))</f>
        <v>155</v>
      </c>
      <c r="E5" s="7">
        <f>IF(RIGHT(E36,1)="m",VALUE(MID(E36,1,LEN(E36)-2)),VALUE(MID(E36,1,LEN(E36)-1)))</f>
        <v>143</v>
      </c>
      <c r="F5" s="7">
        <f>IF(RIGHT(F36,1)="m",VALUE(MID(F36,1,LEN(F36)-2)),VALUE(MID(F36,1,LEN(F36)-1)))</f>
        <v>143</v>
      </c>
      <c r="G5" s="7">
        <f>IF(RIGHT(G36,1)="m",VALUE(MID(G36,1,LEN(G36)-2)),VALUE(MID(G36,1,LEN(G36)-1)))</f>
        <v>143</v>
      </c>
    </row>
    <row r="6" spans="1:7" ht="20">
      <c r="A6" s="1" t="s">
        <v>105</v>
      </c>
      <c r="B6" s="7" t="str">
        <f>B37</f>
        <v>Seatpost Length</v>
      </c>
      <c r="C6" s="7">
        <f>IF(RIGHT(C37,1)="m",VALUE(MID(C37,1,LEN(C37)-2)),VALUE(MID(C37,1,LEN(C37)-1)))</f>
        <v>350</v>
      </c>
      <c r="D6" s="7">
        <f>IF(RIGHT(D37,1)="m",VALUE(MID(D37,1,LEN(D37)-2)),VALUE(MID(D37,1,LEN(D37)-1)))</f>
        <v>350</v>
      </c>
      <c r="E6" s="7">
        <f>IF(RIGHT(E37,1)="m",VALUE(MID(E37,1,LEN(E37)-2)),VALUE(MID(E37,1,LEN(E37)-1)))</f>
        <v>400</v>
      </c>
      <c r="F6" s="7">
        <f>IF(RIGHT(F37,1)="m",VALUE(MID(F37,1,LEN(F37)-2)),VALUE(MID(F37,1,LEN(F37)-1)))</f>
        <v>400</v>
      </c>
      <c r="G6" s="7">
        <f>IF(RIGHT(G37,1)="m",VALUE(MID(G37,1,LEN(G37)-2)),VALUE(MID(G37,1,LEN(G37)-1)))</f>
        <v>400</v>
      </c>
    </row>
    <row r="7" spans="1:7" ht="20">
      <c r="A7" s="1" t="s">
        <v>9</v>
      </c>
      <c r="B7" s="7" t="str">
        <f>B38</f>
        <v>Stack</v>
      </c>
      <c r="C7" s="7">
        <f>IF(RIGHT(C38,1)="m",VALUE(MID(C38,1,LEN(C38)-2)),VALUE(MID(C38,1,LEN(C38)-1)))</f>
        <v>594</v>
      </c>
      <c r="D7" s="7">
        <f>IF(RIGHT(D38,1)="m",VALUE(MID(D38,1,LEN(D38)-2)),VALUE(MID(D38,1,LEN(D38)-1)))</f>
        <v>608</v>
      </c>
      <c r="E7" s="7">
        <f>IF(RIGHT(E38,1)="m",VALUE(MID(E38,1,LEN(E38)-2)),VALUE(MID(E38,1,LEN(E38)-1)))</f>
        <v>608</v>
      </c>
      <c r="F7" s="7">
        <f>IF(RIGHT(F38,1)="m",VALUE(MID(F38,1,LEN(F38)-2)),VALUE(MID(F38,1,LEN(F38)-1)))</f>
        <v>622</v>
      </c>
      <c r="G7" s="7">
        <f>IF(RIGHT(G38,1)="m",VALUE(MID(G38,1,LEN(G38)-2)),VALUE(MID(G38,1,LEN(G38)-1)))</f>
        <v>636</v>
      </c>
    </row>
    <row r="8" spans="1:7" ht="20">
      <c r="A8" s="1" t="s">
        <v>10</v>
      </c>
      <c r="B8" s="7" t="str">
        <f>B39</f>
        <v>Reach</v>
      </c>
      <c r="C8" s="7">
        <f>IF(RIGHT(C39,1)="m",VALUE(MID(C39,1,LEN(C39)-2)),VALUE(MID(C39,1,LEN(C39)-1)))</f>
        <v>385</v>
      </c>
      <c r="D8" s="7">
        <f>IF(RIGHT(D39,1)="m",VALUE(MID(D39,1,LEN(D39)-2)),VALUE(MID(D39,1,LEN(D39)-1)))</f>
        <v>405</v>
      </c>
      <c r="E8" s="7">
        <f>IF(RIGHT(E39,1)="m",VALUE(MID(E39,1,LEN(E39)-2)),VALUE(MID(E39,1,LEN(E39)-1)))</f>
        <v>430</v>
      </c>
      <c r="F8" s="7">
        <f>IF(RIGHT(F39,1)="m",VALUE(MID(F39,1,LEN(F39)-2)),VALUE(MID(F39,1,LEN(F39)-1)))</f>
        <v>455</v>
      </c>
      <c r="G8" s="7">
        <f>IF(RIGHT(G39,1)="m",VALUE(MID(G39,1,LEN(G39)-2)),VALUE(MID(G39,1,LEN(G39)-1)))</f>
        <v>480</v>
      </c>
    </row>
    <row r="9" spans="1:7" ht="20">
      <c r="A9" s="1" t="s">
        <v>15</v>
      </c>
      <c r="B9" s="7" t="str">
        <f>B40</f>
        <v>Head Tube Length</v>
      </c>
      <c r="C9" s="7">
        <f>IF(RIGHT(C40,1)="m",VALUE(MID(C40,1,LEN(C40)-2)),VALUE(MID(C40,1,LEN(C40)-1)))</f>
        <v>95</v>
      </c>
      <c r="D9" s="7">
        <f>IF(RIGHT(D40,1)="m",VALUE(MID(D40,1,LEN(D40)-2)),VALUE(MID(D40,1,LEN(D40)-1)))</f>
        <v>95</v>
      </c>
      <c r="E9" s="7">
        <f>IF(RIGHT(E40,1)="m",VALUE(MID(E40,1,LEN(E40)-2)),VALUE(MID(E40,1,LEN(E40)-1)))</f>
        <v>95</v>
      </c>
      <c r="F9" s="7">
        <f>IF(RIGHT(F40,1)="m",VALUE(MID(F40,1,LEN(F40)-2)),VALUE(MID(F40,1,LEN(F40)-1)))</f>
        <v>110</v>
      </c>
      <c r="G9" s="7">
        <f>IF(RIGHT(G40,1)="m",VALUE(MID(G40,1,LEN(G40)-2)),VALUE(MID(G40,1,LEN(G40)-1)))</f>
        <v>125</v>
      </c>
    </row>
    <row r="10" spans="1:7" ht="20">
      <c r="A10" s="1" t="s">
        <v>13</v>
      </c>
      <c r="B10" s="7" t="str">
        <f>B41</f>
        <v>Head Tube Angle</v>
      </c>
      <c r="C10" s="7">
        <f>IF(RIGHT(C41,1)="m",VALUE(MID(C41,1,LEN(C41)-2)),VALUE(MID(C41,1,LEN(C41)-1)))</f>
        <v>68.5</v>
      </c>
      <c r="D10" s="7">
        <f>IF(RIGHT(D41,1)="m",VALUE(MID(D41,1,LEN(D41)-2)),VALUE(MID(D41,1,LEN(D41)-1)))</f>
        <v>68.5</v>
      </c>
      <c r="E10" s="7">
        <f>IF(RIGHT(E41,1)="m",VALUE(MID(E41,1,LEN(E41)-2)),VALUE(MID(E41,1,LEN(E41)-1)))</f>
        <v>68.5</v>
      </c>
      <c r="F10" s="7">
        <f>IF(RIGHT(F41,1)="m",VALUE(MID(F41,1,LEN(F41)-2)),VALUE(MID(F41,1,LEN(F41)-1)))</f>
        <v>68.5</v>
      </c>
      <c r="G10" s="7">
        <f>IF(RIGHT(G41,1)="m",VALUE(MID(G41,1,LEN(G41)-2)),VALUE(MID(G41,1,LEN(G41)-1)))</f>
        <v>68.5</v>
      </c>
    </row>
    <row r="11" spans="1:7" ht="20">
      <c r="A11" s="1" t="s">
        <v>106</v>
      </c>
      <c r="B11" s="7" t="str">
        <f>B42</f>
        <v>BB Height</v>
      </c>
      <c r="C11" s="7">
        <f>IF(RIGHT(C42,1)="m",VALUE(MID(C42,1,LEN(C42)-2)),VALUE(MID(C42,1,LEN(C42)-1)))</f>
        <v>309</v>
      </c>
      <c r="D11" s="7">
        <f>IF(RIGHT(D42,1)="m",VALUE(MID(D42,1,LEN(D42)-2)),VALUE(MID(D42,1,LEN(D42)-1)))</f>
        <v>309</v>
      </c>
      <c r="E11" s="7">
        <f>IF(RIGHT(E42,1)="m",VALUE(MID(E42,1,LEN(E42)-2)),VALUE(MID(E42,1,LEN(E42)-1)))</f>
        <v>309</v>
      </c>
      <c r="F11" s="7">
        <f>IF(RIGHT(F42,1)="m",VALUE(MID(F42,1,LEN(F42)-2)),VALUE(MID(F42,1,LEN(F42)-1)))</f>
        <v>309</v>
      </c>
      <c r="G11" s="7">
        <f>IF(RIGHT(G42,1)="m",VALUE(MID(G42,1,LEN(G42)-2)),VALUE(MID(G42,1,LEN(G42)-1)))</f>
        <v>309</v>
      </c>
    </row>
    <row r="12" spans="1:7" ht="20">
      <c r="A12" s="1" t="s">
        <v>16</v>
      </c>
      <c r="B12" s="7" t="str">
        <f>B43</f>
        <v>BB Drop</v>
      </c>
      <c r="C12" s="7">
        <f>IF(RIGHT(C43,1)="m",VALUE(MID(C43,1,LEN(C43)-2)),VALUE(MID(C43,1,LEN(C43)-1)))</f>
        <v>63</v>
      </c>
      <c r="D12" s="7">
        <f>IF(RIGHT(D43,1)="m",VALUE(MID(D43,1,LEN(D43)-2)),VALUE(MID(D43,1,LEN(D43)-1)))</f>
        <v>63</v>
      </c>
      <c r="E12" s="7">
        <f>IF(RIGHT(E43,1)="m",VALUE(MID(E43,1,LEN(E43)-2)),VALUE(MID(E43,1,LEN(E43)-1)))</f>
        <v>63</v>
      </c>
      <c r="F12" s="7">
        <f>IF(RIGHT(F43,1)="m",VALUE(MID(F43,1,LEN(F43)-2)),VALUE(MID(F43,1,LEN(F43)-1)))</f>
        <v>63</v>
      </c>
      <c r="G12" s="7">
        <f>IF(RIGHT(G43,1)="m",VALUE(MID(G43,1,LEN(G43)-2)),VALUE(MID(G43,1,LEN(G43)-1)))</f>
        <v>63</v>
      </c>
    </row>
    <row r="13" spans="1:7" ht="20">
      <c r="A13" s="1" t="s">
        <v>107</v>
      </c>
      <c r="B13" s="7" t="str">
        <f>B44</f>
        <v>Trail</v>
      </c>
      <c r="C13" s="7">
        <f>IF(RIGHT(C44,1)="m",VALUE(MID(C44,1,LEN(C44)-2)),VALUE(MID(C44,1,LEN(C44)-1)))</f>
        <v>101</v>
      </c>
      <c r="D13" s="7">
        <f>IF(RIGHT(D44,1)="m",VALUE(MID(D44,1,LEN(D44)-2)),VALUE(MID(D44,1,LEN(D44)-1)))</f>
        <v>101</v>
      </c>
      <c r="E13" s="7">
        <f>IF(RIGHT(E44,1)="m",VALUE(MID(E44,1,LEN(E44)-2)),VALUE(MID(E44,1,LEN(E44)-1)))</f>
        <v>101</v>
      </c>
      <c r="F13" s="7">
        <f>IF(RIGHT(F44,1)="m",VALUE(MID(F44,1,LEN(F44)-2)),VALUE(MID(F44,1,LEN(F44)-1)))</f>
        <v>101</v>
      </c>
      <c r="G13" s="7">
        <f>IF(RIGHT(G44,1)="m",VALUE(MID(G44,1,LEN(G44)-2)),VALUE(MID(G44,1,LEN(G44)-1)))</f>
        <v>101</v>
      </c>
    </row>
    <row r="14" spans="1:7" ht="20">
      <c r="A14" s="1" t="s">
        <v>20</v>
      </c>
      <c r="B14" s="7" t="str">
        <f>B45</f>
        <v>Fork Length, Full</v>
      </c>
      <c r="C14" s="7">
        <f>IF(RIGHT(C45,1)="m",VALUE(MID(C45,1,LEN(C45)-2)),VALUE(MID(C45,1,LEN(C45)-1)))</f>
        <v>486</v>
      </c>
      <c r="D14" s="7">
        <f>IF(RIGHT(D45,1)="m",VALUE(MID(D45,1,LEN(D45)-2)),VALUE(MID(D45,1,LEN(D45)-1)))</f>
        <v>506</v>
      </c>
      <c r="E14" s="7">
        <f>IF(RIGHT(E45,1)="m",VALUE(MID(E45,1,LEN(E45)-2)),VALUE(MID(E45,1,LEN(E45)-1)))</f>
        <v>506</v>
      </c>
      <c r="F14" s="7">
        <f>IF(RIGHT(F45,1)="m",VALUE(MID(F45,1,LEN(F45)-2)),VALUE(MID(F45,1,LEN(F45)-1)))</f>
        <v>506</v>
      </c>
      <c r="G14" s="7">
        <f>IF(RIGHT(G45,1)="m",VALUE(MID(G45,1,LEN(G45)-2)),VALUE(MID(G45,1,LEN(G45)-1)))</f>
        <v>506</v>
      </c>
    </row>
    <row r="15" spans="1:7" ht="20">
      <c r="A15" s="1" t="s">
        <v>19</v>
      </c>
      <c r="B15" s="7" t="str">
        <f>B46</f>
        <v>Fork Rake/Offset</v>
      </c>
      <c r="C15" s="7">
        <f>IF(RIGHT(C46,1)="m",VALUE(MID(C46,1,LEN(C46)-2)),VALUE(MID(C46,1,LEN(C46)-1)))</f>
        <v>44</v>
      </c>
      <c r="D15" s="7">
        <f>IF(RIGHT(D46,1)="m",VALUE(MID(D46,1,LEN(D46)-2)),VALUE(MID(D46,1,LEN(D46)-1)))</f>
        <v>44</v>
      </c>
      <c r="E15" s="7">
        <f>IF(RIGHT(E46,1)="m",VALUE(MID(E46,1,LEN(E46)-2)),VALUE(MID(E46,1,LEN(E46)-1)))</f>
        <v>44</v>
      </c>
      <c r="F15" s="7">
        <f>IF(RIGHT(F46,1)="m",VALUE(MID(F46,1,LEN(F46)-2)),VALUE(MID(F46,1,LEN(F46)-1)))</f>
        <v>44</v>
      </c>
      <c r="G15" s="7">
        <f>IF(RIGHT(G46,1)="m",VALUE(MID(G46,1,LEN(G46)-2)),VALUE(MID(G46,1,LEN(G46)-1)))</f>
        <v>44</v>
      </c>
    </row>
    <row r="16" spans="1:7" ht="20">
      <c r="A16" s="1" t="s">
        <v>30</v>
      </c>
      <c r="B16" s="7" t="str">
        <f>B47</f>
        <v>Front Center</v>
      </c>
      <c r="C16" s="7">
        <f>IF(RIGHT(C47,1)="m",VALUE(MID(C47,1,LEN(C47)-2)),VALUE(MID(C47,1,LEN(C47)-1)))</f>
        <v>643</v>
      </c>
      <c r="D16" s="7">
        <f>IF(RIGHT(D47,1)="m",VALUE(MID(D47,1,LEN(D47)-2)),VALUE(MID(D47,1,LEN(D47)-1)))</f>
        <v>670</v>
      </c>
      <c r="E16" s="7">
        <f>IF(RIGHT(E47,1)="m",VALUE(MID(E47,1,LEN(E47)-2)),VALUE(MID(E47,1,LEN(E47)-1)))</f>
        <v>695</v>
      </c>
      <c r="F16" s="7">
        <f>IF(RIGHT(F47,1)="m",VALUE(MID(F47,1,LEN(F47)-2)),VALUE(MID(F47,1,LEN(F47)-1)))</f>
        <v>725</v>
      </c>
      <c r="G16" s="7">
        <f>IF(RIGHT(G47,1)="m",VALUE(MID(G47,1,LEN(G47)-2)),VALUE(MID(G47,1,LEN(G47)-1)))</f>
        <v>755</v>
      </c>
    </row>
    <row r="17" spans="1:7" ht="20">
      <c r="A17" s="1" t="s">
        <v>17</v>
      </c>
      <c r="B17" s="7" t="str">
        <f>B48</f>
        <v>Chainstay Length</v>
      </c>
      <c r="C17" s="7">
        <f>IF(RIGHT(C48,1)="m",VALUE(MID(C48,1,LEN(C48)-2)),VALUE(MID(C48,1,LEN(C48)-1)))</f>
        <v>430</v>
      </c>
      <c r="D17" s="7">
        <f>IF(RIGHT(D48,1)="m",VALUE(MID(D48,1,LEN(D48)-2)),VALUE(MID(D48,1,LEN(D48)-1)))</f>
        <v>430</v>
      </c>
      <c r="E17" s="7">
        <f>IF(RIGHT(E48,1)="m",VALUE(MID(E48,1,LEN(E48)-2)),VALUE(MID(E48,1,LEN(E48)-1)))</f>
        <v>430</v>
      </c>
      <c r="F17" s="7">
        <f>IF(RIGHT(F48,1)="m",VALUE(MID(F48,1,LEN(F48)-2)),VALUE(MID(F48,1,LEN(F48)-1)))</f>
        <v>430</v>
      </c>
      <c r="G17" s="7">
        <f>IF(RIGHT(G48,1)="m",VALUE(MID(G48,1,LEN(G48)-2)),VALUE(MID(G48,1,LEN(G48)-1)))</f>
        <v>430</v>
      </c>
    </row>
    <row r="18" spans="1:7" ht="20">
      <c r="A18" s="1" t="s">
        <v>18</v>
      </c>
      <c r="B18" s="7" t="str">
        <f>B49</f>
        <v>Wheelbase</v>
      </c>
      <c r="C18" s="7">
        <f>IF(RIGHT(C49,1)="m",VALUE(MID(C49,1,LEN(C49)-2)),VALUE(MID(C49,1,LEN(C49)-1)))</f>
        <v>1064</v>
      </c>
      <c r="D18" s="7">
        <f>IF(RIGHT(D49,1)="m",VALUE(MID(D49,1,LEN(D49)-2)),VALUE(MID(D49,1,LEN(D49)-1)))</f>
        <v>1092</v>
      </c>
      <c r="E18" s="7">
        <f>IF(RIGHT(E49,1)="m",VALUE(MID(E49,1,LEN(E49)-2)),VALUE(MID(E49,1,LEN(E49)-1)))</f>
        <v>1117</v>
      </c>
      <c r="F18" s="7">
        <f>IF(RIGHT(F49,1)="m",VALUE(MID(F49,1,LEN(F49)-2)),VALUE(MID(F49,1,LEN(F49)-1)))</f>
        <v>1148</v>
      </c>
      <c r="G18" s="7">
        <f>IF(RIGHT(G49,1)="m",VALUE(MID(G49,1,LEN(G49)-2)),VALUE(MID(G49,1,LEN(G49)-1)))</f>
        <v>1178</v>
      </c>
    </row>
    <row r="19" spans="1:7" ht="20">
      <c r="A19" s="1" t="s">
        <v>12</v>
      </c>
      <c r="B19" s="7" t="str">
        <f>B50</f>
        <v>Top Tube Length, Horizontal</v>
      </c>
      <c r="C19" s="7">
        <f>IF(RIGHT(C50,1)="m",VALUE(MID(C50,1,LEN(C50)-2)),VALUE(MID(C50,1,LEN(C50)-1)))</f>
        <v>555</v>
      </c>
      <c r="D19" s="7">
        <f>IF(RIGHT(D50,1)="m",VALUE(MID(D50,1,LEN(D50)-2)),VALUE(MID(D50,1,LEN(D50)-1)))</f>
        <v>579</v>
      </c>
      <c r="E19" s="7">
        <f>IF(RIGHT(E50,1)="m",VALUE(MID(E50,1,LEN(E50)-2)),VALUE(MID(E50,1,LEN(E50)-1)))</f>
        <v>604</v>
      </c>
      <c r="F19" s="7">
        <f>IF(RIGHT(F50,1)="m",VALUE(MID(F50,1,LEN(F50)-2)),VALUE(MID(F50,1,LEN(F50)-1)))</f>
        <v>633</v>
      </c>
      <c r="G19" s="7">
        <f>IF(RIGHT(G50,1)="m",VALUE(MID(G50,1,LEN(G50)-2)),VALUE(MID(G50,1,LEN(G50)-1)))</f>
        <v>662</v>
      </c>
    </row>
    <row r="20" spans="1:7" ht="20">
      <c r="A20" s="1" t="s">
        <v>21</v>
      </c>
      <c r="B20" s="7" t="str">
        <f>B51</f>
        <v>Bike Standover Height</v>
      </c>
      <c r="C20" s="7">
        <f>IF(RIGHT(C51,1)="m",VALUE(MID(C51,1,LEN(C51)-2)),VALUE(MID(C51,1,LEN(C51)-1)))</f>
        <v>732</v>
      </c>
      <c r="D20" s="7">
        <f>IF(RIGHT(D51,1)="m",VALUE(MID(D51,1,LEN(D51)-2)),VALUE(MID(D51,1,LEN(D51)-1)))</f>
        <v>762</v>
      </c>
      <c r="E20" s="7">
        <f>IF(RIGHT(E51,1)="m",VALUE(MID(E51,1,LEN(E51)-2)),VALUE(MID(E51,1,LEN(E51)-1)))</f>
        <v>792</v>
      </c>
      <c r="F20" s="7">
        <f>IF(RIGHT(F51,1)="m",VALUE(MID(F51,1,LEN(F51)-2)),VALUE(MID(F51,1,LEN(F51)-1)))</f>
        <v>816</v>
      </c>
      <c r="G20" s="7">
        <f>IF(RIGHT(G51,1)="m",VALUE(MID(G51,1,LEN(G51)-2)),VALUE(MID(G51,1,LEN(G51)-1)))</f>
        <v>847</v>
      </c>
    </row>
    <row r="21" spans="1:7" ht="20">
      <c r="A21" s="1" t="s">
        <v>11</v>
      </c>
      <c r="B21" s="7" t="str">
        <f>B52</f>
        <v>Seat Tube Length</v>
      </c>
      <c r="C21" s="7">
        <f>IF(RIGHT(C52,1)="m",VALUE(MID(C52,1,LEN(C52)-2)),VALUE(MID(C52,1,LEN(C52)-1)))</f>
        <v>367</v>
      </c>
      <c r="D21" s="7">
        <f>IF(RIGHT(D52,1)="m",VALUE(MID(D52,1,LEN(D52)-2)),VALUE(MID(D52,1,LEN(D52)-1)))</f>
        <v>400</v>
      </c>
      <c r="E21" s="7">
        <f>IF(RIGHT(E52,1)="m",VALUE(MID(E52,1,LEN(E52)-2)),VALUE(MID(E52,1,LEN(E52)-1)))</f>
        <v>430</v>
      </c>
      <c r="F21" s="7">
        <f>IF(RIGHT(F52,1)="m",VALUE(MID(F52,1,LEN(F52)-2)),VALUE(MID(F52,1,LEN(F52)-1)))</f>
        <v>470</v>
      </c>
      <c r="G21" s="7">
        <f>IF(RIGHT(G52,1)="m",VALUE(MID(G52,1,LEN(G52)-2)),VALUE(MID(G52,1,LEN(G52)-1)))</f>
        <v>520</v>
      </c>
    </row>
    <row r="22" spans="1:7" ht="20">
      <c r="A22" s="1" t="s">
        <v>14</v>
      </c>
      <c r="B22" s="7" t="str">
        <f>B53</f>
        <v>Seat Tube Angle</v>
      </c>
      <c r="C22" s="7">
        <f>IF(RIGHT(C53,1)="m",VALUE(MID(C53,1,LEN(C53)-2)),VALUE(MID(C53,1,LEN(C53)-1)))</f>
        <v>74</v>
      </c>
      <c r="D22" s="7">
        <f>IF(RIGHT(D53,1)="m",VALUE(MID(D53,1,LEN(D53)-2)),VALUE(MID(D53,1,LEN(D53)-1)))</f>
        <v>74</v>
      </c>
      <c r="E22" s="7">
        <f>IF(RIGHT(E53,1)="m",VALUE(MID(E53,1,LEN(E53)-2)),VALUE(MID(E53,1,LEN(E53)-1)))</f>
        <v>74</v>
      </c>
      <c r="F22" s="7">
        <f>IF(RIGHT(F53,1)="m",VALUE(MID(F53,1,LEN(F53)-2)),VALUE(MID(F53,1,LEN(F53)-1)))</f>
        <v>74</v>
      </c>
      <c r="G22" s="7">
        <f>IF(RIGHT(G53,1)="m",VALUE(MID(G53,1,LEN(G53)-2)),VALUE(MID(G53,1,LEN(G53)-1)))</f>
        <v>74</v>
      </c>
    </row>
    <row r="23" spans="1:7" ht="20">
      <c r="A23" s="1" t="s">
        <v>21</v>
      </c>
      <c r="B23" s="7" t="s">
        <v>21</v>
      </c>
      <c r="C23" s="7"/>
      <c r="D23" s="7"/>
      <c r="E23" s="7"/>
      <c r="F23" s="7"/>
      <c r="G23" s="7"/>
    </row>
    <row r="24" spans="1:7" ht="20">
      <c r="A24" s="1" t="s">
        <v>25</v>
      </c>
      <c r="B24" s="7" t="s">
        <v>108</v>
      </c>
      <c r="C24" s="7">
        <v>29</v>
      </c>
      <c r="D24" s="7">
        <v>29</v>
      </c>
      <c r="E24" s="7">
        <v>29</v>
      </c>
      <c r="F24" s="7">
        <v>29</v>
      </c>
      <c r="G24" s="7">
        <v>29</v>
      </c>
    </row>
    <row r="25" spans="1:7" ht="20">
      <c r="A25" s="1" t="s">
        <v>26</v>
      </c>
      <c r="B25" s="7" t="s">
        <v>109</v>
      </c>
      <c r="C25" s="7">
        <f>2.3*2.54*10</f>
        <v>58.419999999999995</v>
      </c>
      <c r="D25" s="7">
        <f t="shared" ref="D25:G25" si="1">2.3*2.54*10</f>
        <v>58.419999999999995</v>
      </c>
      <c r="E25" s="7">
        <f t="shared" si="1"/>
        <v>58.419999999999995</v>
      </c>
      <c r="F25" s="7">
        <f t="shared" si="1"/>
        <v>58.419999999999995</v>
      </c>
      <c r="G25" s="7">
        <f t="shared" si="1"/>
        <v>58.419999999999995</v>
      </c>
    </row>
    <row r="26" spans="1:7" ht="20">
      <c r="A26" s="1" t="s">
        <v>27</v>
      </c>
      <c r="B26" s="7" t="s">
        <v>110</v>
      </c>
      <c r="C26" s="7"/>
      <c r="D26" s="7"/>
      <c r="E26" s="7"/>
      <c r="F26" s="7"/>
      <c r="G26" s="7"/>
    </row>
    <row r="27" spans="1:7" ht="20">
      <c r="A27" s="1" t="s">
        <v>28</v>
      </c>
      <c r="B27" s="1" t="s">
        <v>28</v>
      </c>
      <c r="C27" s="7">
        <v>148</v>
      </c>
      <c r="D27" s="7">
        <v>158</v>
      </c>
      <c r="E27" s="7">
        <v>165</v>
      </c>
      <c r="F27" s="7">
        <v>178</v>
      </c>
      <c r="G27" s="7">
        <v>185</v>
      </c>
    </row>
    <row r="28" spans="1:7" ht="20">
      <c r="A28" s="1" t="s">
        <v>29</v>
      </c>
      <c r="B28" s="1" t="s">
        <v>29</v>
      </c>
      <c r="C28" s="7">
        <v>155</v>
      </c>
      <c r="D28" s="7">
        <v>165</v>
      </c>
      <c r="E28" s="7">
        <v>178</v>
      </c>
      <c r="F28" s="7">
        <v>185</v>
      </c>
      <c r="G28" s="7">
        <v>193</v>
      </c>
    </row>
    <row r="32" spans="1:7">
      <c r="C32" t="s">
        <v>31</v>
      </c>
      <c r="D32" t="s">
        <v>32</v>
      </c>
      <c r="E32" t="s">
        <v>33</v>
      </c>
      <c r="F32" t="s">
        <v>34</v>
      </c>
      <c r="G32" t="s">
        <v>35</v>
      </c>
    </row>
    <row r="33" spans="2:7">
      <c r="B33" t="s">
        <v>36</v>
      </c>
      <c r="C33" t="s">
        <v>37</v>
      </c>
      <c r="D33" t="s">
        <v>38</v>
      </c>
      <c r="E33" t="s">
        <v>39</v>
      </c>
      <c r="F33" t="s">
        <v>39</v>
      </c>
      <c r="G33" t="s">
        <v>39</v>
      </c>
    </row>
    <row r="34" spans="2:7">
      <c r="B34" t="s">
        <v>40</v>
      </c>
      <c r="C34" t="s">
        <v>41</v>
      </c>
      <c r="D34" t="s">
        <v>41</v>
      </c>
      <c r="E34" t="s">
        <v>41</v>
      </c>
      <c r="F34" t="s">
        <v>41</v>
      </c>
      <c r="G34" t="s">
        <v>41</v>
      </c>
    </row>
    <row r="35" spans="2:7">
      <c r="B35" t="s">
        <v>42</v>
      </c>
      <c r="C35" t="s">
        <v>43</v>
      </c>
      <c r="D35" t="s">
        <v>43</v>
      </c>
      <c r="E35" t="s">
        <v>44</v>
      </c>
      <c r="F35" t="s">
        <v>44</v>
      </c>
      <c r="G35" t="s">
        <v>44</v>
      </c>
    </row>
    <row r="36" spans="2:7">
      <c r="B36" t="s">
        <v>45</v>
      </c>
      <c r="C36" t="s">
        <v>46</v>
      </c>
      <c r="D36" t="s">
        <v>46</v>
      </c>
      <c r="E36" t="s">
        <v>47</v>
      </c>
      <c r="F36" t="s">
        <v>47</v>
      </c>
      <c r="G36" t="s">
        <v>47</v>
      </c>
    </row>
    <row r="37" spans="2:7">
      <c r="B37" t="s">
        <v>48</v>
      </c>
      <c r="C37" t="s">
        <v>49</v>
      </c>
      <c r="D37" t="s">
        <v>49</v>
      </c>
      <c r="E37" t="s">
        <v>50</v>
      </c>
      <c r="F37" t="s">
        <v>50</v>
      </c>
      <c r="G37" t="s">
        <v>50</v>
      </c>
    </row>
    <row r="38" spans="2:7">
      <c r="B38" t="s">
        <v>1</v>
      </c>
      <c r="C38" t="s">
        <v>51</v>
      </c>
      <c r="D38" t="s">
        <v>52</v>
      </c>
      <c r="E38" t="s">
        <v>52</v>
      </c>
      <c r="F38" t="s">
        <v>53</v>
      </c>
      <c r="G38" t="s">
        <v>54</v>
      </c>
    </row>
    <row r="39" spans="2:7">
      <c r="B39" t="s">
        <v>0</v>
      </c>
      <c r="C39" t="s">
        <v>55</v>
      </c>
      <c r="D39" t="s">
        <v>56</v>
      </c>
      <c r="E39" t="s">
        <v>57</v>
      </c>
      <c r="F39" t="s">
        <v>58</v>
      </c>
      <c r="G39" t="s">
        <v>59</v>
      </c>
    </row>
    <row r="40" spans="2:7">
      <c r="B40" t="s">
        <v>60</v>
      </c>
      <c r="C40" t="s">
        <v>61</v>
      </c>
      <c r="D40" t="s">
        <v>61</v>
      </c>
      <c r="E40" t="s">
        <v>61</v>
      </c>
      <c r="F40" t="s">
        <v>62</v>
      </c>
      <c r="G40" t="s">
        <v>63</v>
      </c>
    </row>
    <row r="41" spans="2:7">
      <c r="B41" t="s">
        <v>64</v>
      </c>
      <c r="C41" t="s">
        <v>65</v>
      </c>
      <c r="D41" t="s">
        <v>65</v>
      </c>
      <c r="E41" t="s">
        <v>65</v>
      </c>
      <c r="F41" t="s">
        <v>65</v>
      </c>
      <c r="G41" t="s">
        <v>65</v>
      </c>
    </row>
    <row r="42" spans="2:7">
      <c r="B42" t="s">
        <v>6</v>
      </c>
      <c r="C42" t="s">
        <v>66</v>
      </c>
      <c r="D42" t="s">
        <v>66</v>
      </c>
      <c r="E42" t="s">
        <v>66</v>
      </c>
      <c r="F42" t="s">
        <v>66</v>
      </c>
      <c r="G42" t="s">
        <v>66</v>
      </c>
    </row>
    <row r="43" spans="2:7">
      <c r="B43" t="s">
        <v>5</v>
      </c>
      <c r="C43" t="s">
        <v>67</v>
      </c>
      <c r="D43" t="s">
        <v>67</v>
      </c>
      <c r="E43" t="s">
        <v>67</v>
      </c>
      <c r="F43" t="s">
        <v>67</v>
      </c>
      <c r="G43" t="s">
        <v>67</v>
      </c>
    </row>
    <row r="44" spans="2:7">
      <c r="B44" t="s">
        <v>7</v>
      </c>
      <c r="C44" t="s">
        <v>68</v>
      </c>
      <c r="D44" t="s">
        <v>68</v>
      </c>
      <c r="E44" t="s">
        <v>68</v>
      </c>
      <c r="F44" t="s">
        <v>68</v>
      </c>
      <c r="G44" t="s">
        <v>68</v>
      </c>
    </row>
    <row r="45" spans="2:7">
      <c r="B45" t="s">
        <v>69</v>
      </c>
      <c r="C45" t="s">
        <v>70</v>
      </c>
      <c r="D45" t="s">
        <v>71</v>
      </c>
      <c r="E45" t="s">
        <v>71</v>
      </c>
      <c r="F45" t="s">
        <v>71</v>
      </c>
      <c r="G45" t="s">
        <v>71</v>
      </c>
    </row>
    <row r="46" spans="2:7">
      <c r="B46" t="s">
        <v>72</v>
      </c>
      <c r="C46" t="s">
        <v>73</v>
      </c>
      <c r="D46" t="s">
        <v>73</v>
      </c>
      <c r="E46" t="s">
        <v>73</v>
      </c>
      <c r="F46" t="s">
        <v>73</v>
      </c>
      <c r="G46" t="s">
        <v>73</v>
      </c>
    </row>
    <row r="47" spans="2:7">
      <c r="B47" t="s">
        <v>74</v>
      </c>
      <c r="C47" t="s">
        <v>75</v>
      </c>
      <c r="D47" t="s">
        <v>76</v>
      </c>
      <c r="E47" t="s">
        <v>77</v>
      </c>
      <c r="F47" t="s">
        <v>78</v>
      </c>
      <c r="G47" t="s">
        <v>79</v>
      </c>
    </row>
    <row r="48" spans="2:7">
      <c r="B48" t="s">
        <v>80</v>
      </c>
      <c r="C48" t="s">
        <v>57</v>
      </c>
      <c r="D48" t="s">
        <v>57</v>
      </c>
      <c r="E48" t="s">
        <v>57</v>
      </c>
      <c r="F48" t="s">
        <v>57</v>
      </c>
      <c r="G48" t="s">
        <v>57</v>
      </c>
    </row>
    <row r="49" spans="2:7">
      <c r="B49" t="s">
        <v>4</v>
      </c>
      <c r="C49" t="s">
        <v>81</v>
      </c>
      <c r="D49" t="s">
        <v>82</v>
      </c>
      <c r="E49" t="s">
        <v>83</v>
      </c>
      <c r="F49" t="s">
        <v>84</v>
      </c>
      <c r="G49" t="s">
        <v>85</v>
      </c>
    </row>
    <row r="50" spans="2:7">
      <c r="B50" t="s">
        <v>86</v>
      </c>
      <c r="C50" t="s">
        <v>87</v>
      </c>
      <c r="D50" t="s">
        <v>88</v>
      </c>
      <c r="E50" t="s">
        <v>89</v>
      </c>
      <c r="F50" t="s">
        <v>90</v>
      </c>
      <c r="G50" t="s">
        <v>91</v>
      </c>
    </row>
    <row r="51" spans="2:7">
      <c r="B51" t="s">
        <v>92</v>
      </c>
      <c r="C51" t="s">
        <v>93</v>
      </c>
      <c r="D51" t="s">
        <v>94</v>
      </c>
      <c r="E51" t="s">
        <v>95</v>
      </c>
      <c r="F51" t="s">
        <v>96</v>
      </c>
      <c r="G51" t="s">
        <v>97</v>
      </c>
    </row>
    <row r="52" spans="2:7">
      <c r="B52" t="s">
        <v>98</v>
      </c>
      <c r="C52" t="s">
        <v>99</v>
      </c>
      <c r="D52" t="s">
        <v>50</v>
      </c>
      <c r="E52" t="s">
        <v>57</v>
      </c>
      <c r="F52" t="s">
        <v>100</v>
      </c>
      <c r="G52" t="s">
        <v>101</v>
      </c>
    </row>
    <row r="53" spans="2:7">
      <c r="B53" t="s">
        <v>102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082A-C36B-8F42-900D-0EA4FD30DA59}">
  <dimension ref="A1:G58"/>
  <sheetViews>
    <sheetView tabSelected="1" workbookViewId="0">
      <selection activeCell="C3" sqref="C3"/>
    </sheetView>
  </sheetViews>
  <sheetFormatPr baseColWidth="10" defaultRowHeight="16"/>
  <cols>
    <col min="1" max="1" width="29.33203125" bestFit="1" customWidth="1"/>
    <col min="2" max="2" width="34.1640625" customWidth="1"/>
  </cols>
  <sheetData>
    <row r="1" spans="1:7" ht="20">
      <c r="A1" s="1" t="s">
        <v>8</v>
      </c>
      <c r="B1" s="7" t="s">
        <v>103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</row>
    <row r="2" spans="1:7" ht="20">
      <c r="A2" s="1" t="s">
        <v>22</v>
      </c>
      <c r="B2" s="7" t="str">
        <f>B30</f>
        <v>Crank Length</v>
      </c>
      <c r="C2" s="7" t="b">
        <f>'[1]Ventum GS1 2023'!$D$2=IF(RIGHT(C30,1)="m",VALUE(MID(C30,1,LEN(C30)-2)),VALUE(MID(C30,1,LEN(C30)-1)))</f>
        <v>0</v>
      </c>
      <c r="D2" s="7">
        <f t="shared" ref="C2:G2" si="0">IF(RIGHT(D30,1)="m",VALUE(MID(D30,1,LEN(D30)-2)),VALUE(MID(D30,1,LEN(D30)-1)))</f>
        <v>170</v>
      </c>
      <c r="E2" s="7">
        <f t="shared" si="0"/>
        <v>175</v>
      </c>
      <c r="F2" s="7">
        <f t="shared" si="0"/>
        <v>175</v>
      </c>
      <c r="G2" s="7">
        <f t="shared" si="0"/>
        <v>175</v>
      </c>
    </row>
    <row r="3" spans="1:7" ht="20">
      <c r="A3" s="1" t="s">
        <v>23</v>
      </c>
      <c r="B3" s="7" t="str">
        <f>B31</f>
        <v>Handlebar Width</v>
      </c>
      <c r="C3" s="7">
        <f t="shared" ref="C3:G3" si="1">IF(RIGHT(C31,1)="m",VALUE(MID(C31,1,LEN(C31)-2)),VALUE(MID(C31,1,LEN(C31)-1)))</f>
        <v>750</v>
      </c>
      <c r="D3" s="7">
        <f t="shared" si="1"/>
        <v>750</v>
      </c>
      <c r="E3" s="7">
        <f t="shared" si="1"/>
        <v>750</v>
      </c>
      <c r="F3" s="7">
        <f t="shared" si="1"/>
        <v>750</v>
      </c>
      <c r="G3" s="7">
        <f t="shared" si="1"/>
        <v>750</v>
      </c>
    </row>
    <row r="4" spans="1:7" ht="20">
      <c r="A4" s="1" t="s">
        <v>24</v>
      </c>
      <c r="B4" s="7" t="str">
        <f>B32</f>
        <v>Stem Length</v>
      </c>
      <c r="C4" s="7">
        <f t="shared" ref="C4:G4" si="2">IF(RIGHT(C32,1)="m",VALUE(MID(C32,1,LEN(C32)-2)),VALUE(MID(C32,1,LEN(C32)-1)))</f>
        <v>60</v>
      </c>
      <c r="D4" s="7">
        <f t="shared" si="2"/>
        <v>60</v>
      </c>
      <c r="E4" s="7">
        <f t="shared" si="2"/>
        <v>70</v>
      </c>
      <c r="F4" s="7">
        <f t="shared" si="2"/>
        <v>80</v>
      </c>
      <c r="G4" s="7">
        <f t="shared" si="2"/>
        <v>90</v>
      </c>
    </row>
    <row r="5" spans="1:7" ht="20">
      <c r="A5" s="1" t="s">
        <v>104</v>
      </c>
      <c r="B5" s="7" t="str">
        <f>B33</f>
        <v>Saddle Width</v>
      </c>
      <c r="C5" s="7">
        <f t="shared" ref="C5:G5" si="3">IF(RIGHT(C33,1)="m",VALUE(MID(C33,1,LEN(C33)-2)),VALUE(MID(C33,1,LEN(C33)-1)))</f>
        <v>143</v>
      </c>
      <c r="D5" s="7">
        <f t="shared" si="3"/>
        <v>143</v>
      </c>
      <c r="E5" s="7">
        <f t="shared" si="3"/>
        <v>143</v>
      </c>
      <c r="F5" s="7">
        <f t="shared" si="3"/>
        <v>143</v>
      </c>
      <c r="G5" s="7">
        <f t="shared" si="3"/>
        <v>143</v>
      </c>
    </row>
    <row r="6" spans="1:7" ht="19">
      <c r="A6" s="7" t="s">
        <v>105</v>
      </c>
      <c r="B6" s="7" t="str">
        <f>B34</f>
        <v>Seatpost Length</v>
      </c>
      <c r="C6" s="7">
        <f t="shared" ref="C6:G6" si="4">IF(RIGHT(C34,1)="m",VALUE(MID(C34,1,LEN(C34)-2)),VALUE(MID(C34,1,LEN(C34)-1)))</f>
        <v>350</v>
      </c>
      <c r="D6" s="7">
        <f t="shared" si="4"/>
        <v>350</v>
      </c>
      <c r="E6" s="7">
        <f t="shared" si="4"/>
        <v>400</v>
      </c>
      <c r="F6" s="7">
        <f t="shared" si="4"/>
        <v>400</v>
      </c>
      <c r="G6" s="7">
        <f t="shared" si="4"/>
        <v>400</v>
      </c>
    </row>
    <row r="7" spans="1:7" ht="20">
      <c r="A7" s="1" t="s">
        <v>9</v>
      </c>
      <c r="B7" s="7" t="str">
        <f>B35</f>
        <v>Stack</v>
      </c>
      <c r="C7" s="7">
        <f t="shared" ref="C7:G7" si="5">IF(RIGHT(C35,1)="m",VALUE(MID(C35,1,LEN(C35)-2)),VALUE(MID(C35,1,LEN(C35)-1)))</f>
        <v>589</v>
      </c>
      <c r="D7" s="7">
        <f t="shared" si="5"/>
        <v>599</v>
      </c>
      <c r="E7" s="7">
        <f t="shared" si="5"/>
        <v>608</v>
      </c>
      <c r="F7" s="7">
        <f t="shared" si="5"/>
        <v>622</v>
      </c>
      <c r="G7" s="7">
        <f t="shared" si="5"/>
        <v>637</v>
      </c>
    </row>
    <row r="8" spans="1:7" ht="20">
      <c r="A8" s="1" t="s">
        <v>10</v>
      </c>
      <c r="B8" s="7" t="str">
        <f>B36</f>
        <v>Reach</v>
      </c>
      <c r="C8" s="7">
        <f t="shared" ref="C8:G8" si="6">IF(RIGHT(C36,1)="m",VALUE(MID(C36,1,LEN(C36)-2)),VALUE(MID(C36,1,LEN(C36)-1)))</f>
        <v>380</v>
      </c>
      <c r="D8" s="7">
        <f t="shared" si="6"/>
        <v>395</v>
      </c>
      <c r="E8" s="7">
        <f t="shared" si="6"/>
        <v>418</v>
      </c>
      <c r="F8" s="7">
        <f t="shared" si="6"/>
        <v>441</v>
      </c>
      <c r="G8" s="7">
        <f t="shared" si="6"/>
        <v>462</v>
      </c>
    </row>
    <row r="9" spans="1:7" ht="20">
      <c r="A9" s="1" t="s">
        <v>15</v>
      </c>
      <c r="B9" s="7" t="str">
        <f>B37</f>
        <v>Head Tube Length</v>
      </c>
      <c r="C9" s="7">
        <f t="shared" ref="C9:G9" si="7">IF(RIGHT(C37,1)="m",VALUE(MID(C37,1,LEN(C37)-2)),VALUE(MID(C37,1,LEN(C37)-1)))</f>
        <v>95</v>
      </c>
      <c r="D9" s="7">
        <f t="shared" si="7"/>
        <v>95</v>
      </c>
      <c r="E9" s="7">
        <f t="shared" si="7"/>
        <v>95</v>
      </c>
      <c r="F9" s="7">
        <f t="shared" si="7"/>
        <v>110</v>
      </c>
      <c r="G9" s="7">
        <f t="shared" si="7"/>
        <v>125</v>
      </c>
    </row>
    <row r="10" spans="1:7" ht="20">
      <c r="A10" s="1" t="s">
        <v>13</v>
      </c>
      <c r="B10" s="7" t="str">
        <f>B38</f>
        <v>Head Tube Angle</v>
      </c>
      <c r="C10" s="7">
        <f t="shared" ref="C10:G10" si="8">IF(RIGHT(C38,1)="m",VALUE(MID(C38,1,LEN(C38)-2)),VALUE(MID(C38,1,LEN(C38)-1)))</f>
        <v>69.8</v>
      </c>
      <c r="D10" s="7">
        <f t="shared" si="8"/>
        <v>69.8</v>
      </c>
      <c r="E10" s="7">
        <f t="shared" si="8"/>
        <v>69.8</v>
      </c>
      <c r="F10" s="7">
        <f t="shared" si="8"/>
        <v>69.8</v>
      </c>
      <c r="G10" s="7">
        <f t="shared" si="8"/>
        <v>69.8</v>
      </c>
    </row>
    <row r="11" spans="1:7" ht="20">
      <c r="A11" s="1" t="s">
        <v>106</v>
      </c>
      <c r="B11" s="7" t="str">
        <f>B39</f>
        <v>BB Height</v>
      </c>
      <c r="C11" s="7">
        <f t="shared" ref="C11:G11" si="9">IF(RIGHT(C39,1)="m",VALUE(MID(C39,1,LEN(C39)-2)),VALUE(MID(C39,1,LEN(C39)-1)))</f>
        <v>309</v>
      </c>
      <c r="D11" s="7">
        <f t="shared" si="9"/>
        <v>309</v>
      </c>
      <c r="E11" s="7">
        <f t="shared" si="9"/>
        <v>309</v>
      </c>
      <c r="F11" s="7">
        <f t="shared" si="9"/>
        <v>309</v>
      </c>
      <c r="G11" s="7">
        <f t="shared" si="9"/>
        <v>309</v>
      </c>
    </row>
    <row r="12" spans="1:7" ht="20">
      <c r="A12" s="1" t="s">
        <v>16</v>
      </c>
      <c r="B12" s="7" t="str">
        <f>B40</f>
        <v>BB Drop</v>
      </c>
      <c r="C12" s="7">
        <f t="shared" ref="C12:G12" si="10">IF(RIGHT(C40,1)="m",VALUE(MID(C40,1,LEN(C40)-2)),VALUE(MID(C40,1,LEN(C40)-1)))</f>
        <v>61</v>
      </c>
      <c r="D12" s="7">
        <f t="shared" si="10"/>
        <v>61</v>
      </c>
      <c r="E12" s="7">
        <f t="shared" si="10"/>
        <v>61</v>
      </c>
      <c r="F12" s="7">
        <f t="shared" si="10"/>
        <v>61</v>
      </c>
      <c r="G12" s="7">
        <f t="shared" si="10"/>
        <v>61</v>
      </c>
    </row>
    <row r="13" spans="1:7" ht="20">
      <c r="A13" s="1" t="s">
        <v>107</v>
      </c>
      <c r="B13" s="7" t="str">
        <f>B41</f>
        <v>Trail</v>
      </c>
      <c r="C13" s="7">
        <f t="shared" ref="C13:G13" si="11">IF(RIGHT(C41,1)="m",VALUE(MID(C41,1,LEN(C41)-2)),VALUE(MID(C41,1,LEN(C41)-1)))</f>
        <v>81.8</v>
      </c>
      <c r="D13" s="7">
        <f t="shared" si="11"/>
        <v>82</v>
      </c>
      <c r="E13" s="7">
        <f t="shared" si="11"/>
        <v>82</v>
      </c>
      <c r="F13" s="7">
        <f t="shared" si="11"/>
        <v>82</v>
      </c>
      <c r="G13" s="7">
        <f t="shared" si="11"/>
        <v>82</v>
      </c>
    </row>
    <row r="14" spans="1:7" ht="20">
      <c r="A14" s="1" t="s">
        <v>20</v>
      </c>
      <c r="B14" s="7" t="str">
        <f>B42</f>
        <v>Fork Length, Full</v>
      </c>
      <c r="C14" s="7">
        <f t="shared" ref="C14:G14" si="12">IF(RIGHT(C42,1)="m",VALUE(MID(C42,1,LEN(C42)-2)),VALUE(MID(C42,1,LEN(C42)-1)))</f>
        <v>486</v>
      </c>
      <c r="D14" s="7">
        <f t="shared" si="12"/>
        <v>496</v>
      </c>
      <c r="E14" s="7">
        <f t="shared" si="12"/>
        <v>506</v>
      </c>
      <c r="F14" s="7">
        <f t="shared" si="12"/>
        <v>506</v>
      </c>
      <c r="G14" s="7">
        <f t="shared" si="12"/>
        <v>506</v>
      </c>
    </row>
    <row r="15" spans="1:7" ht="20">
      <c r="A15" s="1" t="s">
        <v>19</v>
      </c>
      <c r="B15" s="7" t="str">
        <f>B43</f>
        <v>Fork Rake/Offset</v>
      </c>
      <c r="C15" s="7">
        <f t="shared" ref="C15:G15" si="13">IF(RIGHT(C43,1)="m",VALUE(MID(C43,1,LEN(C43)-2)),VALUE(MID(C43,1,LEN(C43)-1)))</f>
        <v>51</v>
      </c>
      <c r="D15" s="7">
        <f t="shared" si="13"/>
        <v>51</v>
      </c>
      <c r="E15" s="7">
        <f t="shared" si="13"/>
        <v>51</v>
      </c>
      <c r="F15" s="7">
        <f t="shared" si="13"/>
        <v>51</v>
      </c>
      <c r="G15" s="7">
        <f t="shared" si="13"/>
        <v>51</v>
      </c>
    </row>
    <row r="16" spans="1:7" ht="19">
      <c r="A16" s="7" t="s">
        <v>30</v>
      </c>
      <c r="B16" s="7" t="str">
        <f>B44</f>
        <v>Front Center</v>
      </c>
      <c r="C16" s="7">
        <f t="shared" ref="C16:G16" si="14">IF(RIGHT(C44,1)="m",VALUE(MID(C44,1,LEN(C44)-2)),VALUE(MID(C44,1,LEN(C44)-1)))</f>
        <v>631</v>
      </c>
      <c r="D16" s="7">
        <f t="shared" si="14"/>
        <v>650</v>
      </c>
      <c r="E16" s="7">
        <f t="shared" si="14"/>
        <v>676</v>
      </c>
      <c r="F16" s="7">
        <f t="shared" si="14"/>
        <v>705</v>
      </c>
      <c r="G16" s="7">
        <f t="shared" si="14"/>
        <v>731</v>
      </c>
    </row>
    <row r="17" spans="1:7" ht="20">
      <c r="A17" s="1" t="s">
        <v>17</v>
      </c>
      <c r="B17" s="7" t="str">
        <f>B45</f>
        <v>Chainstay Length</v>
      </c>
      <c r="C17" s="7">
        <f t="shared" ref="C17:G17" si="15">IF(RIGHT(C45,1)="m",VALUE(MID(C45,1,LEN(C45)-2)),VALUE(MID(C45,1,LEN(C45)-1)))</f>
        <v>430</v>
      </c>
      <c r="D17" s="7">
        <f t="shared" si="15"/>
        <v>430</v>
      </c>
      <c r="E17" s="7">
        <f t="shared" si="15"/>
        <v>430</v>
      </c>
      <c r="F17" s="7">
        <f t="shared" si="15"/>
        <v>430</v>
      </c>
      <c r="G17" s="7">
        <f t="shared" si="15"/>
        <v>430</v>
      </c>
    </row>
    <row r="18" spans="1:7" ht="20">
      <c r="A18" s="1" t="s">
        <v>18</v>
      </c>
      <c r="B18" s="7" t="str">
        <f>B46</f>
        <v>Wheelbase</v>
      </c>
      <c r="C18" s="7">
        <f t="shared" ref="C18:G18" si="16">IF(RIGHT(C46,1)="m",VALUE(MID(C46,1,LEN(C46)-2)),VALUE(MID(C46,1,LEN(C46)-1)))</f>
        <v>1054</v>
      </c>
      <c r="D18" s="7">
        <f t="shared" si="16"/>
        <v>1073</v>
      </c>
      <c r="E18" s="7">
        <f t="shared" si="16"/>
        <v>1099</v>
      </c>
      <c r="F18" s="7">
        <f t="shared" si="16"/>
        <v>1128</v>
      </c>
      <c r="G18" s="7">
        <f t="shared" si="16"/>
        <v>1154</v>
      </c>
    </row>
    <row r="19" spans="1:7" ht="20">
      <c r="A19" s="1" t="s">
        <v>12</v>
      </c>
      <c r="B19" s="7" t="str">
        <f>B47</f>
        <v>Top Tube Length, Horizontal</v>
      </c>
      <c r="C19" s="7">
        <f t="shared" ref="C19:G19" si="17">IF(RIGHT(C47,1)="m",VALUE(MID(C47,1,LEN(C47)-2)),VALUE(MID(C47,1,LEN(C47)-1)))</f>
        <v>549</v>
      </c>
      <c r="D19" s="7">
        <f t="shared" si="17"/>
        <v>568</v>
      </c>
      <c r="E19" s="7">
        <f t="shared" si="17"/>
        <v>595</v>
      </c>
      <c r="F19" s="7">
        <f t="shared" si="17"/>
        <v>623</v>
      </c>
      <c r="G19" s="7">
        <f t="shared" si="17"/>
        <v>649</v>
      </c>
    </row>
    <row r="20" spans="1:7" ht="20">
      <c r="A20" s="1" t="s">
        <v>21</v>
      </c>
      <c r="B20" s="7" t="str">
        <f>B48</f>
        <v>Bike Standover Height</v>
      </c>
      <c r="C20" s="7">
        <f t="shared" ref="C20:G20" si="18">IF(RIGHT(C48,1)="m",VALUE(MID(C48,1,LEN(C48)-2)),VALUE(MID(C48,1,LEN(C48)-1)))</f>
        <v>731</v>
      </c>
      <c r="D20" s="7">
        <f t="shared" si="18"/>
        <v>760</v>
      </c>
      <c r="E20" s="7">
        <f t="shared" si="18"/>
        <v>790</v>
      </c>
      <c r="F20" s="7">
        <f t="shared" si="18"/>
        <v>814</v>
      </c>
      <c r="G20" s="7">
        <f t="shared" si="18"/>
        <v>845</v>
      </c>
    </row>
    <row r="21" spans="1:7" ht="20">
      <c r="A21" s="1" t="s">
        <v>11</v>
      </c>
      <c r="B21" s="7" t="str">
        <f>B49</f>
        <v>Seat Tube Length</v>
      </c>
      <c r="C21" s="7">
        <f t="shared" ref="C21:G21" si="19">IF(RIGHT(C49,1)="m",VALUE(MID(C49,1,LEN(C49)-2)),VALUE(MID(C49,1,LEN(C49)-1)))</f>
        <v>370</v>
      </c>
      <c r="D21" s="7">
        <f t="shared" si="19"/>
        <v>400</v>
      </c>
      <c r="E21" s="7">
        <f t="shared" si="19"/>
        <v>430</v>
      </c>
      <c r="F21" s="7">
        <f t="shared" si="19"/>
        <v>470</v>
      </c>
      <c r="G21" s="7">
        <f t="shared" si="19"/>
        <v>520</v>
      </c>
    </row>
    <row r="22" spans="1:7" ht="20">
      <c r="A22" s="1" t="s">
        <v>14</v>
      </c>
      <c r="B22" s="7" t="str">
        <f>B50</f>
        <v>Seat Tube Angle</v>
      </c>
      <c r="C22" s="7">
        <f t="shared" ref="C22:G22" si="20">IF(RIGHT(C50,1)="m",VALUE(MID(C50,1,LEN(C50)-2)),VALUE(MID(C50,1,LEN(C50)-1)))</f>
        <v>74</v>
      </c>
      <c r="D22" s="7">
        <f t="shared" si="20"/>
        <v>74</v>
      </c>
      <c r="E22" s="7">
        <f t="shared" si="20"/>
        <v>74</v>
      </c>
      <c r="F22" s="7">
        <f t="shared" si="20"/>
        <v>74</v>
      </c>
      <c r="G22" s="7">
        <f t="shared" si="20"/>
        <v>74</v>
      </c>
    </row>
    <row r="23" spans="1:7" ht="20">
      <c r="A23" s="1" t="s">
        <v>25</v>
      </c>
      <c r="B23" s="7" t="s">
        <v>108</v>
      </c>
      <c r="C23" s="7">
        <v>29</v>
      </c>
      <c r="D23" s="7">
        <v>29</v>
      </c>
      <c r="E23" s="7">
        <v>29</v>
      </c>
      <c r="F23" s="7">
        <v>29</v>
      </c>
      <c r="G23" s="7">
        <v>29</v>
      </c>
    </row>
    <row r="24" spans="1:7" ht="20">
      <c r="A24" s="1" t="s">
        <v>26</v>
      </c>
      <c r="B24" s="7" t="s">
        <v>148</v>
      </c>
      <c r="C24" s="7">
        <f>2.3*2.54*10</f>
        <v>58.419999999999995</v>
      </c>
      <c r="D24" s="7">
        <f t="shared" ref="D24:G24" si="21">2.3*2.54*10</f>
        <v>58.419999999999995</v>
      </c>
      <c r="E24" s="7">
        <f t="shared" si="21"/>
        <v>58.419999999999995</v>
      </c>
      <c r="F24" s="7">
        <f t="shared" si="21"/>
        <v>58.419999999999995</v>
      </c>
      <c r="G24" s="7">
        <f t="shared" si="21"/>
        <v>58.419999999999995</v>
      </c>
    </row>
    <row r="25" spans="1:7" ht="20">
      <c r="A25" s="1" t="s">
        <v>27</v>
      </c>
      <c r="B25" s="7" t="s">
        <v>110</v>
      </c>
      <c r="C25" s="7"/>
      <c r="D25" s="7"/>
      <c r="E25" s="7"/>
      <c r="F25" s="7"/>
      <c r="G25" s="7"/>
    </row>
    <row r="26" spans="1:7" ht="20">
      <c r="A26" s="1" t="s">
        <v>28</v>
      </c>
      <c r="B26" s="7" t="s">
        <v>146</v>
      </c>
      <c r="C26">
        <v>148</v>
      </c>
      <c r="D26">
        <v>158</v>
      </c>
      <c r="E26">
        <v>165</v>
      </c>
      <c r="F26">
        <v>178</v>
      </c>
      <c r="G26">
        <v>185</v>
      </c>
    </row>
    <row r="27" spans="1:7" ht="20">
      <c r="A27" s="1" t="s">
        <v>29</v>
      </c>
      <c r="B27" s="7" t="s">
        <v>147</v>
      </c>
      <c r="C27">
        <v>155</v>
      </c>
      <c r="D27">
        <v>165</v>
      </c>
      <c r="E27">
        <v>178</v>
      </c>
      <c r="F27">
        <v>185</v>
      </c>
      <c r="G27">
        <v>193</v>
      </c>
    </row>
    <row r="30" spans="1:7" ht="20">
      <c r="B30" s="5" t="s">
        <v>36</v>
      </c>
      <c r="C30" s="6" t="s">
        <v>37</v>
      </c>
      <c r="D30" s="6" t="s">
        <v>38</v>
      </c>
      <c r="E30" s="6" t="s">
        <v>39</v>
      </c>
      <c r="F30" s="6" t="s">
        <v>39</v>
      </c>
      <c r="G30" s="6" t="s">
        <v>39</v>
      </c>
    </row>
    <row r="31" spans="1:7" ht="20">
      <c r="B31" s="5" t="s">
        <v>40</v>
      </c>
      <c r="C31" s="6" t="s">
        <v>41</v>
      </c>
      <c r="D31" s="6" t="s">
        <v>41</v>
      </c>
      <c r="E31" s="6" t="s">
        <v>41</v>
      </c>
      <c r="F31" s="6" t="s">
        <v>41</v>
      </c>
      <c r="G31" s="6" t="s">
        <v>41</v>
      </c>
    </row>
    <row r="32" spans="1:7" ht="20">
      <c r="B32" s="5" t="s">
        <v>42</v>
      </c>
      <c r="C32" s="6" t="s">
        <v>43</v>
      </c>
      <c r="D32" s="6" t="s">
        <v>43</v>
      </c>
      <c r="E32" s="6" t="s">
        <v>44</v>
      </c>
      <c r="F32" s="6" t="s">
        <v>111</v>
      </c>
      <c r="G32" s="6" t="s">
        <v>112</v>
      </c>
    </row>
    <row r="33" spans="2:7" ht="20">
      <c r="B33" s="5" t="s">
        <v>45</v>
      </c>
      <c r="C33" s="6" t="s">
        <v>47</v>
      </c>
      <c r="D33" s="6" t="s">
        <v>47</v>
      </c>
      <c r="E33" s="6" t="s">
        <v>47</v>
      </c>
      <c r="F33" s="6" t="s">
        <v>47</v>
      </c>
      <c r="G33" s="6" t="s">
        <v>47</v>
      </c>
    </row>
    <row r="34" spans="2:7" ht="16" customHeight="1">
      <c r="B34" s="5" t="s">
        <v>48</v>
      </c>
      <c r="C34" s="6" t="s">
        <v>49</v>
      </c>
      <c r="D34" s="6" t="s">
        <v>49</v>
      </c>
      <c r="E34" s="6" t="s">
        <v>50</v>
      </c>
      <c r="F34" s="6" t="s">
        <v>50</v>
      </c>
      <c r="G34" s="6" t="s">
        <v>50</v>
      </c>
    </row>
    <row r="35" spans="2:7" ht="20">
      <c r="B35" s="5" t="s">
        <v>1</v>
      </c>
      <c r="C35" s="6" t="s">
        <v>113</v>
      </c>
      <c r="D35" s="6" t="s">
        <v>114</v>
      </c>
      <c r="E35" s="6" t="s">
        <v>52</v>
      </c>
      <c r="F35" s="6" t="s">
        <v>53</v>
      </c>
      <c r="G35" s="6" t="s">
        <v>115</v>
      </c>
    </row>
    <row r="36" spans="2:7" ht="20">
      <c r="B36" s="5" t="s">
        <v>0</v>
      </c>
      <c r="C36" s="6" t="s">
        <v>116</v>
      </c>
      <c r="D36" s="6" t="s">
        <v>117</v>
      </c>
      <c r="E36" s="6" t="s">
        <v>118</v>
      </c>
      <c r="F36" s="6" t="s">
        <v>119</v>
      </c>
      <c r="G36" s="6" t="s">
        <v>120</v>
      </c>
    </row>
    <row r="37" spans="2:7" ht="20">
      <c r="B37" s="5" t="s">
        <v>60</v>
      </c>
      <c r="C37" s="6" t="s">
        <v>61</v>
      </c>
      <c r="D37" s="6" t="s">
        <v>61</v>
      </c>
      <c r="E37" s="6" t="s">
        <v>61</v>
      </c>
      <c r="F37" s="6" t="s">
        <v>62</v>
      </c>
      <c r="G37" s="6" t="s">
        <v>63</v>
      </c>
    </row>
    <row r="38" spans="2:7" ht="20">
      <c r="B38" s="5" t="s">
        <v>64</v>
      </c>
      <c r="C38" s="6" t="s">
        <v>2</v>
      </c>
      <c r="D38" s="6" t="s">
        <v>2</v>
      </c>
      <c r="E38" s="6" t="s">
        <v>2</v>
      </c>
      <c r="F38" s="6" t="s">
        <v>2</v>
      </c>
      <c r="G38" s="6" t="s">
        <v>2</v>
      </c>
    </row>
    <row r="39" spans="2:7" ht="20">
      <c r="B39" s="5" t="s">
        <v>6</v>
      </c>
      <c r="C39" s="6" t="s">
        <v>66</v>
      </c>
      <c r="D39" s="6" t="s">
        <v>66</v>
      </c>
      <c r="E39" s="6" t="s">
        <v>66</v>
      </c>
      <c r="F39" s="6" t="s">
        <v>66</v>
      </c>
      <c r="G39" s="6" t="s">
        <v>66</v>
      </c>
    </row>
    <row r="40" spans="2:7" ht="20">
      <c r="B40" s="5" t="s">
        <v>5</v>
      </c>
      <c r="C40" s="6" t="s">
        <v>121</v>
      </c>
      <c r="D40" s="6" t="s">
        <v>121</v>
      </c>
      <c r="E40" s="6" t="s">
        <v>121</v>
      </c>
      <c r="F40" s="6" t="s">
        <v>121</v>
      </c>
      <c r="G40" s="6" t="s">
        <v>121</v>
      </c>
    </row>
    <row r="41" spans="2:7" ht="20">
      <c r="B41" s="5" t="s">
        <v>7</v>
      </c>
      <c r="C41" s="6" t="s">
        <v>122</v>
      </c>
      <c r="D41" s="6" t="s">
        <v>123</v>
      </c>
      <c r="E41" s="6" t="s">
        <v>123</v>
      </c>
      <c r="F41" s="6" t="s">
        <v>123</v>
      </c>
      <c r="G41" s="6" t="s">
        <v>123</v>
      </c>
    </row>
    <row r="42" spans="2:7" ht="20">
      <c r="B42" s="5" t="s">
        <v>69</v>
      </c>
      <c r="C42" s="6" t="s">
        <v>70</v>
      </c>
      <c r="D42" s="6" t="s">
        <v>124</v>
      </c>
      <c r="E42" s="6" t="s">
        <v>71</v>
      </c>
      <c r="F42" s="6" t="s">
        <v>71</v>
      </c>
      <c r="G42" s="6" t="s">
        <v>71</v>
      </c>
    </row>
    <row r="43" spans="2:7" ht="20">
      <c r="B43" s="5" t="s">
        <v>72</v>
      </c>
      <c r="C43" s="6" t="s">
        <v>125</v>
      </c>
      <c r="D43" s="6" t="s">
        <v>125</v>
      </c>
      <c r="E43" s="6" t="s">
        <v>125</v>
      </c>
      <c r="F43" s="6" t="s">
        <v>125</v>
      </c>
      <c r="G43" s="6" t="s">
        <v>125</v>
      </c>
    </row>
    <row r="44" spans="2:7" ht="20">
      <c r="B44" s="5" t="s">
        <v>74</v>
      </c>
      <c r="C44" s="6" t="s">
        <v>126</v>
      </c>
      <c r="D44" s="6" t="s">
        <v>127</v>
      </c>
      <c r="E44" s="6" t="s">
        <v>128</v>
      </c>
      <c r="F44" s="6" t="s">
        <v>129</v>
      </c>
      <c r="G44" s="6" t="s">
        <v>130</v>
      </c>
    </row>
    <row r="45" spans="2:7" ht="20">
      <c r="B45" s="5" t="s">
        <v>80</v>
      </c>
      <c r="C45" s="6" t="s">
        <v>57</v>
      </c>
      <c r="D45" s="6" t="s">
        <v>57</v>
      </c>
      <c r="E45" s="6" t="s">
        <v>57</v>
      </c>
      <c r="F45" s="6" t="s">
        <v>57</v>
      </c>
      <c r="G45" s="6" t="s">
        <v>57</v>
      </c>
    </row>
    <row r="46" spans="2:7" ht="20">
      <c r="B46" s="5" t="s">
        <v>4</v>
      </c>
      <c r="C46" s="6" t="s">
        <v>131</v>
      </c>
      <c r="D46" s="6" t="s">
        <v>132</v>
      </c>
      <c r="E46" s="6" t="s">
        <v>133</v>
      </c>
      <c r="F46" s="6" t="s">
        <v>134</v>
      </c>
      <c r="G46" s="6" t="s">
        <v>135</v>
      </c>
    </row>
    <row r="47" spans="2:7" ht="20">
      <c r="B47" s="5" t="s">
        <v>86</v>
      </c>
      <c r="C47" s="6" t="s">
        <v>136</v>
      </c>
      <c r="D47" s="6" t="s">
        <v>137</v>
      </c>
      <c r="E47" s="6" t="s">
        <v>138</v>
      </c>
      <c r="F47" s="6" t="s">
        <v>139</v>
      </c>
      <c r="G47" s="6" t="s">
        <v>140</v>
      </c>
    </row>
    <row r="48" spans="2:7" ht="20">
      <c r="B48" s="5" t="s">
        <v>92</v>
      </c>
      <c r="C48" s="6" t="s">
        <v>130</v>
      </c>
      <c r="D48" s="6" t="s">
        <v>141</v>
      </c>
      <c r="E48" s="6" t="s">
        <v>142</v>
      </c>
      <c r="F48" s="6" t="s">
        <v>143</v>
      </c>
      <c r="G48" s="6" t="s">
        <v>144</v>
      </c>
    </row>
    <row r="49" spans="2:7" ht="20">
      <c r="B49" s="5" t="s">
        <v>98</v>
      </c>
      <c r="C49" s="6" t="s">
        <v>145</v>
      </c>
      <c r="D49" s="6" t="s">
        <v>50</v>
      </c>
      <c r="E49" s="6" t="s">
        <v>57</v>
      </c>
      <c r="F49" s="6" t="s">
        <v>100</v>
      </c>
      <c r="G49" s="6" t="s">
        <v>101</v>
      </c>
    </row>
    <row r="50" spans="2:7" ht="20">
      <c r="B50" s="5" t="s">
        <v>102</v>
      </c>
      <c r="C50" s="6" t="s">
        <v>3</v>
      </c>
      <c r="D50" s="6" t="s">
        <v>3</v>
      </c>
      <c r="E50" s="6" t="s">
        <v>3</v>
      </c>
      <c r="F50" s="6" t="s">
        <v>3</v>
      </c>
      <c r="G50" s="6" t="s">
        <v>3</v>
      </c>
    </row>
    <row r="51" spans="2:7" ht="18">
      <c r="B51" s="2"/>
      <c r="C51" s="3"/>
      <c r="D51" s="3"/>
      <c r="E51" s="3"/>
      <c r="F51" s="3"/>
      <c r="G51" s="3"/>
    </row>
    <row r="52" spans="2:7" ht="18">
      <c r="B52" s="8" t="s">
        <v>149</v>
      </c>
      <c r="C52" s="3"/>
      <c r="D52" s="3"/>
      <c r="E52" s="3"/>
      <c r="F52" s="3"/>
      <c r="G52" s="3"/>
    </row>
    <row r="53" spans="2:7" ht="18">
      <c r="B53" s="2"/>
      <c r="C53" s="3"/>
      <c r="D53" s="3"/>
      <c r="E53" s="3"/>
      <c r="F53" s="3"/>
      <c r="G53" s="3"/>
    </row>
    <row r="54" spans="2:7" ht="18">
      <c r="B54" s="4"/>
      <c r="C54" s="3"/>
      <c r="D54" s="3"/>
      <c r="E54" s="3"/>
      <c r="F54" s="3"/>
      <c r="G54" s="3"/>
    </row>
    <row r="55" spans="2:7" ht="18">
      <c r="B55" s="4"/>
      <c r="C55" s="3"/>
      <c r="D55" s="3"/>
      <c r="E55" s="3"/>
      <c r="F55" s="3"/>
      <c r="G55" s="3"/>
    </row>
    <row r="56" spans="2:7" ht="18">
      <c r="B56" s="2"/>
      <c r="C56" s="3"/>
      <c r="D56" s="3"/>
      <c r="E56" s="3"/>
      <c r="F56" s="3"/>
      <c r="G56" s="3"/>
    </row>
    <row r="57" spans="2:7" ht="18">
      <c r="B57" s="2"/>
      <c r="C57" s="3"/>
      <c r="D57" s="3"/>
      <c r="E57" s="3"/>
      <c r="F57" s="3"/>
      <c r="G57" s="3"/>
    </row>
    <row r="58" spans="2:7" ht="18">
      <c r="B58" s="2"/>
      <c r="C58" s="3"/>
      <c r="D58" s="3"/>
      <c r="E58" s="3"/>
      <c r="F58" s="3"/>
      <c r="G58" s="3"/>
    </row>
  </sheetData>
  <hyperlinks>
    <hyperlink ref="B52" r:id="rId1" xr:uid="{DC0906D8-C127-9849-B39C-659CF6A588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9FD6-D54C-D944-B7D6-1F2D0448CAA0}">
  <dimension ref="A1:R57"/>
  <sheetViews>
    <sheetView workbookViewId="0">
      <selection activeCell="J22" sqref="J22"/>
    </sheetView>
  </sheetViews>
  <sheetFormatPr baseColWidth="10" defaultRowHeight="16"/>
  <cols>
    <col min="1" max="1" width="29.33203125" bestFit="1" customWidth="1"/>
    <col min="2" max="2" width="27.1640625" customWidth="1"/>
  </cols>
  <sheetData>
    <row r="1" spans="1:8" ht="20">
      <c r="A1" s="1" t="s">
        <v>8</v>
      </c>
      <c r="B1" t="str">
        <f t="shared" ref="B1:H16" si="0">B40</f>
        <v>Frame size letter </v>
      </c>
      <c r="C1" t="str">
        <f t="shared" si="0"/>
        <v>XS</v>
      </c>
      <c r="D1" t="str">
        <f t="shared" si="0"/>
        <v>S</v>
      </c>
      <c r="E1" t="str">
        <f t="shared" si="0"/>
        <v>M</v>
      </c>
      <c r="F1" t="str">
        <f t="shared" si="0"/>
        <v>ML</v>
      </c>
      <c r="G1" t="str">
        <f t="shared" si="0"/>
        <v>L</v>
      </c>
      <c r="H1" t="str">
        <f t="shared" si="0"/>
        <v>XL</v>
      </c>
    </row>
    <row r="2" spans="1:8" ht="20">
      <c r="A2" s="1" t="s">
        <v>184</v>
      </c>
      <c r="B2" t="str">
        <f t="shared" si="0"/>
        <v>Wheel size </v>
      </c>
      <c r="C2" s="7">
        <v>27.5</v>
      </c>
      <c r="D2">
        <v>27.5</v>
      </c>
      <c r="E2">
        <v>29</v>
      </c>
      <c r="F2">
        <v>29</v>
      </c>
      <c r="G2">
        <v>29</v>
      </c>
      <c r="H2">
        <v>29</v>
      </c>
    </row>
    <row r="3" spans="1:8" ht="20">
      <c r="A3" s="1" t="s">
        <v>11</v>
      </c>
      <c r="B3" t="str">
        <f t="shared" si="0"/>
        <v>A — Seat tube </v>
      </c>
      <c r="C3" s="7">
        <f>IF(RIGHT(C42,1)="°",VALUE(MID(C42,1,LEN(C42)-1)),VALUE(MID(C42,1,LEN(C42)-0) * 10))</f>
        <v>343</v>
      </c>
      <c r="D3" s="7">
        <f t="shared" ref="D3:H3" si="1">IF(RIGHT(D42,1)="°",VALUE(MID(D42,1,LEN(D42)-1)),VALUE(MID(D42,1,LEN(D42)-0) * 10))</f>
        <v>368</v>
      </c>
      <c r="E3" s="7">
        <f t="shared" si="1"/>
        <v>419</v>
      </c>
      <c r="F3" s="7">
        <f t="shared" si="1"/>
        <v>444</v>
      </c>
      <c r="G3" s="7">
        <f t="shared" si="1"/>
        <v>470</v>
      </c>
      <c r="H3" s="7">
        <f t="shared" si="1"/>
        <v>521</v>
      </c>
    </row>
    <row r="4" spans="1:8" ht="20">
      <c r="A4" s="1" t="s">
        <v>14</v>
      </c>
      <c r="B4" t="str">
        <f t="shared" si="0"/>
        <v>B — Seat tube angle </v>
      </c>
      <c r="C4" s="7">
        <f t="shared" ref="C4:H4" si="2">IF(RIGHT(C43,1)="°",VALUE(MID(C43,1,LEN(C43)-1)),VALUE(MID(C43,1,LEN(C43)-0) * 10))</f>
        <v>73</v>
      </c>
      <c r="D4" s="7">
        <f t="shared" si="2"/>
        <v>73</v>
      </c>
      <c r="E4" s="7">
        <f t="shared" si="2"/>
        <v>72.5</v>
      </c>
      <c r="F4" s="7">
        <f t="shared" si="2"/>
        <v>72.3</v>
      </c>
      <c r="G4" s="7">
        <f t="shared" si="2"/>
        <v>72</v>
      </c>
      <c r="H4" s="7">
        <f t="shared" si="2"/>
        <v>72</v>
      </c>
    </row>
    <row r="5" spans="1:8" ht="20">
      <c r="A5" s="1" t="s">
        <v>15</v>
      </c>
      <c r="B5" t="str">
        <f t="shared" si="0"/>
        <v>C — Head tube length </v>
      </c>
      <c r="C5" s="7">
        <f t="shared" ref="C5:H5" si="3">IF(RIGHT(C44,1)="°",VALUE(MID(C44,1,LEN(C44)-1)),VALUE(MID(C44,1,LEN(C44)-0) * 10))</f>
        <v>100</v>
      </c>
      <c r="D5" s="7">
        <f t="shared" si="3"/>
        <v>100</v>
      </c>
      <c r="E5" s="7">
        <f t="shared" si="3"/>
        <v>90</v>
      </c>
      <c r="F5" s="7">
        <f t="shared" si="3"/>
        <v>90</v>
      </c>
      <c r="G5" s="7">
        <f t="shared" si="3"/>
        <v>100</v>
      </c>
      <c r="H5" s="7">
        <f t="shared" si="3"/>
        <v>120</v>
      </c>
    </row>
    <row r="6" spans="1:8" ht="20">
      <c r="A6" s="1" t="s">
        <v>13</v>
      </c>
      <c r="B6" t="str">
        <f t="shared" si="0"/>
        <v>D — Head angle </v>
      </c>
      <c r="C6" s="7">
        <f t="shared" ref="C6:H6" si="4">IF(RIGHT(C45,1)="°",VALUE(MID(C45,1,LEN(C45)-1)),VALUE(MID(C45,1,LEN(C45)-0) * 10))</f>
        <v>69</v>
      </c>
      <c r="D6" s="7">
        <f t="shared" si="4"/>
        <v>69.3</v>
      </c>
      <c r="E6" s="7">
        <f t="shared" si="4"/>
        <v>69.5</v>
      </c>
      <c r="F6" s="7">
        <f t="shared" si="4"/>
        <v>69.5</v>
      </c>
      <c r="G6" s="7">
        <f t="shared" si="4"/>
        <v>69.5</v>
      </c>
      <c r="H6" s="7">
        <f t="shared" si="4"/>
        <v>69.5</v>
      </c>
    </row>
    <row r="7" spans="1:8" ht="20">
      <c r="A7" s="1" t="s">
        <v>12</v>
      </c>
      <c r="B7" t="str">
        <f t="shared" si="0"/>
        <v>E — Effective top tube </v>
      </c>
      <c r="C7" s="7">
        <f t="shared" ref="C7:H7" si="5">IF(RIGHT(C46,1)="°",VALUE(MID(C46,1,LEN(C46)-1)),VALUE(MID(C46,1,LEN(C46)-0) * 10))</f>
        <v>541</v>
      </c>
      <c r="D7" s="7">
        <f t="shared" si="5"/>
        <v>558</v>
      </c>
      <c r="E7" s="7">
        <f t="shared" si="5"/>
        <v>599</v>
      </c>
      <c r="F7" s="7">
        <f t="shared" si="5"/>
        <v>617</v>
      </c>
      <c r="G7" s="7">
        <f t="shared" si="5"/>
        <v>638</v>
      </c>
      <c r="H7" s="7">
        <f t="shared" si="5"/>
        <v>659</v>
      </c>
    </row>
    <row r="8" spans="1:8" ht="20">
      <c r="A8" s="1" t="s">
        <v>185</v>
      </c>
      <c r="B8" t="str">
        <f t="shared" si="0"/>
        <v>F — Bottom bracket height </v>
      </c>
      <c r="C8" s="7">
        <f t="shared" ref="C8:H8" si="6">IF(RIGHT(C47,1)="°",VALUE(MID(C47,1,LEN(C47)-1)),VALUE(MID(C47,1,LEN(C47)-0) * 10))</f>
        <v>302</v>
      </c>
      <c r="D8" s="7">
        <f t="shared" si="6"/>
        <v>302</v>
      </c>
      <c r="E8" s="7">
        <f t="shared" si="6"/>
        <v>311</v>
      </c>
      <c r="F8" s="7">
        <f t="shared" si="6"/>
        <v>311</v>
      </c>
      <c r="G8" s="7">
        <f t="shared" si="6"/>
        <v>311</v>
      </c>
      <c r="H8" s="7">
        <f t="shared" si="6"/>
        <v>311</v>
      </c>
    </row>
    <row r="9" spans="1:8" ht="20">
      <c r="A9" s="1" t="s">
        <v>16</v>
      </c>
      <c r="B9" t="str">
        <f t="shared" si="0"/>
        <v>G — Bottom bracket drop </v>
      </c>
      <c r="C9" s="7">
        <f t="shared" ref="C9:H9" si="7">IF(RIGHT(C48,1)="°",VALUE(MID(C48,1,LEN(C48)-1)),VALUE(MID(C48,1,LEN(C48)-0) * 10))</f>
        <v>48</v>
      </c>
      <c r="D9" s="7">
        <f t="shared" si="7"/>
        <v>48</v>
      </c>
      <c r="E9" s="7">
        <f t="shared" si="7"/>
        <v>58</v>
      </c>
      <c r="F9" s="7">
        <f t="shared" si="7"/>
        <v>58</v>
      </c>
      <c r="G9" s="7">
        <f t="shared" si="7"/>
        <v>58</v>
      </c>
      <c r="H9" s="7">
        <f t="shared" si="7"/>
        <v>58</v>
      </c>
    </row>
    <row r="10" spans="1:8" ht="20">
      <c r="A10" s="1" t="s">
        <v>17</v>
      </c>
      <c r="B10" t="str">
        <f t="shared" si="0"/>
        <v>H — Chainstay length </v>
      </c>
      <c r="C10" s="7">
        <f t="shared" ref="C10:H10" si="8">IF(RIGHT(C49,1)="°",VALUE(MID(C49,1,LEN(C49)-1)),VALUE(MID(C49,1,LEN(C49)-0) * 10))</f>
        <v>425</v>
      </c>
      <c r="D10" s="7">
        <f t="shared" si="8"/>
        <v>425</v>
      </c>
      <c r="E10" s="7">
        <f t="shared" si="8"/>
        <v>435</v>
      </c>
      <c r="F10" s="7">
        <f t="shared" si="8"/>
        <v>435</v>
      </c>
      <c r="G10" s="7">
        <f t="shared" si="8"/>
        <v>435</v>
      </c>
      <c r="H10" s="7">
        <f t="shared" si="8"/>
        <v>435</v>
      </c>
    </row>
    <row r="11" spans="1:8" ht="20">
      <c r="A11" s="1" t="s">
        <v>19</v>
      </c>
      <c r="B11" t="str">
        <f t="shared" si="0"/>
        <v>I — Offset </v>
      </c>
      <c r="C11" s="7">
        <f t="shared" ref="C11:H11" si="9">IF(RIGHT(C50,1)="°",VALUE(MID(C50,1,LEN(C50)-1)),VALUE(MID(C50,1,LEN(C50)-0) * 10))</f>
        <v>44</v>
      </c>
      <c r="D11" s="7">
        <f t="shared" si="9"/>
        <v>44</v>
      </c>
      <c r="E11" s="7">
        <f t="shared" si="9"/>
        <v>51</v>
      </c>
      <c r="F11" s="7">
        <f t="shared" si="9"/>
        <v>51</v>
      </c>
      <c r="G11" s="7">
        <f t="shared" si="9"/>
        <v>51</v>
      </c>
      <c r="H11" s="7">
        <f t="shared" si="9"/>
        <v>51</v>
      </c>
    </row>
    <row r="12" spans="1:8" ht="20">
      <c r="A12" s="1" t="s">
        <v>107</v>
      </c>
      <c r="B12" t="str">
        <f t="shared" si="0"/>
        <v>J — Trail </v>
      </c>
      <c r="C12" s="7">
        <f t="shared" ref="C12:H12" si="10">IF(RIGHT(C51,1)="°",VALUE(MID(C51,1,LEN(C51)-1)),VALUE(MID(C51,1,LEN(C51)-0) * 10))</f>
        <v>87</v>
      </c>
      <c r="D12" s="7">
        <f t="shared" si="10"/>
        <v>85</v>
      </c>
      <c r="E12" s="7">
        <f t="shared" si="10"/>
        <v>83</v>
      </c>
      <c r="F12" s="7">
        <f t="shared" si="10"/>
        <v>83</v>
      </c>
      <c r="G12" s="7">
        <f t="shared" si="10"/>
        <v>83</v>
      </c>
      <c r="H12" s="7">
        <f t="shared" si="10"/>
        <v>83</v>
      </c>
    </row>
    <row r="13" spans="1:8" ht="20">
      <c r="A13" s="1" t="s">
        <v>18</v>
      </c>
      <c r="B13" t="str">
        <f t="shared" si="0"/>
        <v>K — Wheelbase </v>
      </c>
      <c r="C13" s="7">
        <f t="shared" ref="C13:H13" si="11">IF(RIGHT(C52,1)="°",VALUE(MID(C52,1,LEN(C52)-1)),VALUE(MID(C52,1,LEN(C52)-0) * 10))</f>
        <v>1037</v>
      </c>
      <c r="D13" s="7">
        <f t="shared" si="11"/>
        <v>1053</v>
      </c>
      <c r="E13" s="7">
        <f t="shared" si="11"/>
        <v>1098</v>
      </c>
      <c r="F13" s="7">
        <f t="shared" si="11"/>
        <v>1113</v>
      </c>
      <c r="G13" s="7">
        <f t="shared" si="11"/>
        <v>1132</v>
      </c>
      <c r="H13" s="7">
        <f t="shared" si="11"/>
        <v>1154</v>
      </c>
    </row>
    <row r="14" spans="1:8" ht="20">
      <c r="A14" s="1" t="s">
        <v>21</v>
      </c>
      <c r="B14" t="str">
        <f t="shared" si="0"/>
        <v>L — Standover </v>
      </c>
      <c r="C14" s="7">
        <f t="shared" ref="C14:H14" si="12">IF(RIGHT(C53,1)="°",VALUE(MID(C53,1,LEN(C53)-1)),VALUE(MID(C53,1,LEN(C53)-0) * 10))</f>
        <v>735</v>
      </c>
      <c r="D14" s="7">
        <f t="shared" si="12"/>
        <v>753</v>
      </c>
      <c r="E14" s="7">
        <f t="shared" si="12"/>
        <v>750</v>
      </c>
      <c r="F14" s="7">
        <f t="shared" si="12"/>
        <v>764</v>
      </c>
      <c r="G14" s="7">
        <f t="shared" si="12"/>
        <v>778</v>
      </c>
      <c r="H14" s="7">
        <f t="shared" si="12"/>
        <v>816</v>
      </c>
    </row>
    <row r="15" spans="1:8" ht="20">
      <c r="A15" s="1" t="s">
        <v>10</v>
      </c>
      <c r="B15" t="str">
        <f t="shared" si="0"/>
        <v>M — Frame reach </v>
      </c>
      <c r="C15" s="7">
        <f t="shared" ref="C15:H15" si="13">IF(RIGHT(C54,1)="°",VALUE(MID(C54,1,LEN(C54)-1)),VALUE(MID(C54,1,LEN(C54)-0) * 10))</f>
        <v>370</v>
      </c>
      <c r="D15" s="7">
        <f t="shared" si="13"/>
        <v>382</v>
      </c>
      <c r="E15" s="7">
        <f t="shared" si="13"/>
        <v>412</v>
      </c>
      <c r="F15" s="7">
        <f t="shared" si="13"/>
        <v>427</v>
      </c>
      <c r="G15" s="7">
        <f t="shared" si="13"/>
        <v>442</v>
      </c>
      <c r="H15" s="7">
        <f t="shared" si="13"/>
        <v>457</v>
      </c>
    </row>
    <row r="16" spans="1:8" ht="20">
      <c r="A16" s="1" t="s">
        <v>9</v>
      </c>
      <c r="B16" t="str">
        <f t="shared" si="0"/>
        <v>N — Frame stack </v>
      </c>
      <c r="C16" s="7">
        <f t="shared" ref="C16:H16" si="14">IF(RIGHT(C55,1)="°",VALUE(MID(C55,1,LEN(C55)-1)),VALUE(MID(C55,1,LEN(C55)-0) * 10))</f>
        <v>563</v>
      </c>
      <c r="D16" s="7">
        <f t="shared" si="14"/>
        <v>563</v>
      </c>
      <c r="E16" s="7">
        <f t="shared" si="14"/>
        <v>595</v>
      </c>
      <c r="F16" s="7">
        <f t="shared" si="14"/>
        <v>595</v>
      </c>
      <c r="G16" s="7">
        <f t="shared" si="14"/>
        <v>604</v>
      </c>
      <c r="H16" s="7">
        <f t="shared" si="14"/>
        <v>628</v>
      </c>
    </row>
    <row r="17" spans="1:18" ht="20">
      <c r="A17" s="1" t="s">
        <v>25</v>
      </c>
      <c r="B17" t="s">
        <v>152</v>
      </c>
      <c r="C17">
        <v>650</v>
      </c>
      <c r="D17">
        <v>650</v>
      </c>
      <c r="E17">
        <v>700</v>
      </c>
      <c r="F17">
        <v>700</v>
      </c>
      <c r="G17">
        <v>700</v>
      </c>
      <c r="H17">
        <v>700</v>
      </c>
    </row>
    <row r="18" spans="1:18" ht="20">
      <c r="A18" s="1" t="s">
        <v>20</v>
      </c>
      <c r="B18" t="s">
        <v>186</v>
      </c>
    </row>
    <row r="19" spans="1:18" ht="20">
      <c r="A19" s="1" t="s">
        <v>22</v>
      </c>
      <c r="B19" t="s">
        <v>187</v>
      </c>
    </row>
    <row r="20" spans="1:18" ht="20">
      <c r="A20" s="1" t="s">
        <v>23</v>
      </c>
      <c r="B20" t="s">
        <v>188</v>
      </c>
    </row>
    <row r="21" spans="1:18" ht="20">
      <c r="A21" s="1" t="s">
        <v>24</v>
      </c>
      <c r="B21" t="s">
        <v>189</v>
      </c>
    </row>
    <row r="22" spans="1:18" ht="20">
      <c r="A22" s="1" t="s">
        <v>26</v>
      </c>
      <c r="B22" t="s">
        <v>109</v>
      </c>
      <c r="C22">
        <f>2.2*2.54*10</f>
        <v>55.88000000000001</v>
      </c>
      <c r="D22">
        <f t="shared" ref="D22:H22" si="15">2.2*2.54*10</f>
        <v>55.88000000000001</v>
      </c>
      <c r="E22">
        <f t="shared" si="15"/>
        <v>55.88000000000001</v>
      </c>
      <c r="F22">
        <f t="shared" si="15"/>
        <v>55.88000000000001</v>
      </c>
      <c r="G22">
        <f t="shared" si="15"/>
        <v>55.88000000000001</v>
      </c>
      <c r="H22">
        <f t="shared" si="15"/>
        <v>55.88000000000001</v>
      </c>
    </row>
    <row r="23" spans="1:18" ht="20">
      <c r="A23" s="1" t="s">
        <v>27</v>
      </c>
      <c r="B23" t="s">
        <v>110</v>
      </c>
    </row>
    <row r="24" spans="1:18" ht="20">
      <c r="A24" s="1" t="s">
        <v>28</v>
      </c>
      <c r="B24" t="s">
        <v>146</v>
      </c>
      <c r="C24">
        <v>145</v>
      </c>
      <c r="D24">
        <v>155</v>
      </c>
      <c r="E24">
        <v>165</v>
      </c>
      <c r="F24">
        <v>173</v>
      </c>
      <c r="G24">
        <v>177</v>
      </c>
      <c r="H24">
        <v>188</v>
      </c>
    </row>
    <row r="25" spans="1:18" ht="20">
      <c r="A25" s="1" t="s">
        <v>29</v>
      </c>
      <c r="B25" s="11" t="s">
        <v>147</v>
      </c>
      <c r="C25" s="12">
        <v>155</v>
      </c>
      <c r="D25" s="12">
        <v>165</v>
      </c>
      <c r="E25" s="12">
        <v>176</v>
      </c>
      <c r="F25" s="12">
        <v>180</v>
      </c>
      <c r="G25" s="12">
        <v>188</v>
      </c>
      <c r="H25" s="12">
        <v>195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ht="18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 ht="18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 ht="18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ht="18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ht="18">
      <c r="B30" s="9" t="s">
        <v>150</v>
      </c>
      <c r="C30" s="9" t="s">
        <v>151</v>
      </c>
      <c r="D30" s="9" t="s">
        <v>152</v>
      </c>
      <c r="E30" s="9" t="s">
        <v>153</v>
      </c>
      <c r="F30" s="9" t="s">
        <v>154</v>
      </c>
      <c r="G30" s="9" t="s">
        <v>155</v>
      </c>
      <c r="H30" s="9" t="s">
        <v>156</v>
      </c>
      <c r="I30" s="9" t="s">
        <v>157</v>
      </c>
      <c r="J30" s="9" t="s">
        <v>158</v>
      </c>
      <c r="K30" s="9" t="s">
        <v>159</v>
      </c>
      <c r="L30" s="9" t="s">
        <v>160</v>
      </c>
      <c r="M30" s="9" t="s">
        <v>161</v>
      </c>
      <c r="N30" s="9" t="s">
        <v>162</v>
      </c>
      <c r="O30" s="9" t="s">
        <v>163</v>
      </c>
      <c r="P30" s="9" t="s">
        <v>164</v>
      </c>
      <c r="Q30" s="9" t="s">
        <v>165</v>
      </c>
      <c r="R30" s="9" t="s">
        <v>166</v>
      </c>
    </row>
    <row r="31" spans="1:18" ht="18">
      <c r="B31" s="10" t="s">
        <v>167</v>
      </c>
      <c r="C31" s="10" t="s">
        <v>31</v>
      </c>
      <c r="D31" s="10" t="s">
        <v>168</v>
      </c>
      <c r="E31" s="10">
        <v>34.299999999999997</v>
      </c>
      <c r="F31" s="10" t="s">
        <v>169</v>
      </c>
      <c r="G31" s="10">
        <v>10</v>
      </c>
      <c r="H31" s="10" t="s">
        <v>170</v>
      </c>
      <c r="I31" s="10">
        <v>54.1</v>
      </c>
      <c r="J31" s="10">
        <v>30.2</v>
      </c>
      <c r="K31" s="10">
        <v>4.8</v>
      </c>
      <c r="L31" s="10">
        <v>42.5</v>
      </c>
      <c r="M31" s="10">
        <v>4.4000000000000004</v>
      </c>
      <c r="N31" s="10">
        <v>8.6999999999999993</v>
      </c>
      <c r="O31" s="10">
        <v>103.7</v>
      </c>
      <c r="P31" s="10">
        <v>73.5</v>
      </c>
      <c r="Q31" s="10">
        <v>37</v>
      </c>
      <c r="R31" s="10">
        <v>56.3</v>
      </c>
    </row>
    <row r="32" spans="1:18" ht="18">
      <c r="B32" s="10" t="s">
        <v>171</v>
      </c>
      <c r="C32" s="10" t="s">
        <v>32</v>
      </c>
      <c r="D32" s="10" t="s">
        <v>168</v>
      </c>
      <c r="E32" s="10">
        <v>36.799999999999997</v>
      </c>
      <c r="F32" s="10" t="s">
        <v>169</v>
      </c>
      <c r="G32" s="10">
        <v>10</v>
      </c>
      <c r="H32" s="10" t="s">
        <v>172</v>
      </c>
      <c r="I32" s="10">
        <v>55.8</v>
      </c>
      <c r="J32" s="10">
        <v>30.2</v>
      </c>
      <c r="K32" s="10">
        <v>4.8</v>
      </c>
      <c r="L32" s="10">
        <v>42.5</v>
      </c>
      <c r="M32" s="10">
        <v>4.4000000000000004</v>
      </c>
      <c r="N32" s="10">
        <v>8.5</v>
      </c>
      <c r="O32" s="10">
        <v>105.3</v>
      </c>
      <c r="P32" s="10">
        <v>75.3</v>
      </c>
      <c r="Q32" s="10">
        <v>38.200000000000003</v>
      </c>
      <c r="R32" s="10">
        <v>56.3</v>
      </c>
    </row>
    <row r="33" spans="2:18" ht="18">
      <c r="B33" s="10" t="s">
        <v>173</v>
      </c>
      <c r="C33" s="10" t="s">
        <v>33</v>
      </c>
      <c r="D33" s="10" t="s">
        <v>174</v>
      </c>
      <c r="E33" s="10">
        <v>41.9</v>
      </c>
      <c r="F33" s="10" t="s">
        <v>175</v>
      </c>
      <c r="G33" s="10">
        <v>9</v>
      </c>
      <c r="H33" s="10" t="s">
        <v>176</v>
      </c>
      <c r="I33" s="10">
        <v>59.9</v>
      </c>
      <c r="J33" s="10">
        <v>31.1</v>
      </c>
      <c r="K33" s="10">
        <v>5.8</v>
      </c>
      <c r="L33" s="10">
        <v>43.5</v>
      </c>
      <c r="M33" s="10">
        <v>5.0999999999999996</v>
      </c>
      <c r="N33" s="10">
        <v>8.3000000000000007</v>
      </c>
      <c r="O33" s="10">
        <v>109.8</v>
      </c>
      <c r="P33" s="10">
        <v>75</v>
      </c>
      <c r="Q33" s="10">
        <v>41.2</v>
      </c>
      <c r="R33" s="10">
        <v>59.5</v>
      </c>
    </row>
    <row r="34" spans="2:18" ht="18">
      <c r="B34" s="10" t="s">
        <v>177</v>
      </c>
      <c r="C34" s="10" t="s">
        <v>178</v>
      </c>
      <c r="D34" s="10" t="s">
        <v>174</v>
      </c>
      <c r="E34" s="10">
        <v>44.4</v>
      </c>
      <c r="F34" s="10" t="s">
        <v>179</v>
      </c>
      <c r="G34" s="10">
        <v>9</v>
      </c>
      <c r="H34" s="10" t="s">
        <v>176</v>
      </c>
      <c r="I34" s="10">
        <v>61.7</v>
      </c>
      <c r="J34" s="10">
        <v>31.1</v>
      </c>
      <c r="K34" s="10">
        <v>5.8</v>
      </c>
      <c r="L34" s="10">
        <v>43.5</v>
      </c>
      <c r="M34" s="10">
        <v>5.0999999999999996</v>
      </c>
      <c r="N34" s="10">
        <v>8.3000000000000007</v>
      </c>
      <c r="O34" s="10">
        <v>111.3</v>
      </c>
      <c r="P34" s="10">
        <v>76.400000000000006</v>
      </c>
      <c r="Q34" s="10">
        <v>42.7</v>
      </c>
      <c r="R34" s="10">
        <v>59.5</v>
      </c>
    </row>
    <row r="35" spans="2:18" ht="18">
      <c r="B35" s="10" t="s">
        <v>180</v>
      </c>
      <c r="C35" s="10" t="s">
        <v>34</v>
      </c>
      <c r="D35" s="10" t="s">
        <v>174</v>
      </c>
      <c r="E35" s="10">
        <v>47</v>
      </c>
      <c r="F35" s="10" t="s">
        <v>181</v>
      </c>
      <c r="G35" s="10">
        <v>10</v>
      </c>
      <c r="H35" s="10" t="s">
        <v>176</v>
      </c>
      <c r="I35" s="10">
        <v>63.8</v>
      </c>
      <c r="J35" s="10">
        <v>31.1</v>
      </c>
      <c r="K35" s="10">
        <v>5.8</v>
      </c>
      <c r="L35" s="10">
        <v>43.5</v>
      </c>
      <c r="M35" s="10">
        <v>5.0999999999999996</v>
      </c>
      <c r="N35" s="10">
        <v>8.3000000000000007</v>
      </c>
      <c r="O35" s="10">
        <v>113.2</v>
      </c>
      <c r="P35" s="10">
        <v>77.8</v>
      </c>
      <c r="Q35" s="10">
        <v>44.2</v>
      </c>
      <c r="R35" s="10">
        <v>60.4</v>
      </c>
    </row>
    <row r="36" spans="2:18" ht="18">
      <c r="B36" s="10" t="s">
        <v>182</v>
      </c>
      <c r="C36" s="10" t="s">
        <v>35</v>
      </c>
      <c r="D36" s="10" t="s">
        <v>174</v>
      </c>
      <c r="E36" s="10">
        <v>52.1</v>
      </c>
      <c r="F36" s="10" t="s">
        <v>181</v>
      </c>
      <c r="G36" s="10">
        <v>12</v>
      </c>
      <c r="H36" s="10" t="s">
        <v>176</v>
      </c>
      <c r="I36" s="10">
        <v>65.900000000000006</v>
      </c>
      <c r="J36" s="10">
        <v>31.1</v>
      </c>
      <c r="K36" s="10">
        <v>5.8</v>
      </c>
      <c r="L36" s="10">
        <v>43.5</v>
      </c>
      <c r="M36" s="10">
        <v>5.0999999999999996</v>
      </c>
      <c r="N36" s="10">
        <v>8.3000000000000007</v>
      </c>
      <c r="O36" s="10">
        <v>115.4</v>
      </c>
      <c r="P36" s="10">
        <v>81.599999999999994</v>
      </c>
      <c r="Q36" s="10">
        <v>45.7</v>
      </c>
      <c r="R36" s="10">
        <v>62.8</v>
      </c>
    </row>
    <row r="39" spans="2:18" ht="18">
      <c r="B39" s="9" t="s">
        <v>150</v>
      </c>
      <c r="C39" s="10" t="s">
        <v>167</v>
      </c>
      <c r="D39" s="10" t="s">
        <v>171</v>
      </c>
      <c r="E39" s="10" t="s">
        <v>173</v>
      </c>
      <c r="F39" s="10" t="s">
        <v>177</v>
      </c>
      <c r="G39" s="10" t="s">
        <v>180</v>
      </c>
      <c r="H39" s="10" t="s">
        <v>182</v>
      </c>
    </row>
    <row r="40" spans="2:18" ht="18">
      <c r="B40" s="9" t="s">
        <v>151</v>
      </c>
      <c r="C40" s="10" t="s">
        <v>31</v>
      </c>
      <c r="D40" s="10" t="s">
        <v>32</v>
      </c>
      <c r="E40" s="10" t="s">
        <v>33</v>
      </c>
      <c r="F40" s="10" t="s">
        <v>178</v>
      </c>
      <c r="G40" s="10" t="s">
        <v>34</v>
      </c>
      <c r="H40" s="10" t="s">
        <v>35</v>
      </c>
    </row>
    <row r="41" spans="2:18" ht="18">
      <c r="B41" s="9" t="s">
        <v>152</v>
      </c>
      <c r="C41" s="10" t="s">
        <v>168</v>
      </c>
      <c r="D41" s="10" t="s">
        <v>168</v>
      </c>
      <c r="E41" s="10" t="s">
        <v>174</v>
      </c>
      <c r="F41" s="10" t="s">
        <v>174</v>
      </c>
      <c r="G41" s="10" t="s">
        <v>174</v>
      </c>
      <c r="H41" s="10" t="s">
        <v>174</v>
      </c>
    </row>
    <row r="42" spans="2:18" ht="18">
      <c r="B42" s="9" t="s">
        <v>153</v>
      </c>
      <c r="C42" s="10">
        <v>34.299999999999997</v>
      </c>
      <c r="D42" s="10">
        <v>36.799999999999997</v>
      </c>
      <c r="E42" s="10">
        <v>41.9</v>
      </c>
      <c r="F42" s="10">
        <v>44.4</v>
      </c>
      <c r="G42" s="10">
        <v>47</v>
      </c>
      <c r="H42" s="10">
        <v>52.1</v>
      </c>
    </row>
    <row r="43" spans="2:18" ht="18">
      <c r="B43" s="9" t="s">
        <v>154</v>
      </c>
      <c r="C43" s="10" t="s">
        <v>169</v>
      </c>
      <c r="D43" s="10" t="s">
        <v>169</v>
      </c>
      <c r="E43" s="10" t="s">
        <v>175</v>
      </c>
      <c r="F43" s="10" t="s">
        <v>179</v>
      </c>
      <c r="G43" s="10" t="s">
        <v>181</v>
      </c>
      <c r="H43" s="10" t="s">
        <v>181</v>
      </c>
    </row>
    <row r="44" spans="2:18" ht="18">
      <c r="B44" s="9" t="s">
        <v>155</v>
      </c>
      <c r="C44" s="10">
        <v>10</v>
      </c>
      <c r="D44" s="10">
        <v>10</v>
      </c>
      <c r="E44" s="10">
        <v>9</v>
      </c>
      <c r="F44" s="10">
        <v>9</v>
      </c>
      <c r="G44" s="10">
        <v>10</v>
      </c>
      <c r="H44" s="10">
        <v>12</v>
      </c>
    </row>
    <row r="45" spans="2:18" ht="18">
      <c r="B45" s="9" t="s">
        <v>156</v>
      </c>
      <c r="C45" s="10" t="s">
        <v>170</v>
      </c>
      <c r="D45" s="10" t="s">
        <v>172</v>
      </c>
      <c r="E45" s="10" t="s">
        <v>176</v>
      </c>
      <c r="F45" s="10" t="s">
        <v>176</v>
      </c>
      <c r="G45" s="10" t="s">
        <v>176</v>
      </c>
      <c r="H45" s="10" t="s">
        <v>176</v>
      </c>
    </row>
    <row r="46" spans="2:18" ht="18">
      <c r="B46" s="9" t="s">
        <v>157</v>
      </c>
      <c r="C46" s="10">
        <v>54.1</v>
      </c>
      <c r="D46" s="10">
        <v>55.8</v>
      </c>
      <c r="E46" s="10">
        <v>59.9</v>
      </c>
      <c r="F46" s="10">
        <v>61.7</v>
      </c>
      <c r="G46" s="10">
        <v>63.8</v>
      </c>
      <c r="H46" s="10">
        <v>65.900000000000006</v>
      </c>
    </row>
    <row r="47" spans="2:18" ht="18">
      <c r="B47" s="9" t="s">
        <v>158</v>
      </c>
      <c r="C47" s="10">
        <v>30.2</v>
      </c>
      <c r="D47" s="10">
        <v>30.2</v>
      </c>
      <c r="E47" s="10">
        <v>31.1</v>
      </c>
      <c r="F47" s="10">
        <v>31.1</v>
      </c>
      <c r="G47" s="10">
        <v>31.1</v>
      </c>
      <c r="H47" s="10">
        <v>31.1</v>
      </c>
    </row>
    <row r="48" spans="2:18" ht="18">
      <c r="B48" s="9" t="s">
        <v>159</v>
      </c>
      <c r="C48" s="10">
        <v>4.8</v>
      </c>
      <c r="D48" s="10">
        <v>4.8</v>
      </c>
      <c r="E48" s="10">
        <v>5.8</v>
      </c>
      <c r="F48" s="10">
        <v>5.8</v>
      </c>
      <c r="G48" s="10">
        <v>5.8</v>
      </c>
      <c r="H48" s="10">
        <v>5.8</v>
      </c>
    </row>
    <row r="49" spans="2:8" ht="18">
      <c r="B49" s="9" t="s">
        <v>160</v>
      </c>
      <c r="C49" s="10">
        <v>42.5</v>
      </c>
      <c r="D49" s="10">
        <v>42.5</v>
      </c>
      <c r="E49" s="10">
        <v>43.5</v>
      </c>
      <c r="F49" s="10">
        <v>43.5</v>
      </c>
      <c r="G49" s="10">
        <v>43.5</v>
      </c>
      <c r="H49" s="10">
        <v>43.5</v>
      </c>
    </row>
    <row r="50" spans="2:8" ht="18">
      <c r="B50" s="9" t="s">
        <v>161</v>
      </c>
      <c r="C50" s="10">
        <v>4.4000000000000004</v>
      </c>
      <c r="D50" s="10">
        <v>4.4000000000000004</v>
      </c>
      <c r="E50" s="10">
        <v>5.0999999999999996</v>
      </c>
      <c r="F50" s="10">
        <v>5.0999999999999996</v>
      </c>
      <c r="G50" s="10">
        <v>5.0999999999999996</v>
      </c>
      <c r="H50" s="10">
        <v>5.0999999999999996</v>
      </c>
    </row>
    <row r="51" spans="2:8" ht="18">
      <c r="B51" s="9" t="s">
        <v>162</v>
      </c>
      <c r="C51" s="10">
        <v>8.6999999999999993</v>
      </c>
      <c r="D51" s="10">
        <v>8.5</v>
      </c>
      <c r="E51" s="10">
        <v>8.3000000000000007</v>
      </c>
      <c r="F51" s="10">
        <v>8.3000000000000007</v>
      </c>
      <c r="G51" s="10">
        <v>8.3000000000000007</v>
      </c>
      <c r="H51" s="10">
        <v>8.3000000000000007</v>
      </c>
    </row>
    <row r="52" spans="2:8" ht="18">
      <c r="B52" s="9" t="s">
        <v>163</v>
      </c>
      <c r="C52" s="10">
        <v>103.7</v>
      </c>
      <c r="D52" s="10">
        <v>105.3</v>
      </c>
      <c r="E52" s="10">
        <v>109.8</v>
      </c>
      <c r="F52" s="10">
        <v>111.3</v>
      </c>
      <c r="G52" s="10">
        <v>113.2</v>
      </c>
      <c r="H52" s="10">
        <v>115.4</v>
      </c>
    </row>
    <row r="53" spans="2:8" ht="18">
      <c r="B53" s="9" t="s">
        <v>164</v>
      </c>
      <c r="C53" s="10">
        <v>73.5</v>
      </c>
      <c r="D53" s="10">
        <v>75.3</v>
      </c>
      <c r="E53" s="10">
        <v>75</v>
      </c>
      <c r="F53" s="10">
        <v>76.400000000000006</v>
      </c>
      <c r="G53" s="10">
        <v>77.8</v>
      </c>
      <c r="H53" s="10">
        <v>81.599999999999994</v>
      </c>
    </row>
    <row r="54" spans="2:8" ht="18">
      <c r="B54" s="9" t="s">
        <v>165</v>
      </c>
      <c r="C54" s="10">
        <v>37</v>
      </c>
      <c r="D54" s="10">
        <v>38.200000000000003</v>
      </c>
      <c r="E54" s="10">
        <v>41.2</v>
      </c>
      <c r="F54" s="10">
        <v>42.7</v>
      </c>
      <c r="G54" s="10">
        <v>44.2</v>
      </c>
      <c r="H54" s="10">
        <v>45.7</v>
      </c>
    </row>
    <row r="55" spans="2:8" ht="18">
      <c r="B55" s="9" t="s">
        <v>166</v>
      </c>
      <c r="C55" s="10">
        <v>56.3</v>
      </c>
      <c r="D55" s="10">
        <v>56.3</v>
      </c>
      <c r="E55" s="10">
        <v>59.5</v>
      </c>
      <c r="F55" s="10">
        <v>59.5</v>
      </c>
      <c r="G55" s="10">
        <v>60.4</v>
      </c>
      <c r="H55" s="10">
        <v>62.8</v>
      </c>
    </row>
    <row r="57" spans="2:8">
      <c r="B57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F7009-C2AE-9046-9C57-3B1E87BD1A83}">
  <dimension ref="A1:S57"/>
  <sheetViews>
    <sheetView workbookViewId="0">
      <selection activeCell="I11" sqref="I11"/>
    </sheetView>
  </sheetViews>
  <sheetFormatPr baseColWidth="10" defaultRowHeight="19"/>
  <cols>
    <col min="1" max="1" width="29.33203125" style="7" bestFit="1" customWidth="1"/>
    <col min="2" max="2" width="32.33203125" style="7" bestFit="1" customWidth="1"/>
    <col min="3" max="7" width="15.33203125" style="7" customWidth="1"/>
    <col min="8" max="16384" width="10.83203125" style="7"/>
  </cols>
  <sheetData>
    <row r="1" spans="1:7" ht="20">
      <c r="A1" s="1" t="s">
        <v>8</v>
      </c>
      <c r="B1" s="7" t="str">
        <f>B41</f>
        <v>Frame size letter </v>
      </c>
      <c r="C1" s="7" t="str">
        <f>C41</f>
        <v>S</v>
      </c>
      <c r="D1" s="7" t="str">
        <f>D41</f>
        <v>M</v>
      </c>
      <c r="E1" s="7" t="str">
        <f>E41</f>
        <v>ML</v>
      </c>
      <c r="F1" s="7" t="str">
        <f>F41</f>
        <v>L</v>
      </c>
      <c r="G1" s="7" t="str">
        <f>G41</f>
        <v>XL</v>
      </c>
    </row>
    <row r="2" spans="1:7" ht="20">
      <c r="A2" s="1" t="s">
        <v>184</v>
      </c>
      <c r="B2" s="7" t="str">
        <f>B42</f>
        <v>Wheel size </v>
      </c>
      <c r="C2" s="7">
        <v>29</v>
      </c>
      <c r="D2" s="7">
        <v>29</v>
      </c>
      <c r="E2" s="7">
        <v>29</v>
      </c>
      <c r="F2" s="7">
        <v>29</v>
      </c>
      <c r="G2" s="7">
        <v>29</v>
      </c>
    </row>
    <row r="3" spans="1:7" ht="20">
      <c r="A3" s="1" t="s">
        <v>11</v>
      </c>
      <c r="B3" s="7" t="str">
        <f>B43</f>
        <v>A — Seat tube </v>
      </c>
      <c r="C3" s="7">
        <f>IF(RIGHT(C43,1)="°",VALUE(MID(C43,1,LEN(C43)-1)),VALUE(MID(C43,1,LEN(C43)-0) * 10))</f>
        <v>393</v>
      </c>
      <c r="D3" s="7">
        <f>IF(RIGHT(D43,1)="°",VALUE(MID(D43,1,LEN(D43)-1)),VALUE(MID(D43,1,LEN(D43)-0) * 10))</f>
        <v>419</v>
      </c>
      <c r="E3" s="7">
        <f>IF(RIGHT(E43,1)="°",VALUE(MID(E43,1,LEN(E43)-1)),VALUE(MID(E43,1,LEN(E43)-0) * 10))</f>
        <v>444</v>
      </c>
      <c r="F3" s="7">
        <f>IF(RIGHT(F43,1)="°",VALUE(MID(F43,1,LEN(F43)-1)),VALUE(MID(F43,1,LEN(F43)-0) * 10))</f>
        <v>470</v>
      </c>
      <c r="G3" s="7">
        <f>IF(RIGHT(G43,1)="°",VALUE(MID(G43,1,LEN(G43)-1)),VALUE(MID(G43,1,LEN(G43)-0) * 10))</f>
        <v>510</v>
      </c>
    </row>
    <row r="4" spans="1:7">
      <c r="A4" s="7" t="s">
        <v>199</v>
      </c>
      <c r="B4" s="7" t="str">
        <f>B44</f>
        <v>B — Seat tube angle </v>
      </c>
      <c r="C4" s="7">
        <f>IF(RIGHT(C44,1)="°",VALUE(MID(C44,1,LEN(C44)-1)),VALUE(MID(C44,1,LEN(C44)-0) * 10))</f>
        <v>72.8</v>
      </c>
      <c r="D4" s="7">
        <f>IF(RIGHT(D44,1)="°",VALUE(MID(D44,1,LEN(D44)-1)),VALUE(MID(D44,1,LEN(D44)-0) * 10))</f>
        <v>72.8</v>
      </c>
      <c r="E4" s="7">
        <f>IF(RIGHT(E44,1)="°",VALUE(MID(E44,1,LEN(E44)-1)),VALUE(MID(E44,1,LEN(E44)-0) * 10))</f>
        <v>72.8</v>
      </c>
      <c r="F4" s="7">
        <f>IF(RIGHT(F44,1)="°",VALUE(MID(F44,1,LEN(F44)-1)),VALUE(MID(F44,1,LEN(F44)-0) * 10))</f>
        <v>72.8</v>
      </c>
      <c r="G4" s="7">
        <f>IF(RIGHT(G44,1)="°",VALUE(MID(G44,1,LEN(G44)-1)),VALUE(MID(G44,1,LEN(G44)-0) * 10))</f>
        <v>72.8</v>
      </c>
    </row>
    <row r="5" spans="1:7" ht="20">
      <c r="A5" s="1" t="s">
        <v>14</v>
      </c>
      <c r="B5" s="7" t="str">
        <f>B45</f>
        <v>Effective seat tube angle </v>
      </c>
      <c r="C5" s="7">
        <f>IF(RIGHT(C45,1)="°",VALUE(MID(C45,1,LEN(C45)-1)),VALUE(MID(C45,1,LEN(C45)-0) * 10))</f>
        <v>73.8</v>
      </c>
      <c r="D5" s="7">
        <f>IF(RIGHT(D45,1)="°",VALUE(MID(D45,1,LEN(D45)-1)),VALUE(MID(D45,1,LEN(D45)-0) * 10))</f>
        <v>73.8</v>
      </c>
      <c r="E5" s="7">
        <f>IF(RIGHT(E45,1)="°",VALUE(MID(E45,1,LEN(E45)-1)),VALUE(MID(E45,1,LEN(E45)-0) * 10))</f>
        <v>73.8</v>
      </c>
      <c r="F5" s="7">
        <f>IF(RIGHT(F45,1)="°",VALUE(MID(F45,1,LEN(F45)-1)),VALUE(MID(F45,1,LEN(F45)-0) * 10))</f>
        <v>73.8</v>
      </c>
      <c r="G5" s="7">
        <f>IF(RIGHT(G45,1)="°",VALUE(MID(G45,1,LEN(G45)-1)),VALUE(MID(G45,1,LEN(G45)-0) * 10))</f>
        <v>73.8</v>
      </c>
    </row>
    <row r="6" spans="1:7" ht="20">
      <c r="A6" s="1" t="s">
        <v>15</v>
      </c>
      <c r="B6" s="7" t="str">
        <f>B46</f>
        <v>C — Head tube length </v>
      </c>
      <c r="C6" s="7">
        <f>IF(RIGHT(C46,1)="°",VALUE(MID(C46,1,LEN(C46)-1)),VALUE(MID(C46,1,LEN(C46)-0) * 10))</f>
        <v>90</v>
      </c>
      <c r="D6" s="7">
        <f>IF(RIGHT(D46,1)="°",VALUE(MID(D46,1,LEN(D46)-1)),VALUE(MID(D46,1,LEN(D46)-0) * 10))</f>
        <v>90</v>
      </c>
      <c r="E6" s="7">
        <f>IF(RIGHT(E46,1)="°",VALUE(MID(E46,1,LEN(E46)-1)),VALUE(MID(E46,1,LEN(E46)-0) * 10))</f>
        <v>90</v>
      </c>
      <c r="F6" s="7">
        <f>IF(RIGHT(F46,1)="°",VALUE(MID(F46,1,LEN(F46)-1)),VALUE(MID(F46,1,LEN(F46)-0) * 10))</f>
        <v>90</v>
      </c>
      <c r="G6" s="7">
        <f>IF(RIGHT(G46,1)="°",VALUE(MID(G46,1,LEN(G46)-1)),VALUE(MID(G46,1,LEN(G46)-0) * 10))</f>
        <v>105</v>
      </c>
    </row>
    <row r="7" spans="1:7" ht="20">
      <c r="A7" s="1" t="s">
        <v>13</v>
      </c>
      <c r="B7" s="7" t="str">
        <f>B47</f>
        <v>D — Head angle </v>
      </c>
      <c r="C7" s="7">
        <f>IF(RIGHT(C47,1)="°",VALUE(MID(C47,1,LEN(C47)-1)),VALUE(MID(C47,1,LEN(C47)-0) * 10))</f>
        <v>68.8</v>
      </c>
      <c r="D7" s="7">
        <f>IF(RIGHT(D47,1)="°",VALUE(MID(D47,1,LEN(D47)-1)),VALUE(MID(D47,1,LEN(D47)-0) * 10))</f>
        <v>68.8</v>
      </c>
      <c r="E7" s="7">
        <f>IF(RIGHT(E47,1)="°",VALUE(MID(E47,1,LEN(E47)-1)),VALUE(MID(E47,1,LEN(E47)-0) * 10))</f>
        <v>68.8</v>
      </c>
      <c r="F7" s="7">
        <f>IF(RIGHT(F47,1)="°",VALUE(MID(F47,1,LEN(F47)-1)),VALUE(MID(F47,1,LEN(F47)-0) * 10))</f>
        <v>68.8</v>
      </c>
      <c r="G7" s="7">
        <f>IF(RIGHT(G47,1)="°",VALUE(MID(G47,1,LEN(G47)-1)),VALUE(MID(G47,1,LEN(G47)-0) * 10))</f>
        <v>68.8</v>
      </c>
    </row>
    <row r="8" spans="1:7" ht="20">
      <c r="A8" s="1" t="s">
        <v>12</v>
      </c>
      <c r="B8" s="7" t="str">
        <f>B48</f>
        <v>E — Effective top tube </v>
      </c>
      <c r="C8" s="7">
        <f>IF(RIGHT(C48,1)="°",VALUE(MID(C48,1,LEN(C48)-1)),VALUE(MID(C48,1,LEN(C48)-0) * 10))</f>
        <v>570</v>
      </c>
      <c r="D8" s="7">
        <f>IF(RIGHT(D48,1)="°",VALUE(MID(D48,1,LEN(D48)-1)),VALUE(MID(D48,1,LEN(D48)-0) * 10))</f>
        <v>595</v>
      </c>
      <c r="E8" s="7">
        <f>IF(RIGHT(E48,1)="°",VALUE(MID(E48,1,LEN(E48)-1)),VALUE(MID(E48,1,LEN(E48)-0) * 10))</f>
        <v>610</v>
      </c>
      <c r="F8" s="7">
        <f>IF(RIGHT(F48,1)="°",VALUE(MID(F48,1,LEN(F48)-1)),VALUE(MID(F48,1,LEN(F48)-0) * 10))</f>
        <v>625</v>
      </c>
      <c r="G8" s="7">
        <f>IF(RIGHT(G48,1)="°",VALUE(MID(G48,1,LEN(G48)-1)),VALUE(MID(G48,1,LEN(G48)-0) * 10))</f>
        <v>659</v>
      </c>
    </row>
    <row r="9" spans="1:7" ht="20">
      <c r="A9" s="1" t="s">
        <v>185</v>
      </c>
      <c r="B9" s="7" t="str">
        <f>B49</f>
        <v>F — Bottom bracket height </v>
      </c>
      <c r="C9" s="7">
        <f>IF(RIGHT(C49,1)="°",VALUE(MID(C49,1,LEN(C49)-1)),VALUE(MID(C49,1,LEN(C49)-0) * 10))</f>
        <v>313</v>
      </c>
      <c r="D9" s="7">
        <f>IF(RIGHT(D49,1)="°",VALUE(MID(D49,1,LEN(D49)-1)),VALUE(MID(D49,1,LEN(D49)-0) * 10))</f>
        <v>313</v>
      </c>
      <c r="E9" s="7">
        <f>IF(RIGHT(E49,1)="°",VALUE(MID(E49,1,LEN(E49)-1)),VALUE(MID(E49,1,LEN(E49)-0) * 10))</f>
        <v>313</v>
      </c>
      <c r="F9" s="7">
        <f>IF(RIGHT(F49,1)="°",VALUE(MID(F49,1,LEN(F49)-1)),VALUE(MID(F49,1,LEN(F49)-0) * 10))</f>
        <v>313</v>
      </c>
      <c r="G9" s="7">
        <f>IF(RIGHT(G49,1)="°",VALUE(MID(G49,1,LEN(G49)-1)),VALUE(MID(G49,1,LEN(G49)-0) * 10))</f>
        <v>313</v>
      </c>
    </row>
    <row r="10" spans="1:7" ht="20">
      <c r="A10" s="1" t="s">
        <v>16</v>
      </c>
      <c r="B10" s="7" t="str">
        <f>B50</f>
        <v>G — Bottom bracket drop </v>
      </c>
      <c r="C10" s="7">
        <f>IF(RIGHT(C50,1)="°",VALUE(MID(C50,1,LEN(C50)-1)),VALUE(MID(C50,1,LEN(C50)-0) * 10))</f>
        <v>60</v>
      </c>
      <c r="D10" s="7">
        <f>IF(RIGHT(D50,1)="°",VALUE(MID(D50,1,LEN(D50)-1)),VALUE(MID(D50,1,LEN(D50)-0) * 10))</f>
        <v>60</v>
      </c>
      <c r="E10" s="7">
        <f>IF(RIGHT(E50,1)="°",VALUE(MID(E50,1,LEN(E50)-1)),VALUE(MID(E50,1,LEN(E50)-0) * 10))</f>
        <v>60</v>
      </c>
      <c r="F10" s="7">
        <f>IF(RIGHT(F50,1)="°",VALUE(MID(F50,1,LEN(F50)-1)),VALUE(MID(F50,1,LEN(F50)-0) * 10))</f>
        <v>60</v>
      </c>
      <c r="G10" s="7">
        <f>IF(RIGHT(G50,1)="°",VALUE(MID(G50,1,LEN(G50)-1)),VALUE(MID(G50,1,LEN(G50)-0) * 10))</f>
        <v>60</v>
      </c>
    </row>
    <row r="11" spans="1:7" ht="20">
      <c r="A11" s="1" t="s">
        <v>17</v>
      </c>
      <c r="B11" s="7" t="str">
        <f>B51</f>
        <v>H — Chainstay length </v>
      </c>
      <c r="C11" s="7">
        <f>IF(RIGHT(C51,1)="°",VALUE(MID(C51,1,LEN(C51)-1)),VALUE(MID(C51,1,LEN(C51)-0) * 10))</f>
        <v>432</v>
      </c>
      <c r="D11" s="7">
        <f>IF(RIGHT(D51,1)="°",VALUE(MID(D51,1,LEN(D51)-1)),VALUE(MID(D51,1,LEN(D51)-0) * 10))</f>
        <v>432</v>
      </c>
      <c r="E11" s="7">
        <f>IF(RIGHT(E51,1)="°",VALUE(MID(E51,1,LEN(E51)-1)),VALUE(MID(E51,1,LEN(E51)-0) * 10))</f>
        <v>432</v>
      </c>
      <c r="F11" s="7">
        <f>IF(RIGHT(F51,1)="°",VALUE(MID(F51,1,LEN(F51)-1)),VALUE(MID(F51,1,LEN(F51)-0) * 10))</f>
        <v>432</v>
      </c>
      <c r="G11" s="7">
        <f>IF(RIGHT(G51,1)="°",VALUE(MID(G51,1,LEN(G51)-1)),VALUE(MID(G51,1,LEN(G51)-0) * 10))</f>
        <v>432</v>
      </c>
    </row>
    <row r="12" spans="1:7" ht="20">
      <c r="A12" s="1" t="s">
        <v>19</v>
      </c>
      <c r="B12" s="7" t="str">
        <f>B52</f>
        <v>I — Offset </v>
      </c>
      <c r="C12" s="7">
        <f>IF(RIGHT(C52,1)="°",VALUE(MID(C52,1,LEN(C52)-1)),VALUE(MID(C52,1,LEN(C52)-0) * 10))</f>
        <v>42</v>
      </c>
      <c r="D12" s="7">
        <f>IF(RIGHT(D52,1)="°",VALUE(MID(D52,1,LEN(D52)-1)),VALUE(MID(D52,1,LEN(D52)-0) * 10))</f>
        <v>42</v>
      </c>
      <c r="E12" s="7">
        <f>IF(RIGHT(E52,1)="°",VALUE(MID(E52,1,LEN(E52)-1)),VALUE(MID(E52,1,LEN(E52)-0) * 10))</f>
        <v>42</v>
      </c>
      <c r="F12" s="7">
        <f>IF(RIGHT(F52,1)="°",VALUE(MID(F52,1,LEN(F52)-1)),VALUE(MID(F52,1,LEN(F52)-0) * 10))</f>
        <v>42</v>
      </c>
      <c r="G12" s="7">
        <f>IF(RIGHT(G52,1)="°",VALUE(MID(G52,1,LEN(G52)-1)),VALUE(MID(G52,1,LEN(G52)-0) * 10))</f>
        <v>42</v>
      </c>
    </row>
    <row r="13" spans="1:7" ht="20">
      <c r="A13" s="1" t="s">
        <v>107</v>
      </c>
      <c r="B13" s="7" t="str">
        <f>B53</f>
        <v>J — Trail </v>
      </c>
      <c r="C13" s="7">
        <f>IF(RIGHT(C53,1)="°",VALUE(MID(C53,1,LEN(C53)-1)),VALUE(MID(C53,1,LEN(C53)-0) * 10))</f>
        <v>100</v>
      </c>
      <c r="D13" s="7">
        <f>IF(RIGHT(D53,1)="°",VALUE(MID(D53,1,LEN(D53)-1)),VALUE(MID(D53,1,LEN(D53)-0) * 10))</f>
        <v>100</v>
      </c>
      <c r="E13" s="7">
        <f>IF(RIGHT(E53,1)="°",VALUE(MID(E53,1,LEN(E53)-1)),VALUE(MID(E53,1,LEN(E53)-0) * 10))</f>
        <v>100</v>
      </c>
      <c r="F13" s="7">
        <f>IF(RIGHT(F53,1)="°",VALUE(MID(F53,1,LEN(F53)-1)),VALUE(MID(F53,1,LEN(F53)-0) * 10))</f>
        <v>100</v>
      </c>
      <c r="G13" s="7">
        <f>IF(RIGHT(G53,1)="°",VALUE(MID(G53,1,LEN(G53)-1)),VALUE(MID(G53,1,LEN(G53)-0) * 10))</f>
        <v>100</v>
      </c>
    </row>
    <row r="14" spans="1:7" ht="20">
      <c r="A14" s="1" t="s">
        <v>18</v>
      </c>
      <c r="B14" s="7" t="str">
        <f>B54</f>
        <v>K — Wheelbase </v>
      </c>
      <c r="C14" s="7">
        <f>IF(RIGHT(C54,1)="°",VALUE(MID(C54,1,LEN(C54)-1)),VALUE(MID(C54,1,LEN(C54)-0) * 10))</f>
        <v>1078</v>
      </c>
      <c r="D14" s="7">
        <f>IF(RIGHT(D54,1)="°",VALUE(MID(D54,1,LEN(D54)-1)),VALUE(MID(D54,1,LEN(D54)-0) * 10))</f>
        <v>1103</v>
      </c>
      <c r="E14" s="7">
        <f>IF(RIGHT(E54,1)="°",VALUE(MID(E54,1,LEN(E54)-1)),VALUE(MID(E54,1,LEN(E54)-0) * 10))</f>
        <v>1118</v>
      </c>
      <c r="F14" s="7">
        <f>IF(RIGHT(F54,1)="°",VALUE(MID(F54,1,LEN(F54)-1)),VALUE(MID(F54,1,LEN(F54)-0) * 10))</f>
        <v>1133</v>
      </c>
      <c r="G14" s="7">
        <f>IF(RIGHT(G54,1)="°",VALUE(MID(G54,1,LEN(G54)-1)),VALUE(MID(G54,1,LEN(G54)-0) * 10))</f>
        <v>1168</v>
      </c>
    </row>
    <row r="15" spans="1:7" ht="20">
      <c r="A15" s="1" t="s">
        <v>21</v>
      </c>
      <c r="B15" s="7" t="str">
        <f>B55</f>
        <v>L — Standover </v>
      </c>
      <c r="C15" s="7">
        <f>IF(RIGHT(C55,1)="°",VALUE(MID(C55,1,LEN(C55)-1)),VALUE(MID(C55,1,LEN(C55)-0) * 10))</f>
        <v>715</v>
      </c>
      <c r="D15" s="7">
        <f>IF(RIGHT(D55,1)="°",VALUE(MID(D55,1,LEN(D55)-1)),VALUE(MID(D55,1,LEN(D55)-0) * 10))</f>
        <v>755</v>
      </c>
      <c r="E15" s="7">
        <f>IF(RIGHT(E55,1)="°",VALUE(MID(E55,1,LEN(E55)-1)),VALUE(MID(E55,1,LEN(E55)-0) * 10))</f>
        <v>765</v>
      </c>
      <c r="F15" s="7">
        <f>IF(RIGHT(F55,1)="°",VALUE(MID(F55,1,LEN(F55)-1)),VALUE(MID(F55,1,LEN(F55)-0) * 10))</f>
        <v>784</v>
      </c>
      <c r="G15" s="7">
        <f>IF(RIGHT(G55,1)="°",VALUE(MID(G55,1,LEN(G55)-1)),VALUE(MID(G55,1,LEN(G55)-0) * 10))</f>
        <v>814</v>
      </c>
    </row>
    <row r="16" spans="1:7" ht="20">
      <c r="A16" s="1" t="s">
        <v>10</v>
      </c>
      <c r="B16" s="7" t="str">
        <f>B56</f>
        <v>M — Frame reach </v>
      </c>
      <c r="C16" s="7">
        <f>IF(RIGHT(C56,1)="°",VALUE(MID(C56,1,LEN(C56)-1)),VALUE(MID(C56,1,LEN(C56)-0) * 10))</f>
        <v>395</v>
      </c>
      <c r="D16" s="7">
        <f>IF(RIGHT(D56,1)="°",VALUE(MID(D56,1,LEN(D56)-1)),VALUE(MID(D56,1,LEN(D56)-0) * 10))</f>
        <v>420</v>
      </c>
      <c r="E16" s="7">
        <f>IF(RIGHT(E56,1)="°",VALUE(MID(E56,1,LEN(E56)-1)),VALUE(MID(E56,1,LEN(E56)-0) * 10))</f>
        <v>435</v>
      </c>
      <c r="F16" s="7">
        <f>IF(RIGHT(F56,1)="°",VALUE(MID(F56,1,LEN(F56)-1)),VALUE(MID(F56,1,LEN(F56)-0) * 10))</f>
        <v>450</v>
      </c>
      <c r="G16" s="7">
        <f>IF(RIGHT(G56,1)="°",VALUE(MID(G56,1,LEN(G56)-1)),VALUE(MID(G56,1,LEN(G56)-0) * 10))</f>
        <v>480</v>
      </c>
    </row>
    <row r="17" spans="1:19" ht="20">
      <c r="A17" s="1" t="s">
        <v>9</v>
      </c>
      <c r="B17" s="7" t="str">
        <f>B57</f>
        <v>N — Frame stack </v>
      </c>
      <c r="C17" s="7">
        <f>IF(RIGHT(C57,1)="°",VALUE(MID(C57,1,LEN(C57)-1)),VALUE(MID(C57,1,LEN(C57)-0) * 10))</f>
        <v>600</v>
      </c>
      <c r="D17" s="7">
        <f>IF(RIGHT(D57,1)="°",VALUE(MID(D57,1,LEN(D57)-1)),VALUE(MID(D57,1,LEN(D57)-0) * 10))</f>
        <v>600</v>
      </c>
      <c r="E17" s="7">
        <f>IF(RIGHT(E57,1)="°",VALUE(MID(E57,1,LEN(E57)-1)),VALUE(MID(E57,1,LEN(E57)-0) * 10))</f>
        <v>600</v>
      </c>
      <c r="F17" s="7">
        <f>IF(RIGHT(F57,1)="°",VALUE(MID(F57,1,LEN(F57)-1)),VALUE(MID(F57,1,LEN(F57)-0) * 10))</f>
        <v>600</v>
      </c>
      <c r="G17" s="7">
        <f>IF(RIGHT(G57,1)="°",VALUE(MID(G57,1,LEN(G57)-1)),VALUE(MID(G57,1,LEN(G57)-0) * 10))</f>
        <v>614</v>
      </c>
    </row>
    <row r="18" spans="1:19" ht="20">
      <c r="A18" s="1" t="s">
        <v>25</v>
      </c>
      <c r="B18" s="7" t="s">
        <v>152</v>
      </c>
      <c r="C18" s="7">
        <v>29</v>
      </c>
      <c r="D18" s="7">
        <v>29</v>
      </c>
      <c r="E18" s="7">
        <v>29</v>
      </c>
      <c r="F18" s="7">
        <v>29</v>
      </c>
      <c r="G18" s="7">
        <v>29</v>
      </c>
    </row>
    <row r="19" spans="1:19" ht="20">
      <c r="A19" s="1" t="s">
        <v>20</v>
      </c>
      <c r="B19" s="7" t="s">
        <v>186</v>
      </c>
    </row>
    <row r="20" spans="1:19" ht="20">
      <c r="A20" s="1" t="s">
        <v>22</v>
      </c>
      <c r="B20" s="7" t="s">
        <v>187</v>
      </c>
    </row>
    <row r="21" spans="1:19" ht="20">
      <c r="A21" s="1" t="s">
        <v>23</v>
      </c>
      <c r="B21" s="7" t="s">
        <v>188</v>
      </c>
    </row>
    <row r="22" spans="1:19" ht="20">
      <c r="A22" s="1" t="s">
        <v>24</v>
      </c>
      <c r="B22" s="7" t="s">
        <v>189</v>
      </c>
    </row>
    <row r="23" spans="1:19" ht="20">
      <c r="A23" s="1" t="s">
        <v>26</v>
      </c>
      <c r="B23" s="7" t="s">
        <v>109</v>
      </c>
      <c r="C23" s="7">
        <f>2.2*2.54*10</f>
        <v>55.88000000000001</v>
      </c>
      <c r="D23" s="7">
        <f t="shared" ref="D23:G23" si="0">2.2*2.54*10</f>
        <v>55.88000000000001</v>
      </c>
      <c r="E23" s="7">
        <f t="shared" si="0"/>
        <v>55.88000000000001</v>
      </c>
      <c r="F23" s="7">
        <f t="shared" si="0"/>
        <v>55.88000000000001</v>
      </c>
      <c r="G23" s="7">
        <f t="shared" si="0"/>
        <v>55.88000000000001</v>
      </c>
    </row>
    <row r="24" spans="1:19" ht="20">
      <c r="A24" s="1" t="s">
        <v>27</v>
      </c>
      <c r="B24" s="7" t="s">
        <v>110</v>
      </c>
    </row>
    <row r="25" spans="1:19" ht="20">
      <c r="A25" s="1" t="s">
        <v>28</v>
      </c>
      <c r="B25" s="7" t="s">
        <v>146</v>
      </c>
      <c r="C25" s="7">
        <v>155</v>
      </c>
      <c r="D25" s="7">
        <v>165</v>
      </c>
      <c r="E25" s="7">
        <v>173</v>
      </c>
      <c r="F25" s="7">
        <v>177</v>
      </c>
      <c r="G25" s="7">
        <v>188</v>
      </c>
    </row>
    <row r="26" spans="1:19" ht="20">
      <c r="A26" s="1" t="s">
        <v>29</v>
      </c>
      <c r="B26" s="11" t="s">
        <v>147</v>
      </c>
      <c r="C26" s="13">
        <v>165</v>
      </c>
      <c r="D26" s="13">
        <v>176</v>
      </c>
      <c r="E26" s="13">
        <v>180</v>
      </c>
      <c r="F26" s="13">
        <v>188</v>
      </c>
      <c r="G26" s="7">
        <v>195</v>
      </c>
      <c r="H26" s="13"/>
    </row>
    <row r="31" spans="1:19">
      <c r="B31" s="9" t="s">
        <v>150</v>
      </c>
      <c r="C31" s="9" t="s">
        <v>151</v>
      </c>
      <c r="D31" s="9" t="s">
        <v>152</v>
      </c>
      <c r="E31" s="9" t="s">
        <v>153</v>
      </c>
      <c r="F31" s="9" t="s">
        <v>154</v>
      </c>
      <c r="G31" s="9" t="s">
        <v>190</v>
      </c>
      <c r="H31" s="9" t="s">
        <v>155</v>
      </c>
      <c r="I31" s="9" t="s">
        <v>156</v>
      </c>
      <c r="J31" s="9" t="s">
        <v>157</v>
      </c>
      <c r="K31" s="9" t="s">
        <v>158</v>
      </c>
      <c r="L31" s="9" t="s">
        <v>159</v>
      </c>
      <c r="M31" s="9" t="s">
        <v>160</v>
      </c>
      <c r="N31" s="9" t="s">
        <v>161</v>
      </c>
      <c r="O31" s="9" t="s">
        <v>162</v>
      </c>
      <c r="P31" s="9" t="s">
        <v>163</v>
      </c>
      <c r="Q31" s="9" t="s">
        <v>164</v>
      </c>
      <c r="R31" s="9" t="s">
        <v>165</v>
      </c>
      <c r="S31" s="9" t="s">
        <v>166</v>
      </c>
    </row>
    <row r="32" spans="1:19">
      <c r="B32" s="10" t="s">
        <v>191</v>
      </c>
      <c r="C32" s="10" t="s">
        <v>32</v>
      </c>
      <c r="D32" s="10" t="s">
        <v>174</v>
      </c>
      <c r="E32" s="10">
        <v>39.299999999999997</v>
      </c>
      <c r="F32" s="10" t="s">
        <v>192</v>
      </c>
      <c r="G32" s="10" t="s">
        <v>193</v>
      </c>
      <c r="H32" s="10">
        <v>9</v>
      </c>
      <c r="I32" s="10" t="s">
        <v>194</v>
      </c>
      <c r="J32" s="10">
        <v>57</v>
      </c>
      <c r="K32" s="10">
        <v>31.3</v>
      </c>
      <c r="L32" s="10">
        <v>6</v>
      </c>
      <c r="M32" s="10">
        <v>43.2</v>
      </c>
      <c r="N32" s="10">
        <v>4.2</v>
      </c>
      <c r="O32" s="10">
        <v>10</v>
      </c>
      <c r="P32" s="10">
        <v>107.8</v>
      </c>
      <c r="Q32" s="10">
        <v>71.5</v>
      </c>
      <c r="R32" s="10">
        <v>39.5</v>
      </c>
      <c r="S32" s="10">
        <v>60</v>
      </c>
    </row>
    <row r="33" spans="2:19">
      <c r="B33" s="10" t="s">
        <v>195</v>
      </c>
      <c r="C33" s="10" t="s">
        <v>33</v>
      </c>
      <c r="D33" s="10" t="s">
        <v>174</v>
      </c>
      <c r="E33" s="10">
        <v>41.9</v>
      </c>
      <c r="F33" s="10" t="s">
        <v>192</v>
      </c>
      <c r="G33" s="10" t="s">
        <v>193</v>
      </c>
      <c r="H33" s="10">
        <v>9</v>
      </c>
      <c r="I33" s="10" t="s">
        <v>194</v>
      </c>
      <c r="J33" s="10">
        <v>59.5</v>
      </c>
      <c r="K33" s="10">
        <v>31.3</v>
      </c>
      <c r="L33" s="10">
        <v>6</v>
      </c>
      <c r="M33" s="10">
        <v>43.2</v>
      </c>
      <c r="N33" s="10">
        <v>4.2</v>
      </c>
      <c r="O33" s="10">
        <v>10</v>
      </c>
      <c r="P33" s="10">
        <v>110.3</v>
      </c>
      <c r="Q33" s="10">
        <v>75.5</v>
      </c>
      <c r="R33" s="10">
        <v>42</v>
      </c>
      <c r="S33" s="10">
        <v>60</v>
      </c>
    </row>
    <row r="34" spans="2:19">
      <c r="B34" s="10" t="s">
        <v>196</v>
      </c>
      <c r="C34" s="10" t="s">
        <v>178</v>
      </c>
      <c r="D34" s="10" t="s">
        <v>174</v>
      </c>
      <c r="E34" s="10">
        <v>44.4</v>
      </c>
      <c r="F34" s="10" t="s">
        <v>192</v>
      </c>
      <c r="G34" s="10" t="s">
        <v>193</v>
      </c>
      <c r="H34" s="10">
        <v>9</v>
      </c>
      <c r="I34" s="10" t="s">
        <v>194</v>
      </c>
      <c r="J34" s="10">
        <v>61</v>
      </c>
      <c r="K34" s="10">
        <v>31.3</v>
      </c>
      <c r="L34" s="10">
        <v>6</v>
      </c>
      <c r="M34" s="10">
        <v>43.2</v>
      </c>
      <c r="N34" s="10">
        <v>4.2</v>
      </c>
      <c r="O34" s="10">
        <v>10</v>
      </c>
      <c r="P34" s="10">
        <v>111.8</v>
      </c>
      <c r="Q34" s="10">
        <v>76.5</v>
      </c>
      <c r="R34" s="10">
        <v>43.5</v>
      </c>
      <c r="S34" s="10">
        <v>60</v>
      </c>
    </row>
    <row r="35" spans="2:19">
      <c r="B35" s="10" t="s">
        <v>197</v>
      </c>
      <c r="C35" s="10" t="s">
        <v>34</v>
      </c>
      <c r="D35" s="10" t="s">
        <v>174</v>
      </c>
      <c r="E35" s="10">
        <v>47</v>
      </c>
      <c r="F35" s="10" t="s">
        <v>192</v>
      </c>
      <c r="G35" s="10" t="s">
        <v>193</v>
      </c>
      <c r="H35" s="10">
        <v>9</v>
      </c>
      <c r="I35" s="10" t="s">
        <v>194</v>
      </c>
      <c r="J35" s="10">
        <v>62.5</v>
      </c>
      <c r="K35" s="10">
        <v>31.3</v>
      </c>
      <c r="L35" s="10">
        <v>6</v>
      </c>
      <c r="M35" s="10">
        <v>43.2</v>
      </c>
      <c r="N35" s="10">
        <v>4.2</v>
      </c>
      <c r="O35" s="10">
        <v>10</v>
      </c>
      <c r="P35" s="10">
        <v>113.3</v>
      </c>
      <c r="Q35" s="10">
        <v>78.400000000000006</v>
      </c>
      <c r="R35" s="10">
        <v>45</v>
      </c>
      <c r="S35" s="10">
        <v>60</v>
      </c>
    </row>
    <row r="36" spans="2:19">
      <c r="B36" s="10" t="s">
        <v>198</v>
      </c>
      <c r="C36" s="10" t="s">
        <v>35</v>
      </c>
      <c r="D36" s="10" t="s">
        <v>174</v>
      </c>
      <c r="E36" s="10">
        <v>51</v>
      </c>
      <c r="F36" s="10" t="s">
        <v>192</v>
      </c>
      <c r="G36" s="10" t="s">
        <v>193</v>
      </c>
      <c r="H36" s="10">
        <v>10.5</v>
      </c>
      <c r="I36" s="10" t="s">
        <v>194</v>
      </c>
      <c r="J36" s="10">
        <v>65.900000000000006</v>
      </c>
      <c r="K36" s="10">
        <v>31.3</v>
      </c>
      <c r="L36" s="10">
        <v>6</v>
      </c>
      <c r="M36" s="10">
        <v>43.2</v>
      </c>
      <c r="N36" s="10">
        <v>4.2</v>
      </c>
      <c r="O36" s="10">
        <v>10</v>
      </c>
      <c r="P36" s="10">
        <v>116.8</v>
      </c>
      <c r="Q36" s="10">
        <v>81.400000000000006</v>
      </c>
      <c r="R36" s="10">
        <v>48</v>
      </c>
      <c r="S36" s="10">
        <v>61.4</v>
      </c>
    </row>
    <row r="40" spans="2:19">
      <c r="B40" s="9" t="s">
        <v>150</v>
      </c>
      <c r="C40" s="10" t="s">
        <v>191</v>
      </c>
      <c r="D40" s="10" t="s">
        <v>195</v>
      </c>
      <c r="E40" s="10" t="s">
        <v>196</v>
      </c>
      <c r="F40" s="10" t="s">
        <v>197</v>
      </c>
      <c r="G40" s="10" t="s">
        <v>198</v>
      </c>
    </row>
    <row r="41" spans="2:19">
      <c r="B41" s="9" t="s">
        <v>151</v>
      </c>
      <c r="C41" s="10" t="s">
        <v>32</v>
      </c>
      <c r="D41" s="10" t="s">
        <v>33</v>
      </c>
      <c r="E41" s="10" t="s">
        <v>178</v>
      </c>
      <c r="F41" s="10" t="s">
        <v>34</v>
      </c>
      <c r="G41" s="10" t="s">
        <v>35</v>
      </c>
    </row>
    <row r="42" spans="2:19">
      <c r="B42" s="9" t="s">
        <v>152</v>
      </c>
      <c r="C42" s="10" t="s">
        <v>174</v>
      </c>
      <c r="D42" s="10" t="s">
        <v>174</v>
      </c>
      <c r="E42" s="10" t="s">
        <v>174</v>
      </c>
      <c r="F42" s="10" t="s">
        <v>174</v>
      </c>
      <c r="G42" s="10" t="s">
        <v>174</v>
      </c>
    </row>
    <row r="43" spans="2:19">
      <c r="B43" s="9" t="s">
        <v>153</v>
      </c>
      <c r="C43" s="10">
        <v>39.299999999999997</v>
      </c>
      <c r="D43" s="10">
        <v>41.9</v>
      </c>
      <c r="E43" s="10">
        <v>44.4</v>
      </c>
      <c r="F43" s="10">
        <v>47</v>
      </c>
      <c r="G43" s="10">
        <v>51</v>
      </c>
    </row>
    <row r="44" spans="2:19">
      <c r="B44" s="9" t="s">
        <v>154</v>
      </c>
      <c r="C44" s="10" t="s">
        <v>192</v>
      </c>
      <c r="D44" s="10" t="s">
        <v>192</v>
      </c>
      <c r="E44" s="10" t="s">
        <v>192</v>
      </c>
      <c r="F44" s="10" t="s">
        <v>192</v>
      </c>
      <c r="G44" s="10" t="s">
        <v>192</v>
      </c>
    </row>
    <row r="45" spans="2:19">
      <c r="B45" s="9" t="s">
        <v>190</v>
      </c>
      <c r="C45" s="10" t="s">
        <v>193</v>
      </c>
      <c r="D45" s="10" t="s">
        <v>193</v>
      </c>
      <c r="E45" s="10" t="s">
        <v>193</v>
      </c>
      <c r="F45" s="10" t="s">
        <v>193</v>
      </c>
      <c r="G45" s="10" t="s">
        <v>193</v>
      </c>
    </row>
    <row r="46" spans="2:19">
      <c r="B46" s="9" t="s">
        <v>155</v>
      </c>
      <c r="C46" s="10">
        <v>9</v>
      </c>
      <c r="D46" s="10">
        <v>9</v>
      </c>
      <c r="E46" s="10">
        <v>9</v>
      </c>
      <c r="F46" s="10">
        <v>9</v>
      </c>
      <c r="G46" s="10">
        <v>10.5</v>
      </c>
    </row>
    <row r="47" spans="2:19">
      <c r="B47" s="9" t="s">
        <v>156</v>
      </c>
      <c r="C47" s="10" t="s">
        <v>194</v>
      </c>
      <c r="D47" s="10" t="s">
        <v>194</v>
      </c>
      <c r="E47" s="10" t="s">
        <v>194</v>
      </c>
      <c r="F47" s="10" t="s">
        <v>194</v>
      </c>
      <c r="G47" s="10" t="s">
        <v>194</v>
      </c>
    </row>
    <row r="48" spans="2:19">
      <c r="B48" s="9" t="s">
        <v>157</v>
      </c>
      <c r="C48" s="10">
        <v>57</v>
      </c>
      <c r="D48" s="10">
        <v>59.5</v>
      </c>
      <c r="E48" s="10">
        <v>61</v>
      </c>
      <c r="F48" s="10">
        <v>62.5</v>
      </c>
      <c r="G48" s="10">
        <v>65.900000000000006</v>
      </c>
    </row>
    <row r="49" spans="2:7">
      <c r="B49" s="9" t="s">
        <v>158</v>
      </c>
      <c r="C49" s="10">
        <v>31.3</v>
      </c>
      <c r="D49" s="10">
        <v>31.3</v>
      </c>
      <c r="E49" s="10">
        <v>31.3</v>
      </c>
      <c r="F49" s="10">
        <v>31.3</v>
      </c>
      <c r="G49" s="10">
        <v>31.3</v>
      </c>
    </row>
    <row r="50" spans="2:7">
      <c r="B50" s="9" t="s">
        <v>159</v>
      </c>
      <c r="C50" s="10">
        <v>6</v>
      </c>
      <c r="D50" s="10">
        <v>6</v>
      </c>
      <c r="E50" s="10">
        <v>6</v>
      </c>
      <c r="F50" s="10">
        <v>6</v>
      </c>
      <c r="G50" s="10">
        <v>6</v>
      </c>
    </row>
    <row r="51" spans="2:7">
      <c r="B51" s="9" t="s">
        <v>160</v>
      </c>
      <c r="C51" s="10">
        <v>43.2</v>
      </c>
      <c r="D51" s="10">
        <v>43.2</v>
      </c>
      <c r="E51" s="10">
        <v>43.2</v>
      </c>
      <c r="F51" s="10">
        <v>43.2</v>
      </c>
      <c r="G51" s="10">
        <v>43.2</v>
      </c>
    </row>
    <row r="52" spans="2:7">
      <c r="B52" s="9" t="s">
        <v>161</v>
      </c>
      <c r="C52" s="10">
        <v>4.2</v>
      </c>
      <c r="D52" s="10">
        <v>4.2</v>
      </c>
      <c r="E52" s="10">
        <v>4.2</v>
      </c>
      <c r="F52" s="10">
        <v>4.2</v>
      </c>
      <c r="G52" s="10">
        <v>4.2</v>
      </c>
    </row>
    <row r="53" spans="2:7">
      <c r="B53" s="9" t="s">
        <v>162</v>
      </c>
      <c r="C53" s="10">
        <v>10</v>
      </c>
      <c r="D53" s="10">
        <v>10</v>
      </c>
      <c r="E53" s="10">
        <v>10</v>
      </c>
      <c r="F53" s="10">
        <v>10</v>
      </c>
      <c r="G53" s="10">
        <v>10</v>
      </c>
    </row>
    <row r="54" spans="2:7">
      <c r="B54" s="9" t="s">
        <v>163</v>
      </c>
      <c r="C54" s="10">
        <v>107.8</v>
      </c>
      <c r="D54" s="10">
        <v>110.3</v>
      </c>
      <c r="E54" s="10">
        <v>111.8</v>
      </c>
      <c r="F54" s="10">
        <v>113.3</v>
      </c>
      <c r="G54" s="10">
        <v>116.8</v>
      </c>
    </row>
    <row r="55" spans="2:7">
      <c r="B55" s="9" t="s">
        <v>164</v>
      </c>
      <c r="C55" s="10">
        <v>71.5</v>
      </c>
      <c r="D55" s="10">
        <v>75.5</v>
      </c>
      <c r="E55" s="10">
        <v>76.5</v>
      </c>
      <c r="F55" s="10">
        <v>78.400000000000006</v>
      </c>
      <c r="G55" s="10">
        <v>81.400000000000006</v>
      </c>
    </row>
    <row r="56" spans="2:7">
      <c r="B56" s="9" t="s">
        <v>165</v>
      </c>
      <c r="C56" s="10">
        <v>39.5</v>
      </c>
      <c r="D56" s="10">
        <v>42</v>
      </c>
      <c r="E56" s="10">
        <v>43.5</v>
      </c>
      <c r="F56" s="10">
        <v>45</v>
      </c>
      <c r="G56" s="10">
        <v>48</v>
      </c>
    </row>
    <row r="57" spans="2:7">
      <c r="B57" s="9" t="s">
        <v>166</v>
      </c>
      <c r="C57" s="10">
        <v>60</v>
      </c>
      <c r="D57" s="10">
        <v>60</v>
      </c>
      <c r="E57" s="10">
        <v>60</v>
      </c>
      <c r="F57" s="10">
        <v>60</v>
      </c>
      <c r="G57" s="10">
        <v>61.4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Specialized Epic Hardtail 2023</vt:lpstr>
      <vt:lpstr>Specialized Epic Hardtail 2019</vt:lpstr>
      <vt:lpstr>Trek Procaliber 2019</vt:lpstr>
      <vt:lpstr>Trek Procaliber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Walker</dc:creator>
  <cp:lastModifiedBy>Jeff Walker</cp:lastModifiedBy>
  <dcterms:created xsi:type="dcterms:W3CDTF">2023-06-12T10:52:36Z</dcterms:created>
  <dcterms:modified xsi:type="dcterms:W3CDTF">2023-06-17T19:24:02Z</dcterms:modified>
</cp:coreProperties>
</file>