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Library/CloudStorage/GoogleDrive-walker@maine.edu/My Drive/Github projects/Bike Geometry Project/data/"/>
    </mc:Choice>
  </mc:AlternateContent>
  <xr:revisionPtr revIDLastSave="0" documentId="13_ncr:1_{6501180B-1DF0-614B-8827-F9D5E630889C}" xr6:coauthVersionLast="47" xr6:coauthVersionMax="47" xr10:uidLastSave="{00000000-0000-0000-0000-000000000000}"/>
  <bookViews>
    <workbookView xWindow="3340" yWindow="1500" windowWidth="27240" windowHeight="15940" activeTab="1" xr2:uid="{F50048BF-B944-204F-AC5E-44BC05E1659C}"/>
  </bookViews>
  <sheets>
    <sheet name="Cannondale SuperX 2023" sheetId="3" r:id="rId1"/>
    <sheet name="Canyon Inflite CF 2023" sheetId="4" r:id="rId2"/>
    <sheet name="Specialized Crux 2023" sheetId="2" r:id="rId3"/>
    <sheet name="Trek Boone 6 202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4" l="1"/>
  <c r="H28" i="4"/>
  <c r="D27" i="4"/>
  <c r="E27" i="4"/>
  <c r="F27" i="4"/>
  <c r="G27" i="4"/>
  <c r="D28" i="4"/>
  <c r="E28" i="4"/>
  <c r="F28" i="4"/>
  <c r="G28" i="4"/>
  <c r="C28" i="4"/>
  <c r="C27" i="4"/>
  <c r="D19" i="4"/>
  <c r="E19" i="4"/>
  <c r="F19" i="4"/>
  <c r="G19" i="4"/>
  <c r="H19" i="4"/>
  <c r="C19" i="4"/>
  <c r="D5" i="3"/>
  <c r="E5" i="3"/>
  <c r="F5" i="3"/>
  <c r="G5" i="3"/>
  <c r="H5" i="3"/>
  <c r="C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C11" i="3"/>
  <c r="C12" i="3"/>
  <c r="C13" i="3"/>
  <c r="C14" i="3"/>
  <c r="C15" i="3"/>
  <c r="C16" i="3"/>
  <c r="C17" i="3"/>
  <c r="C18" i="3"/>
  <c r="C19" i="3"/>
  <c r="C10" i="3"/>
  <c r="C6" i="3"/>
  <c r="C9" i="3"/>
  <c r="C8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5" i="3"/>
  <c r="C20" i="3"/>
  <c r="C7" i="3"/>
  <c r="D30" i="2"/>
  <c r="E30" i="2"/>
  <c r="F30" i="2"/>
  <c r="G30" i="2"/>
  <c r="H30" i="2"/>
  <c r="D31" i="2"/>
  <c r="E31" i="2"/>
  <c r="F31" i="2"/>
  <c r="G31" i="2"/>
  <c r="H31" i="2"/>
  <c r="C31" i="2"/>
  <c r="C3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5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C3" i="1"/>
  <c r="D3" i="1"/>
  <c r="E3" i="1"/>
  <c r="F3" i="1"/>
  <c r="G3" i="1"/>
  <c r="H3" i="1"/>
  <c r="C5" i="1"/>
  <c r="D5" i="1"/>
  <c r="E5" i="1"/>
  <c r="F5" i="1"/>
  <c r="G5" i="1"/>
  <c r="H5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</calcChain>
</file>

<file path=xl/sharedStrings.xml><?xml version="1.0" encoding="utf-8"?>
<sst xmlns="http://schemas.openxmlformats.org/spreadsheetml/2006/main" count="453" uniqueCount="273">
  <si>
    <t>33.9" - 35.4"</t>
  </si>
  <si>
    <t>6'0.8" - 6'3.2"</t>
  </si>
  <si>
    <t>86 - 90 cm</t>
  </si>
  <si>
    <t>185 - 191 cm</t>
  </si>
  <si>
    <t>33.1" - 34.3"</t>
  </si>
  <si>
    <t>5'10.9" - 6'0.8"</t>
  </si>
  <si>
    <t>84 - 87 cm</t>
  </si>
  <si>
    <t>180 - 185 cm</t>
  </si>
  <si>
    <t>31.9" - 33.5"</t>
  </si>
  <si>
    <t>5'8.5" - 5'10.9"</t>
  </si>
  <si>
    <t>81 - 85 cm</t>
  </si>
  <si>
    <t>174 - 180 cm</t>
  </si>
  <si>
    <t>30.7" - 32.3"</t>
  </si>
  <si>
    <t>5'6.1" - 5'8.5"</t>
  </si>
  <si>
    <t>78 - 82 cm</t>
  </si>
  <si>
    <t>168 - 174 cm</t>
  </si>
  <si>
    <t>29.9" - 31.1"</t>
  </si>
  <si>
    <t>5'4.2" - 5'6.1"</t>
  </si>
  <si>
    <t>76 - 79 cm</t>
  </si>
  <si>
    <t>163 - 168 cm</t>
  </si>
  <si>
    <t>29.1" - 30.3"</t>
  </si>
  <si>
    <t>5'1.4" - 5'4.2"</t>
  </si>
  <si>
    <t>74 - 77 cm</t>
  </si>
  <si>
    <t>156 - 163 cm</t>
  </si>
  <si>
    <t>Inseam </t>
  </si>
  <si>
    <t>Rider Height </t>
  </si>
  <si>
    <t>Stem length</t>
  </si>
  <si>
    <t>N — Frame stack</t>
  </si>
  <si>
    <t>M — Frame reach</t>
  </si>
  <si>
    <t>L — Standover</t>
  </si>
  <si>
    <t>K — Wheelbase</t>
  </si>
  <si>
    <t>J — Trail</t>
  </si>
  <si>
    <t>I — Offset</t>
  </si>
  <si>
    <t>H — Chainstay length</t>
  </si>
  <si>
    <t>G — Bottom bracket drop</t>
  </si>
  <si>
    <t>E — Effective top tube</t>
  </si>
  <si>
    <t>D — Head angle</t>
  </si>
  <si>
    <t>C — Head tube length</t>
  </si>
  <si>
    <t>B — Seat tube angle</t>
  </si>
  <si>
    <t>A — Seat tube</t>
  </si>
  <si>
    <t>Wheel size</t>
  </si>
  <si>
    <t>61 cm</t>
  </si>
  <si>
    <t>58 cm</t>
  </si>
  <si>
    <t>56 cm</t>
  </si>
  <si>
    <t>54 cm</t>
  </si>
  <si>
    <t>52 cm</t>
  </si>
  <si>
    <t>49 cm</t>
  </si>
  <si>
    <t>Frame size number</t>
  </si>
  <si>
    <t>rider max</t>
  </si>
  <si>
    <t>rider_max</t>
  </si>
  <si>
    <t>rider min</t>
  </si>
  <si>
    <t>rider_min</t>
  </si>
  <si>
    <t>tire_width_max</t>
  </si>
  <si>
    <t>tire_width_spec</t>
  </si>
  <si>
    <t>handlebar_width</t>
  </si>
  <si>
    <t>crank_length</t>
  </si>
  <si>
    <t>Saddle rail height max (w/tall mast)</t>
  </si>
  <si>
    <t>height_4</t>
  </si>
  <si>
    <t>Saddle rail height min (w/tall mast)</t>
  </si>
  <si>
    <t>height_3</t>
  </si>
  <si>
    <t>Saddle rail height max (w/short mast)</t>
  </si>
  <si>
    <t>height_1</t>
  </si>
  <si>
    <t>Saddle rail height min (w/short mast)</t>
  </si>
  <si>
    <t>stem_length</t>
  </si>
  <si>
    <t>stack</t>
  </si>
  <si>
    <t>reach</t>
  </si>
  <si>
    <t>standover</t>
  </si>
  <si>
    <t>wheelbase</t>
  </si>
  <si>
    <t>trail</t>
  </si>
  <si>
    <t>fork_offset_rake</t>
  </si>
  <si>
    <t>chainstay_length</t>
  </si>
  <si>
    <t>bottom_bracket_drop</t>
  </si>
  <si>
    <t>top_tube_effective_length</t>
  </si>
  <si>
    <t>head_tube_angle</t>
  </si>
  <si>
    <t>head_tube_length</t>
  </si>
  <si>
    <t>seat_tube_angle</t>
  </si>
  <si>
    <t>seat_tube_length</t>
  </si>
  <si>
    <t>wheel_size</t>
  </si>
  <si>
    <t>frame_size</t>
  </si>
  <si>
    <t>model</t>
  </si>
  <si>
    <t>Date</t>
  </si>
  <si>
    <t>URL</t>
  </si>
  <si>
    <t>Material</t>
  </si>
  <si>
    <t>carbon</t>
  </si>
  <si>
    <t>frame size</t>
  </si>
  <si>
    <t>Crank Length</t>
  </si>
  <si>
    <t>Handlebar Width</t>
  </si>
  <si>
    <t>Stem Length</t>
  </si>
  <si>
    <t>saddle_width</t>
  </si>
  <si>
    <t>Saddle Width</t>
  </si>
  <si>
    <t>seatpost_length</t>
  </si>
  <si>
    <t>Seatpost Length</t>
  </si>
  <si>
    <t>Stack</t>
  </si>
  <si>
    <t>Reach</t>
  </si>
  <si>
    <t>Head Tube Length</t>
  </si>
  <si>
    <t>Head Tube Angle</t>
  </si>
  <si>
    <t>bb_height</t>
  </si>
  <si>
    <t>BB Height</t>
  </si>
  <si>
    <t>BB Drop</t>
  </si>
  <si>
    <t>Trail</t>
  </si>
  <si>
    <t>axle_crown</t>
  </si>
  <si>
    <t>Fork Length, Full</t>
  </si>
  <si>
    <t>Fork Rake/Offset</t>
  </si>
  <si>
    <t>front_center</t>
  </si>
  <si>
    <t>Front Center</t>
  </si>
  <si>
    <t>Chainstay Length</t>
  </si>
  <si>
    <t>Wheelbase</t>
  </si>
  <si>
    <t>Top Tube Length, Horizontal</t>
  </si>
  <si>
    <t>Bike Standover Height</t>
  </si>
  <si>
    <t>Seat Tube Length</t>
  </si>
  <si>
    <t>Seat Tube Angle</t>
  </si>
  <si>
    <t>155 - 163</t>
  </si>
  <si>
    <t>165mm</t>
  </si>
  <si>
    <t>170mm</t>
  </si>
  <si>
    <t>172.5mm</t>
  </si>
  <si>
    <t>175mm</t>
  </si>
  <si>
    <t>380mm</t>
  </si>
  <si>
    <t>400mm</t>
  </si>
  <si>
    <t>420mm</t>
  </si>
  <si>
    <t>440mm</t>
  </si>
  <si>
    <t>70mm</t>
  </si>
  <si>
    <t>80mm</t>
  </si>
  <si>
    <t>90mm</t>
  </si>
  <si>
    <t>100mm</t>
  </si>
  <si>
    <t>110mm</t>
  </si>
  <si>
    <t>155mm</t>
  </si>
  <si>
    <t>143mm</t>
  </si>
  <si>
    <t>405mm</t>
  </si>
  <si>
    <t>70.5°</t>
  </si>
  <si>
    <t>72.5°</t>
  </si>
  <si>
    <t>73.5°</t>
  </si>
  <si>
    <t>74°</t>
  </si>
  <si>
    <t>74mm</t>
  </si>
  <si>
    <t>72mm</t>
  </si>
  <si>
    <t>606mm</t>
  </si>
  <si>
    <t>496mm</t>
  </si>
  <si>
    <t>547mm</t>
  </si>
  <si>
    <t>75.5°</t>
  </si>
  <si>
    <t>Specialized Crux Pro</t>
  </si>
  <si>
    <t>https://www.specialized.com/us/en/crux-pro/p/199960?color=322101-199960</t>
  </si>
  <si>
    <t>330mm</t>
  </si>
  <si>
    <t>530mm</t>
  </si>
  <si>
    <t>560mm</t>
  </si>
  <si>
    <t>578mm</t>
  </si>
  <si>
    <t>598mm</t>
  </si>
  <si>
    <t>621mm</t>
  </si>
  <si>
    <t>375mm</t>
  </si>
  <si>
    <t>382mm</t>
  </si>
  <si>
    <t>388mm</t>
  </si>
  <si>
    <t>397mm</t>
  </si>
  <si>
    <t>415mm</t>
  </si>
  <si>
    <t>115mm</t>
  </si>
  <si>
    <t>130mm</t>
  </si>
  <si>
    <t>147mm</t>
  </si>
  <si>
    <t>167mm</t>
  </si>
  <si>
    <t>190mm</t>
  </si>
  <si>
    <t>71.25°</t>
  </si>
  <si>
    <t>71.5°</t>
  </si>
  <si>
    <t>72°</t>
  </si>
  <si>
    <t>72.25°</t>
  </si>
  <si>
    <t>284mm</t>
  </si>
  <si>
    <t>286mm</t>
  </si>
  <si>
    <t>69mm</t>
  </si>
  <si>
    <t>67mm</t>
  </si>
  <si>
    <t>64mm</t>
  </si>
  <si>
    <t>62mm</t>
  </si>
  <si>
    <t>60mm</t>
  </si>
  <si>
    <t>401mm</t>
  </si>
  <si>
    <t>50mm</t>
  </si>
  <si>
    <t>594mm</t>
  </si>
  <si>
    <t>600mm</t>
  </si>
  <si>
    <t>608mm</t>
  </si>
  <si>
    <t>618mm</t>
  </si>
  <si>
    <t>630mm</t>
  </si>
  <si>
    <t>644mm</t>
  </si>
  <si>
    <t>425mm</t>
  </si>
  <si>
    <t>1008mm</t>
  </si>
  <si>
    <t>1014mm</t>
  </si>
  <si>
    <t>1023mm</t>
  </si>
  <si>
    <t>1033mm</t>
  </si>
  <si>
    <t>1045mm</t>
  </si>
  <si>
    <t>1059mm</t>
  </si>
  <si>
    <t>512mm</t>
  </si>
  <si>
    <t>539mm</t>
  </si>
  <si>
    <t>549mm</t>
  </si>
  <si>
    <t>568mm</t>
  </si>
  <si>
    <t>582mm</t>
  </si>
  <si>
    <t>599mm</t>
  </si>
  <si>
    <t>749mm</t>
  </si>
  <si>
    <t>772mm</t>
  </si>
  <si>
    <t>794mm</t>
  </si>
  <si>
    <t>816mm</t>
  </si>
  <si>
    <t>841mm</t>
  </si>
  <si>
    <t>866mm</t>
  </si>
  <si>
    <t>466mm</t>
  </si>
  <si>
    <t>521mm</t>
  </si>
  <si>
    <t>546mm</t>
  </si>
  <si>
    <t>576mm</t>
  </si>
  <si>
    <t>* speced with 38 but using 33 cuz this is max for UCI cyclocross races</t>
  </si>
  <si>
    <t>163 - 168</t>
  </si>
  <si>
    <t>168 - 175</t>
  </si>
  <si>
    <t>175 - 183</t>
  </si>
  <si>
    <t>183 - 191</t>
  </si>
  <si>
    <t>191-198</t>
  </si>
  <si>
    <t>bottom_bracket_height</t>
  </si>
  <si>
    <t>Frame Size</t>
  </si>
  <si>
    <t>A Seat Tube Length (cm)</t>
  </si>
  <si>
    <t>B Top Tube Horizontal (cm)</t>
  </si>
  <si>
    <r>
      <t>@Html.Sitecore().DictionaryEx("/PDP/Sizing/Size", "Size*"):</t>
    </r>
    <r>
      <rPr>
        <sz val="16"/>
        <color rgb="FF222222"/>
        <rFont val="Helvetica"/>
        <family val="2"/>
      </rPr>
      <t>51</t>
    </r>
  </si>
  <si>
    <r>
      <t>@Html.Sitecore().DictionaryEx("/PDP/Sizing/Size", "Size*"):</t>
    </r>
    <r>
      <rPr>
        <sz val="16"/>
        <color rgb="FF222222"/>
        <rFont val="Helvetica"/>
        <family val="2"/>
      </rPr>
      <t>54</t>
    </r>
  </si>
  <si>
    <r>
      <t>@Html.Sitecore().DictionaryEx("/PDP/Sizing/Size", "Size*"):</t>
    </r>
    <r>
      <rPr>
        <sz val="16"/>
        <color rgb="FF222222"/>
        <rFont val="Helvetica"/>
        <family val="2"/>
      </rPr>
      <t>56</t>
    </r>
  </si>
  <si>
    <r>
      <t>@Html.Sitecore().DictionaryEx("/PDP/Sizing/Size", "Size*"):</t>
    </r>
    <r>
      <rPr>
        <sz val="16"/>
        <color rgb="FF222222"/>
        <rFont val="Helvetica"/>
        <family val="2"/>
      </rPr>
      <t>58</t>
    </r>
  </si>
  <si>
    <r>
      <t>@Html.Sitecore().DictionaryEx("/PDP/Sizing/Size", "Size*"):</t>
    </r>
    <r>
      <rPr>
        <sz val="16"/>
        <color rgb="FF222222"/>
        <rFont val="Helvetica"/>
        <family val="2"/>
      </rPr>
      <t>61</t>
    </r>
  </si>
  <si>
    <t>Cannondale SuperX 1</t>
  </si>
  <si>
    <t>https://www.cannondale.com/en-us/bikes/road/cyclocross/superx/superx-1</t>
  </si>
  <si>
    <t>71.0°</t>
  </si>
  <si>
    <t>73.0°</t>
  </si>
  <si>
    <t>70.0°</t>
  </si>
  <si>
    <t>74.6°</t>
  </si>
  <si>
    <t>74.0°</t>
  </si>
  <si>
    <t>C Head Tube Angle</t>
  </si>
  <si>
    <t>D Seat Tube Angle</t>
  </si>
  <si>
    <t>E Standover (cm)</t>
  </si>
  <si>
    <t>F Head Tube Length (cm)</t>
  </si>
  <si>
    <t>G Wheelbase (cm)</t>
  </si>
  <si>
    <t>H Front Center (cm)</t>
  </si>
  <si>
    <t>I Chain Stay Length (cm)</t>
  </si>
  <si>
    <t>J Bottom Bracket Drop (cm)</t>
  </si>
  <si>
    <t>K Bottom Bracket Height (cm)</t>
  </si>
  <si>
    <t>L Fork Rake (cm)</t>
  </si>
  <si>
    <t>M Trail (cm)</t>
  </si>
  <si>
    <t>N Stack (cm)</t>
  </si>
  <si>
    <t>0 Reach (cm)</t>
  </si>
  <si>
    <t>2XS</t>
  </si>
  <si>
    <t>XS</t>
  </si>
  <si>
    <t>S</t>
  </si>
  <si>
    <t>M</t>
  </si>
  <si>
    <t>L</t>
  </si>
  <si>
    <t>XL</t>
  </si>
  <si>
    <t>Seat Tube Length in mm (B)</t>
  </si>
  <si>
    <t>Top Tube Length in mm (C)</t>
  </si>
  <si>
    <t>Head Tube Length in mm (D)</t>
  </si>
  <si>
    <t>Head Tube Angle (E)</t>
  </si>
  <si>
    <t>Seat Tube Angle (F)</t>
  </si>
  <si>
    <t>chainstay_length_h</t>
  </si>
  <si>
    <t>Chainstay Length in mm (G)</t>
  </si>
  <si>
    <t>Wheel Base in mm (H)</t>
  </si>
  <si>
    <t>Stack in mm (I)</t>
  </si>
  <si>
    <t>Reach in mm (J)</t>
  </si>
  <si>
    <t>Stand-over Height in mm (K)</t>
  </si>
  <si>
    <t>Bottom Bracket Offset in mm (L)</t>
  </si>
  <si>
    <t>stack_plus</t>
  </si>
  <si>
    <t>Stack+ in mm</t>
  </si>
  <si>
    <t>reach_plus</t>
  </si>
  <si>
    <t>Reach+ in mm</t>
  </si>
  <si>
    <t>Body Height in cm</t>
  </si>
  <si>
    <t>160 - 166</t>
  </si>
  <si>
    <t>166 - 172</t>
  </si>
  <si>
    <t>172 - 178</t>
  </si>
  <si>
    <t>178 - 184</t>
  </si>
  <si>
    <t>184 - 190</t>
  </si>
  <si>
    <t>190 - 196</t>
  </si>
  <si>
    <t>Seat Height in mm (A)</t>
  </si>
  <si>
    <t>Inflite CF SLX 9</t>
  </si>
  <si>
    <t>643 - 743</t>
  </si>
  <si>
    <t>673 - 773</t>
  </si>
  <si>
    <t>703 - 803</t>
  </si>
  <si>
    <t>733 - 833</t>
  </si>
  <si>
    <t>763 - 863</t>
  </si>
  <si>
    <t>793 - 893</t>
  </si>
  <si>
    <t>chainstay Length computed</t>
  </si>
  <si>
    <t>fork rake</t>
  </si>
  <si>
    <t>https://www.canyon.com/en-us/road-bikes/cyclocross-bikes/inflite/cf-slx/inflite-cf-slx-9/3312.html?dwvar_3312_pv_rahmenfarbe=R059_P27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</si>
</sst>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13131"/>
      <name val="Arial"/>
      <family val="2"/>
    </font>
    <font>
      <b/>
      <sz val="14"/>
      <color rgb="FF313131"/>
      <name val="Arial"/>
      <family val="2"/>
    </font>
    <font>
      <sz val="14"/>
      <color theme="1"/>
      <name val="Futura Medium"/>
    </font>
    <font>
      <b/>
      <sz val="16"/>
      <color rgb="FF414141"/>
      <name val="DIN W01 Medium"/>
    </font>
    <font>
      <sz val="16"/>
      <color rgb="FF414141"/>
      <name val="DIN W01 Medium"/>
    </font>
    <font>
      <sz val="16"/>
      <color rgb="FF414141"/>
      <name val="DIN W01 Regular"/>
    </font>
    <font>
      <sz val="16"/>
      <color theme="1"/>
      <name val="Calibri"/>
      <family val="2"/>
      <scheme val="minor"/>
    </font>
    <font>
      <sz val="16"/>
      <color theme="1"/>
      <name val="Futura Medium"/>
    </font>
    <font>
      <sz val="16"/>
      <color rgb="FF222222"/>
      <name val="Helvetica"/>
      <family val="2"/>
    </font>
    <font>
      <b/>
      <sz val="16"/>
      <color rgb="FF222222"/>
      <name val="Helvetica"/>
      <family val="2"/>
    </font>
    <font>
      <sz val="14"/>
      <color rgb="FF222222"/>
      <name val="Helvetica"/>
      <family val="2"/>
    </font>
    <font>
      <b/>
      <sz val="14"/>
      <color rgb="FF22222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5" fontId="8" fillId="0" borderId="0" xfId="0" applyNumberFormat="1" applyFont="1"/>
    <xf numFmtId="0" fontId="10" fillId="0" borderId="0" xfId="0" applyFont="1"/>
    <xf numFmtId="0" fontId="11" fillId="0" borderId="0" xfId="0" applyFont="1"/>
    <xf numFmtId="15" fontId="1" fillId="0" borderId="0" xfId="0" applyNumberFormat="1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415363</xdr:colOff>
      <xdr:row>3</xdr:row>
      <xdr:rowOff>241300</xdr:rowOff>
    </xdr:from>
    <xdr:to>
      <xdr:col>22</xdr:col>
      <xdr:colOff>609599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844C72-3912-0030-B054-B08DBF04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2263" y="1079500"/>
          <a:ext cx="10925736" cy="1634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789733</xdr:colOff>
      <xdr:row>4</xdr:row>
      <xdr:rowOff>85377</xdr:rowOff>
    </xdr:from>
    <xdr:to>
      <xdr:col>17</xdr:col>
      <xdr:colOff>429878</xdr:colOff>
      <xdr:row>24</xdr:row>
      <xdr:rowOff>70977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305FCF-083C-7269-A239-44E5136E4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5027" y="1067226"/>
          <a:ext cx="6214263" cy="4894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C939-7ADF-C640-A5FC-89ED8B04FF85}">
  <dimension ref="A1:K71"/>
  <sheetViews>
    <sheetView topLeftCell="A12" workbookViewId="0">
      <selection activeCell="G13" sqref="G13"/>
    </sheetView>
  </sheetViews>
  <sheetFormatPr baseColWidth="10" defaultRowHeight="22"/>
  <cols>
    <col min="1" max="1" width="30.33203125" style="10" bestFit="1" customWidth="1"/>
    <col min="2" max="2" width="35" style="10" customWidth="1"/>
    <col min="3" max="16384" width="10.83203125" style="10"/>
  </cols>
  <sheetData>
    <row r="1" spans="1:11">
      <c r="A1" s="9" t="s">
        <v>79</v>
      </c>
      <c r="B1" s="9" t="s">
        <v>213</v>
      </c>
      <c r="C1" s="9"/>
      <c r="D1" s="9"/>
      <c r="E1" s="9"/>
      <c r="F1" s="9"/>
      <c r="G1" s="9"/>
      <c r="H1" s="9"/>
    </row>
    <row r="2" spans="1:11">
      <c r="A2" s="9" t="s">
        <v>80</v>
      </c>
      <c r="B2" s="11">
        <v>45105</v>
      </c>
      <c r="C2" s="9"/>
      <c r="D2" s="9"/>
      <c r="E2" s="9"/>
      <c r="F2" s="9"/>
      <c r="G2" s="9"/>
      <c r="H2" s="9"/>
    </row>
    <row r="3" spans="1:11">
      <c r="A3" s="9" t="s">
        <v>81</v>
      </c>
      <c r="B3" s="9" t="s">
        <v>214</v>
      </c>
      <c r="C3" s="9"/>
      <c r="D3" s="9"/>
      <c r="E3" s="9"/>
      <c r="F3" s="9"/>
      <c r="G3" s="9"/>
      <c r="H3" s="9"/>
      <c r="K3"/>
    </row>
    <row r="4" spans="1:11">
      <c r="A4" s="9" t="s">
        <v>82</v>
      </c>
      <c r="B4" s="9" t="s">
        <v>83</v>
      </c>
      <c r="C4" s="9"/>
      <c r="D4" s="9"/>
      <c r="E4" s="9"/>
      <c r="F4" s="9"/>
      <c r="G4" s="9"/>
      <c r="H4" s="9"/>
    </row>
    <row r="5" spans="1:11">
      <c r="A5" s="9" t="s">
        <v>78</v>
      </c>
      <c r="B5" s="9" t="str">
        <f>B33</f>
        <v>Frame Size</v>
      </c>
      <c r="C5" s="10">
        <f>C33</f>
        <v>46</v>
      </c>
      <c r="D5" s="10">
        <f t="shared" ref="D5:H5" si="0">D33</f>
        <v>51</v>
      </c>
      <c r="E5" s="10">
        <f t="shared" si="0"/>
        <v>54</v>
      </c>
      <c r="F5" s="10">
        <f t="shared" si="0"/>
        <v>56</v>
      </c>
      <c r="G5" s="10">
        <f t="shared" si="0"/>
        <v>58</v>
      </c>
      <c r="H5" s="10">
        <f t="shared" si="0"/>
        <v>61</v>
      </c>
      <c r="I5" s="9"/>
    </row>
    <row r="6" spans="1:11">
      <c r="A6" s="9" t="s">
        <v>76</v>
      </c>
      <c r="B6" s="9" t="str">
        <f t="shared" ref="B6:B20" si="1">B34</f>
        <v>A Seat Tube Length (cm)</v>
      </c>
      <c r="C6" s="9">
        <f>C34*10</f>
        <v>449</v>
      </c>
      <c r="D6" s="9">
        <f t="shared" ref="D6:H6" si="2">D34*10</f>
        <v>488</v>
      </c>
      <c r="E6" s="9">
        <f t="shared" si="2"/>
        <v>524</v>
      </c>
      <c r="F6" s="9">
        <f t="shared" si="2"/>
        <v>546</v>
      </c>
      <c r="G6" s="9">
        <f t="shared" si="2"/>
        <v>566</v>
      </c>
      <c r="H6" s="9">
        <f t="shared" si="2"/>
        <v>589</v>
      </c>
      <c r="I6" s="9"/>
    </row>
    <row r="7" spans="1:11">
      <c r="A7" s="9" t="s">
        <v>72</v>
      </c>
      <c r="B7" s="9" t="str">
        <f t="shared" si="1"/>
        <v>B Top Tube Horizontal (cm)</v>
      </c>
      <c r="C7" s="9">
        <f>C35*10</f>
        <v>507</v>
      </c>
      <c r="D7" s="9">
        <f t="shared" ref="D7:H7" si="3">D35*10</f>
        <v>524</v>
      </c>
      <c r="E7" s="9">
        <f t="shared" si="3"/>
        <v>537</v>
      </c>
      <c r="F7" s="9">
        <f t="shared" si="3"/>
        <v>555</v>
      </c>
      <c r="G7" s="9">
        <f t="shared" si="3"/>
        <v>568</v>
      </c>
      <c r="H7" s="9">
        <f t="shared" si="3"/>
        <v>586</v>
      </c>
      <c r="I7" s="9"/>
    </row>
    <row r="8" spans="1:11">
      <c r="A8" s="9" t="s">
        <v>73</v>
      </c>
      <c r="B8" s="9" t="str">
        <f t="shared" si="1"/>
        <v>C Head Tube Angle</v>
      </c>
      <c r="C8" s="9">
        <f>VALUE(LEFT(C36,4))</f>
        <v>70</v>
      </c>
      <c r="D8" s="9">
        <f t="shared" ref="D8:H8" si="4">VALUE(LEFT(D36,4))</f>
        <v>71</v>
      </c>
      <c r="E8" s="9">
        <f t="shared" si="4"/>
        <v>71</v>
      </c>
      <c r="F8" s="9">
        <f t="shared" si="4"/>
        <v>71</v>
      </c>
      <c r="G8" s="9">
        <f t="shared" si="4"/>
        <v>71</v>
      </c>
      <c r="H8" s="9">
        <f t="shared" si="4"/>
        <v>71</v>
      </c>
      <c r="I8" s="9"/>
    </row>
    <row r="9" spans="1:11">
      <c r="A9" s="9" t="s">
        <v>75</v>
      </c>
      <c r="B9" s="9" t="str">
        <f t="shared" si="1"/>
        <v>D Seat Tube Angle</v>
      </c>
      <c r="C9" s="9">
        <f>VALUE(LEFT(C37,4))</f>
        <v>74.599999999999994</v>
      </c>
      <c r="D9" s="9">
        <f t="shared" ref="D9:H9" si="5">VALUE(LEFT(D37,4))</f>
        <v>74</v>
      </c>
      <c r="E9" s="9">
        <f t="shared" si="5"/>
        <v>74</v>
      </c>
      <c r="F9" s="9">
        <f t="shared" si="5"/>
        <v>73.5</v>
      </c>
      <c r="G9" s="9">
        <f t="shared" si="5"/>
        <v>73.5</v>
      </c>
      <c r="H9" s="9">
        <f t="shared" si="5"/>
        <v>73</v>
      </c>
      <c r="I9" s="9"/>
    </row>
    <row r="10" spans="1:11">
      <c r="A10" s="9" t="s">
        <v>66</v>
      </c>
      <c r="B10" s="9" t="str">
        <f t="shared" si="1"/>
        <v>E Standover (cm)</v>
      </c>
      <c r="C10" s="9">
        <f>C38*10</f>
        <v>743</v>
      </c>
      <c r="D10" s="9">
        <f t="shared" ref="D10:H10" si="6">D38*10</f>
        <v>773</v>
      </c>
      <c r="E10" s="9">
        <f t="shared" si="6"/>
        <v>802</v>
      </c>
      <c r="F10" s="9">
        <f t="shared" si="6"/>
        <v>822</v>
      </c>
      <c r="G10" s="9">
        <f t="shared" si="6"/>
        <v>843</v>
      </c>
      <c r="H10" s="9">
        <f t="shared" si="6"/>
        <v>863</v>
      </c>
      <c r="I10" s="9"/>
    </row>
    <row r="11" spans="1:11">
      <c r="A11" s="9" t="s">
        <v>74</v>
      </c>
      <c r="B11" s="9" t="str">
        <f t="shared" si="1"/>
        <v>F Head Tube Length (cm)</v>
      </c>
      <c r="C11" s="9">
        <f t="shared" ref="C11:H19" si="7">C39*10</f>
        <v>93</v>
      </c>
      <c r="D11" s="9">
        <f t="shared" si="7"/>
        <v>110</v>
      </c>
      <c r="E11" s="9">
        <f t="shared" si="7"/>
        <v>132</v>
      </c>
      <c r="F11" s="9">
        <f t="shared" si="7"/>
        <v>153</v>
      </c>
      <c r="G11" s="9">
        <f t="shared" si="7"/>
        <v>175</v>
      </c>
      <c r="H11" s="9">
        <f t="shared" si="7"/>
        <v>196</v>
      </c>
      <c r="I11" s="9"/>
    </row>
    <row r="12" spans="1:11">
      <c r="A12" s="9" t="s">
        <v>67</v>
      </c>
      <c r="B12" s="9" t="str">
        <f t="shared" si="1"/>
        <v>G Wheelbase (cm)</v>
      </c>
      <c r="C12" s="9">
        <f t="shared" si="7"/>
        <v>1002</v>
      </c>
      <c r="D12" s="9">
        <f t="shared" si="7"/>
        <v>1005</v>
      </c>
      <c r="E12" s="9">
        <f t="shared" si="7"/>
        <v>1020</v>
      </c>
      <c r="F12" s="9">
        <f t="shared" si="7"/>
        <v>1034</v>
      </c>
      <c r="G12" s="9">
        <f t="shared" si="7"/>
        <v>1048</v>
      </c>
      <c r="H12" s="9">
        <f t="shared" si="7"/>
        <v>1061</v>
      </c>
      <c r="I12" s="9"/>
    </row>
    <row r="13" spans="1:11">
      <c r="A13" s="9" t="s">
        <v>103</v>
      </c>
      <c r="B13" s="9" t="str">
        <f t="shared" si="1"/>
        <v>H Front Center (cm)</v>
      </c>
      <c r="C13" s="9">
        <f t="shared" si="7"/>
        <v>590</v>
      </c>
      <c r="D13" s="9">
        <f t="shared" si="7"/>
        <v>593</v>
      </c>
      <c r="E13" s="9">
        <f t="shared" si="7"/>
        <v>607</v>
      </c>
      <c r="F13" s="9">
        <f t="shared" si="7"/>
        <v>621</v>
      </c>
      <c r="G13" s="9">
        <f t="shared" si="7"/>
        <v>635</v>
      </c>
      <c r="H13" s="9">
        <f t="shared" si="7"/>
        <v>648</v>
      </c>
      <c r="I13" s="9"/>
    </row>
    <row r="14" spans="1:11">
      <c r="A14" s="9" t="s">
        <v>70</v>
      </c>
      <c r="B14" s="9" t="str">
        <f t="shared" si="1"/>
        <v>I Chain Stay Length (cm)</v>
      </c>
      <c r="C14" s="9">
        <f t="shared" si="7"/>
        <v>422</v>
      </c>
      <c r="D14" s="9">
        <f t="shared" si="7"/>
        <v>422</v>
      </c>
      <c r="E14" s="9">
        <f t="shared" si="7"/>
        <v>422</v>
      </c>
      <c r="F14" s="9">
        <f t="shared" si="7"/>
        <v>422</v>
      </c>
      <c r="G14" s="9">
        <f t="shared" si="7"/>
        <v>422</v>
      </c>
      <c r="H14" s="9">
        <f t="shared" si="7"/>
        <v>422</v>
      </c>
      <c r="I14" s="9"/>
    </row>
    <row r="15" spans="1:11">
      <c r="A15" s="9" t="s">
        <v>71</v>
      </c>
      <c r="B15" s="9" t="str">
        <f t="shared" si="1"/>
        <v>J Bottom Bracket Drop (cm)</v>
      </c>
      <c r="C15" s="9">
        <f t="shared" si="7"/>
        <v>70</v>
      </c>
      <c r="D15" s="9">
        <f t="shared" si="7"/>
        <v>70</v>
      </c>
      <c r="E15" s="9">
        <f t="shared" si="7"/>
        <v>69</v>
      </c>
      <c r="F15" s="9">
        <f t="shared" si="7"/>
        <v>69</v>
      </c>
      <c r="G15" s="9">
        <f t="shared" si="7"/>
        <v>68</v>
      </c>
      <c r="H15" s="9">
        <f t="shared" si="7"/>
        <v>68</v>
      </c>
      <c r="I15" s="9"/>
    </row>
    <row r="16" spans="1:11">
      <c r="A16" s="9" t="s">
        <v>204</v>
      </c>
      <c r="B16" s="9" t="str">
        <f t="shared" si="1"/>
        <v>K Bottom Bracket Height (cm)</v>
      </c>
      <c r="C16" s="9">
        <f t="shared" si="7"/>
        <v>280</v>
      </c>
      <c r="D16" s="9">
        <f t="shared" si="7"/>
        <v>280</v>
      </c>
      <c r="E16" s="9">
        <f t="shared" si="7"/>
        <v>281</v>
      </c>
      <c r="F16" s="9">
        <f t="shared" si="7"/>
        <v>281</v>
      </c>
      <c r="G16" s="9">
        <f t="shared" si="7"/>
        <v>282</v>
      </c>
      <c r="H16" s="9">
        <f t="shared" si="7"/>
        <v>282</v>
      </c>
      <c r="I16" s="9"/>
    </row>
    <row r="17" spans="1:9">
      <c r="A17" s="9" t="s">
        <v>69</v>
      </c>
      <c r="B17" s="9" t="str">
        <f t="shared" si="1"/>
        <v>L Fork Rake (cm)</v>
      </c>
      <c r="C17" s="9">
        <f t="shared" si="7"/>
        <v>55</v>
      </c>
      <c r="D17" s="9">
        <f t="shared" si="7"/>
        <v>55</v>
      </c>
      <c r="E17" s="9">
        <f t="shared" si="7"/>
        <v>55</v>
      </c>
      <c r="F17" s="9">
        <f t="shared" si="7"/>
        <v>55</v>
      </c>
      <c r="G17" s="9">
        <f t="shared" si="7"/>
        <v>55</v>
      </c>
      <c r="H17" s="9">
        <f t="shared" si="7"/>
        <v>55</v>
      </c>
      <c r="I17" s="9"/>
    </row>
    <row r="18" spans="1:9">
      <c r="A18" s="9" t="s">
        <v>68</v>
      </c>
      <c r="B18" s="9" t="str">
        <f t="shared" si="1"/>
        <v>M Trail (cm)</v>
      </c>
      <c r="C18" s="9">
        <f t="shared" si="7"/>
        <v>69</v>
      </c>
      <c r="D18" s="9">
        <f t="shared" si="7"/>
        <v>62</v>
      </c>
      <c r="E18" s="9">
        <f t="shared" si="7"/>
        <v>62</v>
      </c>
      <c r="F18" s="9">
        <f t="shared" si="7"/>
        <v>62</v>
      </c>
      <c r="G18" s="9">
        <f t="shared" si="7"/>
        <v>62</v>
      </c>
      <c r="H18" s="9">
        <f t="shared" si="7"/>
        <v>62</v>
      </c>
      <c r="I18" s="9"/>
    </row>
    <row r="19" spans="1:9">
      <c r="A19" s="9" t="s">
        <v>64</v>
      </c>
      <c r="B19" s="9" t="str">
        <f t="shared" si="1"/>
        <v>N Stack (cm)</v>
      </c>
      <c r="C19" s="9">
        <f t="shared" si="7"/>
        <v>515</v>
      </c>
      <c r="D19" s="9">
        <f t="shared" si="7"/>
        <v>535</v>
      </c>
      <c r="E19" s="9">
        <f t="shared" si="7"/>
        <v>555</v>
      </c>
      <c r="F19" s="9">
        <f t="shared" si="7"/>
        <v>575</v>
      </c>
      <c r="G19" s="9">
        <f t="shared" si="7"/>
        <v>595</v>
      </c>
      <c r="H19" s="9">
        <f t="shared" si="7"/>
        <v>615</v>
      </c>
      <c r="I19" s="9"/>
    </row>
    <row r="20" spans="1:9">
      <c r="A20" s="9" t="s">
        <v>65</v>
      </c>
      <c r="B20" s="9" t="str">
        <f t="shared" si="1"/>
        <v>0 Reach (cm)</v>
      </c>
      <c r="C20" s="9">
        <f t="shared" ref="C20" si="8">C48*10</f>
        <v>365</v>
      </c>
      <c r="D20" s="9">
        <f t="shared" ref="D20:H20" si="9">D48*10</f>
        <v>371</v>
      </c>
      <c r="E20" s="9">
        <f t="shared" si="9"/>
        <v>378</v>
      </c>
      <c r="F20" s="9">
        <f t="shared" si="9"/>
        <v>385</v>
      </c>
      <c r="G20" s="9">
        <f t="shared" si="9"/>
        <v>392</v>
      </c>
      <c r="H20" s="9">
        <f t="shared" si="9"/>
        <v>398</v>
      </c>
      <c r="I20" s="9"/>
    </row>
    <row r="21" spans="1:9">
      <c r="A21" s="9" t="s">
        <v>63</v>
      </c>
      <c r="B21" s="9" t="s">
        <v>63</v>
      </c>
      <c r="C21" s="9"/>
      <c r="D21" s="9"/>
      <c r="E21" s="9"/>
      <c r="F21" s="9"/>
      <c r="G21" s="9"/>
      <c r="H21" s="9"/>
      <c r="I21" s="9"/>
    </row>
    <row r="22" spans="1:9">
      <c r="A22" s="9" t="s">
        <v>55</v>
      </c>
      <c r="B22" s="9" t="s">
        <v>55</v>
      </c>
      <c r="C22" s="9"/>
      <c r="D22" s="9"/>
      <c r="E22" s="9"/>
      <c r="F22" s="9"/>
      <c r="G22" s="9"/>
      <c r="H22" s="9"/>
      <c r="I22" s="9"/>
    </row>
    <row r="23" spans="1:9">
      <c r="A23" s="9" t="s">
        <v>54</v>
      </c>
      <c r="B23" s="9" t="s">
        <v>54</v>
      </c>
      <c r="C23" s="9"/>
      <c r="D23" s="9"/>
      <c r="E23" s="9"/>
      <c r="F23" s="9"/>
      <c r="G23" s="9"/>
      <c r="H23" s="9"/>
      <c r="I23" s="9"/>
    </row>
    <row r="24" spans="1:9">
      <c r="A24" s="9" t="s">
        <v>77</v>
      </c>
      <c r="B24" s="9" t="s">
        <v>77</v>
      </c>
      <c r="I24" s="9"/>
    </row>
    <row r="25" spans="1:9">
      <c r="A25" s="9" t="s">
        <v>53</v>
      </c>
      <c r="B25" s="9" t="s">
        <v>53</v>
      </c>
      <c r="C25" s="9">
        <v>40</v>
      </c>
      <c r="D25" s="9">
        <v>40</v>
      </c>
      <c r="E25" s="9">
        <v>40</v>
      </c>
      <c r="F25" s="9">
        <v>40</v>
      </c>
      <c r="G25" s="9">
        <v>40</v>
      </c>
      <c r="H25" s="9">
        <v>40</v>
      </c>
      <c r="I25" s="9"/>
    </row>
    <row r="26" spans="1:9">
      <c r="A26" s="9" t="s">
        <v>52</v>
      </c>
      <c r="B26" s="9" t="s">
        <v>52</v>
      </c>
      <c r="C26" s="9">
        <v>40</v>
      </c>
      <c r="D26" s="9">
        <v>40</v>
      </c>
      <c r="E26" s="9">
        <v>40</v>
      </c>
      <c r="F26" s="9">
        <v>40</v>
      </c>
      <c r="G26" s="9">
        <v>40</v>
      </c>
      <c r="H26" s="9">
        <v>40</v>
      </c>
      <c r="I26" s="9"/>
    </row>
    <row r="27" spans="1:9">
      <c r="A27" s="10" t="s">
        <v>51</v>
      </c>
      <c r="B27" s="10" t="s">
        <v>51</v>
      </c>
      <c r="C27" s="12">
        <v>152</v>
      </c>
      <c r="D27" s="12">
        <v>160</v>
      </c>
      <c r="E27" s="12">
        <v>165</v>
      </c>
      <c r="F27" s="12">
        <v>172</v>
      </c>
      <c r="G27" s="12">
        <v>177</v>
      </c>
      <c r="H27" s="12">
        <v>182</v>
      </c>
      <c r="I27" s="9"/>
    </row>
    <row r="28" spans="1:9">
      <c r="A28" s="10" t="s">
        <v>49</v>
      </c>
      <c r="B28" s="10" t="s">
        <v>49</v>
      </c>
      <c r="C28" s="12">
        <v>162</v>
      </c>
      <c r="D28" s="12">
        <v>170</v>
      </c>
      <c r="E28" s="12">
        <v>175</v>
      </c>
      <c r="F28" s="12">
        <v>182</v>
      </c>
      <c r="G28" s="12">
        <v>187</v>
      </c>
      <c r="H28" s="12">
        <v>193</v>
      </c>
      <c r="I28" s="12"/>
    </row>
    <row r="29" spans="1:9">
      <c r="I29" s="12"/>
    </row>
    <row r="30" spans="1:9">
      <c r="A30" s="9"/>
      <c r="B30" s="9"/>
      <c r="C30" s="9"/>
      <c r="D30" s="9"/>
      <c r="E30" s="9"/>
      <c r="F30" s="9"/>
      <c r="G30" s="9"/>
      <c r="H30" s="9"/>
    </row>
    <row r="31" spans="1:9">
      <c r="A31" s="9"/>
      <c r="B31" s="9"/>
      <c r="C31" s="9"/>
      <c r="D31" s="9"/>
      <c r="E31" s="9"/>
      <c r="F31" s="9"/>
      <c r="G31" s="9"/>
      <c r="H31" s="9"/>
    </row>
    <row r="32" spans="1:9">
      <c r="A32" s="9"/>
      <c r="B32" s="9"/>
      <c r="C32" s="9"/>
      <c r="D32" s="9"/>
      <c r="E32" s="9"/>
      <c r="F32" s="9"/>
      <c r="G32" s="9"/>
      <c r="H32" s="9"/>
    </row>
    <row r="33" spans="1:9" ht="31" customHeight="1">
      <c r="A33" s="9"/>
      <c r="B33" s="9" t="s">
        <v>205</v>
      </c>
      <c r="C33" s="10">
        <v>46</v>
      </c>
      <c r="D33" s="9">
        <v>51</v>
      </c>
      <c r="E33" s="9">
        <v>54</v>
      </c>
      <c r="F33" s="9">
        <v>56</v>
      </c>
      <c r="G33" s="9">
        <v>58</v>
      </c>
      <c r="H33" s="9">
        <v>61</v>
      </c>
      <c r="I33" s="9"/>
    </row>
    <row r="34" spans="1:9" ht="31" customHeight="1">
      <c r="A34" s="9"/>
      <c r="B34" s="9" t="s">
        <v>206</v>
      </c>
      <c r="C34" s="10">
        <v>44.9</v>
      </c>
      <c r="D34" s="9">
        <v>48.8</v>
      </c>
      <c r="E34" s="9">
        <v>52.4</v>
      </c>
      <c r="F34" s="9">
        <v>54.6</v>
      </c>
      <c r="G34" s="9">
        <v>56.6</v>
      </c>
      <c r="H34" s="9">
        <v>58.9</v>
      </c>
      <c r="I34" s="9"/>
    </row>
    <row r="35" spans="1:9" ht="31" customHeight="1">
      <c r="A35" s="9"/>
      <c r="B35" s="9" t="s">
        <v>207</v>
      </c>
      <c r="C35" s="10">
        <v>50.7</v>
      </c>
      <c r="D35" s="9">
        <v>52.4</v>
      </c>
      <c r="E35" s="9">
        <v>53.7</v>
      </c>
      <c r="F35" s="9">
        <v>55.5</v>
      </c>
      <c r="G35" s="9">
        <v>56.8</v>
      </c>
      <c r="H35" s="9">
        <v>58.6</v>
      </c>
      <c r="I35" s="9"/>
    </row>
    <row r="36" spans="1:9" ht="31" customHeight="1">
      <c r="A36" s="9"/>
      <c r="B36" s="9" t="s">
        <v>220</v>
      </c>
      <c r="C36" s="10" t="s">
        <v>217</v>
      </c>
      <c r="D36" s="9" t="s">
        <v>215</v>
      </c>
      <c r="E36" s="9" t="s">
        <v>215</v>
      </c>
      <c r="F36" s="9" t="s">
        <v>215</v>
      </c>
      <c r="G36" s="9" t="s">
        <v>215</v>
      </c>
      <c r="H36" s="9" t="s">
        <v>215</v>
      </c>
      <c r="I36" s="9"/>
    </row>
    <row r="37" spans="1:9" ht="31" customHeight="1">
      <c r="A37" s="9"/>
      <c r="B37" s="9" t="s">
        <v>221</v>
      </c>
      <c r="C37" s="10" t="s">
        <v>218</v>
      </c>
      <c r="D37" s="9" t="s">
        <v>219</v>
      </c>
      <c r="E37" s="9" t="s">
        <v>219</v>
      </c>
      <c r="F37" s="9" t="s">
        <v>130</v>
      </c>
      <c r="G37" s="9" t="s">
        <v>130</v>
      </c>
      <c r="H37" s="9" t="s">
        <v>216</v>
      </c>
      <c r="I37" s="9"/>
    </row>
    <row r="38" spans="1:9" ht="31" customHeight="1">
      <c r="A38" s="9"/>
      <c r="B38" s="9" t="s">
        <v>222</v>
      </c>
      <c r="C38" s="10">
        <v>74.3</v>
      </c>
      <c r="D38" s="9">
        <v>77.3</v>
      </c>
      <c r="E38" s="9">
        <v>80.2</v>
      </c>
      <c r="F38" s="9">
        <v>82.2</v>
      </c>
      <c r="G38" s="9">
        <v>84.3</v>
      </c>
      <c r="H38" s="9">
        <v>86.3</v>
      </c>
      <c r="I38" s="9"/>
    </row>
    <row r="39" spans="1:9" ht="31" customHeight="1">
      <c r="A39" s="9"/>
      <c r="B39" s="9" t="s">
        <v>223</v>
      </c>
      <c r="C39" s="10">
        <v>9.3000000000000007</v>
      </c>
      <c r="D39" s="9">
        <v>11</v>
      </c>
      <c r="E39" s="9">
        <v>13.2</v>
      </c>
      <c r="F39" s="9">
        <v>15.3</v>
      </c>
      <c r="G39" s="9">
        <v>17.5</v>
      </c>
      <c r="H39" s="9">
        <v>19.600000000000001</v>
      </c>
      <c r="I39" s="9"/>
    </row>
    <row r="40" spans="1:9" ht="31" customHeight="1">
      <c r="A40" s="9"/>
      <c r="B40" s="9" t="s">
        <v>224</v>
      </c>
      <c r="C40" s="10">
        <v>100.2</v>
      </c>
      <c r="D40" s="9">
        <v>100.5</v>
      </c>
      <c r="E40" s="9">
        <v>102</v>
      </c>
      <c r="F40" s="9">
        <v>103.4</v>
      </c>
      <c r="G40" s="9">
        <v>104.8</v>
      </c>
      <c r="H40" s="9">
        <v>106.1</v>
      </c>
      <c r="I40" s="9"/>
    </row>
    <row r="41" spans="1:9" ht="31" customHeight="1">
      <c r="A41" s="9"/>
      <c r="B41" s="9" t="s">
        <v>225</v>
      </c>
      <c r="C41" s="10">
        <v>59</v>
      </c>
      <c r="D41" s="9">
        <v>59.3</v>
      </c>
      <c r="E41" s="9">
        <v>60.7</v>
      </c>
      <c r="F41" s="9">
        <v>62.1</v>
      </c>
      <c r="G41" s="9">
        <v>63.5</v>
      </c>
      <c r="H41" s="9">
        <v>64.8</v>
      </c>
      <c r="I41" s="9"/>
    </row>
    <row r="42" spans="1:9" ht="31" customHeight="1">
      <c r="A42" s="9"/>
      <c r="B42" s="9" t="s">
        <v>226</v>
      </c>
      <c r="C42" s="10">
        <v>42.2</v>
      </c>
      <c r="D42" s="9">
        <v>42.2</v>
      </c>
      <c r="E42" s="9">
        <v>42.2</v>
      </c>
      <c r="F42" s="9">
        <v>42.2</v>
      </c>
      <c r="G42" s="9">
        <v>42.2</v>
      </c>
      <c r="H42" s="9">
        <v>42.2</v>
      </c>
      <c r="I42" s="9"/>
    </row>
    <row r="43" spans="1:9" ht="31" customHeight="1">
      <c r="A43" s="9"/>
      <c r="B43" s="9" t="s">
        <v>227</v>
      </c>
      <c r="C43" s="10">
        <v>7</v>
      </c>
      <c r="D43" s="9">
        <v>7</v>
      </c>
      <c r="E43" s="9">
        <v>6.9</v>
      </c>
      <c r="F43" s="9">
        <v>6.9</v>
      </c>
      <c r="G43" s="9">
        <v>6.8</v>
      </c>
      <c r="H43" s="9">
        <v>6.8</v>
      </c>
      <c r="I43" s="9"/>
    </row>
    <row r="44" spans="1:9" ht="31" customHeight="1">
      <c r="A44" s="9"/>
      <c r="B44" s="9" t="s">
        <v>228</v>
      </c>
      <c r="C44" s="10">
        <v>28</v>
      </c>
      <c r="D44" s="9">
        <v>28</v>
      </c>
      <c r="E44" s="9">
        <v>28.1</v>
      </c>
      <c r="F44" s="9">
        <v>28.1</v>
      </c>
      <c r="G44" s="9">
        <v>28.2</v>
      </c>
      <c r="H44" s="9">
        <v>28.2</v>
      </c>
      <c r="I44" s="9"/>
    </row>
    <row r="45" spans="1:9" ht="31" customHeight="1">
      <c r="A45" s="9"/>
      <c r="B45" s="9" t="s">
        <v>229</v>
      </c>
      <c r="C45" s="10">
        <v>5.5</v>
      </c>
      <c r="D45" s="10">
        <v>5.5</v>
      </c>
      <c r="E45" s="9">
        <v>5.5</v>
      </c>
      <c r="F45" s="9">
        <v>5.5</v>
      </c>
      <c r="G45" s="10">
        <v>5.5</v>
      </c>
      <c r="H45" s="9">
        <v>5.5</v>
      </c>
      <c r="I45" s="9"/>
    </row>
    <row r="46" spans="1:9" ht="31" customHeight="1">
      <c r="A46" s="9"/>
      <c r="B46" s="9" t="s">
        <v>230</v>
      </c>
      <c r="C46" s="10">
        <v>6.9</v>
      </c>
      <c r="D46" s="9">
        <v>6.2</v>
      </c>
      <c r="E46" s="9">
        <v>6.2</v>
      </c>
      <c r="F46" s="9">
        <v>6.2</v>
      </c>
      <c r="G46" s="9">
        <v>6.2</v>
      </c>
      <c r="H46" s="9">
        <v>6.2</v>
      </c>
      <c r="I46" s="9"/>
    </row>
    <row r="47" spans="1:9" ht="31" customHeight="1">
      <c r="A47" s="9"/>
      <c r="B47" s="9" t="s">
        <v>231</v>
      </c>
      <c r="C47" s="10">
        <v>51.5</v>
      </c>
      <c r="D47" s="9">
        <v>53.5</v>
      </c>
      <c r="E47" s="9">
        <v>55.5</v>
      </c>
      <c r="F47" s="9">
        <v>57.5</v>
      </c>
      <c r="G47" s="9">
        <v>59.5</v>
      </c>
      <c r="H47" s="9">
        <v>61.5</v>
      </c>
      <c r="I47" s="9"/>
    </row>
    <row r="48" spans="1:9" ht="31" customHeight="1">
      <c r="A48" s="9"/>
      <c r="B48" s="9" t="s">
        <v>232</v>
      </c>
      <c r="C48" s="10">
        <v>36.5</v>
      </c>
      <c r="D48" s="9">
        <v>37.1</v>
      </c>
      <c r="E48" s="9">
        <v>37.799999999999997</v>
      </c>
      <c r="F48" s="9">
        <v>38.5</v>
      </c>
      <c r="G48" s="9">
        <v>39.200000000000003</v>
      </c>
      <c r="H48" s="9">
        <v>39.799999999999997</v>
      </c>
      <c r="I48" s="9"/>
    </row>
    <row r="49" spans="1:9" ht="31" customHeight="1">
      <c r="A49" s="9"/>
      <c r="B49" s="9"/>
      <c r="D49" s="9"/>
      <c r="E49" s="9"/>
      <c r="F49" s="9"/>
      <c r="G49" s="9"/>
      <c r="H49" s="9"/>
      <c r="I49" s="9"/>
    </row>
    <row r="50" spans="1:9" ht="31" customHeight="1">
      <c r="A50" s="9"/>
      <c r="B50" s="9"/>
      <c r="D50" s="9"/>
      <c r="E50" s="9"/>
      <c r="F50" s="9"/>
      <c r="G50" s="9"/>
      <c r="H50" s="9"/>
      <c r="I50" s="9"/>
    </row>
    <row r="52" spans="1:9">
      <c r="B52" s="12">
        <v>46</v>
      </c>
    </row>
    <row r="55" spans="1:9">
      <c r="B55" s="13" t="s">
        <v>208</v>
      </c>
    </row>
    <row r="58" spans="1:9">
      <c r="B58" s="13" t="s">
        <v>209</v>
      </c>
    </row>
    <row r="61" spans="1:9">
      <c r="B61" s="13" t="s">
        <v>210</v>
      </c>
    </row>
    <row r="64" spans="1:9">
      <c r="B64" s="13" t="s">
        <v>211</v>
      </c>
    </row>
    <row r="67" spans="2:2">
      <c r="B67" s="13" t="s">
        <v>212</v>
      </c>
    </row>
    <row r="71" spans="2:2">
      <c r="B7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EE2C-A4E2-E44E-A76D-836E4791438A}">
  <dimension ref="A1:P58"/>
  <sheetViews>
    <sheetView tabSelected="1" zoomScale="119" zoomScaleNormal="119" workbookViewId="0">
      <selection activeCell="F15" sqref="F15"/>
    </sheetView>
  </sheetViews>
  <sheetFormatPr baseColWidth="10" defaultRowHeight="19"/>
  <cols>
    <col min="1" max="1" width="27.33203125" style="1" customWidth="1"/>
    <col min="2" max="2" width="29.5" style="1" customWidth="1"/>
    <col min="3" max="16384" width="10.83203125" style="1"/>
  </cols>
  <sheetData>
    <row r="1" spans="1:8">
      <c r="A1" s="1" t="s">
        <v>79</v>
      </c>
      <c r="B1" s="1" t="s">
        <v>263</v>
      </c>
    </row>
    <row r="2" spans="1:8">
      <c r="A2" s="1" t="s">
        <v>80</v>
      </c>
      <c r="B2" s="14">
        <v>45105</v>
      </c>
    </row>
    <row r="3" spans="1:8">
      <c r="A3" s="1" t="s">
        <v>81</v>
      </c>
      <c r="B3" s="1" t="s">
        <v>272</v>
      </c>
    </row>
    <row r="4" spans="1:8">
      <c r="A4" s="1" t="s">
        <v>82</v>
      </c>
      <c r="B4" s="1" t="s">
        <v>83</v>
      </c>
    </row>
    <row r="5" spans="1:8">
      <c r="A5" s="1" t="s">
        <v>78</v>
      </c>
      <c r="B5" s="1" t="s">
        <v>205</v>
      </c>
      <c r="C5" s="1" t="s">
        <v>233</v>
      </c>
      <c r="D5" s="1" t="s">
        <v>234</v>
      </c>
      <c r="E5" s="1" t="s">
        <v>235</v>
      </c>
      <c r="F5" s="1" t="s">
        <v>236</v>
      </c>
      <c r="G5" s="1" t="s">
        <v>237</v>
      </c>
      <c r="H5" s="1" t="s">
        <v>238</v>
      </c>
    </row>
    <row r="6" spans="1:8">
      <c r="A6" s="1" t="s">
        <v>76</v>
      </c>
      <c r="B6" s="1" t="s">
        <v>239</v>
      </c>
      <c r="C6" s="1">
        <v>452</v>
      </c>
      <c r="D6" s="1">
        <v>482</v>
      </c>
      <c r="E6" s="1">
        <v>512</v>
      </c>
      <c r="F6" s="1">
        <v>542</v>
      </c>
      <c r="G6" s="1">
        <v>572</v>
      </c>
      <c r="H6" s="1">
        <v>602</v>
      </c>
    </row>
    <row r="7" spans="1:8">
      <c r="A7" s="1" t="s">
        <v>72</v>
      </c>
      <c r="B7" s="1" t="s">
        <v>240</v>
      </c>
      <c r="C7" s="1">
        <v>522</v>
      </c>
      <c r="D7" s="1">
        <v>532</v>
      </c>
      <c r="E7" s="1">
        <v>550</v>
      </c>
      <c r="F7" s="1">
        <v>562</v>
      </c>
      <c r="G7" s="1">
        <v>578</v>
      </c>
      <c r="H7" s="1">
        <v>601</v>
      </c>
    </row>
    <row r="8" spans="1:8">
      <c r="A8" s="1" t="s">
        <v>74</v>
      </c>
      <c r="B8" s="1" t="s">
        <v>241</v>
      </c>
      <c r="C8" s="1">
        <v>113</v>
      </c>
      <c r="D8" s="1">
        <v>102</v>
      </c>
      <c r="E8" s="1">
        <v>119</v>
      </c>
      <c r="F8" s="1">
        <v>146</v>
      </c>
      <c r="G8" s="1">
        <v>168</v>
      </c>
      <c r="H8" s="1">
        <v>192</v>
      </c>
    </row>
    <row r="9" spans="1:8">
      <c r="A9" s="1" t="s">
        <v>73</v>
      </c>
      <c r="B9" s="1" t="s">
        <v>242</v>
      </c>
      <c r="C9" s="1">
        <v>71.5</v>
      </c>
      <c r="D9" s="1">
        <v>71</v>
      </c>
      <c r="E9" s="1">
        <v>72.25</v>
      </c>
      <c r="F9" s="1">
        <v>72.5</v>
      </c>
      <c r="G9" s="1">
        <v>72.5</v>
      </c>
      <c r="H9" s="1">
        <v>72.7</v>
      </c>
    </row>
    <row r="10" spans="1:8">
      <c r="A10" s="1" t="s">
        <v>75</v>
      </c>
      <c r="B10" s="1" t="s">
        <v>243</v>
      </c>
      <c r="C10" s="1">
        <v>73.5</v>
      </c>
      <c r="D10" s="1">
        <v>73.5</v>
      </c>
      <c r="E10" s="1">
        <v>73.5</v>
      </c>
      <c r="F10" s="1">
        <v>73.5</v>
      </c>
      <c r="G10" s="1">
        <v>73.5</v>
      </c>
      <c r="H10" s="1">
        <v>73.5</v>
      </c>
    </row>
    <row r="11" spans="1:8">
      <c r="A11" s="1" t="s">
        <v>244</v>
      </c>
      <c r="B11" s="1" t="s">
        <v>245</v>
      </c>
      <c r="C11" s="1">
        <v>415</v>
      </c>
      <c r="D11" s="1">
        <v>425</v>
      </c>
      <c r="E11" s="1">
        <v>425</v>
      </c>
      <c r="F11" s="1">
        <v>425</v>
      </c>
      <c r="G11" s="1">
        <v>425</v>
      </c>
      <c r="H11" s="1">
        <v>425</v>
      </c>
    </row>
    <row r="12" spans="1:8">
      <c r="A12" s="1" t="s">
        <v>67</v>
      </c>
      <c r="B12" s="1" t="s">
        <v>246</v>
      </c>
      <c r="C12" s="1">
        <v>980</v>
      </c>
      <c r="D12" s="1">
        <v>1000</v>
      </c>
      <c r="E12" s="1">
        <v>1006</v>
      </c>
      <c r="F12" s="1">
        <v>1018</v>
      </c>
      <c r="G12" s="1">
        <v>1034</v>
      </c>
      <c r="H12" s="1">
        <v>1055</v>
      </c>
    </row>
    <row r="13" spans="1:8">
      <c r="A13" s="1" t="s">
        <v>64</v>
      </c>
      <c r="B13" s="1" t="s">
        <v>247</v>
      </c>
      <c r="C13" s="1">
        <v>510</v>
      </c>
      <c r="D13" s="1">
        <v>527</v>
      </c>
      <c r="E13" s="1">
        <v>547</v>
      </c>
      <c r="F13" s="1">
        <v>572</v>
      </c>
      <c r="G13" s="1">
        <v>593</v>
      </c>
      <c r="H13" s="1">
        <v>616</v>
      </c>
    </row>
    <row r="14" spans="1:8">
      <c r="A14" s="1" t="s">
        <v>65</v>
      </c>
      <c r="B14" s="1" t="s">
        <v>248</v>
      </c>
      <c r="C14" s="1">
        <v>371</v>
      </c>
      <c r="D14" s="1">
        <v>376</v>
      </c>
      <c r="E14" s="1">
        <v>388</v>
      </c>
      <c r="F14" s="1">
        <v>393</v>
      </c>
      <c r="G14" s="1">
        <v>402</v>
      </c>
      <c r="H14" s="1">
        <v>418</v>
      </c>
    </row>
    <row r="15" spans="1:8">
      <c r="A15" s="1" t="s">
        <v>66</v>
      </c>
      <c r="B15" s="1" t="s">
        <v>249</v>
      </c>
      <c r="C15" s="1">
        <v>749</v>
      </c>
      <c r="D15" s="1">
        <v>783</v>
      </c>
      <c r="E15" s="1">
        <v>807</v>
      </c>
      <c r="F15" s="1">
        <v>839</v>
      </c>
      <c r="G15" s="1">
        <v>859</v>
      </c>
      <c r="H15" s="1">
        <v>883</v>
      </c>
    </row>
    <row r="16" spans="1:8">
      <c r="A16" s="1" t="s">
        <v>71</v>
      </c>
      <c r="B16" s="1" t="s">
        <v>250</v>
      </c>
      <c r="C16" s="1">
        <v>55</v>
      </c>
      <c r="D16" s="1">
        <v>66</v>
      </c>
      <c r="E16" s="1">
        <v>66</v>
      </c>
      <c r="F16" s="1">
        <v>64</v>
      </c>
      <c r="G16" s="1">
        <v>64</v>
      </c>
      <c r="H16" s="1">
        <v>64</v>
      </c>
    </row>
    <row r="17" spans="1:10">
      <c r="A17" s="1" t="s">
        <v>251</v>
      </c>
      <c r="B17" s="1" t="s">
        <v>252</v>
      </c>
      <c r="C17" s="1">
        <v>598</v>
      </c>
      <c r="D17" s="1">
        <v>618</v>
      </c>
      <c r="E17" s="1">
        <v>637</v>
      </c>
      <c r="F17" s="1">
        <v>663</v>
      </c>
      <c r="G17" s="1">
        <v>686</v>
      </c>
      <c r="H17" s="1">
        <v>709</v>
      </c>
    </row>
    <row r="18" spans="1:10">
      <c r="A18" s="1" t="s">
        <v>253</v>
      </c>
      <c r="B18" s="1" t="s">
        <v>254</v>
      </c>
      <c r="C18" s="1">
        <v>419</v>
      </c>
      <c r="D18" s="1">
        <v>433</v>
      </c>
      <c r="E18" s="1">
        <v>446</v>
      </c>
      <c r="F18" s="1">
        <v>462</v>
      </c>
      <c r="G18" s="1">
        <v>481</v>
      </c>
      <c r="H18" s="1">
        <v>497</v>
      </c>
    </row>
    <row r="19" spans="1:10">
      <c r="A19" s="1" t="s">
        <v>70</v>
      </c>
      <c r="B19" s="1" t="s">
        <v>270</v>
      </c>
      <c r="C19" s="1">
        <f>SQRT(C11^2+C16^2)</f>
        <v>418.62871377868959</v>
      </c>
      <c r="D19" s="1">
        <f t="shared" ref="D19:H19" si="0">SQRT(D11^2+D16^2)</f>
        <v>430.0941757336409</v>
      </c>
      <c r="E19" s="1">
        <f t="shared" si="0"/>
        <v>430.0941757336409</v>
      </c>
      <c r="F19" s="1">
        <f t="shared" si="0"/>
        <v>429.79181006622264</v>
      </c>
      <c r="G19" s="1">
        <f t="shared" si="0"/>
        <v>429.79181006622264</v>
      </c>
      <c r="H19" s="1">
        <f t="shared" si="0"/>
        <v>429.79181006622264</v>
      </c>
    </row>
    <row r="20" spans="1:10">
      <c r="A20" s="1" t="s">
        <v>69</v>
      </c>
      <c r="B20" s="1" t="s">
        <v>271</v>
      </c>
    </row>
    <row r="21" spans="1:10">
      <c r="A21" s="1" t="s">
        <v>77</v>
      </c>
      <c r="B21" s="1" t="s">
        <v>77</v>
      </c>
      <c r="C21" s="1">
        <v>650</v>
      </c>
      <c r="D21" s="1">
        <v>700</v>
      </c>
      <c r="E21" s="1">
        <v>700</v>
      </c>
      <c r="F21" s="1">
        <v>700</v>
      </c>
      <c r="G21" s="1">
        <v>700</v>
      </c>
      <c r="H21" s="1">
        <v>700</v>
      </c>
    </row>
    <row r="22" spans="1:10">
      <c r="A22" s="1" t="s">
        <v>63</v>
      </c>
      <c r="B22" s="1" t="s">
        <v>63</v>
      </c>
      <c r="C22" s="1">
        <v>70</v>
      </c>
      <c r="D22" s="1">
        <v>80</v>
      </c>
      <c r="E22" s="1">
        <v>80</v>
      </c>
      <c r="F22" s="1">
        <v>90</v>
      </c>
      <c r="G22" s="1">
        <v>10</v>
      </c>
      <c r="H22" s="1">
        <v>100</v>
      </c>
    </row>
    <row r="23" spans="1:10">
      <c r="A23" s="1" t="s">
        <v>55</v>
      </c>
      <c r="B23" s="1" t="s">
        <v>55</v>
      </c>
    </row>
    <row r="24" spans="1:10">
      <c r="A24" s="1" t="s">
        <v>54</v>
      </c>
      <c r="B24" s="1" t="s">
        <v>54</v>
      </c>
    </row>
    <row r="25" spans="1:10">
      <c r="A25" s="1" t="s">
        <v>53</v>
      </c>
      <c r="B25" s="1" t="s">
        <v>53</v>
      </c>
      <c r="C25" s="1">
        <v>33</v>
      </c>
      <c r="D25" s="1">
        <v>33</v>
      </c>
      <c r="E25" s="1">
        <v>33</v>
      </c>
      <c r="F25" s="1">
        <v>33</v>
      </c>
      <c r="G25" s="1">
        <v>33</v>
      </c>
      <c r="H25" s="1">
        <v>33</v>
      </c>
    </row>
    <row r="26" spans="1:10">
      <c r="A26" s="1" t="s">
        <v>52</v>
      </c>
      <c r="B26" s="1" t="s">
        <v>52</v>
      </c>
    </row>
    <row r="27" spans="1:10" ht="20">
      <c r="A27" s="4" t="s">
        <v>51</v>
      </c>
      <c r="B27" s="4" t="s">
        <v>51</v>
      </c>
      <c r="C27" s="15">
        <f>VALUE(LEFT(C30,3))</f>
        <v>160</v>
      </c>
      <c r="D27" s="15">
        <f t="shared" ref="D27:G27" si="1">VALUE(LEFT(D30,3))</f>
        <v>166</v>
      </c>
      <c r="E27" s="15">
        <f t="shared" si="1"/>
        <v>172</v>
      </c>
      <c r="F27" s="15">
        <f t="shared" si="1"/>
        <v>178</v>
      </c>
      <c r="G27" s="15">
        <f t="shared" si="1"/>
        <v>184</v>
      </c>
      <c r="H27" s="15">
        <f>VALUE(LEFT(H30,3))</f>
        <v>190</v>
      </c>
      <c r="I27" s="15"/>
      <c r="J27" s="15"/>
    </row>
    <row r="28" spans="1:10" ht="20">
      <c r="A28" s="4" t="s">
        <v>49</v>
      </c>
      <c r="B28" s="4" t="s">
        <v>49</v>
      </c>
      <c r="C28" s="15">
        <f>VALUE(RIGHT(C30,3))</f>
        <v>166</v>
      </c>
      <c r="D28" s="15">
        <f t="shared" ref="D28:G28" si="2">VALUE(RIGHT(D30,3))</f>
        <v>172</v>
      </c>
      <c r="E28" s="15">
        <f t="shared" si="2"/>
        <v>178</v>
      </c>
      <c r="F28" s="15">
        <f t="shared" si="2"/>
        <v>184</v>
      </c>
      <c r="G28" s="15">
        <f t="shared" si="2"/>
        <v>190</v>
      </c>
      <c r="H28" s="15">
        <f>VALUE(RIGHT(H30,3))</f>
        <v>196</v>
      </c>
      <c r="I28" s="15"/>
      <c r="J28" s="15"/>
    </row>
    <row r="30" spans="1:10">
      <c r="B30" s="1" t="s">
        <v>255</v>
      </c>
      <c r="C30" s="1" t="s">
        <v>256</v>
      </c>
      <c r="D30" s="1" t="s">
        <v>257</v>
      </c>
      <c r="E30" s="1" t="s">
        <v>258</v>
      </c>
      <c r="F30" s="1" t="s">
        <v>259</v>
      </c>
      <c r="G30" s="1" t="s">
        <v>260</v>
      </c>
      <c r="H30" s="1" t="s">
        <v>261</v>
      </c>
    </row>
    <row r="31" spans="1:10">
      <c r="B31" s="1" t="s">
        <v>262</v>
      </c>
      <c r="C31" s="1" t="s">
        <v>264</v>
      </c>
      <c r="D31" s="1" t="s">
        <v>265</v>
      </c>
      <c r="E31" s="1" t="s">
        <v>266</v>
      </c>
      <c r="F31" s="1" t="s">
        <v>267</v>
      </c>
      <c r="G31" s="1" t="s">
        <v>268</v>
      </c>
      <c r="H31" s="1" t="s">
        <v>269</v>
      </c>
    </row>
    <row r="43" spans="11:16">
      <c r="K43" s="15"/>
    </row>
    <row r="44" spans="11:16">
      <c r="K44" s="15"/>
      <c r="L44" s="15"/>
      <c r="M44" s="15"/>
      <c r="N44" s="15"/>
      <c r="O44" s="15"/>
      <c r="P44" s="15"/>
    </row>
    <row r="45" spans="11:16">
      <c r="K45" s="15"/>
      <c r="L45" s="15"/>
      <c r="M45" s="15"/>
      <c r="N45" s="15"/>
      <c r="O45" s="15"/>
      <c r="P45" s="15"/>
    </row>
    <row r="46" spans="11:16">
      <c r="K46" s="16"/>
    </row>
    <row r="49" spans="11:11">
      <c r="K49" s="16"/>
    </row>
    <row r="52" spans="11:11">
      <c r="K52" s="16"/>
    </row>
    <row r="55" spans="11:11">
      <c r="K55" s="16"/>
    </row>
    <row r="58" spans="11:11">
      <c r="K58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AC5B-143A-CB49-8087-A032D7603F98}">
  <dimension ref="A1:I76"/>
  <sheetViews>
    <sheetView topLeftCell="A15" workbookViewId="0">
      <selection activeCell="C28" sqref="C28:H28"/>
    </sheetView>
  </sheetViews>
  <sheetFormatPr baseColWidth="10" defaultRowHeight="20"/>
  <cols>
    <col min="1" max="1" width="29.33203125" style="4" customWidth="1"/>
    <col min="2" max="2" width="38.1640625" style="4" customWidth="1"/>
    <col min="3" max="16384" width="10.83203125" style="4"/>
  </cols>
  <sheetData>
    <row r="1" spans="1:8">
      <c r="A1" s="4" t="s">
        <v>79</v>
      </c>
      <c r="B1" s="4" t="s">
        <v>138</v>
      </c>
    </row>
    <row r="2" spans="1:8">
      <c r="A2" s="4" t="s">
        <v>80</v>
      </c>
      <c r="B2" s="5">
        <v>45105</v>
      </c>
    </row>
    <row r="3" spans="1:8">
      <c r="A3" s="4" t="s">
        <v>81</v>
      </c>
      <c r="B3" s="4" t="s">
        <v>139</v>
      </c>
    </row>
    <row r="4" spans="1:8">
      <c r="A4" s="4" t="s">
        <v>82</v>
      </c>
      <c r="B4" s="4" t="s">
        <v>83</v>
      </c>
    </row>
    <row r="5" spans="1:8">
      <c r="A5" s="4" t="s">
        <v>78</v>
      </c>
      <c r="B5" s="4" t="str">
        <f>B34</f>
        <v>frame size</v>
      </c>
      <c r="C5" s="4">
        <f>C34</f>
        <v>49</v>
      </c>
      <c r="D5" s="4">
        <f t="shared" ref="D5:H5" si="0">D34</f>
        <v>52</v>
      </c>
      <c r="E5" s="4">
        <f t="shared" si="0"/>
        <v>54</v>
      </c>
      <c r="F5" s="4">
        <f t="shared" si="0"/>
        <v>56</v>
      </c>
      <c r="G5" s="4">
        <f t="shared" si="0"/>
        <v>58</v>
      </c>
      <c r="H5" s="4">
        <f t="shared" si="0"/>
        <v>61</v>
      </c>
    </row>
    <row r="6" spans="1:8">
      <c r="A6" s="4" t="s">
        <v>55</v>
      </c>
      <c r="B6" s="4" t="str">
        <f t="shared" ref="B6:B26" si="1">B35</f>
        <v>Crank Length</v>
      </c>
      <c r="C6" s="4">
        <f>IF(RIGHT(C35,1)="m",VALUE(MID(C35,1,LEN(C35)-2)),VALUE(MID(C35,1,LEN(C35)-1)))</f>
        <v>165</v>
      </c>
      <c r="D6" s="4">
        <f t="shared" ref="D6:H6" si="2">IF(RIGHT(D35,1)="m",VALUE(MID(D35,1,LEN(D35)-2)),VALUE(MID(D35,1,LEN(D35)-1)))</f>
        <v>170</v>
      </c>
      <c r="E6" s="4">
        <f t="shared" si="2"/>
        <v>172.5</v>
      </c>
      <c r="F6" s="4">
        <f t="shared" si="2"/>
        <v>172.5</v>
      </c>
      <c r="G6" s="4">
        <f t="shared" si="2"/>
        <v>175</v>
      </c>
      <c r="H6" s="4">
        <f t="shared" si="2"/>
        <v>175</v>
      </c>
    </row>
    <row r="7" spans="1:8">
      <c r="A7" s="4" t="s">
        <v>54</v>
      </c>
      <c r="B7" s="4" t="str">
        <f t="shared" si="1"/>
        <v>Saddle Width</v>
      </c>
      <c r="C7" s="4">
        <f t="shared" ref="C7:H22" si="3">IF(RIGHT(C36,1)="m",VALUE(MID(C36,1,LEN(C36)-2)),VALUE(MID(C36,1,LEN(C36)-1)))</f>
        <v>155</v>
      </c>
      <c r="D7" s="4">
        <f t="shared" si="3"/>
        <v>155</v>
      </c>
      <c r="E7" s="4">
        <f t="shared" si="3"/>
        <v>143</v>
      </c>
      <c r="F7" s="4">
        <f t="shared" si="3"/>
        <v>143</v>
      </c>
      <c r="G7" s="4">
        <f t="shared" si="3"/>
        <v>143</v>
      </c>
      <c r="H7" s="4">
        <f t="shared" si="3"/>
        <v>143</v>
      </c>
    </row>
    <row r="8" spans="1:8">
      <c r="A8" s="4" t="s">
        <v>63</v>
      </c>
      <c r="B8" s="4" t="str">
        <f t="shared" si="1"/>
        <v>Seatpost Length</v>
      </c>
      <c r="C8" s="4">
        <f t="shared" si="3"/>
        <v>330</v>
      </c>
      <c r="D8" s="4">
        <f t="shared" si="3"/>
        <v>330</v>
      </c>
      <c r="E8" s="4">
        <f t="shared" si="3"/>
        <v>330</v>
      </c>
      <c r="F8" s="4">
        <f t="shared" si="3"/>
        <v>380</v>
      </c>
      <c r="G8" s="4">
        <f t="shared" si="3"/>
        <v>380</v>
      </c>
      <c r="H8" s="4">
        <f t="shared" si="3"/>
        <v>380</v>
      </c>
    </row>
    <row r="9" spans="1:8">
      <c r="A9" s="4" t="s">
        <v>88</v>
      </c>
      <c r="B9" s="4" t="str">
        <f t="shared" si="1"/>
        <v>Handlebar Width</v>
      </c>
      <c r="C9" s="4">
        <f t="shared" si="3"/>
        <v>380</v>
      </c>
      <c r="D9" s="4">
        <f t="shared" si="3"/>
        <v>400</v>
      </c>
      <c r="E9" s="4">
        <f t="shared" si="3"/>
        <v>420</v>
      </c>
      <c r="F9" s="4">
        <f t="shared" si="3"/>
        <v>420</v>
      </c>
      <c r="G9" s="4">
        <f t="shared" si="3"/>
        <v>440</v>
      </c>
      <c r="H9" s="4">
        <f t="shared" si="3"/>
        <v>440</v>
      </c>
    </row>
    <row r="10" spans="1:8">
      <c r="A10" s="4" t="s">
        <v>90</v>
      </c>
      <c r="B10" s="4" t="str">
        <f t="shared" si="1"/>
        <v>Stem Length</v>
      </c>
      <c r="C10" s="4">
        <f t="shared" si="3"/>
        <v>70</v>
      </c>
      <c r="D10" s="4">
        <f t="shared" si="3"/>
        <v>80</v>
      </c>
      <c r="E10" s="4">
        <f t="shared" si="3"/>
        <v>90</v>
      </c>
      <c r="F10" s="4">
        <f t="shared" si="3"/>
        <v>100</v>
      </c>
      <c r="G10" s="4">
        <f t="shared" si="3"/>
        <v>110</v>
      </c>
      <c r="H10" s="4">
        <f t="shared" si="3"/>
        <v>110</v>
      </c>
    </row>
    <row r="11" spans="1:8">
      <c r="A11" s="4" t="s">
        <v>64</v>
      </c>
      <c r="B11" s="4" t="str">
        <f t="shared" si="1"/>
        <v>Stack</v>
      </c>
      <c r="C11" s="4">
        <f t="shared" si="3"/>
        <v>530</v>
      </c>
      <c r="D11" s="4">
        <f t="shared" si="3"/>
        <v>547</v>
      </c>
      <c r="E11" s="4">
        <f t="shared" si="3"/>
        <v>560</v>
      </c>
      <c r="F11" s="4">
        <f t="shared" si="3"/>
        <v>578</v>
      </c>
      <c r="G11" s="4">
        <f t="shared" si="3"/>
        <v>598</v>
      </c>
      <c r="H11" s="4">
        <f t="shared" si="3"/>
        <v>621</v>
      </c>
    </row>
    <row r="12" spans="1:8">
      <c r="A12" s="4" t="s">
        <v>65</v>
      </c>
      <c r="B12" s="4" t="str">
        <f t="shared" si="1"/>
        <v>Reach</v>
      </c>
      <c r="C12" s="4">
        <f t="shared" si="3"/>
        <v>375</v>
      </c>
      <c r="D12" s="4">
        <f t="shared" si="3"/>
        <v>382</v>
      </c>
      <c r="E12" s="4">
        <f t="shared" si="3"/>
        <v>388</v>
      </c>
      <c r="F12" s="4">
        <f t="shared" si="3"/>
        <v>397</v>
      </c>
      <c r="G12" s="4">
        <f t="shared" si="3"/>
        <v>405</v>
      </c>
      <c r="H12" s="4">
        <f t="shared" si="3"/>
        <v>415</v>
      </c>
    </row>
    <row r="13" spans="1:8">
      <c r="A13" s="4" t="s">
        <v>74</v>
      </c>
      <c r="B13" s="4" t="str">
        <f t="shared" si="1"/>
        <v>Head Tube Length</v>
      </c>
      <c r="C13" s="4">
        <f t="shared" si="3"/>
        <v>100</v>
      </c>
      <c r="D13" s="4">
        <f t="shared" si="3"/>
        <v>115</v>
      </c>
      <c r="E13" s="4">
        <f t="shared" si="3"/>
        <v>130</v>
      </c>
      <c r="F13" s="4">
        <f t="shared" si="3"/>
        <v>147</v>
      </c>
      <c r="G13" s="4">
        <f t="shared" si="3"/>
        <v>167</v>
      </c>
      <c r="H13" s="4">
        <f t="shared" si="3"/>
        <v>190</v>
      </c>
    </row>
    <row r="14" spans="1:8">
      <c r="A14" s="4" t="s">
        <v>73</v>
      </c>
      <c r="B14" s="4" t="str">
        <f t="shared" si="1"/>
        <v>Head Tube Angle</v>
      </c>
      <c r="C14" s="4">
        <f t="shared" si="3"/>
        <v>70.5</v>
      </c>
      <c r="D14" s="4">
        <f t="shared" si="3"/>
        <v>71.25</v>
      </c>
      <c r="E14" s="4">
        <f t="shared" si="3"/>
        <v>71.5</v>
      </c>
      <c r="F14" s="4">
        <f t="shared" si="3"/>
        <v>72</v>
      </c>
      <c r="G14" s="4">
        <f t="shared" si="3"/>
        <v>72.25</v>
      </c>
      <c r="H14" s="4">
        <f t="shared" si="3"/>
        <v>72.5</v>
      </c>
    </row>
    <row r="15" spans="1:8">
      <c r="A15" s="4" t="s">
        <v>96</v>
      </c>
      <c r="B15" s="4" t="str">
        <f t="shared" si="1"/>
        <v>BB Height</v>
      </c>
      <c r="C15" s="4">
        <f t="shared" si="3"/>
        <v>284</v>
      </c>
      <c r="D15" s="4">
        <f t="shared" si="3"/>
        <v>284</v>
      </c>
      <c r="E15" s="4">
        <f t="shared" si="3"/>
        <v>286</v>
      </c>
      <c r="F15" s="4">
        <f t="shared" si="3"/>
        <v>286</v>
      </c>
      <c r="G15" s="4">
        <f t="shared" si="3"/>
        <v>286</v>
      </c>
      <c r="H15" s="4">
        <f t="shared" si="3"/>
        <v>286</v>
      </c>
    </row>
    <row r="16" spans="1:8">
      <c r="A16" s="4" t="s">
        <v>71</v>
      </c>
      <c r="B16" s="4" t="str">
        <f t="shared" si="1"/>
        <v>BB Drop</v>
      </c>
      <c r="C16" s="4">
        <f t="shared" si="3"/>
        <v>74</v>
      </c>
      <c r="D16" s="4">
        <f t="shared" si="3"/>
        <v>74</v>
      </c>
      <c r="E16" s="4">
        <f t="shared" si="3"/>
        <v>72</v>
      </c>
      <c r="F16" s="4">
        <f t="shared" si="3"/>
        <v>72</v>
      </c>
      <c r="G16" s="4">
        <f t="shared" si="3"/>
        <v>72</v>
      </c>
      <c r="H16" s="4">
        <f t="shared" si="3"/>
        <v>72</v>
      </c>
    </row>
    <row r="17" spans="1:9">
      <c r="A17" s="4" t="s">
        <v>68</v>
      </c>
      <c r="B17" s="4" t="str">
        <f t="shared" si="1"/>
        <v>Trail</v>
      </c>
      <c r="C17" s="4">
        <f t="shared" si="3"/>
        <v>74</v>
      </c>
      <c r="D17" s="4">
        <f t="shared" si="3"/>
        <v>69</v>
      </c>
      <c r="E17" s="4">
        <f t="shared" si="3"/>
        <v>67</v>
      </c>
      <c r="F17" s="4">
        <f t="shared" si="3"/>
        <v>64</v>
      </c>
      <c r="G17" s="4">
        <f t="shared" si="3"/>
        <v>62</v>
      </c>
      <c r="H17" s="4">
        <f t="shared" si="3"/>
        <v>60</v>
      </c>
    </row>
    <row r="18" spans="1:9">
      <c r="A18" s="4" t="s">
        <v>100</v>
      </c>
      <c r="B18" s="4" t="str">
        <f t="shared" si="1"/>
        <v>Fork Length, Full</v>
      </c>
      <c r="C18" s="4">
        <f t="shared" si="3"/>
        <v>401</v>
      </c>
      <c r="D18" s="4">
        <f t="shared" si="3"/>
        <v>401</v>
      </c>
      <c r="E18" s="4">
        <f t="shared" si="3"/>
        <v>401</v>
      </c>
      <c r="F18" s="4">
        <f t="shared" si="3"/>
        <v>401</v>
      </c>
      <c r="G18" s="4">
        <f t="shared" si="3"/>
        <v>401</v>
      </c>
      <c r="H18" s="4">
        <f t="shared" si="3"/>
        <v>401</v>
      </c>
    </row>
    <row r="19" spans="1:9">
      <c r="A19" s="4" t="s">
        <v>69</v>
      </c>
      <c r="B19" s="4" t="str">
        <f t="shared" si="1"/>
        <v>Fork Rake/Offset</v>
      </c>
      <c r="C19" s="4">
        <f t="shared" si="3"/>
        <v>50</v>
      </c>
      <c r="D19" s="4">
        <f t="shared" si="3"/>
        <v>50</v>
      </c>
      <c r="E19" s="4">
        <f t="shared" si="3"/>
        <v>50</v>
      </c>
      <c r="F19" s="4">
        <f t="shared" si="3"/>
        <v>50</v>
      </c>
      <c r="G19" s="4">
        <f t="shared" si="3"/>
        <v>50</v>
      </c>
      <c r="H19" s="4">
        <f t="shared" si="3"/>
        <v>50</v>
      </c>
    </row>
    <row r="20" spans="1:9">
      <c r="A20" s="4" t="s">
        <v>103</v>
      </c>
      <c r="B20" s="4" t="str">
        <f t="shared" si="1"/>
        <v>Front Center</v>
      </c>
      <c r="C20" s="4">
        <f t="shared" si="3"/>
        <v>594</v>
      </c>
      <c r="D20" s="4">
        <f t="shared" si="3"/>
        <v>600</v>
      </c>
      <c r="E20" s="4">
        <f t="shared" si="3"/>
        <v>608</v>
      </c>
      <c r="F20" s="4">
        <f t="shared" si="3"/>
        <v>618</v>
      </c>
      <c r="G20" s="4">
        <f t="shared" si="3"/>
        <v>630</v>
      </c>
      <c r="H20" s="4">
        <f t="shared" si="3"/>
        <v>644</v>
      </c>
    </row>
    <row r="21" spans="1:9">
      <c r="A21" s="4" t="s">
        <v>70</v>
      </c>
      <c r="B21" s="4" t="str">
        <f t="shared" si="1"/>
        <v>Chainstay Length</v>
      </c>
      <c r="C21" s="4">
        <f t="shared" si="3"/>
        <v>425</v>
      </c>
      <c r="D21" s="4">
        <f t="shared" si="3"/>
        <v>425</v>
      </c>
      <c r="E21" s="4">
        <f t="shared" si="3"/>
        <v>425</v>
      </c>
      <c r="F21" s="4">
        <f t="shared" si="3"/>
        <v>425</v>
      </c>
      <c r="G21" s="4">
        <f t="shared" si="3"/>
        <v>425</v>
      </c>
      <c r="H21" s="4">
        <f t="shared" si="3"/>
        <v>425</v>
      </c>
    </row>
    <row r="22" spans="1:9">
      <c r="A22" s="4" t="s">
        <v>67</v>
      </c>
      <c r="B22" s="4" t="str">
        <f t="shared" si="1"/>
        <v>Wheelbase</v>
      </c>
      <c r="C22" s="4">
        <f t="shared" si="3"/>
        <v>1008</v>
      </c>
      <c r="D22" s="4">
        <f t="shared" si="3"/>
        <v>1014</v>
      </c>
      <c r="E22" s="4">
        <f t="shared" si="3"/>
        <v>1023</v>
      </c>
      <c r="F22" s="4">
        <f t="shared" si="3"/>
        <v>1033</v>
      </c>
      <c r="G22" s="4">
        <f t="shared" si="3"/>
        <v>1045</v>
      </c>
      <c r="H22" s="4">
        <f t="shared" si="3"/>
        <v>1059</v>
      </c>
    </row>
    <row r="23" spans="1:9">
      <c r="A23" s="4" t="s">
        <v>72</v>
      </c>
      <c r="B23" s="4" t="str">
        <f t="shared" si="1"/>
        <v>Top Tube Length, Horizontal</v>
      </c>
      <c r="C23" s="4">
        <f t="shared" ref="C23:H26" si="4">IF(RIGHT(C52,1)="m",VALUE(MID(C52,1,LEN(C52)-2)),VALUE(MID(C52,1,LEN(C52)-1)))</f>
        <v>512</v>
      </c>
      <c r="D23" s="4">
        <f t="shared" si="4"/>
        <v>539</v>
      </c>
      <c r="E23" s="4">
        <f t="shared" si="4"/>
        <v>549</v>
      </c>
      <c r="F23" s="4">
        <f t="shared" si="4"/>
        <v>568</v>
      </c>
      <c r="G23" s="4">
        <f t="shared" si="4"/>
        <v>582</v>
      </c>
      <c r="H23" s="4">
        <f t="shared" si="4"/>
        <v>599</v>
      </c>
    </row>
    <row r="24" spans="1:9">
      <c r="A24" s="4" t="s">
        <v>66</v>
      </c>
      <c r="B24" s="4" t="str">
        <f t="shared" si="1"/>
        <v>Bike Standover Height</v>
      </c>
      <c r="C24" s="4">
        <f t="shared" si="4"/>
        <v>749</v>
      </c>
      <c r="D24" s="4">
        <f t="shared" si="4"/>
        <v>772</v>
      </c>
      <c r="E24" s="4">
        <f t="shared" si="4"/>
        <v>794</v>
      </c>
      <c r="F24" s="4">
        <f t="shared" si="4"/>
        <v>816</v>
      </c>
      <c r="G24" s="4">
        <f t="shared" si="4"/>
        <v>841</v>
      </c>
      <c r="H24" s="4">
        <f t="shared" si="4"/>
        <v>866</v>
      </c>
    </row>
    <row r="25" spans="1:9">
      <c r="A25" s="4" t="s">
        <v>76</v>
      </c>
      <c r="B25" s="4" t="str">
        <f t="shared" si="1"/>
        <v>Seat Tube Length</v>
      </c>
      <c r="C25" s="4">
        <f t="shared" si="4"/>
        <v>466</v>
      </c>
      <c r="D25" s="4">
        <f t="shared" si="4"/>
        <v>496</v>
      </c>
      <c r="E25" s="4">
        <f t="shared" si="4"/>
        <v>521</v>
      </c>
      <c r="F25" s="4">
        <f t="shared" si="4"/>
        <v>546</v>
      </c>
      <c r="G25" s="4">
        <f t="shared" si="4"/>
        <v>576</v>
      </c>
      <c r="H25" s="4">
        <f t="shared" si="4"/>
        <v>606</v>
      </c>
    </row>
    <row r="26" spans="1:9">
      <c r="A26" s="4" t="s">
        <v>75</v>
      </c>
      <c r="B26" s="4" t="str">
        <f t="shared" si="1"/>
        <v>Seat Tube Angle</v>
      </c>
      <c r="C26" s="4">
        <f t="shared" si="4"/>
        <v>75.5</v>
      </c>
      <c r="D26" s="4">
        <f t="shared" si="4"/>
        <v>74</v>
      </c>
      <c r="E26" s="4">
        <f t="shared" si="4"/>
        <v>74</v>
      </c>
      <c r="F26" s="4">
        <f t="shared" si="4"/>
        <v>73.5</v>
      </c>
      <c r="G26" s="4">
        <f t="shared" si="4"/>
        <v>73.5</v>
      </c>
      <c r="H26" s="4">
        <f t="shared" si="4"/>
        <v>73.5</v>
      </c>
    </row>
    <row r="27" spans="1:9">
      <c r="A27" s="4" t="s">
        <v>77</v>
      </c>
      <c r="B27" s="4" t="s">
        <v>77</v>
      </c>
      <c r="C27" s="4">
        <v>700</v>
      </c>
      <c r="D27" s="4">
        <v>700</v>
      </c>
      <c r="E27" s="4">
        <v>700</v>
      </c>
      <c r="F27" s="4">
        <v>700</v>
      </c>
      <c r="G27" s="4">
        <v>700</v>
      </c>
      <c r="H27" s="4">
        <v>700</v>
      </c>
    </row>
    <row r="28" spans="1:9">
      <c r="A28" s="4" t="s">
        <v>53</v>
      </c>
      <c r="B28" s="4" t="s">
        <v>53</v>
      </c>
      <c r="C28" s="4">
        <v>38</v>
      </c>
      <c r="D28" s="4">
        <v>38</v>
      </c>
      <c r="E28" s="4">
        <v>38</v>
      </c>
      <c r="F28" s="4">
        <v>38</v>
      </c>
      <c r="G28" s="4">
        <v>38</v>
      </c>
      <c r="H28" s="4">
        <v>38</v>
      </c>
      <c r="I28" s="4" t="s">
        <v>198</v>
      </c>
    </row>
    <row r="29" spans="1:9">
      <c r="A29" s="4" t="s">
        <v>52</v>
      </c>
      <c r="B29" s="4" t="s">
        <v>52</v>
      </c>
    </row>
    <row r="30" spans="1:9">
      <c r="A30" s="4" t="s">
        <v>51</v>
      </c>
      <c r="B30" s="4" t="s">
        <v>51</v>
      </c>
      <c r="C30" s="4">
        <f>VALUE(LEFT(C33,3))</f>
        <v>155</v>
      </c>
      <c r="D30" s="4">
        <f t="shared" ref="D30:H30" si="5">VALUE(LEFT(D33,3))</f>
        <v>163</v>
      </c>
      <c r="E30" s="4">
        <f t="shared" si="5"/>
        <v>168</v>
      </c>
      <c r="F30" s="4">
        <f t="shared" si="5"/>
        <v>175</v>
      </c>
      <c r="G30" s="4">
        <f t="shared" si="5"/>
        <v>183</v>
      </c>
      <c r="H30" s="4">
        <f t="shared" si="5"/>
        <v>191</v>
      </c>
    </row>
    <row r="31" spans="1:9">
      <c r="A31" s="4" t="s">
        <v>49</v>
      </c>
      <c r="B31" s="4" t="s">
        <v>49</v>
      </c>
      <c r="C31" s="4">
        <f>VALUE(RIGHT(C33,3))</f>
        <v>163</v>
      </c>
      <c r="D31" s="4">
        <f t="shared" ref="D31:H31" si="6">VALUE(RIGHT(D33,3))</f>
        <v>168</v>
      </c>
      <c r="E31" s="4">
        <f t="shared" si="6"/>
        <v>175</v>
      </c>
      <c r="F31" s="4">
        <f t="shared" si="6"/>
        <v>183</v>
      </c>
      <c r="G31" s="4">
        <f t="shared" si="6"/>
        <v>191</v>
      </c>
      <c r="H31" s="4">
        <f t="shared" si="6"/>
        <v>198</v>
      </c>
    </row>
    <row r="32" spans="1:9">
      <c r="C32" s="4">
        <v>49</v>
      </c>
      <c r="D32" s="4">
        <v>52</v>
      </c>
      <c r="E32" s="4">
        <v>54</v>
      </c>
      <c r="F32" s="4">
        <v>56</v>
      </c>
      <c r="G32" s="4">
        <v>58</v>
      </c>
      <c r="H32" s="4">
        <v>61</v>
      </c>
    </row>
    <row r="33" spans="2:8">
      <c r="C33" s="4" t="s">
        <v>111</v>
      </c>
      <c r="D33" s="4" t="s">
        <v>199</v>
      </c>
      <c r="E33" s="4" t="s">
        <v>200</v>
      </c>
      <c r="F33" s="4" t="s">
        <v>201</v>
      </c>
      <c r="G33" s="4" t="s">
        <v>202</v>
      </c>
      <c r="H33" s="4" t="s">
        <v>203</v>
      </c>
    </row>
    <row r="34" spans="2:8" ht="22">
      <c r="B34" s="6" t="s">
        <v>84</v>
      </c>
      <c r="C34" s="6">
        <v>49</v>
      </c>
      <c r="D34" s="6">
        <v>52</v>
      </c>
      <c r="E34" s="6">
        <v>54</v>
      </c>
      <c r="F34" s="6">
        <v>56</v>
      </c>
      <c r="G34" s="6">
        <v>58</v>
      </c>
      <c r="H34" s="6">
        <v>61</v>
      </c>
    </row>
    <row r="35" spans="2:8" ht="22">
      <c r="B35" s="7" t="s">
        <v>85</v>
      </c>
      <c r="C35" s="8" t="s">
        <v>112</v>
      </c>
      <c r="D35" s="8" t="s">
        <v>113</v>
      </c>
      <c r="E35" s="8" t="s">
        <v>114</v>
      </c>
      <c r="F35" s="8" t="s">
        <v>114</v>
      </c>
      <c r="G35" s="8" t="s">
        <v>115</v>
      </c>
      <c r="H35" s="8" t="s">
        <v>115</v>
      </c>
    </row>
    <row r="36" spans="2:8" ht="22">
      <c r="B36" s="7" t="s">
        <v>89</v>
      </c>
      <c r="C36" s="8" t="s">
        <v>125</v>
      </c>
      <c r="D36" s="8" t="s">
        <v>125</v>
      </c>
      <c r="E36" s="8" t="s">
        <v>126</v>
      </c>
      <c r="F36" s="8" t="s">
        <v>126</v>
      </c>
      <c r="G36" s="8" t="s">
        <v>126</v>
      </c>
      <c r="H36" s="8" t="s">
        <v>126</v>
      </c>
    </row>
    <row r="37" spans="2:8" ht="22">
      <c r="B37" s="7" t="s">
        <v>91</v>
      </c>
      <c r="C37" s="8" t="s">
        <v>140</v>
      </c>
      <c r="D37" s="8" t="s">
        <v>140</v>
      </c>
      <c r="E37" s="8" t="s">
        <v>140</v>
      </c>
      <c r="F37" s="8" t="s">
        <v>116</v>
      </c>
      <c r="G37" s="8" t="s">
        <v>116</v>
      </c>
      <c r="H37" s="8" t="s">
        <v>116</v>
      </c>
    </row>
    <row r="38" spans="2:8" ht="22">
      <c r="B38" s="7" t="s">
        <v>86</v>
      </c>
      <c r="C38" s="8" t="s">
        <v>116</v>
      </c>
      <c r="D38" s="8" t="s">
        <v>117</v>
      </c>
      <c r="E38" s="8" t="s">
        <v>118</v>
      </c>
      <c r="F38" s="8" t="s">
        <v>118</v>
      </c>
      <c r="G38" s="8" t="s">
        <v>119</v>
      </c>
      <c r="H38" s="8" t="s">
        <v>119</v>
      </c>
    </row>
    <row r="39" spans="2:8" ht="22">
      <c r="B39" s="7" t="s">
        <v>87</v>
      </c>
      <c r="C39" s="8" t="s">
        <v>120</v>
      </c>
      <c r="D39" s="8" t="s">
        <v>121</v>
      </c>
      <c r="E39" s="8" t="s">
        <v>122</v>
      </c>
      <c r="F39" s="8" t="s">
        <v>123</v>
      </c>
      <c r="G39" s="8" t="s">
        <v>124</v>
      </c>
      <c r="H39" s="8" t="s">
        <v>124</v>
      </c>
    </row>
    <row r="40" spans="2:8" ht="22">
      <c r="B40" s="7" t="s">
        <v>92</v>
      </c>
      <c r="C40" s="8" t="s">
        <v>141</v>
      </c>
      <c r="D40" s="8" t="s">
        <v>136</v>
      </c>
      <c r="E40" s="8" t="s">
        <v>142</v>
      </c>
      <c r="F40" s="8" t="s">
        <v>143</v>
      </c>
      <c r="G40" s="8" t="s">
        <v>144</v>
      </c>
      <c r="H40" s="8" t="s">
        <v>145</v>
      </c>
    </row>
    <row r="41" spans="2:8" ht="22">
      <c r="B41" s="7" t="s">
        <v>93</v>
      </c>
      <c r="C41" s="8" t="s">
        <v>146</v>
      </c>
      <c r="D41" s="8" t="s">
        <v>147</v>
      </c>
      <c r="E41" s="8" t="s">
        <v>148</v>
      </c>
      <c r="F41" s="8" t="s">
        <v>149</v>
      </c>
      <c r="G41" s="8" t="s">
        <v>127</v>
      </c>
      <c r="H41" s="8" t="s">
        <v>150</v>
      </c>
    </row>
    <row r="42" spans="2:8" ht="22">
      <c r="B42" s="7" t="s">
        <v>94</v>
      </c>
      <c r="C42" s="8" t="s">
        <v>123</v>
      </c>
      <c r="D42" s="8" t="s">
        <v>151</v>
      </c>
      <c r="E42" s="8" t="s">
        <v>152</v>
      </c>
      <c r="F42" s="8" t="s">
        <v>153</v>
      </c>
      <c r="G42" s="8" t="s">
        <v>154</v>
      </c>
      <c r="H42" s="8" t="s">
        <v>155</v>
      </c>
    </row>
    <row r="43" spans="2:8" ht="22">
      <c r="B43" s="7" t="s">
        <v>95</v>
      </c>
      <c r="C43" s="8" t="s">
        <v>128</v>
      </c>
      <c r="D43" s="8" t="s">
        <v>156</v>
      </c>
      <c r="E43" s="8" t="s">
        <v>157</v>
      </c>
      <c r="F43" s="8" t="s">
        <v>158</v>
      </c>
      <c r="G43" s="8" t="s">
        <v>159</v>
      </c>
      <c r="H43" s="8" t="s">
        <v>129</v>
      </c>
    </row>
    <row r="44" spans="2:8" ht="22">
      <c r="B44" s="7" t="s">
        <v>97</v>
      </c>
      <c r="C44" s="8" t="s">
        <v>160</v>
      </c>
      <c r="D44" s="8" t="s">
        <v>160</v>
      </c>
      <c r="E44" s="8" t="s">
        <v>161</v>
      </c>
      <c r="F44" s="8" t="s">
        <v>161</v>
      </c>
      <c r="G44" s="8" t="s">
        <v>161</v>
      </c>
      <c r="H44" s="8" t="s">
        <v>161</v>
      </c>
    </row>
    <row r="45" spans="2:8" ht="22">
      <c r="B45" s="7" t="s">
        <v>98</v>
      </c>
      <c r="C45" s="8" t="s">
        <v>132</v>
      </c>
      <c r="D45" s="8" t="s">
        <v>132</v>
      </c>
      <c r="E45" s="8" t="s">
        <v>133</v>
      </c>
      <c r="F45" s="8" t="s">
        <v>133</v>
      </c>
      <c r="G45" s="8" t="s">
        <v>133</v>
      </c>
      <c r="H45" s="8" t="s">
        <v>133</v>
      </c>
    </row>
    <row r="46" spans="2:8" ht="22">
      <c r="B46" s="7" t="s">
        <v>99</v>
      </c>
      <c r="C46" s="8" t="s">
        <v>132</v>
      </c>
      <c r="D46" s="8" t="s">
        <v>162</v>
      </c>
      <c r="E46" s="8" t="s">
        <v>163</v>
      </c>
      <c r="F46" s="8" t="s">
        <v>164</v>
      </c>
      <c r="G46" s="8" t="s">
        <v>165</v>
      </c>
      <c r="H46" s="8" t="s">
        <v>166</v>
      </c>
    </row>
    <row r="47" spans="2:8" ht="22">
      <c r="B47" s="7" t="s">
        <v>101</v>
      </c>
      <c r="C47" s="8" t="s">
        <v>167</v>
      </c>
      <c r="D47" s="8" t="s">
        <v>167</v>
      </c>
      <c r="E47" s="8" t="s">
        <v>167</v>
      </c>
      <c r="F47" s="8" t="s">
        <v>167</v>
      </c>
      <c r="G47" s="8" t="s">
        <v>167</v>
      </c>
      <c r="H47" s="8" t="s">
        <v>167</v>
      </c>
    </row>
    <row r="48" spans="2:8" ht="22">
      <c r="B48" s="7" t="s">
        <v>102</v>
      </c>
      <c r="C48" s="8" t="s">
        <v>168</v>
      </c>
      <c r="D48" s="8" t="s">
        <v>168</v>
      </c>
      <c r="E48" s="8" t="s">
        <v>168</v>
      </c>
      <c r="F48" s="8" t="s">
        <v>168</v>
      </c>
      <c r="G48" s="8" t="s">
        <v>168</v>
      </c>
      <c r="H48" s="8" t="s">
        <v>168</v>
      </c>
    </row>
    <row r="49" spans="2:8" ht="22">
      <c r="B49" s="7" t="s">
        <v>104</v>
      </c>
      <c r="C49" s="8" t="s">
        <v>169</v>
      </c>
      <c r="D49" s="8" t="s">
        <v>170</v>
      </c>
      <c r="E49" s="8" t="s">
        <v>171</v>
      </c>
      <c r="F49" s="8" t="s">
        <v>172</v>
      </c>
      <c r="G49" s="8" t="s">
        <v>173</v>
      </c>
      <c r="H49" s="8" t="s">
        <v>174</v>
      </c>
    </row>
    <row r="50" spans="2:8" ht="22">
      <c r="B50" s="7" t="s">
        <v>105</v>
      </c>
      <c r="C50" s="8" t="s">
        <v>175</v>
      </c>
      <c r="D50" s="8" t="s">
        <v>175</v>
      </c>
      <c r="E50" s="8" t="s">
        <v>175</v>
      </c>
      <c r="F50" s="8" t="s">
        <v>175</v>
      </c>
      <c r="G50" s="8" t="s">
        <v>175</v>
      </c>
      <c r="H50" s="8" t="s">
        <v>175</v>
      </c>
    </row>
    <row r="51" spans="2:8" ht="22">
      <c r="B51" s="7" t="s">
        <v>106</v>
      </c>
      <c r="C51" s="8" t="s">
        <v>176</v>
      </c>
      <c r="D51" s="8" t="s">
        <v>177</v>
      </c>
      <c r="E51" s="8" t="s">
        <v>178</v>
      </c>
      <c r="F51" s="8" t="s">
        <v>179</v>
      </c>
      <c r="G51" s="8" t="s">
        <v>180</v>
      </c>
      <c r="H51" s="8" t="s">
        <v>181</v>
      </c>
    </row>
    <row r="52" spans="2:8" ht="22">
      <c r="B52" s="7" t="s">
        <v>107</v>
      </c>
      <c r="C52" s="8" t="s">
        <v>182</v>
      </c>
      <c r="D52" s="8" t="s">
        <v>183</v>
      </c>
      <c r="E52" s="8" t="s">
        <v>184</v>
      </c>
      <c r="F52" s="8" t="s">
        <v>185</v>
      </c>
      <c r="G52" s="8" t="s">
        <v>186</v>
      </c>
      <c r="H52" s="8" t="s">
        <v>187</v>
      </c>
    </row>
    <row r="53" spans="2:8" ht="22">
      <c r="B53" s="7" t="s">
        <v>108</v>
      </c>
      <c r="C53" s="8" t="s">
        <v>188</v>
      </c>
      <c r="D53" s="8" t="s">
        <v>189</v>
      </c>
      <c r="E53" s="8" t="s">
        <v>190</v>
      </c>
      <c r="F53" s="8" t="s">
        <v>191</v>
      </c>
      <c r="G53" s="8" t="s">
        <v>192</v>
      </c>
      <c r="H53" s="8" t="s">
        <v>193</v>
      </c>
    </row>
    <row r="54" spans="2:8" ht="22">
      <c r="B54" s="7" t="s">
        <v>109</v>
      </c>
      <c r="C54" s="8" t="s">
        <v>194</v>
      </c>
      <c r="D54" s="8" t="s">
        <v>135</v>
      </c>
      <c r="E54" s="8" t="s">
        <v>195</v>
      </c>
      <c r="F54" s="8" t="s">
        <v>196</v>
      </c>
      <c r="G54" s="8" t="s">
        <v>197</v>
      </c>
      <c r="H54" s="8" t="s">
        <v>134</v>
      </c>
    </row>
    <row r="55" spans="2:8" ht="22">
      <c r="B55" s="7" t="s">
        <v>110</v>
      </c>
      <c r="C55" s="8" t="s">
        <v>137</v>
      </c>
      <c r="D55" s="8" t="s">
        <v>131</v>
      </c>
      <c r="E55" s="8" t="s">
        <v>131</v>
      </c>
      <c r="F55" s="8" t="s">
        <v>130</v>
      </c>
      <c r="G55" s="8" t="s">
        <v>130</v>
      </c>
      <c r="H55" s="8" t="s">
        <v>130</v>
      </c>
    </row>
    <row r="71" spans="3:4">
      <c r="C71" s="4">
        <v>49</v>
      </c>
      <c r="D71" s="4" t="s">
        <v>111</v>
      </c>
    </row>
    <row r="72" spans="3:4">
      <c r="C72" s="4">
        <v>52</v>
      </c>
      <c r="D72" s="4" t="s">
        <v>199</v>
      </c>
    </row>
    <row r="73" spans="3:4">
      <c r="C73" s="4">
        <v>54</v>
      </c>
      <c r="D73" s="4" t="s">
        <v>200</v>
      </c>
    </row>
    <row r="74" spans="3:4">
      <c r="C74" s="4">
        <v>56</v>
      </c>
      <c r="D74" s="4" t="s">
        <v>201</v>
      </c>
    </row>
    <row r="75" spans="3:4">
      <c r="C75" s="4">
        <v>58</v>
      </c>
      <c r="D75" s="4" t="s">
        <v>202</v>
      </c>
    </row>
    <row r="76" spans="3:4">
      <c r="C76" s="4">
        <v>61</v>
      </c>
      <c r="D76" s="4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3B08-1B2E-6244-A353-AAB4FBCFBC2A}">
  <dimension ref="A1:H60"/>
  <sheetViews>
    <sheetView workbookViewId="0">
      <selection sqref="A1:A26"/>
    </sheetView>
  </sheetViews>
  <sheetFormatPr baseColWidth="10" defaultRowHeight="19"/>
  <cols>
    <col min="1" max="1" width="23.1640625" style="1" bestFit="1" customWidth="1"/>
    <col min="2" max="2" width="33.1640625" style="1" bestFit="1" customWidth="1"/>
    <col min="3" max="16384" width="10.83203125" style="1"/>
  </cols>
  <sheetData>
    <row r="1" spans="1:8">
      <c r="A1" s="1" t="s">
        <v>78</v>
      </c>
      <c r="B1" s="1" t="s">
        <v>47</v>
      </c>
      <c r="C1" s="1" t="s">
        <v>46</v>
      </c>
      <c r="D1" s="1" t="s">
        <v>45</v>
      </c>
      <c r="E1" s="1" t="s">
        <v>44</v>
      </c>
      <c r="F1" s="1" t="s">
        <v>43</v>
      </c>
      <c r="G1" s="1" t="s">
        <v>42</v>
      </c>
      <c r="H1" s="1" t="s">
        <v>41</v>
      </c>
    </row>
    <row r="2" spans="1:8">
      <c r="A2" s="1" t="s">
        <v>77</v>
      </c>
      <c r="B2" s="1" t="s">
        <v>40</v>
      </c>
      <c r="C2" s="1">
        <v>700</v>
      </c>
      <c r="D2" s="1">
        <v>700</v>
      </c>
      <c r="E2" s="1">
        <v>700</v>
      </c>
      <c r="F2" s="1">
        <v>700</v>
      </c>
      <c r="G2" s="1">
        <v>700</v>
      </c>
      <c r="H2" s="1">
        <v>700</v>
      </c>
    </row>
    <row r="3" spans="1:8">
      <c r="A3" s="1" t="s">
        <v>76</v>
      </c>
      <c r="B3" s="1" t="s">
        <v>39</v>
      </c>
      <c r="C3" s="1">
        <f t="shared" ref="C3:H3" si="0">C32*10</f>
        <v>476</v>
      </c>
      <c r="D3" s="1">
        <f t="shared" si="0"/>
        <v>493</v>
      </c>
      <c r="E3" s="1">
        <f t="shared" si="0"/>
        <v>513</v>
      </c>
      <c r="F3" s="1">
        <f t="shared" si="0"/>
        <v>533</v>
      </c>
      <c r="G3" s="1">
        <f t="shared" si="0"/>
        <v>553</v>
      </c>
      <c r="H3" s="1">
        <f t="shared" si="0"/>
        <v>583</v>
      </c>
    </row>
    <row r="4" spans="1:8">
      <c r="A4" s="1" t="s">
        <v>75</v>
      </c>
      <c r="B4" s="1" t="s">
        <v>38</v>
      </c>
      <c r="C4" s="1">
        <v>75</v>
      </c>
      <c r="D4" s="1">
        <v>74.5</v>
      </c>
      <c r="E4" s="1">
        <v>74</v>
      </c>
      <c r="F4" s="1">
        <v>73.599999999999994</v>
      </c>
      <c r="G4" s="1">
        <v>73.3</v>
      </c>
      <c r="H4" s="1">
        <v>73</v>
      </c>
    </row>
    <row r="5" spans="1:8">
      <c r="A5" s="1" t="s">
        <v>74</v>
      </c>
      <c r="B5" s="1" t="s">
        <v>37</v>
      </c>
      <c r="C5" s="1">
        <f t="shared" ref="C5:H5" si="1">C34*10</f>
        <v>110</v>
      </c>
      <c r="D5" s="1">
        <f t="shared" si="1"/>
        <v>123</v>
      </c>
      <c r="E5" s="1">
        <f t="shared" si="1"/>
        <v>138</v>
      </c>
      <c r="F5" s="1">
        <f t="shared" si="1"/>
        <v>157</v>
      </c>
      <c r="G5" s="1">
        <f t="shared" si="1"/>
        <v>176</v>
      </c>
      <c r="H5" s="1">
        <f t="shared" si="1"/>
        <v>205</v>
      </c>
    </row>
    <row r="6" spans="1:8">
      <c r="A6" s="1" t="s">
        <v>73</v>
      </c>
      <c r="B6" s="1" t="s">
        <v>36</v>
      </c>
      <c r="C6" s="1">
        <v>71</v>
      </c>
      <c r="D6" s="1">
        <v>71.5</v>
      </c>
      <c r="E6" s="1">
        <v>72</v>
      </c>
      <c r="F6" s="1">
        <v>72</v>
      </c>
      <c r="G6" s="1">
        <v>72.3</v>
      </c>
      <c r="H6" s="1">
        <v>72.3</v>
      </c>
    </row>
    <row r="7" spans="1:8">
      <c r="A7" s="1" t="s">
        <v>72</v>
      </c>
      <c r="B7" s="1" t="s">
        <v>35</v>
      </c>
      <c r="C7" s="1">
        <f t="shared" ref="C7:H15" si="2">C36*10</f>
        <v>518</v>
      </c>
      <c r="D7" s="1">
        <f t="shared" si="2"/>
        <v>531</v>
      </c>
      <c r="E7" s="1">
        <f t="shared" si="2"/>
        <v>544</v>
      </c>
      <c r="F7" s="1">
        <f t="shared" si="2"/>
        <v>558</v>
      </c>
      <c r="G7" s="1">
        <f t="shared" si="2"/>
        <v>570</v>
      </c>
      <c r="H7" s="1">
        <f t="shared" si="2"/>
        <v>588</v>
      </c>
    </row>
    <row r="8" spans="1:8">
      <c r="A8" s="1" t="s">
        <v>71</v>
      </c>
      <c r="B8" s="1" t="s">
        <v>34</v>
      </c>
      <c r="C8" s="1">
        <f t="shared" si="2"/>
        <v>70</v>
      </c>
      <c r="D8" s="1">
        <f t="shared" si="2"/>
        <v>70</v>
      </c>
      <c r="E8" s="1">
        <f t="shared" si="2"/>
        <v>68</v>
      </c>
      <c r="F8" s="1">
        <f t="shared" si="2"/>
        <v>68</v>
      </c>
      <c r="G8" s="1">
        <f t="shared" si="2"/>
        <v>65</v>
      </c>
      <c r="H8" s="1">
        <f t="shared" si="2"/>
        <v>65</v>
      </c>
    </row>
    <row r="9" spans="1:8">
      <c r="A9" s="1" t="s">
        <v>70</v>
      </c>
      <c r="B9" s="1" t="s">
        <v>33</v>
      </c>
      <c r="C9" s="1">
        <f t="shared" si="2"/>
        <v>425</v>
      </c>
      <c r="D9" s="1">
        <f t="shared" si="2"/>
        <v>425</v>
      </c>
      <c r="E9" s="1">
        <f t="shared" si="2"/>
        <v>425</v>
      </c>
      <c r="F9" s="1">
        <f t="shared" si="2"/>
        <v>425</v>
      </c>
      <c r="G9" s="1">
        <f t="shared" si="2"/>
        <v>425</v>
      </c>
      <c r="H9" s="1">
        <f t="shared" si="2"/>
        <v>425</v>
      </c>
    </row>
    <row r="10" spans="1:8">
      <c r="A10" s="1" t="s">
        <v>69</v>
      </c>
      <c r="B10" s="1" t="s">
        <v>32</v>
      </c>
      <c r="C10" s="1">
        <f t="shared" si="2"/>
        <v>45</v>
      </c>
      <c r="D10" s="1">
        <f t="shared" si="2"/>
        <v>45</v>
      </c>
      <c r="E10" s="1">
        <f t="shared" si="2"/>
        <v>45</v>
      </c>
      <c r="F10" s="1">
        <f t="shared" si="2"/>
        <v>45</v>
      </c>
      <c r="G10" s="1">
        <f t="shared" si="2"/>
        <v>45</v>
      </c>
      <c r="H10" s="1">
        <f t="shared" si="2"/>
        <v>45</v>
      </c>
    </row>
    <row r="11" spans="1:8">
      <c r="A11" s="1" t="s">
        <v>68</v>
      </c>
      <c r="B11" s="1" t="s">
        <v>31</v>
      </c>
      <c r="C11" s="1">
        <f t="shared" si="2"/>
        <v>74</v>
      </c>
      <c r="D11" s="1">
        <f t="shared" si="2"/>
        <v>71</v>
      </c>
      <c r="E11" s="1">
        <f t="shared" si="2"/>
        <v>67</v>
      </c>
      <c r="F11" s="1">
        <f t="shared" si="2"/>
        <v>67</v>
      </c>
      <c r="G11" s="1">
        <f t="shared" si="2"/>
        <v>66</v>
      </c>
      <c r="H11" s="1">
        <f t="shared" si="2"/>
        <v>66</v>
      </c>
    </row>
    <row r="12" spans="1:8">
      <c r="A12" s="1" t="s">
        <v>67</v>
      </c>
      <c r="B12" s="1" t="s">
        <v>30</v>
      </c>
      <c r="C12" s="1">
        <f t="shared" si="2"/>
        <v>1001</v>
      </c>
      <c r="D12" s="1">
        <f t="shared" si="2"/>
        <v>1005</v>
      </c>
      <c r="E12" s="1">
        <f t="shared" si="2"/>
        <v>1010</v>
      </c>
      <c r="F12" s="1">
        <f t="shared" si="2"/>
        <v>1020</v>
      </c>
      <c r="G12" s="1">
        <f t="shared" si="2"/>
        <v>1028</v>
      </c>
      <c r="H12" s="1">
        <f t="shared" si="2"/>
        <v>1043</v>
      </c>
    </row>
    <row r="13" spans="1:8">
      <c r="A13" s="1" t="s">
        <v>66</v>
      </c>
      <c r="B13" s="1" t="s">
        <v>29</v>
      </c>
      <c r="C13" s="1">
        <f t="shared" si="2"/>
        <v>747</v>
      </c>
      <c r="D13" s="1">
        <f t="shared" si="2"/>
        <v>761</v>
      </c>
      <c r="E13" s="1">
        <f t="shared" si="2"/>
        <v>779</v>
      </c>
      <c r="F13" s="1">
        <f t="shared" si="2"/>
        <v>796</v>
      </c>
      <c r="G13" s="1">
        <f t="shared" si="2"/>
        <v>816</v>
      </c>
      <c r="H13" s="1">
        <f t="shared" si="2"/>
        <v>843</v>
      </c>
    </row>
    <row r="14" spans="1:8">
      <c r="A14" s="1" t="s">
        <v>65</v>
      </c>
      <c r="B14" s="1" t="s">
        <v>28</v>
      </c>
      <c r="C14" s="1">
        <f t="shared" si="2"/>
        <v>375</v>
      </c>
      <c r="D14" s="1">
        <f t="shared" si="2"/>
        <v>379</v>
      </c>
      <c r="E14" s="1">
        <f t="shared" si="2"/>
        <v>383</v>
      </c>
      <c r="F14" s="1">
        <f t="shared" si="2"/>
        <v>387</v>
      </c>
      <c r="G14" s="1">
        <f t="shared" si="2"/>
        <v>391</v>
      </c>
      <c r="H14" s="1">
        <f t="shared" si="2"/>
        <v>397</v>
      </c>
    </row>
    <row r="15" spans="1:8">
      <c r="A15" s="1" t="s">
        <v>64</v>
      </c>
      <c r="B15" s="1" t="s">
        <v>27</v>
      </c>
      <c r="C15" s="1">
        <f t="shared" si="2"/>
        <v>534</v>
      </c>
      <c r="D15" s="1">
        <f t="shared" si="2"/>
        <v>547</v>
      </c>
      <c r="E15" s="1">
        <f t="shared" si="2"/>
        <v>562</v>
      </c>
      <c r="F15" s="1">
        <f t="shared" si="2"/>
        <v>580</v>
      </c>
      <c r="G15" s="1">
        <f t="shared" si="2"/>
        <v>597</v>
      </c>
      <c r="H15" s="1">
        <f t="shared" si="2"/>
        <v>624</v>
      </c>
    </row>
    <row r="16" spans="1:8">
      <c r="A16" s="1" t="s">
        <v>63</v>
      </c>
      <c r="B16" s="1" t="s">
        <v>26</v>
      </c>
      <c r="C16" s="1">
        <v>80</v>
      </c>
      <c r="D16" s="1">
        <v>90</v>
      </c>
      <c r="E16" s="1">
        <v>90</v>
      </c>
      <c r="F16" s="1">
        <v>100</v>
      </c>
      <c r="G16" s="1">
        <v>100</v>
      </c>
      <c r="H16" s="1">
        <v>110</v>
      </c>
    </row>
    <row r="17" spans="1:8">
      <c r="A17" s="1" t="s">
        <v>61</v>
      </c>
      <c r="B17" s="1" t="s">
        <v>62</v>
      </c>
      <c r="C17" s="1">
        <v>58.5</v>
      </c>
      <c r="D17" s="1">
        <v>61.5</v>
      </c>
      <c r="E17" s="1">
        <v>64</v>
      </c>
      <c r="F17" s="1">
        <v>67</v>
      </c>
      <c r="G17" s="1">
        <v>69</v>
      </c>
      <c r="H17" s="1">
        <v>72</v>
      </c>
    </row>
    <row r="18" spans="1:8">
      <c r="A18" s="1" t="s">
        <v>61</v>
      </c>
      <c r="B18" s="1" t="s">
        <v>60</v>
      </c>
      <c r="C18" s="1">
        <v>64.5</v>
      </c>
      <c r="D18" s="1">
        <v>67.5</v>
      </c>
      <c r="E18" s="1">
        <v>70</v>
      </c>
      <c r="F18" s="1">
        <v>73</v>
      </c>
      <c r="G18" s="1">
        <v>75</v>
      </c>
      <c r="H18" s="1">
        <v>78</v>
      </c>
    </row>
    <row r="19" spans="1:8">
      <c r="A19" s="1" t="s">
        <v>59</v>
      </c>
      <c r="B19" s="1" t="s">
        <v>58</v>
      </c>
      <c r="C19" s="1">
        <v>61.5</v>
      </c>
      <c r="D19" s="1">
        <v>64.5</v>
      </c>
      <c r="E19" s="1">
        <v>67</v>
      </c>
      <c r="F19" s="1">
        <v>70</v>
      </c>
      <c r="G19" s="1">
        <v>72</v>
      </c>
      <c r="H19" s="1">
        <v>75</v>
      </c>
    </row>
    <row r="20" spans="1:8">
      <c r="A20" s="1" t="s">
        <v>57</v>
      </c>
      <c r="B20" s="1" t="s">
        <v>56</v>
      </c>
      <c r="C20" s="1">
        <v>67.5</v>
      </c>
      <c r="D20" s="1">
        <v>70.5</v>
      </c>
      <c r="E20" s="1">
        <v>73</v>
      </c>
      <c r="F20" s="1">
        <v>76</v>
      </c>
      <c r="G20" s="1">
        <v>78</v>
      </c>
      <c r="H20" s="1">
        <v>81</v>
      </c>
    </row>
    <row r="21" spans="1:8">
      <c r="A21" s="1" t="s">
        <v>55</v>
      </c>
      <c r="B21" s="1" t="s">
        <v>55</v>
      </c>
      <c r="C21" s="1">
        <v>170</v>
      </c>
      <c r="D21" s="1">
        <v>170</v>
      </c>
      <c r="E21" s="1">
        <v>172.5</v>
      </c>
      <c r="F21" s="1">
        <v>172.5</v>
      </c>
      <c r="G21" s="1">
        <v>175</v>
      </c>
      <c r="H21" s="1">
        <v>175</v>
      </c>
    </row>
    <row r="22" spans="1:8">
      <c r="A22" s="1" t="s">
        <v>54</v>
      </c>
      <c r="B22" s="1" t="s">
        <v>54</v>
      </c>
      <c r="C22" s="1">
        <v>380</v>
      </c>
      <c r="D22" s="1">
        <v>400</v>
      </c>
      <c r="E22" s="1">
        <v>420</v>
      </c>
      <c r="F22" s="1">
        <v>420</v>
      </c>
      <c r="G22" s="1">
        <v>440</v>
      </c>
      <c r="H22" s="1">
        <v>440</v>
      </c>
    </row>
    <row r="23" spans="1:8">
      <c r="A23" s="1" t="s">
        <v>53</v>
      </c>
      <c r="B23" s="1" t="s">
        <v>53</v>
      </c>
      <c r="C23" s="1">
        <v>32</v>
      </c>
      <c r="D23" s="1">
        <v>32</v>
      </c>
      <c r="E23" s="1">
        <v>32</v>
      </c>
      <c r="F23" s="1">
        <v>32</v>
      </c>
      <c r="G23" s="1">
        <v>32</v>
      </c>
      <c r="H23" s="1">
        <v>32</v>
      </c>
    </row>
    <row r="24" spans="1:8">
      <c r="A24" s="1" t="s">
        <v>52</v>
      </c>
      <c r="B24" s="1" t="s">
        <v>52</v>
      </c>
      <c r="C24" s="1">
        <v>38</v>
      </c>
      <c r="D24" s="1">
        <v>38</v>
      </c>
      <c r="E24" s="1">
        <v>38</v>
      </c>
      <c r="F24" s="1">
        <v>38</v>
      </c>
      <c r="G24" s="1">
        <v>38</v>
      </c>
      <c r="H24" s="1">
        <v>38</v>
      </c>
    </row>
    <row r="25" spans="1:8" ht="20">
      <c r="A25" s="4" t="s">
        <v>51</v>
      </c>
      <c r="B25" s="4" t="s">
        <v>50</v>
      </c>
      <c r="C25" s="1">
        <v>156</v>
      </c>
      <c r="D25" s="1">
        <v>163</v>
      </c>
      <c r="E25" s="1">
        <v>168</v>
      </c>
      <c r="F25" s="1">
        <v>174</v>
      </c>
      <c r="G25" s="1">
        <v>180</v>
      </c>
      <c r="H25" s="1">
        <v>185</v>
      </c>
    </row>
    <row r="26" spans="1:8" ht="20">
      <c r="A26" s="4" t="s">
        <v>49</v>
      </c>
      <c r="B26" s="4" t="s">
        <v>48</v>
      </c>
      <c r="C26" s="1">
        <v>163</v>
      </c>
      <c r="D26" s="1">
        <v>168</v>
      </c>
      <c r="E26" s="1">
        <v>174</v>
      </c>
      <c r="F26" s="1">
        <v>180</v>
      </c>
      <c r="G26" s="1">
        <v>185</v>
      </c>
      <c r="H26" s="1">
        <v>191</v>
      </c>
    </row>
    <row r="30" spans="1:8">
      <c r="B30" s="1" t="s">
        <v>47</v>
      </c>
      <c r="C30" s="1" t="s">
        <v>46</v>
      </c>
      <c r="D30" s="1" t="s">
        <v>45</v>
      </c>
      <c r="E30" s="1" t="s">
        <v>44</v>
      </c>
      <c r="F30" s="1" t="s">
        <v>43</v>
      </c>
      <c r="G30" s="1" t="s">
        <v>42</v>
      </c>
      <c r="H30" s="1" t="s">
        <v>41</v>
      </c>
    </row>
    <row r="31" spans="1:8">
      <c r="B31" s="1" t="s">
        <v>40</v>
      </c>
      <c r="C31" s="1">
        <v>700</v>
      </c>
      <c r="D31" s="1">
        <v>700</v>
      </c>
      <c r="E31" s="1">
        <v>700</v>
      </c>
      <c r="F31" s="1">
        <v>700</v>
      </c>
      <c r="G31" s="1">
        <v>700</v>
      </c>
      <c r="H31" s="1">
        <v>700</v>
      </c>
    </row>
    <row r="32" spans="1:8">
      <c r="B32" s="1" t="s">
        <v>39</v>
      </c>
      <c r="C32" s="1">
        <v>47.6</v>
      </c>
      <c r="D32" s="1">
        <v>49.3</v>
      </c>
      <c r="E32" s="1">
        <v>51.3</v>
      </c>
      <c r="F32" s="1">
        <v>53.3</v>
      </c>
      <c r="G32" s="1">
        <v>55.3</v>
      </c>
      <c r="H32" s="1">
        <v>58.3</v>
      </c>
    </row>
    <row r="33" spans="1:8">
      <c r="B33" s="1" t="s">
        <v>38</v>
      </c>
      <c r="C33" s="1">
        <v>75</v>
      </c>
      <c r="D33" s="1">
        <v>74.5</v>
      </c>
      <c r="E33" s="1">
        <v>74</v>
      </c>
      <c r="F33" s="1">
        <v>73.599999999999994</v>
      </c>
      <c r="G33" s="1">
        <v>73.3</v>
      </c>
      <c r="H33" s="1">
        <v>73</v>
      </c>
    </row>
    <row r="34" spans="1:8">
      <c r="B34" s="1" t="s">
        <v>37</v>
      </c>
      <c r="C34" s="1">
        <v>11</v>
      </c>
      <c r="D34" s="1">
        <v>12.3</v>
      </c>
      <c r="E34" s="1">
        <v>13.8</v>
      </c>
      <c r="F34" s="1">
        <v>15.7</v>
      </c>
      <c r="G34" s="1">
        <v>17.600000000000001</v>
      </c>
      <c r="H34" s="1">
        <v>20.5</v>
      </c>
    </row>
    <row r="35" spans="1:8">
      <c r="B35" s="1" t="s">
        <v>36</v>
      </c>
      <c r="C35" s="1">
        <v>71</v>
      </c>
      <c r="D35" s="1">
        <v>71.5</v>
      </c>
      <c r="E35" s="1">
        <v>72</v>
      </c>
      <c r="F35" s="1">
        <v>72</v>
      </c>
      <c r="G35" s="1">
        <v>72.3</v>
      </c>
      <c r="H35" s="1">
        <v>72.3</v>
      </c>
    </row>
    <row r="36" spans="1:8">
      <c r="B36" s="1" t="s">
        <v>35</v>
      </c>
      <c r="C36" s="1">
        <v>51.8</v>
      </c>
      <c r="D36" s="1">
        <v>53.1</v>
      </c>
      <c r="E36" s="1">
        <v>54.4</v>
      </c>
      <c r="F36" s="1">
        <v>55.8</v>
      </c>
      <c r="G36" s="1">
        <v>57</v>
      </c>
      <c r="H36" s="1">
        <v>58.8</v>
      </c>
    </row>
    <row r="37" spans="1:8">
      <c r="B37" s="1" t="s">
        <v>34</v>
      </c>
      <c r="C37" s="1">
        <v>7</v>
      </c>
      <c r="D37" s="1">
        <v>7</v>
      </c>
      <c r="E37" s="1">
        <v>6.8</v>
      </c>
      <c r="F37" s="1">
        <v>6.8</v>
      </c>
      <c r="G37" s="1">
        <v>6.5</v>
      </c>
      <c r="H37" s="1">
        <v>6.5</v>
      </c>
    </row>
    <row r="38" spans="1:8">
      <c r="B38" s="1" t="s">
        <v>33</v>
      </c>
      <c r="C38" s="1">
        <v>42.5</v>
      </c>
      <c r="D38" s="1">
        <v>42.5</v>
      </c>
      <c r="E38" s="1">
        <v>42.5</v>
      </c>
      <c r="F38" s="1">
        <v>42.5</v>
      </c>
      <c r="G38" s="1">
        <v>42.5</v>
      </c>
      <c r="H38" s="1">
        <v>42.5</v>
      </c>
    </row>
    <row r="39" spans="1:8">
      <c r="B39" s="1" t="s">
        <v>32</v>
      </c>
      <c r="C39" s="1">
        <v>4.5</v>
      </c>
      <c r="D39" s="1">
        <v>4.5</v>
      </c>
      <c r="E39" s="1">
        <v>4.5</v>
      </c>
      <c r="F39" s="1">
        <v>4.5</v>
      </c>
      <c r="G39" s="1">
        <v>4.5</v>
      </c>
      <c r="H39" s="1">
        <v>4.5</v>
      </c>
    </row>
    <row r="40" spans="1:8">
      <c r="B40" s="1" t="s">
        <v>31</v>
      </c>
      <c r="C40" s="1">
        <v>7.4</v>
      </c>
      <c r="D40" s="1">
        <v>7.1</v>
      </c>
      <c r="E40" s="1">
        <v>6.7</v>
      </c>
      <c r="F40" s="1">
        <v>6.7</v>
      </c>
      <c r="G40" s="1">
        <v>6.6</v>
      </c>
      <c r="H40" s="1">
        <v>6.6</v>
      </c>
    </row>
    <row r="41" spans="1:8">
      <c r="B41" s="1" t="s">
        <v>30</v>
      </c>
      <c r="C41" s="1">
        <v>100.1</v>
      </c>
      <c r="D41" s="1">
        <v>100.5</v>
      </c>
      <c r="E41" s="1">
        <v>101</v>
      </c>
      <c r="F41" s="1">
        <v>102</v>
      </c>
      <c r="G41" s="1">
        <v>102.8</v>
      </c>
      <c r="H41" s="1">
        <v>104.3</v>
      </c>
    </row>
    <row r="42" spans="1:8">
      <c r="B42" s="1" t="s">
        <v>29</v>
      </c>
      <c r="C42" s="1">
        <v>74.7</v>
      </c>
      <c r="D42" s="1">
        <v>76.099999999999994</v>
      </c>
      <c r="E42" s="1">
        <v>77.900000000000006</v>
      </c>
      <c r="F42" s="1">
        <v>79.599999999999994</v>
      </c>
      <c r="G42" s="1">
        <v>81.599999999999994</v>
      </c>
      <c r="H42" s="1">
        <v>84.3</v>
      </c>
    </row>
    <row r="43" spans="1:8">
      <c r="B43" s="1" t="s">
        <v>28</v>
      </c>
      <c r="C43" s="1">
        <v>37.5</v>
      </c>
      <c r="D43" s="1">
        <v>37.9</v>
      </c>
      <c r="E43" s="1">
        <v>38.299999999999997</v>
      </c>
      <c r="F43" s="1">
        <v>38.700000000000003</v>
      </c>
      <c r="G43" s="1">
        <v>39.1</v>
      </c>
      <c r="H43" s="1">
        <v>39.700000000000003</v>
      </c>
    </row>
    <row r="44" spans="1:8">
      <c r="B44" s="1" t="s">
        <v>27</v>
      </c>
      <c r="C44" s="1">
        <v>53.4</v>
      </c>
      <c r="D44" s="1">
        <v>54.7</v>
      </c>
      <c r="E44" s="1">
        <v>56.2</v>
      </c>
      <c r="F44" s="1">
        <v>58</v>
      </c>
      <c r="G44" s="1">
        <v>59.7</v>
      </c>
      <c r="H44" s="1">
        <v>62.4</v>
      </c>
    </row>
    <row r="45" spans="1:8">
      <c r="B45" s="1" t="s">
        <v>26</v>
      </c>
      <c r="C45" s="1">
        <v>80</v>
      </c>
      <c r="D45" s="1">
        <v>90</v>
      </c>
      <c r="E45" s="1">
        <v>90</v>
      </c>
      <c r="F45" s="1">
        <v>100</v>
      </c>
      <c r="G45" s="1">
        <v>100</v>
      </c>
      <c r="H45" s="1">
        <v>110</v>
      </c>
    </row>
    <row r="48" spans="1:8">
      <c r="A48" s="3" t="s">
        <v>25</v>
      </c>
      <c r="B48" s="3" t="s">
        <v>24</v>
      </c>
    </row>
    <row r="49" spans="1:2">
      <c r="A49" s="2" t="s">
        <v>23</v>
      </c>
      <c r="B49" s="2" t="s">
        <v>22</v>
      </c>
    </row>
    <row r="50" spans="1:2">
      <c r="A50" s="2" t="s">
        <v>21</v>
      </c>
      <c r="B50" s="2" t="s">
        <v>20</v>
      </c>
    </row>
    <row r="51" spans="1:2">
      <c r="A51" s="2" t="s">
        <v>19</v>
      </c>
      <c r="B51" s="2" t="s">
        <v>18</v>
      </c>
    </row>
    <row r="52" spans="1:2">
      <c r="A52" s="2" t="s">
        <v>17</v>
      </c>
      <c r="B52" s="2" t="s">
        <v>16</v>
      </c>
    </row>
    <row r="53" spans="1:2">
      <c r="A53" s="2" t="s">
        <v>15</v>
      </c>
      <c r="B53" s="2" t="s">
        <v>14</v>
      </c>
    </row>
    <row r="54" spans="1:2">
      <c r="A54" s="2" t="s">
        <v>13</v>
      </c>
      <c r="B54" s="2" t="s">
        <v>12</v>
      </c>
    </row>
    <row r="55" spans="1:2">
      <c r="A55" s="2" t="s">
        <v>11</v>
      </c>
      <c r="B55" s="2" t="s">
        <v>10</v>
      </c>
    </row>
    <row r="56" spans="1:2">
      <c r="A56" s="2" t="s">
        <v>9</v>
      </c>
      <c r="B56" s="2" t="s">
        <v>8</v>
      </c>
    </row>
    <row r="57" spans="1:2">
      <c r="A57" s="2" t="s">
        <v>7</v>
      </c>
      <c r="B57" s="2" t="s">
        <v>6</v>
      </c>
    </row>
    <row r="58" spans="1:2">
      <c r="A58" s="2" t="s">
        <v>5</v>
      </c>
      <c r="B58" s="2" t="s">
        <v>4</v>
      </c>
    </row>
    <row r="59" spans="1:2">
      <c r="A59" s="2" t="s">
        <v>3</v>
      </c>
      <c r="B59" s="2" t="s">
        <v>2</v>
      </c>
    </row>
    <row r="60" spans="1:2">
      <c r="A60" s="2" t="s">
        <v>1</v>
      </c>
      <c r="B60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Cannondale SuperX 2023</vt:lpstr>
      <vt:lpstr>Canyon Inflite CF 2023</vt:lpstr>
      <vt:lpstr>Specialized Crux 2023</vt:lpstr>
      <vt:lpstr>Trek Boone 6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2023-06-25T12:55:25Z</dcterms:created>
  <dcterms:modified xsi:type="dcterms:W3CDTF">2023-06-29T01:27:29Z</dcterms:modified>
</cp:coreProperties>
</file>