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ker/Library/CloudStorage/GoogleDrive-walker@maine.edu/My Drive/Github projects/Bike Geometry Project/data/"/>
    </mc:Choice>
  </mc:AlternateContent>
  <xr:revisionPtr revIDLastSave="0" documentId="13_ncr:1_{B443883F-FC7D-8949-986F-F056D147A32A}" xr6:coauthVersionLast="47" xr6:coauthVersionMax="47" xr10:uidLastSave="{00000000-0000-0000-0000-000000000000}"/>
  <bookViews>
    <workbookView xWindow="1580" yWindow="2000" windowWidth="26840" windowHeight="15440" activeTab="1" xr2:uid="{640072E9-AF74-2341-8342-85778E3CE134}"/>
  </bookViews>
  <sheets>
    <sheet name="BMC Roadmachine One 2023" sheetId="5" r:id="rId1"/>
    <sheet name="BMC Roadmachine X 2023" sheetId="6" r:id="rId2"/>
    <sheet name="Cannondale Synapse Carbon 2023" sheetId="1" r:id="rId3"/>
    <sheet name="Canyon Endurance CF SL 2023" sheetId="2" r:id="rId4"/>
    <sheet name="Specialized Roubaix 2023" sheetId="4" r:id="rId5"/>
    <sheet name="Trek Domane SL Gen 4 2023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6" l="1"/>
  <c r="F33" i="6"/>
  <c r="E33" i="6"/>
  <c r="D33" i="6"/>
  <c r="C33" i="6"/>
  <c r="H32" i="6"/>
  <c r="H33" i="6" s="1"/>
  <c r="G32" i="6"/>
  <c r="F32" i="6"/>
  <c r="E32" i="6"/>
  <c r="D32" i="6"/>
  <c r="C32" i="6"/>
  <c r="H32" i="5"/>
  <c r="H33" i="5" s="1"/>
  <c r="G33" i="5"/>
  <c r="F33" i="5"/>
  <c r="E33" i="5"/>
  <c r="D33" i="5"/>
  <c r="C33" i="5"/>
  <c r="C32" i="5" s="1"/>
  <c r="G32" i="5"/>
  <c r="F32" i="5"/>
  <c r="E32" i="5"/>
  <c r="D32" i="5"/>
  <c r="D30" i="4"/>
  <c r="E30" i="4"/>
  <c r="F30" i="4"/>
  <c r="G30" i="4"/>
  <c r="H30" i="4"/>
  <c r="I30" i="4"/>
  <c r="J30" i="4"/>
  <c r="D31" i="4"/>
  <c r="E31" i="4"/>
  <c r="F31" i="4"/>
  <c r="G31" i="4"/>
  <c r="H31" i="4"/>
  <c r="I31" i="4"/>
  <c r="J31" i="4"/>
  <c r="C31" i="4"/>
  <c r="C30" i="4"/>
  <c r="D6" i="4"/>
  <c r="E6" i="4"/>
  <c r="F6" i="4"/>
  <c r="G6" i="4"/>
  <c r="H6" i="4"/>
  <c r="I6" i="4"/>
  <c r="J6" i="4"/>
  <c r="D7" i="4"/>
  <c r="E7" i="4"/>
  <c r="F7" i="4"/>
  <c r="G7" i="4"/>
  <c r="H7" i="4"/>
  <c r="I7" i="4"/>
  <c r="J7" i="4"/>
  <c r="D8" i="4"/>
  <c r="E8" i="4"/>
  <c r="F8" i="4"/>
  <c r="G8" i="4"/>
  <c r="H8" i="4"/>
  <c r="I8" i="4"/>
  <c r="J8" i="4"/>
  <c r="D9" i="4"/>
  <c r="E9" i="4"/>
  <c r="F9" i="4"/>
  <c r="G9" i="4"/>
  <c r="H9" i="4"/>
  <c r="I9" i="4"/>
  <c r="J9" i="4"/>
  <c r="D10" i="4"/>
  <c r="E10" i="4"/>
  <c r="F10" i="4"/>
  <c r="G10" i="4"/>
  <c r="H10" i="4"/>
  <c r="I10" i="4"/>
  <c r="J10" i="4"/>
  <c r="D11" i="4"/>
  <c r="E11" i="4"/>
  <c r="F11" i="4"/>
  <c r="G11" i="4"/>
  <c r="H11" i="4"/>
  <c r="I11" i="4"/>
  <c r="J11" i="4"/>
  <c r="D12" i="4"/>
  <c r="E12" i="4"/>
  <c r="F12" i="4"/>
  <c r="G12" i="4"/>
  <c r="H12" i="4"/>
  <c r="I12" i="4"/>
  <c r="J12" i="4"/>
  <c r="D13" i="4"/>
  <c r="E13" i="4"/>
  <c r="F13" i="4"/>
  <c r="G13" i="4"/>
  <c r="H13" i="4"/>
  <c r="I13" i="4"/>
  <c r="J13" i="4"/>
  <c r="D14" i="4"/>
  <c r="E14" i="4"/>
  <c r="F14" i="4"/>
  <c r="G14" i="4"/>
  <c r="H14" i="4"/>
  <c r="I14" i="4"/>
  <c r="J14" i="4"/>
  <c r="D15" i="4"/>
  <c r="E15" i="4"/>
  <c r="F15" i="4"/>
  <c r="G15" i="4"/>
  <c r="H15" i="4"/>
  <c r="I15" i="4"/>
  <c r="J15" i="4"/>
  <c r="D16" i="4"/>
  <c r="E16" i="4"/>
  <c r="F16" i="4"/>
  <c r="G16" i="4"/>
  <c r="H16" i="4"/>
  <c r="I16" i="4"/>
  <c r="J16" i="4"/>
  <c r="D17" i="4"/>
  <c r="E17" i="4"/>
  <c r="F17" i="4"/>
  <c r="G17" i="4"/>
  <c r="H17" i="4"/>
  <c r="I17" i="4"/>
  <c r="J17" i="4"/>
  <c r="D18" i="4"/>
  <c r="E18" i="4"/>
  <c r="F18" i="4"/>
  <c r="G18" i="4"/>
  <c r="H18" i="4"/>
  <c r="I18" i="4"/>
  <c r="J18" i="4"/>
  <c r="D19" i="4"/>
  <c r="E19" i="4"/>
  <c r="F19" i="4"/>
  <c r="G19" i="4"/>
  <c r="H19" i="4"/>
  <c r="I19" i="4"/>
  <c r="J19" i="4"/>
  <c r="D20" i="4"/>
  <c r="E20" i="4"/>
  <c r="F20" i="4"/>
  <c r="G20" i="4"/>
  <c r="H20" i="4"/>
  <c r="I20" i="4"/>
  <c r="J20" i="4"/>
  <c r="D21" i="4"/>
  <c r="E21" i="4"/>
  <c r="F21" i="4"/>
  <c r="G21" i="4"/>
  <c r="H21" i="4"/>
  <c r="I21" i="4"/>
  <c r="J21" i="4"/>
  <c r="D22" i="4"/>
  <c r="E22" i="4"/>
  <c r="F22" i="4"/>
  <c r="G22" i="4"/>
  <c r="H22" i="4"/>
  <c r="I22" i="4"/>
  <c r="J22" i="4"/>
  <c r="D23" i="4"/>
  <c r="E23" i="4"/>
  <c r="F23" i="4"/>
  <c r="G23" i="4"/>
  <c r="H23" i="4"/>
  <c r="I23" i="4"/>
  <c r="J23" i="4"/>
  <c r="D24" i="4"/>
  <c r="E24" i="4"/>
  <c r="F24" i="4"/>
  <c r="G24" i="4"/>
  <c r="H24" i="4"/>
  <c r="I24" i="4"/>
  <c r="J24" i="4"/>
  <c r="D25" i="4"/>
  <c r="E25" i="4"/>
  <c r="F25" i="4"/>
  <c r="G25" i="4"/>
  <c r="H25" i="4"/>
  <c r="I25" i="4"/>
  <c r="J25" i="4"/>
  <c r="D26" i="4"/>
  <c r="E26" i="4"/>
  <c r="F26" i="4"/>
  <c r="G26" i="4"/>
  <c r="H26" i="4"/>
  <c r="I26" i="4"/>
  <c r="J2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D5" i="4"/>
  <c r="E5" i="4"/>
  <c r="F5" i="4"/>
  <c r="G5" i="4"/>
  <c r="H5" i="4"/>
  <c r="I5" i="4"/>
  <c r="J5" i="4"/>
  <c r="C6" i="4"/>
  <c r="C5" i="4"/>
  <c r="D19" i="2"/>
  <c r="E19" i="2"/>
  <c r="F19" i="2"/>
  <c r="G19" i="2"/>
  <c r="H19" i="2"/>
  <c r="C19" i="2"/>
  <c r="H27" i="2"/>
  <c r="H28" i="2" s="1"/>
  <c r="G28" i="2"/>
  <c r="F28" i="2"/>
  <c r="E28" i="2"/>
  <c r="D28" i="2"/>
  <c r="C28" i="2"/>
  <c r="C27" i="2" s="1"/>
  <c r="G27" i="2"/>
  <c r="F27" i="2"/>
  <c r="E27" i="2"/>
  <c r="D27" i="2"/>
  <c r="D25" i="3"/>
  <c r="E25" i="3"/>
  <c r="F25" i="3"/>
  <c r="G25" i="3"/>
  <c r="H25" i="3"/>
  <c r="I25" i="3"/>
  <c r="J25" i="3"/>
  <c r="D26" i="3"/>
  <c r="E26" i="3"/>
  <c r="F26" i="3"/>
  <c r="G26" i="3"/>
  <c r="H26" i="3"/>
  <c r="I26" i="3"/>
  <c r="J26" i="3"/>
  <c r="C26" i="3"/>
  <c r="C25" i="3"/>
  <c r="J10" i="3"/>
  <c r="I10" i="3"/>
  <c r="H10" i="3"/>
  <c r="G10" i="3"/>
  <c r="F10" i="3"/>
  <c r="E10" i="3"/>
  <c r="D10" i="3"/>
  <c r="C10" i="3"/>
  <c r="D8" i="3"/>
  <c r="E8" i="3"/>
  <c r="F8" i="3"/>
  <c r="G8" i="3"/>
  <c r="H8" i="3"/>
  <c r="I8" i="3"/>
  <c r="J8" i="3"/>
  <c r="C8" i="3"/>
  <c r="C9" i="3"/>
  <c r="D9" i="3"/>
  <c r="E9" i="3"/>
  <c r="F9" i="3"/>
  <c r="G9" i="3"/>
  <c r="H9" i="3"/>
  <c r="I9" i="3"/>
  <c r="J9" i="3"/>
  <c r="C11" i="3"/>
  <c r="D11" i="3"/>
  <c r="E11" i="3"/>
  <c r="F11" i="3"/>
  <c r="G11" i="3"/>
  <c r="H11" i="3"/>
  <c r="I11" i="3"/>
  <c r="J11" i="3"/>
  <c r="C12" i="3"/>
  <c r="D12" i="3"/>
  <c r="E12" i="3"/>
  <c r="F12" i="3"/>
  <c r="G12" i="3"/>
  <c r="H12" i="3"/>
  <c r="I12" i="3"/>
  <c r="J12" i="3"/>
  <c r="C13" i="3"/>
  <c r="D13" i="3"/>
  <c r="E13" i="3"/>
  <c r="F13" i="3"/>
  <c r="G13" i="3"/>
  <c r="H13" i="3"/>
  <c r="I13" i="3"/>
  <c r="J13" i="3"/>
  <c r="C14" i="3"/>
  <c r="D14" i="3"/>
  <c r="E14" i="3"/>
  <c r="F14" i="3"/>
  <c r="G14" i="3"/>
  <c r="H14" i="3"/>
  <c r="I14" i="3"/>
  <c r="J14" i="3"/>
  <c r="C15" i="3"/>
  <c r="D15" i="3"/>
  <c r="E15" i="3"/>
  <c r="F15" i="3"/>
  <c r="G15" i="3"/>
  <c r="H15" i="3"/>
  <c r="I15" i="3"/>
  <c r="J15" i="3"/>
  <c r="C16" i="3"/>
  <c r="D16" i="3"/>
  <c r="E16" i="3"/>
  <c r="F16" i="3"/>
  <c r="G16" i="3"/>
  <c r="H16" i="3"/>
  <c r="I16" i="3"/>
  <c r="J16" i="3"/>
  <c r="C17" i="3"/>
  <c r="D17" i="3"/>
  <c r="E17" i="3"/>
  <c r="F17" i="3"/>
  <c r="G17" i="3"/>
  <c r="H17" i="3"/>
  <c r="I17" i="3"/>
  <c r="J17" i="3"/>
  <c r="C18" i="3"/>
  <c r="D18" i="3"/>
  <c r="E18" i="3"/>
  <c r="F18" i="3"/>
  <c r="G18" i="3"/>
  <c r="H18" i="3"/>
  <c r="I18" i="3"/>
  <c r="J18" i="3"/>
  <c r="C19" i="3"/>
  <c r="D19" i="3"/>
  <c r="E19" i="3"/>
  <c r="F19" i="3"/>
  <c r="G19" i="3"/>
  <c r="H19" i="3"/>
  <c r="I19" i="3"/>
  <c r="J19" i="3"/>
  <c r="D7" i="3"/>
  <c r="E7" i="3"/>
  <c r="F7" i="3"/>
  <c r="G7" i="3"/>
  <c r="H7" i="3"/>
  <c r="I7" i="3"/>
  <c r="J7" i="3"/>
  <c r="C7" i="3"/>
  <c r="D6" i="3"/>
  <c r="E6" i="3"/>
  <c r="F6" i="3"/>
  <c r="G6" i="3"/>
  <c r="H6" i="3"/>
  <c r="I6" i="3"/>
  <c r="J6" i="3"/>
  <c r="C6" i="3"/>
  <c r="H11" i="1"/>
  <c r="G11" i="1"/>
  <c r="F11" i="1"/>
  <c r="E11" i="1"/>
  <c r="D11" i="1"/>
  <c r="C11" i="1"/>
  <c r="D10" i="1"/>
  <c r="E10" i="1"/>
  <c r="F10" i="1"/>
  <c r="G10" i="1"/>
  <c r="H10" i="1"/>
  <c r="C10" i="1"/>
  <c r="C8" i="1"/>
  <c r="D8" i="1"/>
  <c r="E8" i="1"/>
  <c r="F8" i="1"/>
  <c r="G8" i="1"/>
  <c r="H8" i="1"/>
  <c r="C9" i="1"/>
  <c r="D9" i="1"/>
  <c r="E9" i="1"/>
  <c r="F9" i="1"/>
  <c r="G9" i="1"/>
  <c r="H9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D7" i="1"/>
  <c r="E7" i="1"/>
  <c r="F7" i="1"/>
  <c r="G7" i="1"/>
  <c r="H7" i="1"/>
  <c r="C7" i="1"/>
  <c r="D6" i="1"/>
  <c r="E6" i="1"/>
  <c r="F6" i="1"/>
  <c r="G6" i="1"/>
  <c r="H6" i="1"/>
  <c r="C6" i="1"/>
  <c r="D5" i="1"/>
  <c r="E5" i="1"/>
  <c r="F5" i="1"/>
  <c r="G5" i="1"/>
  <c r="H5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5" i="1"/>
</calcChain>
</file>

<file path=xl/sharedStrings.xml><?xml version="1.0" encoding="utf-8"?>
<sst xmlns="http://schemas.openxmlformats.org/spreadsheetml/2006/main" count="836" uniqueCount="369">
  <si>
    <t>model</t>
  </si>
  <si>
    <t>Cannondale Synapse Carbon 2 LE</t>
  </si>
  <si>
    <t>Date</t>
  </si>
  <si>
    <t>URL</t>
  </si>
  <si>
    <t>https://www.cannondale.com/en-us/bikes/road/endurance/synapse-carbon/synapse-carbon-2-le</t>
  </si>
  <si>
    <t>Material</t>
  </si>
  <si>
    <t>carbon</t>
  </si>
  <si>
    <t>700c</t>
  </si>
  <si>
    <t>71.3°</t>
  </si>
  <si>
    <t>73.0°</t>
  </si>
  <si>
    <t>71.4°</t>
  </si>
  <si>
    <t>73.1°</t>
  </si>
  <si>
    <t>73.2°</t>
  </si>
  <si>
    <t>73.3°</t>
  </si>
  <si>
    <t>73.4°</t>
  </si>
  <si>
    <t>Wheel Size</t>
  </si>
  <si>
    <t>A Seat Tube Length (cm)</t>
  </si>
  <si>
    <t>B Top Tube Horizontal (cm)</t>
  </si>
  <si>
    <t>C Top Tube Actual (cm)</t>
  </si>
  <si>
    <t>D Head Tube Angle</t>
  </si>
  <si>
    <t>E Seat Tube Angle</t>
  </si>
  <si>
    <t>F Standover (cm)</t>
  </si>
  <si>
    <t>G Head Tube Length (cm)</t>
  </si>
  <si>
    <t>H Wheelbase (cm)</t>
  </si>
  <si>
    <t>I Front Center (cm)</t>
  </si>
  <si>
    <t>J Chain Stay Length (cm)</t>
  </si>
  <si>
    <t>K Bottom Bracket Drop (cm)</t>
  </si>
  <si>
    <t>L Bottom Bracket Height (cm)</t>
  </si>
  <si>
    <t>M Fork Rake (cm)</t>
  </si>
  <si>
    <t>N Trail (cm)</t>
  </si>
  <si>
    <t>0 Stack (cm)</t>
  </si>
  <si>
    <t>P Reach (cm)</t>
  </si>
  <si>
    <t>Frame Size</t>
  </si>
  <si>
    <r>
      <t>@Html.Sitecore().DictionaryEx("/PDP/Sizing/Size", "Size*"):</t>
    </r>
    <r>
      <rPr>
        <sz val="14"/>
        <color rgb="FF222222"/>
        <rFont val="Helvetica"/>
        <family val="2"/>
      </rPr>
      <t>51</t>
    </r>
  </si>
  <si>
    <r>
      <t>@Html.Sitecore().DictionaryEx("/PDP/Sizing/Size", "Size*"):</t>
    </r>
    <r>
      <rPr>
        <sz val="14"/>
        <color rgb="FF222222"/>
        <rFont val="Helvetica"/>
        <family val="2"/>
      </rPr>
      <t>54</t>
    </r>
  </si>
  <si>
    <r>
      <t>@Html.Sitecore().DictionaryEx("/PDP/Sizing/Size", "Size*"):</t>
    </r>
    <r>
      <rPr>
        <sz val="14"/>
        <color rgb="FF222222"/>
        <rFont val="Helvetica"/>
        <family val="2"/>
      </rPr>
      <t>56</t>
    </r>
  </si>
  <si>
    <r>
      <t>@Html.Sitecore().DictionaryEx("/PDP/Sizing/Size", "Size*"):</t>
    </r>
    <r>
      <rPr>
        <sz val="14"/>
        <color rgb="FF222222"/>
        <rFont val="Helvetica"/>
        <family val="2"/>
      </rPr>
      <t>58</t>
    </r>
  </si>
  <si>
    <r>
      <t>@Html.Sitecore().DictionaryEx("/PDP/Sizing/Size", "Size*"):</t>
    </r>
    <r>
      <rPr>
        <sz val="14"/>
        <color rgb="FF222222"/>
        <rFont val="Helvetica"/>
        <family val="2"/>
      </rPr>
      <t>61</t>
    </r>
  </si>
  <si>
    <t>frame_size</t>
  </si>
  <si>
    <t>wheel_size</t>
  </si>
  <si>
    <t>seat_tube_length</t>
  </si>
  <si>
    <t>seat_tube_angle</t>
  </si>
  <si>
    <t>head_tube_length</t>
  </si>
  <si>
    <t>head_tube_angle</t>
  </si>
  <si>
    <t>top_tube_effective_length</t>
  </si>
  <si>
    <t>bottom_bracket_drop</t>
  </si>
  <si>
    <t>chainstay_length</t>
  </si>
  <si>
    <t>fork_offset_rake</t>
  </si>
  <si>
    <t>trail</t>
  </si>
  <si>
    <t>wheelbase</t>
  </si>
  <si>
    <t>standover</t>
  </si>
  <si>
    <t>reach</t>
  </si>
  <si>
    <t>stack</t>
  </si>
  <si>
    <t>stem_length</t>
  </si>
  <si>
    <t>crank_length</t>
  </si>
  <si>
    <t>handlebar_width</t>
  </si>
  <si>
    <t>tire_width_spec</t>
  </si>
  <si>
    <t>tire_width_max</t>
  </si>
  <si>
    <t>rider_min</t>
  </si>
  <si>
    <t>rider_max</t>
  </si>
  <si>
    <t>bottom_bracket_height</t>
  </si>
  <si>
    <t>front_center</t>
  </si>
  <si>
    <t>top_tube_actual_length</t>
  </si>
  <si>
    <t>Body Height in cm</t>
  </si>
  <si>
    <t>Stack+ in mm</t>
  </si>
  <si>
    <t>Reach+ in mm</t>
  </si>
  <si>
    <t>XS</t>
  </si>
  <si>
    <t>S</t>
  </si>
  <si>
    <t>M</t>
  </si>
  <si>
    <t>L</t>
  </si>
  <si>
    <t>XL</t>
  </si>
  <si>
    <t>2XL</t>
  </si>
  <si>
    <t>&lt; 172</t>
  </si>
  <si>
    <t>172 - 178</t>
  </si>
  <si>
    <t>178 - 184</t>
  </si>
  <si>
    <t>184 - 190</t>
  </si>
  <si>
    <t>190 - 196</t>
  </si>
  <si>
    <t>&gt; 196</t>
  </si>
  <si>
    <t>Seat Height in mm (A)</t>
  </si>
  <si>
    <t>653 - 753</t>
  </si>
  <si>
    <t>683 - 783</t>
  </si>
  <si>
    <t>713 - 813</t>
  </si>
  <si>
    <t>743 - 843</t>
  </si>
  <si>
    <t>773 - 873</t>
  </si>
  <si>
    <t>803 - 903</t>
  </si>
  <si>
    <t>Seat Tube Length in mm (B)</t>
  </si>
  <si>
    <t>Top Tube Length in mm (C)</t>
  </si>
  <si>
    <t>Head Tube Length in mm (D)</t>
  </si>
  <si>
    <t>Head Tube Angle (E)</t>
  </si>
  <si>
    <t>Seat Tube Angle (F)</t>
  </si>
  <si>
    <t>Chainstay Length in mm (G)</t>
  </si>
  <si>
    <t>Wheel Base in mm (H)</t>
  </si>
  <si>
    <t>Stack in mm (I)</t>
  </si>
  <si>
    <t>Reach in mm (J)</t>
  </si>
  <si>
    <t>Stand-over Height in mm (K)</t>
  </si>
  <si>
    <t>Bottom Bracket Offset in mm (L)</t>
  </si>
  <si>
    <t>https://www.canyon.com/en-us/road-bikes/endurance-bikes/endurace/cf-sl/endurace-cf-sl-8-disc/3383.html?dwvar_3383_pv_rahmenfarbe=GY%2FBK</t>
  </si>
  <si>
    <t>stack_plus</t>
  </si>
  <si>
    <t>reach_plus</t>
  </si>
  <si>
    <t>https://www.trekbikes.com/us/en_US/bikes/road-bikes/performance-road-bikes/domane/domane-sl/domane-sl-7-gen-4/p/36153/?colorCode=white</t>
  </si>
  <si>
    <t>Frame size number </t>
  </si>
  <si>
    <t>Wheel size </t>
  </si>
  <si>
    <t>A — Seat tube </t>
  </si>
  <si>
    <t>B — Seat tube angle </t>
  </si>
  <si>
    <t>C — Head tube length </t>
  </si>
  <si>
    <t>D — Head angle </t>
  </si>
  <si>
    <t>E — Effective top tube </t>
  </si>
  <si>
    <t>G — Bottom bracket drop </t>
  </si>
  <si>
    <t>H — Chainstay length </t>
  </si>
  <si>
    <t>I — Offset </t>
  </si>
  <si>
    <t>J — Trail </t>
  </si>
  <si>
    <t>K — Wheelbase </t>
  </si>
  <si>
    <t>L — Standover </t>
  </si>
  <si>
    <t>M — Frame reach </t>
  </si>
  <si>
    <t>N — Frame stack </t>
  </si>
  <si>
    <t>Stem length </t>
  </si>
  <si>
    <t>Saddle rail height min (w/short mast) </t>
  </si>
  <si>
    <t>Saddle rail height max (w/short mast) </t>
  </si>
  <si>
    <t>Saddle rail height min (w/tall mast) </t>
  </si>
  <si>
    <t>Saddle rail height max (w/tall mast) </t>
  </si>
  <si>
    <t>47 cm</t>
  </si>
  <si>
    <t>74.6°</t>
  </si>
  <si>
    <t>71.0°</t>
  </si>
  <si>
    <t>50 cm</t>
  </si>
  <si>
    <t>71.1°</t>
  </si>
  <si>
    <t>52 cm</t>
  </si>
  <si>
    <t>74.2°</t>
  </si>
  <si>
    <t>54 cm</t>
  </si>
  <si>
    <t>73.7°</t>
  </si>
  <si>
    <t>56 cm</t>
  </si>
  <si>
    <t>71.9°</t>
  </si>
  <si>
    <t>58 cm</t>
  </si>
  <si>
    <t>72.0°</t>
  </si>
  <si>
    <t>60 cm</t>
  </si>
  <si>
    <t>72.8°</t>
  </si>
  <si>
    <t>72.1°</t>
  </si>
  <si>
    <t>62 cm</t>
  </si>
  <si>
    <t>72.5°</t>
  </si>
  <si>
    <t>Size Rider Height Inseam 44</t>
  </si>
  <si>
    <t>150 - 153 cm</t>
  </si>
  <si>
    <t>4'11" - 5'0"</t>
  </si>
  <si>
    <t>71 - 73 cm</t>
  </si>
  <si>
    <t>28" - 29"</t>
  </si>
  <si>
    <t>152 - 158 cm</t>
  </si>
  <si>
    <t>5'0" - 5'2"</t>
  </si>
  <si>
    <t>71 - 75 cm</t>
  </si>
  <si>
    <t>28" - 30"</t>
  </si>
  <si>
    <t>158 - 163 cm</t>
  </si>
  <si>
    <t>5'2" - 5'4"</t>
  </si>
  <si>
    <t>74 - 77 cm</t>
  </si>
  <si>
    <t>29" - 30"</t>
  </si>
  <si>
    <t>163 - 168 cm</t>
  </si>
  <si>
    <t>5'4" - 5'6"</t>
  </si>
  <si>
    <t>76 - 79 cm</t>
  </si>
  <si>
    <t>30" - 31"</t>
  </si>
  <si>
    <t>168 - 174 cm</t>
  </si>
  <si>
    <t>5'6" - 5'9"</t>
  </si>
  <si>
    <t>78 - 82 cm</t>
  </si>
  <si>
    <t>31" - 32"</t>
  </si>
  <si>
    <t>174 - 180 cm</t>
  </si>
  <si>
    <t>5'9" - 5'11"</t>
  </si>
  <si>
    <t>81 - 85 cm</t>
  </si>
  <si>
    <t>32" - 33"</t>
  </si>
  <si>
    <t>180 - 185 cm</t>
  </si>
  <si>
    <t>5'11" - 6'1"</t>
  </si>
  <si>
    <t>84 - 87 cm</t>
  </si>
  <si>
    <t>33" - 34"</t>
  </si>
  <si>
    <t>185 - 190 cm</t>
  </si>
  <si>
    <t>6'1" - 6'3"</t>
  </si>
  <si>
    <t>86 - 90 cm</t>
  </si>
  <si>
    <t>34" - 35"</t>
  </si>
  <si>
    <t>190 - 195 cm</t>
  </si>
  <si>
    <t>6'3" - 6'5"</t>
  </si>
  <si>
    <t>89 - 92 cm</t>
  </si>
  <si>
    <t>35" - 36"</t>
  </si>
  <si>
    <t>Canyon Endurance CF SL 8</t>
  </si>
  <si>
    <t>Trek Domane SL 7 Gen 4</t>
  </si>
  <si>
    <t>chainstay_length_h</t>
  </si>
  <si>
    <t>computed chainstay</t>
  </si>
  <si>
    <t>frame size</t>
  </si>
  <si>
    <t>saddle_width</t>
  </si>
  <si>
    <t>seatpost_length</t>
  </si>
  <si>
    <t>bb_height</t>
  </si>
  <si>
    <t>axle_crown</t>
  </si>
  <si>
    <t>Crank Length</t>
  </si>
  <si>
    <t>165mm</t>
  </si>
  <si>
    <t>170mm</t>
  </si>
  <si>
    <t>175mm</t>
  </si>
  <si>
    <t>Handlebar Width</t>
  </si>
  <si>
    <t>Stem Length</t>
  </si>
  <si>
    <t>70mm</t>
  </si>
  <si>
    <t>Saddle Width</t>
  </si>
  <si>
    <t>155mm</t>
  </si>
  <si>
    <t>143mm</t>
  </si>
  <si>
    <t>Seatpost Length</t>
  </si>
  <si>
    <t>400mm</t>
  </si>
  <si>
    <t>Stack</t>
  </si>
  <si>
    <t>Reach</t>
  </si>
  <si>
    <t>Head Tube Length</t>
  </si>
  <si>
    <t>110mm</t>
  </si>
  <si>
    <t>125mm</t>
  </si>
  <si>
    <t>Head Tube Angle</t>
  </si>
  <si>
    <t>BB Height</t>
  </si>
  <si>
    <t>BB Drop</t>
  </si>
  <si>
    <t>Trail</t>
  </si>
  <si>
    <t>Fork Length, Full</t>
  </si>
  <si>
    <t>Fork Rake/Offset</t>
  </si>
  <si>
    <t>44mm</t>
  </si>
  <si>
    <t>Front Center</t>
  </si>
  <si>
    <t>Chainstay Length</t>
  </si>
  <si>
    <t>Wheelbase</t>
  </si>
  <si>
    <t>Top Tube Length, Horizontal</t>
  </si>
  <si>
    <t>555mm</t>
  </si>
  <si>
    <t>579mm</t>
  </si>
  <si>
    <t>Bike Standover Height</t>
  </si>
  <si>
    <t>762mm</t>
  </si>
  <si>
    <t>Seat Tube Length</t>
  </si>
  <si>
    <t>Seat Tube Angle</t>
  </si>
  <si>
    <t>74°</t>
  </si>
  <si>
    <t>https://www.specialized.com/us/en/roubaix-pro/p/199907?color=321714-199907</t>
  </si>
  <si>
    <t>Specialized Roubaix Pro</t>
  </si>
  <si>
    <t>172.5mm</t>
  </si>
  <si>
    <t>360mm</t>
  </si>
  <si>
    <t>380mm</t>
  </si>
  <si>
    <t>420mm</t>
  </si>
  <si>
    <t>440mm</t>
  </si>
  <si>
    <t>80mm</t>
  </si>
  <si>
    <t>90mm</t>
  </si>
  <si>
    <t>100mm</t>
  </si>
  <si>
    <t>120mm</t>
  </si>
  <si>
    <t>450mm</t>
  </si>
  <si>
    <t>540mm</t>
  </si>
  <si>
    <t>570mm</t>
  </si>
  <si>
    <t>585mm</t>
  </si>
  <si>
    <t>605mm</t>
  </si>
  <si>
    <t>630mm</t>
  </si>
  <si>
    <t>665mm</t>
  </si>
  <si>
    <t>675mm</t>
  </si>
  <si>
    <t>353mm</t>
  </si>
  <si>
    <t>363mm</t>
  </si>
  <si>
    <t>368mm</t>
  </si>
  <si>
    <t>376mm</t>
  </si>
  <si>
    <t>384mm</t>
  </si>
  <si>
    <t>392mm</t>
  </si>
  <si>
    <t>398mm</t>
  </si>
  <si>
    <t>404mm</t>
  </si>
  <si>
    <t>112mm</t>
  </si>
  <si>
    <t>205mm</t>
  </si>
  <si>
    <t>215mm</t>
  </si>
  <si>
    <t>70°</t>
  </si>
  <si>
    <t>71.5°</t>
  </si>
  <si>
    <t>72°</t>
  </si>
  <si>
    <t>72.75°</t>
  </si>
  <si>
    <t>73.5°</t>
  </si>
  <si>
    <t>265mm</t>
  </si>
  <si>
    <t>266mm</t>
  </si>
  <si>
    <t>268mm</t>
  </si>
  <si>
    <t>77.5mm</t>
  </si>
  <si>
    <t>76mm</t>
  </si>
  <si>
    <t>74.5mm</t>
  </si>
  <si>
    <t>71mm</t>
  </si>
  <si>
    <t>62mm</t>
  </si>
  <si>
    <t>59mm</t>
  </si>
  <si>
    <t>61mm</t>
  </si>
  <si>
    <t>55mm</t>
  </si>
  <si>
    <t>52mm</t>
  </si>
  <si>
    <t>370mm</t>
  </si>
  <si>
    <t>50mm</t>
  </si>
  <si>
    <t>580mm</t>
  </si>
  <si>
    <t>581mm</t>
  </si>
  <si>
    <t>586mm</t>
  </si>
  <si>
    <t>592mm</t>
  </si>
  <si>
    <t>607mm</t>
  </si>
  <si>
    <t>618mm</t>
  </si>
  <si>
    <t>626mm</t>
  </si>
  <si>
    <t>413mm</t>
  </si>
  <si>
    <t>415mm</t>
  </si>
  <si>
    <t>418mm</t>
  </si>
  <si>
    <t>981mm</t>
  </si>
  <si>
    <t>982mm</t>
  </si>
  <si>
    <t>986mm</t>
  </si>
  <si>
    <t>988mm</t>
  </si>
  <si>
    <t>995mm</t>
  </si>
  <si>
    <t>1014mm</t>
  </si>
  <si>
    <t>1024mm</t>
  </si>
  <si>
    <t>1033mm</t>
  </si>
  <si>
    <t>512mm</t>
  </si>
  <si>
    <t>525mm</t>
  </si>
  <si>
    <t>533mm</t>
  </si>
  <si>
    <t>545mm</t>
  </si>
  <si>
    <t>563mm</t>
  </si>
  <si>
    <t>595mm</t>
  </si>
  <si>
    <t>609mm</t>
  </si>
  <si>
    <t>682mm</t>
  </si>
  <si>
    <t>715mm</t>
  </si>
  <si>
    <t>743mm</t>
  </si>
  <si>
    <t>783mm</t>
  </si>
  <si>
    <t>805mm</t>
  </si>
  <si>
    <t>844mm</t>
  </si>
  <si>
    <t>862mm</t>
  </si>
  <si>
    <t>365mm</t>
  </si>
  <si>
    <t>410mm</t>
  </si>
  <si>
    <t>446mm</t>
  </si>
  <si>
    <t>465mm</t>
  </si>
  <si>
    <t>485mm</t>
  </si>
  <si>
    <t>505mm</t>
  </si>
  <si>
    <t>547mm</t>
  </si>
  <si>
    <t>568mm</t>
  </si>
  <si>
    <t>73°</t>
  </si>
  <si>
    <t>INCHES</t>
  </si>
  <si>
    <t>4'8"-5'0"</t>
  </si>
  <si>
    <t>5"-5'4"</t>
  </si>
  <si>
    <t>5-5'9"</t>
  </si>
  <si>
    <t>59"-5'10"</t>
  </si>
  <si>
    <t>59" 5'11"</t>
  </si>
  <si>
    <t>5'114-6'2"</t>
  </si>
  <si>
    <t>62" -65"</t>
  </si>
  <si>
    <t>=6'9*</t>
  </si>
  <si>
    <t>Roubaix</t>
  </si>
  <si>
    <t>СМ</t>
  </si>
  <si>
    <t>142 - 152</t>
  </si>
  <si>
    <t>155 - 163</t>
  </si>
  <si>
    <t>163 - 170</t>
  </si>
  <si>
    <t>170 - 178</t>
  </si>
  <si>
    <t>175 - 180</t>
  </si>
  <si>
    <t>180 - 188</t>
  </si>
  <si>
    <t>188 - 196</t>
  </si>
  <si>
    <t>196 - 205</t>
  </si>
  <si>
    <t>SIZE</t>
  </si>
  <si>
    <t>Size</t>
  </si>
  <si>
    <t>Rider Height CM</t>
  </si>
  <si>
    <t>&lt;166</t>
  </si>
  <si>
    <t>166-174</t>
  </si>
  <si>
    <t>172-180</t>
  </si>
  <si>
    <t>178-186</t>
  </si>
  <si>
    <t>184-192</t>
  </si>
  <si>
    <t>&gt;190</t>
  </si>
  <si>
    <t>Stack MM</t>
  </si>
  <si>
    <t>Reach MM (reach)</t>
  </si>
  <si>
    <t>Seat Tube MM (st)</t>
  </si>
  <si>
    <t>Top Tube MM (tt)</t>
  </si>
  <si>
    <t>Head Tube MM (ht)</t>
  </si>
  <si>
    <t>Seat Tube Angle (sa)</t>
  </si>
  <si>
    <t>Head Angle (ha)</t>
  </si>
  <si>
    <t>Rear Center MM (rc)</t>
  </si>
  <si>
    <t>Front Center MM (fc)</t>
  </si>
  <si>
    <t>Wheelbase MM (wb)</t>
  </si>
  <si>
    <t>BB Drop MM (drop)</t>
  </si>
  <si>
    <t>Fork Length MM (fl)</t>
  </si>
  <si>
    <t>Fork Rake MM (fr)</t>
  </si>
  <si>
    <t>Trail MM (trail)</t>
  </si>
  <si>
    <t>Crank Length MM</t>
  </si>
  <si>
    <t>Stem Length MM</t>
  </si>
  <si>
    <t>Stem Angle</t>
  </si>
  <si>
    <t>Bar Width MM</t>
  </si>
  <si>
    <t>Bar Drop MM</t>
  </si>
  <si>
    <t>Bar Reach MM</t>
  </si>
  <si>
    <t>Post Offset MM</t>
  </si>
  <si>
    <t>Standover Height mm</t>
  </si>
  <si>
    <t>Seatpost Length MM</t>
  </si>
  <si>
    <t>stem_angle</t>
  </si>
  <si>
    <t>bar_drop</t>
  </si>
  <si>
    <t>bar_reach</t>
  </si>
  <si>
    <t>post_offset</t>
  </si>
  <si>
    <t>BMC Roadmachine One</t>
  </si>
  <si>
    <t>https://www.bmc-switzerland.com/us_en/catalog/product/view/id/17788/s/bmc-roadmachine-one-23/category/1903/</t>
  </si>
  <si>
    <t>BMC Roadmachine X</t>
  </si>
  <si>
    <t>https://www.bmc-switzerland.com/intl_en/bmc-roadmachine-x-one-23.html</t>
  </si>
  <si>
    <t xml:space="preserve"> same geometry as other roadmachine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</si>
</sst>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22222"/>
      <name val="Helvetica"/>
      <family val="2"/>
    </font>
    <font>
      <b/>
      <sz val="14"/>
      <color rgb="FF222222"/>
      <name val="Helvetica"/>
      <family val="2"/>
    </font>
    <font>
      <sz val="14"/>
      <color theme="1"/>
      <name val="Futura Medium"/>
    </font>
    <font>
      <sz val="14"/>
      <color rgb="FF313131"/>
      <name val="Futura Medium"/>
    </font>
    <font>
      <sz val="14"/>
      <color rgb="FF313131"/>
      <name val="Futura Medium"/>
    </font>
    <font>
      <sz val="14"/>
      <color rgb="FF222222"/>
      <name val="Futura Medium"/>
    </font>
    <font>
      <b/>
      <sz val="14"/>
      <color rgb="FF222222"/>
      <name val="Futura Medium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18</xdr:col>
      <xdr:colOff>119529</xdr:colOff>
      <xdr:row>41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330CD9-904D-B330-E701-1972080BB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0" y="0"/>
          <a:ext cx="6723529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384202</xdr:colOff>
      <xdr:row>4</xdr:row>
      <xdr:rowOff>224117</xdr:rowOff>
    </xdr:from>
    <xdr:to>
      <xdr:col>13</xdr:col>
      <xdr:colOff>25186</xdr:colOff>
      <xdr:row>17</xdr:row>
      <xdr:rowOff>106723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7428C5-1233-F1F8-9039-B69157B7C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7731" y="1205966"/>
          <a:ext cx="3749808" cy="30736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D04AE-233A-6848-B032-47F951A9E68C}">
  <dimension ref="A1:H78"/>
  <sheetViews>
    <sheetView topLeftCell="A16" workbookViewId="0">
      <selection activeCell="K28" sqref="K28"/>
    </sheetView>
  </sheetViews>
  <sheetFormatPr baseColWidth="10" defaultRowHeight="20" x14ac:dyDescent="0.3"/>
  <cols>
    <col min="1" max="1" width="29.33203125" style="5" customWidth="1"/>
    <col min="2" max="2" width="38.1640625" style="5" customWidth="1"/>
    <col min="3" max="16384" width="10.83203125" style="5"/>
  </cols>
  <sheetData>
    <row r="1" spans="1:8" x14ac:dyDescent="0.3">
      <c r="A1" s="5" t="s">
        <v>0</v>
      </c>
      <c r="B1" s="5" t="s">
        <v>364</v>
      </c>
    </row>
    <row r="2" spans="1:8" x14ac:dyDescent="0.3">
      <c r="A2" s="5" t="s">
        <v>2</v>
      </c>
      <c r="B2" s="6">
        <v>45103</v>
      </c>
    </row>
    <row r="3" spans="1:8" x14ac:dyDescent="0.3">
      <c r="A3" s="5" t="s">
        <v>3</v>
      </c>
      <c r="B3" s="5" t="s">
        <v>365</v>
      </c>
    </row>
    <row r="4" spans="1:8" x14ac:dyDescent="0.3">
      <c r="A4" s="5" t="s">
        <v>5</v>
      </c>
      <c r="B4" s="5" t="s">
        <v>6</v>
      </c>
    </row>
    <row r="5" spans="1:8" x14ac:dyDescent="0.3">
      <c r="A5" s="5" t="s">
        <v>38</v>
      </c>
      <c r="B5" s="5" t="s">
        <v>329</v>
      </c>
      <c r="C5" s="5">
        <v>47</v>
      </c>
      <c r="D5" s="5">
        <v>51</v>
      </c>
      <c r="E5" s="5">
        <v>54</v>
      </c>
      <c r="F5" s="5">
        <v>56</v>
      </c>
      <c r="G5" s="5">
        <v>58</v>
      </c>
      <c r="H5" s="5">
        <v>61</v>
      </c>
    </row>
    <row r="6" spans="1:8" x14ac:dyDescent="0.3">
      <c r="A6" s="5" t="s">
        <v>52</v>
      </c>
      <c r="B6" s="5" t="s">
        <v>337</v>
      </c>
      <c r="C6" s="5">
        <v>516</v>
      </c>
      <c r="D6" s="5">
        <v>541</v>
      </c>
      <c r="E6" s="5">
        <v>562</v>
      </c>
      <c r="F6" s="5">
        <v>586</v>
      </c>
      <c r="G6" s="5">
        <v>610</v>
      </c>
      <c r="H6" s="5">
        <v>644</v>
      </c>
    </row>
    <row r="7" spans="1:8" x14ac:dyDescent="0.3">
      <c r="A7" s="5" t="s">
        <v>51</v>
      </c>
      <c r="B7" s="5" t="s">
        <v>338</v>
      </c>
      <c r="C7" s="5">
        <v>374</v>
      </c>
      <c r="D7" s="5">
        <v>382</v>
      </c>
      <c r="E7" s="5">
        <v>386</v>
      </c>
      <c r="F7" s="5">
        <v>390</v>
      </c>
      <c r="G7" s="5">
        <v>394</v>
      </c>
      <c r="H7" s="5">
        <v>398</v>
      </c>
    </row>
    <row r="8" spans="1:8" x14ac:dyDescent="0.3">
      <c r="A8" s="5" t="s">
        <v>40</v>
      </c>
      <c r="B8" s="5" t="s">
        <v>339</v>
      </c>
      <c r="C8" s="5">
        <v>420</v>
      </c>
      <c r="D8" s="5">
        <v>457</v>
      </c>
      <c r="E8" s="5">
        <v>500</v>
      </c>
      <c r="F8" s="5">
        <v>522</v>
      </c>
      <c r="G8" s="5">
        <v>539</v>
      </c>
      <c r="H8" s="5">
        <v>573</v>
      </c>
    </row>
    <row r="9" spans="1:8" x14ac:dyDescent="0.3">
      <c r="A9" s="5" t="s">
        <v>44</v>
      </c>
      <c r="B9" s="5" t="s">
        <v>340</v>
      </c>
      <c r="C9" s="5">
        <v>522</v>
      </c>
      <c r="D9" s="5">
        <v>532</v>
      </c>
      <c r="E9" s="5">
        <v>546</v>
      </c>
      <c r="F9" s="5">
        <v>556</v>
      </c>
      <c r="G9" s="5">
        <v>568</v>
      </c>
      <c r="H9" s="5">
        <v>583</v>
      </c>
    </row>
    <row r="10" spans="1:8" x14ac:dyDescent="0.3">
      <c r="A10" s="5" t="s">
        <v>42</v>
      </c>
      <c r="B10" s="5" t="s">
        <v>341</v>
      </c>
      <c r="C10" s="5">
        <v>112</v>
      </c>
      <c r="D10" s="5">
        <v>139</v>
      </c>
      <c r="E10" s="5">
        <v>156</v>
      </c>
      <c r="F10" s="5">
        <v>181</v>
      </c>
      <c r="G10" s="5">
        <v>206</v>
      </c>
      <c r="H10" s="5">
        <v>242</v>
      </c>
    </row>
    <row r="11" spans="1:8" x14ac:dyDescent="0.3">
      <c r="A11" s="5" t="s">
        <v>41</v>
      </c>
      <c r="B11" s="5" t="s">
        <v>342</v>
      </c>
      <c r="C11" s="5">
        <v>74.2</v>
      </c>
      <c r="D11" s="5">
        <v>74.2</v>
      </c>
      <c r="E11" s="5">
        <v>74.2</v>
      </c>
      <c r="F11" s="5">
        <v>74.2</v>
      </c>
      <c r="G11" s="5">
        <v>74.2</v>
      </c>
      <c r="H11" s="5">
        <v>74.2</v>
      </c>
    </row>
    <row r="12" spans="1:8" x14ac:dyDescent="0.3">
      <c r="A12" s="5" t="s">
        <v>43</v>
      </c>
      <c r="B12" s="5" t="s">
        <v>343</v>
      </c>
      <c r="C12" s="5">
        <v>71.2</v>
      </c>
      <c r="D12" s="5">
        <v>71.2</v>
      </c>
      <c r="E12" s="5">
        <v>72</v>
      </c>
      <c r="F12" s="5">
        <v>72</v>
      </c>
      <c r="G12" s="5">
        <v>72</v>
      </c>
      <c r="H12" s="5">
        <v>72</v>
      </c>
    </row>
    <row r="13" spans="1:8" x14ac:dyDescent="0.3">
      <c r="A13" s="5" t="s">
        <v>46</v>
      </c>
      <c r="B13" s="5" t="s">
        <v>344</v>
      </c>
      <c r="C13" s="5">
        <v>410</v>
      </c>
      <c r="D13" s="5">
        <v>410</v>
      </c>
      <c r="E13" s="5">
        <v>410</v>
      </c>
      <c r="F13" s="5">
        <v>410</v>
      </c>
      <c r="G13" s="5">
        <v>410</v>
      </c>
      <c r="H13" s="5">
        <v>410</v>
      </c>
    </row>
    <row r="14" spans="1:8" x14ac:dyDescent="0.3">
      <c r="A14" s="5" t="s">
        <v>61</v>
      </c>
      <c r="B14" s="5" t="s">
        <v>345</v>
      </c>
      <c r="C14" s="5">
        <v>583</v>
      </c>
      <c r="D14" s="5">
        <v>599</v>
      </c>
      <c r="E14" s="5">
        <v>597</v>
      </c>
      <c r="F14" s="5">
        <v>609</v>
      </c>
      <c r="G14" s="5">
        <v>621</v>
      </c>
      <c r="H14" s="5">
        <v>635</v>
      </c>
    </row>
    <row r="15" spans="1:8" x14ac:dyDescent="0.3">
      <c r="A15" s="5" t="s">
        <v>49</v>
      </c>
      <c r="B15" s="5" t="s">
        <v>346</v>
      </c>
      <c r="C15" s="5">
        <v>982</v>
      </c>
      <c r="D15" s="5">
        <v>999</v>
      </c>
      <c r="E15" s="5">
        <v>997</v>
      </c>
      <c r="F15" s="5">
        <v>1008</v>
      </c>
      <c r="G15" s="5">
        <v>1020</v>
      </c>
      <c r="H15" s="5">
        <v>1035</v>
      </c>
    </row>
    <row r="16" spans="1:8" x14ac:dyDescent="0.3">
      <c r="A16" s="5" t="s">
        <v>45</v>
      </c>
      <c r="B16" s="5" t="s">
        <v>347</v>
      </c>
      <c r="C16" s="5">
        <v>71</v>
      </c>
      <c r="D16" s="5">
        <v>71</v>
      </c>
      <c r="E16" s="5">
        <v>71</v>
      </c>
      <c r="F16" s="5">
        <v>71</v>
      </c>
      <c r="G16" s="5">
        <v>71</v>
      </c>
      <c r="H16" s="5">
        <v>71</v>
      </c>
    </row>
    <row r="17" spans="1:8" x14ac:dyDescent="0.3">
      <c r="A17" s="5" t="s">
        <v>183</v>
      </c>
      <c r="B17" s="5" t="s">
        <v>348</v>
      </c>
      <c r="C17" s="5">
        <v>375</v>
      </c>
      <c r="D17" s="5">
        <v>375</v>
      </c>
      <c r="E17" s="5">
        <v>375</v>
      </c>
      <c r="F17" s="5">
        <v>375</v>
      </c>
      <c r="G17" s="5">
        <v>375</v>
      </c>
      <c r="H17" s="5">
        <v>375</v>
      </c>
    </row>
    <row r="18" spans="1:8" x14ac:dyDescent="0.3">
      <c r="A18" s="5" t="s">
        <v>47</v>
      </c>
      <c r="B18" s="5" t="s">
        <v>349</v>
      </c>
      <c r="C18" s="5">
        <v>50</v>
      </c>
      <c r="D18" s="5">
        <v>50</v>
      </c>
      <c r="E18" s="5">
        <v>45</v>
      </c>
      <c r="F18" s="5">
        <v>45</v>
      </c>
      <c r="G18" s="5">
        <v>45</v>
      </c>
      <c r="H18" s="5">
        <v>45</v>
      </c>
    </row>
    <row r="19" spans="1:8" x14ac:dyDescent="0.3">
      <c r="A19" s="5" t="s">
        <v>48</v>
      </c>
      <c r="B19" s="5" t="s">
        <v>350</v>
      </c>
      <c r="C19" s="5">
        <v>63</v>
      </c>
      <c r="D19" s="5">
        <v>63</v>
      </c>
      <c r="E19" s="5">
        <v>63</v>
      </c>
      <c r="F19" s="5">
        <v>63</v>
      </c>
      <c r="G19" s="5">
        <v>63</v>
      </c>
      <c r="H19" s="5">
        <v>63</v>
      </c>
    </row>
    <row r="20" spans="1:8" x14ac:dyDescent="0.3">
      <c r="A20" s="5" t="s">
        <v>54</v>
      </c>
      <c r="B20" s="5" t="s">
        <v>351</v>
      </c>
      <c r="C20" s="5">
        <v>170</v>
      </c>
      <c r="D20" s="5">
        <v>170</v>
      </c>
      <c r="E20" s="5">
        <v>172.5</v>
      </c>
      <c r="F20" s="5">
        <v>172.5</v>
      </c>
      <c r="G20" s="5">
        <v>175</v>
      </c>
      <c r="H20" s="5">
        <v>175</v>
      </c>
    </row>
    <row r="21" spans="1:8" x14ac:dyDescent="0.3">
      <c r="A21" s="5" t="s">
        <v>53</v>
      </c>
      <c r="B21" s="5" t="s">
        <v>352</v>
      </c>
      <c r="C21" s="5">
        <v>90</v>
      </c>
      <c r="D21" s="5">
        <v>90</v>
      </c>
      <c r="E21" s="5">
        <v>100</v>
      </c>
      <c r="F21" s="5">
        <v>110</v>
      </c>
      <c r="G21" s="5">
        <v>110</v>
      </c>
      <c r="H21" s="5">
        <v>120</v>
      </c>
    </row>
    <row r="22" spans="1:8" x14ac:dyDescent="0.3">
      <c r="A22" s="5" t="s">
        <v>360</v>
      </c>
      <c r="B22" s="5" t="s">
        <v>353</v>
      </c>
      <c r="C22" s="5">
        <v>-12.5</v>
      </c>
      <c r="D22" s="5">
        <v>-12.5</v>
      </c>
      <c r="E22" s="5">
        <v>-12.5</v>
      </c>
      <c r="F22" s="5">
        <v>-12.5</v>
      </c>
      <c r="G22" s="5">
        <v>-12.5</v>
      </c>
      <c r="H22" s="5">
        <v>-12.5</v>
      </c>
    </row>
    <row r="23" spans="1:8" x14ac:dyDescent="0.3">
      <c r="A23" s="5" t="s">
        <v>55</v>
      </c>
      <c r="B23" s="5" t="s">
        <v>354</v>
      </c>
      <c r="C23" s="5">
        <v>400</v>
      </c>
      <c r="D23" s="5">
        <v>420</v>
      </c>
      <c r="E23" s="5">
        <v>420</v>
      </c>
      <c r="F23" s="5">
        <v>420</v>
      </c>
      <c r="G23" s="5">
        <v>420</v>
      </c>
      <c r="H23" s="5">
        <v>440</v>
      </c>
    </row>
    <row r="24" spans="1:8" x14ac:dyDescent="0.3">
      <c r="A24" s="5" t="s">
        <v>361</v>
      </c>
      <c r="B24" s="5" t="s">
        <v>355</v>
      </c>
      <c r="C24" s="5">
        <v>125</v>
      </c>
      <c r="D24" s="5">
        <v>125</v>
      </c>
      <c r="E24" s="5">
        <v>125</v>
      </c>
      <c r="F24" s="5">
        <v>125</v>
      </c>
      <c r="G24" s="5">
        <v>125</v>
      </c>
      <c r="H24" s="5">
        <v>125</v>
      </c>
    </row>
    <row r="25" spans="1:8" x14ac:dyDescent="0.3">
      <c r="A25" s="5" t="s">
        <v>362</v>
      </c>
      <c r="B25" s="5" t="s">
        <v>356</v>
      </c>
      <c r="C25" s="5">
        <v>70</v>
      </c>
      <c r="D25" s="5">
        <v>70</v>
      </c>
      <c r="E25" s="5">
        <v>70</v>
      </c>
      <c r="F25" s="5">
        <v>70</v>
      </c>
      <c r="G25" s="5">
        <v>70</v>
      </c>
      <c r="H25" s="5">
        <v>70</v>
      </c>
    </row>
    <row r="26" spans="1:8" x14ac:dyDescent="0.3">
      <c r="A26" s="5" t="s">
        <v>363</v>
      </c>
      <c r="B26" s="5" t="s">
        <v>357</v>
      </c>
      <c r="C26" s="5">
        <v>15</v>
      </c>
      <c r="D26" s="5">
        <v>15</v>
      </c>
      <c r="E26" s="5">
        <v>15</v>
      </c>
      <c r="F26" s="5">
        <v>15</v>
      </c>
      <c r="G26" s="5">
        <v>15</v>
      </c>
      <c r="H26" s="5">
        <v>15</v>
      </c>
    </row>
    <row r="27" spans="1:8" x14ac:dyDescent="0.3">
      <c r="A27" s="5" t="s">
        <v>50</v>
      </c>
      <c r="B27" s="5" t="s">
        <v>358</v>
      </c>
      <c r="C27" s="5">
        <v>719</v>
      </c>
      <c r="D27" s="5">
        <v>750</v>
      </c>
      <c r="E27" s="5">
        <v>782</v>
      </c>
      <c r="F27" s="5">
        <v>805</v>
      </c>
      <c r="G27" s="5">
        <v>825</v>
      </c>
      <c r="H27" s="5">
        <v>859</v>
      </c>
    </row>
    <row r="28" spans="1:8" x14ac:dyDescent="0.3">
      <c r="A28" s="5" t="s">
        <v>181</v>
      </c>
      <c r="B28" s="5" t="s">
        <v>359</v>
      </c>
      <c r="C28" s="5">
        <v>330</v>
      </c>
      <c r="D28" s="5">
        <v>380</v>
      </c>
      <c r="E28" s="5">
        <v>380</v>
      </c>
      <c r="F28" s="5">
        <v>380</v>
      </c>
      <c r="G28" s="5">
        <v>380</v>
      </c>
      <c r="H28" s="5">
        <v>430</v>
      </c>
    </row>
    <row r="29" spans="1:8" x14ac:dyDescent="0.3">
      <c r="A29" s="5" t="s">
        <v>39</v>
      </c>
      <c r="B29" s="5" t="s">
        <v>39</v>
      </c>
      <c r="C29" s="5">
        <v>700</v>
      </c>
      <c r="D29" s="5">
        <v>700</v>
      </c>
      <c r="E29" s="5">
        <v>700</v>
      </c>
      <c r="F29" s="5">
        <v>700</v>
      </c>
      <c r="G29" s="5">
        <v>700</v>
      </c>
      <c r="H29" s="5">
        <v>700</v>
      </c>
    </row>
    <row r="30" spans="1:8" x14ac:dyDescent="0.3">
      <c r="A30" s="5" t="s">
        <v>56</v>
      </c>
      <c r="B30" s="5" t="s">
        <v>56</v>
      </c>
      <c r="C30" s="5">
        <v>28</v>
      </c>
      <c r="D30" s="5">
        <v>28</v>
      </c>
      <c r="E30" s="5">
        <v>28</v>
      </c>
      <c r="F30" s="5">
        <v>28</v>
      </c>
      <c r="G30" s="5">
        <v>28</v>
      </c>
      <c r="H30" s="5">
        <v>28</v>
      </c>
    </row>
    <row r="31" spans="1:8" x14ac:dyDescent="0.3">
      <c r="A31" s="5" t="s">
        <v>57</v>
      </c>
      <c r="B31" s="5" t="s">
        <v>57</v>
      </c>
      <c r="C31" s="5">
        <v>33</v>
      </c>
      <c r="D31" s="5">
        <v>33</v>
      </c>
      <c r="E31" s="5">
        <v>33</v>
      </c>
      <c r="F31" s="5">
        <v>33</v>
      </c>
      <c r="G31" s="5">
        <v>33</v>
      </c>
      <c r="H31" s="5">
        <v>33</v>
      </c>
    </row>
    <row r="32" spans="1:8" x14ac:dyDescent="0.3">
      <c r="A32" s="5" t="s">
        <v>58</v>
      </c>
      <c r="B32" s="5" t="s">
        <v>58</v>
      </c>
      <c r="C32" s="5">
        <f>C33-8</f>
        <v>158</v>
      </c>
      <c r="D32" s="5">
        <f>VALUE(LEFT(D35,3))</f>
        <v>166</v>
      </c>
      <c r="E32" s="5">
        <f>VALUE(LEFT(E35,3))</f>
        <v>172</v>
      </c>
      <c r="F32" s="5">
        <f>VALUE(LEFT(F35,3))</f>
        <v>178</v>
      </c>
      <c r="G32" s="5">
        <f>VALUE(LEFT(G35,3))</f>
        <v>184</v>
      </c>
      <c r="H32" s="5">
        <f>VALUE(RIGHT(H35,3))</f>
        <v>190</v>
      </c>
    </row>
    <row r="33" spans="1:8" x14ac:dyDescent="0.3">
      <c r="A33" s="5" t="s">
        <v>59</v>
      </c>
      <c r="B33" s="5" t="s">
        <v>59</v>
      </c>
      <c r="C33" s="5">
        <f>VALUE(RIGHT(C35,3))</f>
        <v>166</v>
      </c>
      <c r="D33" s="5">
        <f>VALUE(RIGHT(D35,3))</f>
        <v>174</v>
      </c>
      <c r="E33" s="5">
        <f>VALUE(RIGHT(E35,3))</f>
        <v>180</v>
      </c>
      <c r="F33" s="5">
        <f>VALUE(RIGHT(F35,3))</f>
        <v>186</v>
      </c>
      <c r="G33" s="5">
        <f>VALUE(RIGHT(G35,3))</f>
        <v>192</v>
      </c>
      <c r="H33" s="5">
        <f>H32+8</f>
        <v>198</v>
      </c>
    </row>
    <row r="35" spans="1:8" x14ac:dyDescent="0.3">
      <c r="B35" s="5" t="s">
        <v>330</v>
      </c>
      <c r="C35" s="5" t="s">
        <v>331</v>
      </c>
      <c r="D35" s="5" t="s">
        <v>332</v>
      </c>
      <c r="E35" s="5" t="s">
        <v>333</v>
      </c>
      <c r="F35" s="5" t="s">
        <v>334</v>
      </c>
      <c r="G35" s="5" t="s">
        <v>335</v>
      </c>
      <c r="H35" s="5" t="s">
        <v>336</v>
      </c>
    </row>
    <row r="59" spans="2:2" x14ac:dyDescent="0.3">
      <c r="B59" s="5" t="s">
        <v>309</v>
      </c>
    </row>
    <row r="60" spans="2:2" x14ac:dyDescent="0.3">
      <c r="B60" s="5" t="s">
        <v>310</v>
      </c>
    </row>
    <row r="61" spans="2:2" x14ac:dyDescent="0.3">
      <c r="B61" s="5" t="s">
        <v>311</v>
      </c>
    </row>
    <row r="62" spans="2:2" x14ac:dyDescent="0.3">
      <c r="B62" s="5" t="s">
        <v>312</v>
      </c>
    </row>
    <row r="63" spans="2:2" x14ac:dyDescent="0.3">
      <c r="B63" s="5" t="s">
        <v>313</v>
      </c>
    </row>
    <row r="64" spans="2:2" x14ac:dyDescent="0.3">
      <c r="B64" s="5" t="s">
        <v>314</v>
      </c>
    </row>
    <row r="65" spans="2:4" x14ac:dyDescent="0.3">
      <c r="B65" s="5" t="s">
        <v>315</v>
      </c>
    </row>
    <row r="66" spans="2:4" x14ac:dyDescent="0.3">
      <c r="B66" s="5" t="s">
        <v>316</v>
      </c>
    </row>
    <row r="67" spans="2:4" x14ac:dyDescent="0.3">
      <c r="B67" s="5" t="s">
        <v>317</v>
      </c>
    </row>
    <row r="68" spans="2:4" x14ac:dyDescent="0.3">
      <c r="B68" s="5" t="s">
        <v>318</v>
      </c>
    </row>
    <row r="69" spans="2:4" x14ac:dyDescent="0.3">
      <c r="B69" s="5" t="s">
        <v>319</v>
      </c>
    </row>
    <row r="70" spans="2:4" x14ac:dyDescent="0.3">
      <c r="C70" s="5">
        <v>44</v>
      </c>
      <c r="D70" s="5" t="s">
        <v>320</v>
      </c>
    </row>
    <row r="71" spans="2:4" x14ac:dyDescent="0.3">
      <c r="C71" s="5">
        <v>49</v>
      </c>
      <c r="D71" s="5" t="s">
        <v>321</v>
      </c>
    </row>
    <row r="72" spans="2:4" x14ac:dyDescent="0.3">
      <c r="C72" s="5">
        <v>52</v>
      </c>
      <c r="D72" s="5" t="s">
        <v>322</v>
      </c>
    </row>
    <row r="73" spans="2:4" x14ac:dyDescent="0.3">
      <c r="C73" s="5">
        <v>54</v>
      </c>
      <c r="D73" s="5" t="s">
        <v>323</v>
      </c>
    </row>
    <row r="74" spans="2:4" x14ac:dyDescent="0.3">
      <c r="C74" s="5">
        <v>56</v>
      </c>
      <c r="D74" s="5" t="s">
        <v>324</v>
      </c>
    </row>
    <row r="75" spans="2:4" x14ac:dyDescent="0.3">
      <c r="C75" s="5">
        <v>58</v>
      </c>
      <c r="D75" s="5" t="s">
        <v>325</v>
      </c>
    </row>
    <row r="76" spans="2:4" x14ac:dyDescent="0.3">
      <c r="C76" s="5">
        <v>61</v>
      </c>
      <c r="D76" s="5" t="s">
        <v>326</v>
      </c>
    </row>
    <row r="77" spans="2:4" x14ac:dyDescent="0.3">
      <c r="C77" s="5">
        <v>64</v>
      </c>
      <c r="D77" s="5" t="s">
        <v>327</v>
      </c>
    </row>
    <row r="78" spans="2:4" x14ac:dyDescent="0.3">
      <c r="B78" s="5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E353-D42A-F043-98B7-917A2D8547E6}">
  <dimension ref="A1:J62"/>
  <sheetViews>
    <sheetView tabSelected="1" workbookViewId="0">
      <selection activeCell="D2" sqref="D2"/>
    </sheetView>
  </sheetViews>
  <sheetFormatPr baseColWidth="10" defaultRowHeight="20" x14ac:dyDescent="0.3"/>
  <cols>
    <col min="1" max="1" width="29.33203125" style="5" customWidth="1"/>
    <col min="2" max="2" width="38.1640625" style="5" customWidth="1"/>
    <col min="3" max="16384" width="10.83203125" style="5"/>
  </cols>
  <sheetData>
    <row r="1" spans="1:10" x14ac:dyDescent="0.3">
      <c r="A1" s="5" t="s">
        <v>0</v>
      </c>
      <c r="B1" s="5" t="s">
        <v>366</v>
      </c>
      <c r="D1" s="5" t="s">
        <v>368</v>
      </c>
    </row>
    <row r="2" spans="1:10" x14ac:dyDescent="0.3">
      <c r="A2" s="5" t="s">
        <v>2</v>
      </c>
      <c r="B2" s="6">
        <v>45105</v>
      </c>
    </row>
    <row r="3" spans="1:10" x14ac:dyDescent="0.3">
      <c r="A3" s="5" t="s">
        <v>3</v>
      </c>
      <c r="B3" s="5" t="s">
        <v>367</v>
      </c>
    </row>
    <row r="4" spans="1:10" x14ac:dyDescent="0.3">
      <c r="A4" s="5" t="s">
        <v>5</v>
      </c>
      <c r="B4" s="5" t="s">
        <v>6</v>
      </c>
    </row>
    <row r="5" spans="1:10" x14ac:dyDescent="0.3">
      <c r="A5" s="5" t="s">
        <v>38</v>
      </c>
      <c r="B5" s="5" t="s">
        <v>329</v>
      </c>
      <c r="C5" s="5">
        <v>47</v>
      </c>
      <c r="D5" s="5">
        <v>51</v>
      </c>
      <c r="E5" s="5">
        <v>54</v>
      </c>
      <c r="F5" s="5">
        <v>56</v>
      </c>
      <c r="G5" s="5">
        <v>58</v>
      </c>
      <c r="H5" s="5">
        <v>61</v>
      </c>
      <c r="J5" s="5">
        <v>56</v>
      </c>
    </row>
    <row r="6" spans="1:10" x14ac:dyDescent="0.3">
      <c r="A6" s="5" t="s">
        <v>52</v>
      </c>
      <c r="B6" s="5" t="s">
        <v>337</v>
      </c>
      <c r="C6" s="5">
        <v>516</v>
      </c>
      <c r="D6" s="5">
        <v>541</v>
      </c>
      <c r="E6" s="5">
        <v>562</v>
      </c>
      <c r="F6" s="5">
        <v>586</v>
      </c>
      <c r="G6" s="5">
        <v>610</v>
      </c>
      <c r="H6" s="5">
        <v>644</v>
      </c>
      <c r="J6" s="5">
        <v>586</v>
      </c>
    </row>
    <row r="7" spans="1:10" x14ac:dyDescent="0.3">
      <c r="A7" s="5" t="s">
        <v>51</v>
      </c>
      <c r="B7" s="5" t="s">
        <v>338</v>
      </c>
      <c r="C7" s="5">
        <v>374</v>
      </c>
      <c r="D7" s="5">
        <v>382</v>
      </c>
      <c r="E7" s="5">
        <v>386</v>
      </c>
      <c r="F7" s="5">
        <v>390</v>
      </c>
      <c r="G7" s="5">
        <v>394</v>
      </c>
      <c r="H7" s="5">
        <v>398</v>
      </c>
      <c r="J7" s="5">
        <v>390</v>
      </c>
    </row>
    <row r="8" spans="1:10" x14ac:dyDescent="0.3">
      <c r="A8" s="5" t="s">
        <v>40</v>
      </c>
      <c r="B8" s="5" t="s">
        <v>339</v>
      </c>
      <c r="C8" s="5">
        <v>420</v>
      </c>
      <c r="D8" s="5">
        <v>457</v>
      </c>
      <c r="E8" s="5">
        <v>500</v>
      </c>
      <c r="F8" s="5">
        <v>522</v>
      </c>
      <c r="G8" s="5">
        <v>539</v>
      </c>
      <c r="H8" s="5">
        <v>573</v>
      </c>
      <c r="J8" s="5">
        <v>522</v>
      </c>
    </row>
    <row r="9" spans="1:10" x14ac:dyDescent="0.3">
      <c r="A9" s="5" t="s">
        <v>44</v>
      </c>
      <c r="B9" s="5" t="s">
        <v>340</v>
      </c>
      <c r="C9" s="5">
        <v>522</v>
      </c>
      <c r="D9" s="5">
        <v>532</v>
      </c>
      <c r="E9" s="5">
        <v>546</v>
      </c>
      <c r="F9" s="5">
        <v>556</v>
      </c>
      <c r="G9" s="5">
        <v>568</v>
      </c>
      <c r="H9" s="5">
        <v>583</v>
      </c>
      <c r="J9" s="5">
        <v>556</v>
      </c>
    </row>
    <row r="10" spans="1:10" x14ac:dyDescent="0.3">
      <c r="A10" s="5" t="s">
        <v>42</v>
      </c>
      <c r="B10" s="5" t="s">
        <v>341</v>
      </c>
      <c r="C10" s="5">
        <v>112</v>
      </c>
      <c r="D10" s="5">
        <v>139</v>
      </c>
      <c r="E10" s="5">
        <v>156</v>
      </c>
      <c r="F10" s="5">
        <v>181</v>
      </c>
      <c r="G10" s="5">
        <v>206</v>
      </c>
      <c r="H10" s="5">
        <v>242</v>
      </c>
      <c r="J10" s="5">
        <v>181</v>
      </c>
    </row>
    <row r="11" spans="1:10" x14ac:dyDescent="0.3">
      <c r="A11" s="5" t="s">
        <v>41</v>
      </c>
      <c r="B11" s="5" t="s">
        <v>342</v>
      </c>
      <c r="C11" s="5">
        <v>74.2</v>
      </c>
      <c r="D11" s="5">
        <v>74.2</v>
      </c>
      <c r="E11" s="5">
        <v>74.2</v>
      </c>
      <c r="F11" s="5">
        <v>74.2</v>
      </c>
      <c r="G11" s="5">
        <v>74.2</v>
      </c>
      <c r="H11" s="5">
        <v>74.2</v>
      </c>
      <c r="J11" s="5">
        <v>74.2</v>
      </c>
    </row>
    <row r="12" spans="1:10" x14ac:dyDescent="0.3">
      <c r="A12" s="5" t="s">
        <v>43</v>
      </c>
      <c r="B12" s="5" t="s">
        <v>343</v>
      </c>
      <c r="C12" s="5">
        <v>71.2</v>
      </c>
      <c r="D12" s="5">
        <v>71.2</v>
      </c>
      <c r="E12" s="5">
        <v>72</v>
      </c>
      <c r="F12" s="5">
        <v>72</v>
      </c>
      <c r="G12" s="5">
        <v>72</v>
      </c>
      <c r="H12" s="5">
        <v>72</v>
      </c>
      <c r="J12" s="5">
        <v>72</v>
      </c>
    </row>
    <row r="13" spans="1:10" x14ac:dyDescent="0.3">
      <c r="A13" s="5" t="s">
        <v>46</v>
      </c>
      <c r="B13" s="5" t="s">
        <v>344</v>
      </c>
      <c r="C13" s="5">
        <v>410</v>
      </c>
      <c r="D13" s="5">
        <v>410</v>
      </c>
      <c r="E13" s="5">
        <v>410</v>
      </c>
      <c r="F13" s="5">
        <v>410</v>
      </c>
      <c r="G13" s="5">
        <v>410</v>
      </c>
      <c r="H13" s="5">
        <v>410</v>
      </c>
      <c r="J13" s="5">
        <v>410</v>
      </c>
    </row>
    <row r="14" spans="1:10" x14ac:dyDescent="0.3">
      <c r="A14" s="5" t="s">
        <v>61</v>
      </c>
      <c r="B14" s="5" t="s">
        <v>345</v>
      </c>
      <c r="C14" s="5">
        <v>583</v>
      </c>
      <c r="D14" s="5">
        <v>599</v>
      </c>
      <c r="E14" s="5">
        <v>597</v>
      </c>
      <c r="F14" s="5">
        <v>609</v>
      </c>
      <c r="G14" s="5">
        <v>621</v>
      </c>
      <c r="H14" s="5">
        <v>635</v>
      </c>
      <c r="J14" s="5">
        <v>609</v>
      </c>
    </row>
    <row r="15" spans="1:10" x14ac:dyDescent="0.3">
      <c r="A15" s="5" t="s">
        <v>49</v>
      </c>
      <c r="B15" s="5" t="s">
        <v>346</v>
      </c>
      <c r="C15" s="5">
        <v>982</v>
      </c>
      <c r="D15" s="5">
        <v>999</v>
      </c>
      <c r="E15" s="5">
        <v>997</v>
      </c>
      <c r="F15" s="5">
        <v>1008</v>
      </c>
      <c r="G15" s="5">
        <v>1020</v>
      </c>
      <c r="H15" s="5">
        <v>1035</v>
      </c>
      <c r="J15" s="5">
        <v>1008</v>
      </c>
    </row>
    <row r="16" spans="1:10" x14ac:dyDescent="0.3">
      <c r="A16" s="5" t="s">
        <v>45</v>
      </c>
      <c r="B16" s="5" t="s">
        <v>347</v>
      </c>
      <c r="C16" s="5">
        <v>71</v>
      </c>
      <c r="D16" s="5">
        <v>71</v>
      </c>
      <c r="E16" s="5">
        <v>71</v>
      </c>
      <c r="F16" s="5">
        <v>71</v>
      </c>
      <c r="G16" s="5">
        <v>71</v>
      </c>
      <c r="H16" s="5">
        <v>71</v>
      </c>
      <c r="J16" s="5">
        <v>71</v>
      </c>
    </row>
    <row r="17" spans="1:10" x14ac:dyDescent="0.3">
      <c r="A17" s="5" t="s">
        <v>183</v>
      </c>
      <c r="B17" s="5" t="s">
        <v>348</v>
      </c>
      <c r="C17" s="5">
        <v>375</v>
      </c>
      <c r="D17" s="5">
        <v>375</v>
      </c>
      <c r="E17" s="5">
        <v>375</v>
      </c>
      <c r="F17" s="5">
        <v>375</v>
      </c>
      <c r="G17" s="5">
        <v>375</v>
      </c>
      <c r="H17" s="5">
        <v>375</v>
      </c>
      <c r="J17" s="5">
        <v>375</v>
      </c>
    </row>
    <row r="18" spans="1:10" x14ac:dyDescent="0.3">
      <c r="A18" s="5" t="s">
        <v>47</v>
      </c>
      <c r="B18" s="5" t="s">
        <v>349</v>
      </c>
      <c r="C18" s="5">
        <v>50</v>
      </c>
      <c r="D18" s="5">
        <v>50</v>
      </c>
      <c r="E18" s="5">
        <v>45</v>
      </c>
      <c r="F18" s="5">
        <v>45</v>
      </c>
      <c r="G18" s="5">
        <v>45</v>
      </c>
      <c r="H18" s="5">
        <v>45</v>
      </c>
      <c r="J18" s="5">
        <v>45</v>
      </c>
    </row>
    <row r="19" spans="1:10" x14ac:dyDescent="0.3">
      <c r="A19" s="5" t="s">
        <v>48</v>
      </c>
      <c r="B19" s="5" t="s">
        <v>350</v>
      </c>
      <c r="C19" s="5">
        <v>63</v>
      </c>
      <c r="D19" s="5">
        <v>63</v>
      </c>
      <c r="E19" s="5">
        <v>63</v>
      </c>
      <c r="F19" s="5">
        <v>63</v>
      </c>
      <c r="G19" s="5">
        <v>63</v>
      </c>
      <c r="H19" s="5">
        <v>63</v>
      </c>
      <c r="J19" s="5">
        <v>63</v>
      </c>
    </row>
    <row r="20" spans="1:10" x14ac:dyDescent="0.3">
      <c r="A20" s="5" t="s">
        <v>54</v>
      </c>
      <c r="B20" s="5" t="s">
        <v>351</v>
      </c>
      <c r="C20" s="5">
        <v>170</v>
      </c>
      <c r="D20" s="5">
        <v>170</v>
      </c>
      <c r="E20" s="5">
        <v>172.5</v>
      </c>
      <c r="F20" s="5">
        <v>172.5</v>
      </c>
      <c r="G20" s="5">
        <v>175</v>
      </c>
      <c r="H20" s="5">
        <v>175</v>
      </c>
      <c r="J20" s="5">
        <v>172.5</v>
      </c>
    </row>
    <row r="21" spans="1:10" x14ac:dyDescent="0.3">
      <c r="A21" s="5" t="s">
        <v>53</v>
      </c>
      <c r="B21" s="5" t="s">
        <v>352</v>
      </c>
      <c r="C21" s="5">
        <v>90</v>
      </c>
      <c r="D21" s="5">
        <v>90</v>
      </c>
      <c r="E21" s="5">
        <v>100</v>
      </c>
      <c r="F21" s="5">
        <v>110</v>
      </c>
      <c r="G21" s="5">
        <v>110</v>
      </c>
      <c r="H21" s="5">
        <v>120</v>
      </c>
      <c r="J21" s="5">
        <v>100</v>
      </c>
    </row>
    <row r="22" spans="1:10" x14ac:dyDescent="0.3">
      <c r="A22" s="5" t="s">
        <v>360</v>
      </c>
      <c r="B22" s="5" t="s">
        <v>353</v>
      </c>
      <c r="C22" s="5">
        <v>-12.5</v>
      </c>
      <c r="D22" s="5">
        <v>-12.5</v>
      </c>
      <c r="E22" s="5">
        <v>-12.5</v>
      </c>
      <c r="F22" s="5">
        <v>-12.5</v>
      </c>
      <c r="G22" s="5">
        <v>-12.5</v>
      </c>
      <c r="H22" s="5">
        <v>-12.5</v>
      </c>
    </row>
    <row r="23" spans="1:10" x14ac:dyDescent="0.3">
      <c r="A23" s="5" t="s">
        <v>55</v>
      </c>
      <c r="B23" s="5" t="s">
        <v>354</v>
      </c>
      <c r="C23" s="5">
        <v>400</v>
      </c>
      <c r="D23" s="5">
        <v>420</v>
      </c>
      <c r="E23" s="5">
        <v>420</v>
      </c>
      <c r="F23" s="5">
        <v>420</v>
      </c>
      <c r="G23" s="5">
        <v>420</v>
      </c>
      <c r="H23" s="5">
        <v>440</v>
      </c>
      <c r="J23" s="5">
        <v>420</v>
      </c>
    </row>
    <row r="24" spans="1:10" x14ac:dyDescent="0.3">
      <c r="A24" s="5" t="s">
        <v>361</v>
      </c>
      <c r="B24" s="5" t="s">
        <v>355</v>
      </c>
      <c r="C24" s="5">
        <v>125</v>
      </c>
      <c r="D24" s="5">
        <v>125</v>
      </c>
      <c r="E24" s="5">
        <v>125</v>
      </c>
      <c r="F24" s="5">
        <v>125</v>
      </c>
      <c r="G24" s="5">
        <v>125</v>
      </c>
      <c r="H24" s="5">
        <v>125</v>
      </c>
      <c r="J24" s="5">
        <v>125</v>
      </c>
    </row>
    <row r="25" spans="1:10" x14ac:dyDescent="0.3">
      <c r="A25" s="5" t="s">
        <v>362</v>
      </c>
      <c r="B25" s="5" t="s">
        <v>356</v>
      </c>
      <c r="C25" s="5">
        <v>70</v>
      </c>
      <c r="D25" s="5">
        <v>70</v>
      </c>
      <c r="E25" s="5">
        <v>70</v>
      </c>
      <c r="F25" s="5">
        <v>70</v>
      </c>
      <c r="G25" s="5">
        <v>70</v>
      </c>
      <c r="H25" s="5">
        <v>70</v>
      </c>
      <c r="J25" s="5">
        <v>70</v>
      </c>
    </row>
    <row r="26" spans="1:10" x14ac:dyDescent="0.3">
      <c r="A26" s="5" t="s">
        <v>363</v>
      </c>
      <c r="B26" s="5" t="s">
        <v>357</v>
      </c>
      <c r="C26" s="5">
        <v>15</v>
      </c>
      <c r="D26" s="5">
        <v>15</v>
      </c>
      <c r="E26" s="5">
        <v>15</v>
      </c>
      <c r="F26" s="5">
        <v>15</v>
      </c>
      <c r="G26" s="5">
        <v>15</v>
      </c>
      <c r="H26" s="5">
        <v>15</v>
      </c>
      <c r="J26" s="5">
        <v>15</v>
      </c>
    </row>
    <row r="27" spans="1:10" x14ac:dyDescent="0.3">
      <c r="A27" s="5" t="s">
        <v>50</v>
      </c>
      <c r="B27" s="5" t="s">
        <v>358</v>
      </c>
      <c r="C27" s="5">
        <v>719</v>
      </c>
      <c r="D27" s="5">
        <v>750</v>
      </c>
      <c r="E27" s="5">
        <v>782</v>
      </c>
      <c r="F27" s="5">
        <v>805</v>
      </c>
      <c r="G27" s="5">
        <v>825</v>
      </c>
      <c r="H27" s="5">
        <v>859</v>
      </c>
      <c r="J27" s="5">
        <v>805</v>
      </c>
    </row>
    <row r="28" spans="1:10" x14ac:dyDescent="0.3">
      <c r="A28" s="5" t="s">
        <v>181</v>
      </c>
      <c r="B28" s="5" t="s">
        <v>359</v>
      </c>
      <c r="C28" s="5">
        <v>330</v>
      </c>
      <c r="D28" s="5">
        <v>380</v>
      </c>
      <c r="E28" s="5">
        <v>380</v>
      </c>
      <c r="F28" s="5">
        <v>380</v>
      </c>
      <c r="G28" s="5">
        <v>380</v>
      </c>
      <c r="H28" s="5">
        <v>430</v>
      </c>
      <c r="J28" s="5">
        <v>380</v>
      </c>
    </row>
    <row r="29" spans="1:10" x14ac:dyDescent="0.3">
      <c r="A29" s="5" t="s">
        <v>39</v>
      </c>
      <c r="B29" s="5" t="s">
        <v>39</v>
      </c>
      <c r="C29" s="5">
        <v>700</v>
      </c>
      <c r="D29" s="5">
        <v>700</v>
      </c>
      <c r="E29" s="5">
        <v>700</v>
      </c>
      <c r="F29" s="5">
        <v>700</v>
      </c>
      <c r="G29" s="5">
        <v>700</v>
      </c>
      <c r="H29" s="5">
        <v>700</v>
      </c>
    </row>
    <row r="30" spans="1:10" x14ac:dyDescent="0.3">
      <c r="A30" s="5" t="s">
        <v>56</v>
      </c>
      <c r="B30" s="5" t="s">
        <v>56</v>
      </c>
      <c r="C30" s="5">
        <v>28</v>
      </c>
      <c r="D30" s="5">
        <v>28</v>
      </c>
      <c r="E30" s="5">
        <v>28</v>
      </c>
      <c r="F30" s="5">
        <v>28</v>
      </c>
      <c r="G30" s="5">
        <v>28</v>
      </c>
      <c r="H30" s="5">
        <v>28</v>
      </c>
    </row>
    <row r="31" spans="1:10" x14ac:dyDescent="0.3">
      <c r="A31" s="5" t="s">
        <v>57</v>
      </c>
      <c r="B31" s="5" t="s">
        <v>57</v>
      </c>
      <c r="C31" s="5">
        <v>33</v>
      </c>
      <c r="D31" s="5">
        <v>33</v>
      </c>
      <c r="E31" s="5">
        <v>33</v>
      </c>
      <c r="F31" s="5">
        <v>33</v>
      </c>
      <c r="G31" s="5">
        <v>33</v>
      </c>
      <c r="H31" s="5">
        <v>33</v>
      </c>
      <c r="J31" s="5">
        <v>33</v>
      </c>
    </row>
    <row r="32" spans="1:10" x14ac:dyDescent="0.3">
      <c r="A32" s="5" t="s">
        <v>58</v>
      </c>
      <c r="B32" s="5" t="s">
        <v>58</v>
      </c>
      <c r="C32" s="5">
        <f>C33-8</f>
        <v>158</v>
      </c>
      <c r="D32" s="5">
        <f>VALUE(LEFT(D35,3))</f>
        <v>166</v>
      </c>
      <c r="E32" s="5">
        <f>VALUE(LEFT(E35,3))</f>
        <v>172</v>
      </c>
      <c r="F32" s="5">
        <f>VALUE(LEFT(F35,3))</f>
        <v>178</v>
      </c>
      <c r="G32" s="5">
        <f>VALUE(LEFT(G35,3))</f>
        <v>184</v>
      </c>
      <c r="H32" s="5">
        <f>VALUE(RIGHT(H35,3))</f>
        <v>190</v>
      </c>
    </row>
    <row r="33" spans="1:8" x14ac:dyDescent="0.3">
      <c r="A33" s="5" t="s">
        <v>59</v>
      </c>
      <c r="B33" s="5" t="s">
        <v>59</v>
      </c>
      <c r="C33" s="5">
        <f>VALUE(RIGHT(C35,3))</f>
        <v>166</v>
      </c>
      <c r="D33" s="5">
        <f>VALUE(RIGHT(D35,3))</f>
        <v>174</v>
      </c>
      <c r="E33" s="5">
        <f>VALUE(RIGHT(E35,3))</f>
        <v>180</v>
      </c>
      <c r="F33" s="5">
        <f>VALUE(RIGHT(F35,3))</f>
        <v>186</v>
      </c>
      <c r="G33" s="5">
        <f>VALUE(RIGHT(G35,3))</f>
        <v>192</v>
      </c>
      <c r="H33" s="5">
        <f>H32+8</f>
        <v>198</v>
      </c>
    </row>
    <row r="35" spans="1:8" x14ac:dyDescent="0.3">
      <c r="B35" s="5" t="s">
        <v>330</v>
      </c>
      <c r="C35" s="5" t="s">
        <v>331</v>
      </c>
      <c r="D35" s="5" t="s">
        <v>332</v>
      </c>
      <c r="E35" s="5" t="s">
        <v>333</v>
      </c>
      <c r="F35" s="5" t="s">
        <v>334</v>
      </c>
      <c r="G35" s="5" t="s">
        <v>335</v>
      </c>
      <c r="H35" s="5" t="s">
        <v>336</v>
      </c>
    </row>
    <row r="38" spans="1:8" x14ac:dyDescent="0.3">
      <c r="B38" s="5" t="s">
        <v>329</v>
      </c>
      <c r="C38" s="5">
        <v>47</v>
      </c>
      <c r="D38" s="5">
        <v>51</v>
      </c>
      <c r="E38" s="5">
        <v>54</v>
      </c>
      <c r="F38" s="5">
        <v>56</v>
      </c>
      <c r="G38" s="5">
        <v>58</v>
      </c>
      <c r="H38" s="5">
        <v>61</v>
      </c>
    </row>
    <row r="39" spans="1:8" x14ac:dyDescent="0.3">
      <c r="B39" s="5" t="s">
        <v>337</v>
      </c>
      <c r="C39" s="5">
        <v>516</v>
      </c>
      <c r="D39" s="5">
        <v>541</v>
      </c>
      <c r="E39" s="5">
        <v>562</v>
      </c>
      <c r="F39" s="5">
        <v>586</v>
      </c>
      <c r="G39" s="5">
        <v>610</v>
      </c>
      <c r="H39" s="5">
        <v>644</v>
      </c>
    </row>
    <row r="40" spans="1:8" x14ac:dyDescent="0.3">
      <c r="B40" s="5" t="s">
        <v>338</v>
      </c>
      <c r="C40" s="5">
        <v>374</v>
      </c>
      <c r="D40" s="5">
        <v>382</v>
      </c>
      <c r="E40" s="5">
        <v>386</v>
      </c>
      <c r="F40" s="5">
        <v>390</v>
      </c>
      <c r="G40" s="5">
        <v>394</v>
      </c>
      <c r="H40" s="5">
        <v>398</v>
      </c>
    </row>
    <row r="41" spans="1:8" x14ac:dyDescent="0.3">
      <c r="B41" s="5" t="s">
        <v>339</v>
      </c>
      <c r="C41" s="5">
        <v>420</v>
      </c>
      <c r="D41" s="5">
        <v>457</v>
      </c>
      <c r="E41" s="5">
        <v>500</v>
      </c>
      <c r="F41" s="5">
        <v>522</v>
      </c>
      <c r="G41" s="5">
        <v>539</v>
      </c>
      <c r="H41" s="5">
        <v>573</v>
      </c>
    </row>
    <row r="42" spans="1:8" x14ac:dyDescent="0.3">
      <c r="B42" s="5" t="s">
        <v>340</v>
      </c>
      <c r="C42" s="5">
        <v>522</v>
      </c>
      <c r="D42" s="5">
        <v>532</v>
      </c>
      <c r="E42" s="5">
        <v>546</v>
      </c>
      <c r="F42" s="5">
        <v>556</v>
      </c>
      <c r="G42" s="5">
        <v>568</v>
      </c>
      <c r="H42" s="5">
        <v>583</v>
      </c>
    </row>
    <row r="43" spans="1:8" x14ac:dyDescent="0.3">
      <c r="B43" s="5" t="s">
        <v>341</v>
      </c>
      <c r="C43" s="5">
        <v>112</v>
      </c>
      <c r="D43" s="5">
        <v>139</v>
      </c>
      <c r="E43" s="5">
        <v>156</v>
      </c>
      <c r="F43" s="5">
        <v>181</v>
      </c>
      <c r="G43" s="5">
        <v>206</v>
      </c>
      <c r="H43" s="5">
        <v>242</v>
      </c>
    </row>
    <row r="44" spans="1:8" x14ac:dyDescent="0.3">
      <c r="B44" s="5" t="s">
        <v>342</v>
      </c>
      <c r="C44" s="5">
        <v>74.2</v>
      </c>
      <c r="D44" s="5">
        <v>74.2</v>
      </c>
      <c r="E44" s="5">
        <v>74.2</v>
      </c>
      <c r="F44" s="5">
        <v>74.2</v>
      </c>
      <c r="G44" s="5">
        <v>74.2</v>
      </c>
      <c r="H44" s="5">
        <v>74.2</v>
      </c>
    </row>
    <row r="45" spans="1:8" x14ac:dyDescent="0.3">
      <c r="B45" s="5" t="s">
        <v>343</v>
      </c>
      <c r="C45" s="5">
        <v>71.2</v>
      </c>
      <c r="D45" s="5">
        <v>71.2</v>
      </c>
      <c r="E45" s="5">
        <v>72</v>
      </c>
      <c r="F45" s="5">
        <v>72</v>
      </c>
      <c r="G45" s="5">
        <v>72</v>
      </c>
      <c r="H45" s="5">
        <v>72</v>
      </c>
    </row>
    <row r="46" spans="1:8" x14ac:dyDescent="0.3">
      <c r="B46" s="5" t="s">
        <v>344</v>
      </c>
      <c r="C46" s="5">
        <v>410</v>
      </c>
      <c r="D46" s="5">
        <v>410</v>
      </c>
      <c r="E46" s="5">
        <v>410</v>
      </c>
      <c r="F46" s="5">
        <v>410</v>
      </c>
      <c r="G46" s="5">
        <v>410</v>
      </c>
      <c r="H46" s="5">
        <v>410</v>
      </c>
    </row>
    <row r="47" spans="1:8" x14ac:dyDescent="0.3">
      <c r="B47" s="5" t="s">
        <v>345</v>
      </c>
      <c r="C47" s="5">
        <v>583</v>
      </c>
      <c r="D47" s="5">
        <v>599</v>
      </c>
      <c r="E47" s="5">
        <v>597</v>
      </c>
      <c r="F47" s="5">
        <v>609</v>
      </c>
      <c r="G47" s="5">
        <v>621</v>
      </c>
      <c r="H47" s="5">
        <v>635</v>
      </c>
    </row>
    <row r="48" spans="1:8" x14ac:dyDescent="0.3">
      <c r="B48" s="5" t="s">
        <v>346</v>
      </c>
      <c r="C48" s="5">
        <v>982</v>
      </c>
      <c r="D48" s="5">
        <v>999</v>
      </c>
      <c r="E48" s="5">
        <v>997</v>
      </c>
      <c r="F48" s="5">
        <v>1008</v>
      </c>
      <c r="G48" s="5">
        <v>1020</v>
      </c>
      <c r="H48" s="5">
        <v>1035</v>
      </c>
    </row>
    <row r="49" spans="2:8" x14ac:dyDescent="0.3">
      <c r="B49" s="5" t="s">
        <v>347</v>
      </c>
      <c r="C49" s="5">
        <v>71</v>
      </c>
      <c r="D49" s="5">
        <v>71</v>
      </c>
      <c r="E49" s="5">
        <v>71</v>
      </c>
      <c r="F49" s="5">
        <v>71</v>
      </c>
      <c r="G49" s="5">
        <v>71</v>
      </c>
      <c r="H49" s="5">
        <v>71</v>
      </c>
    </row>
    <row r="50" spans="2:8" x14ac:dyDescent="0.3">
      <c r="B50" s="5" t="s">
        <v>348</v>
      </c>
      <c r="C50" s="5">
        <v>375</v>
      </c>
      <c r="D50" s="5">
        <v>375</v>
      </c>
      <c r="E50" s="5">
        <v>375</v>
      </c>
      <c r="F50" s="5">
        <v>375</v>
      </c>
      <c r="G50" s="5">
        <v>375</v>
      </c>
      <c r="H50" s="5">
        <v>375</v>
      </c>
    </row>
    <row r="51" spans="2:8" x14ac:dyDescent="0.3">
      <c r="B51" s="5" t="s">
        <v>349</v>
      </c>
      <c r="C51" s="5">
        <v>50</v>
      </c>
      <c r="D51" s="5">
        <v>50</v>
      </c>
      <c r="E51" s="5">
        <v>45</v>
      </c>
      <c r="F51" s="5">
        <v>45</v>
      </c>
      <c r="G51" s="5">
        <v>45</v>
      </c>
      <c r="H51" s="5">
        <v>45</v>
      </c>
    </row>
    <row r="52" spans="2:8" x14ac:dyDescent="0.3">
      <c r="B52" s="5" t="s">
        <v>350</v>
      </c>
      <c r="C52" s="5">
        <v>63</v>
      </c>
      <c r="D52" s="5">
        <v>63</v>
      </c>
      <c r="E52" s="5">
        <v>63</v>
      </c>
      <c r="F52" s="5">
        <v>63</v>
      </c>
      <c r="G52" s="5">
        <v>63</v>
      </c>
      <c r="H52" s="5">
        <v>63</v>
      </c>
    </row>
    <row r="53" spans="2:8" x14ac:dyDescent="0.3">
      <c r="B53" s="5" t="s">
        <v>351</v>
      </c>
      <c r="C53" s="5">
        <v>170</v>
      </c>
      <c r="D53" s="5">
        <v>170</v>
      </c>
      <c r="E53" s="5">
        <v>172.5</v>
      </c>
      <c r="F53" s="5">
        <v>172.5</v>
      </c>
      <c r="G53" s="5">
        <v>175</v>
      </c>
      <c r="H53" s="5">
        <v>175</v>
      </c>
    </row>
    <row r="54" spans="2:8" x14ac:dyDescent="0.3">
      <c r="B54" s="5" t="s">
        <v>352</v>
      </c>
      <c r="C54" s="5">
        <v>80</v>
      </c>
      <c r="D54" s="5">
        <v>90</v>
      </c>
      <c r="E54" s="5">
        <v>100</v>
      </c>
      <c r="F54" s="5">
        <v>100</v>
      </c>
      <c r="G54" s="5">
        <v>110</v>
      </c>
      <c r="H54" s="5">
        <v>110</v>
      </c>
    </row>
    <row r="55" spans="2:8" x14ac:dyDescent="0.3">
      <c r="B55" s="5" t="s">
        <v>354</v>
      </c>
      <c r="C55" s="5">
        <v>400</v>
      </c>
      <c r="D55" s="5">
        <v>420</v>
      </c>
      <c r="E55" s="5">
        <v>420</v>
      </c>
      <c r="F55" s="5">
        <v>420</v>
      </c>
      <c r="G55" s="5">
        <v>420</v>
      </c>
      <c r="H55" s="5">
        <v>440</v>
      </c>
    </row>
    <row r="56" spans="2:8" x14ac:dyDescent="0.3">
      <c r="B56" s="5" t="s">
        <v>355</v>
      </c>
      <c r="C56" s="5">
        <v>125</v>
      </c>
      <c r="D56" s="5">
        <v>125</v>
      </c>
      <c r="E56" s="5">
        <v>125</v>
      </c>
      <c r="F56" s="5">
        <v>125</v>
      </c>
      <c r="G56" s="5">
        <v>125</v>
      </c>
      <c r="H56" s="5">
        <v>125</v>
      </c>
    </row>
    <row r="57" spans="2:8" x14ac:dyDescent="0.3">
      <c r="B57" s="5" t="s">
        <v>356</v>
      </c>
      <c r="C57" s="5">
        <v>70</v>
      </c>
      <c r="D57" s="5">
        <v>70</v>
      </c>
      <c r="E57" s="5">
        <v>70</v>
      </c>
      <c r="F57" s="5">
        <v>70</v>
      </c>
      <c r="G57" s="5">
        <v>70</v>
      </c>
      <c r="H57" s="5">
        <v>70</v>
      </c>
    </row>
    <row r="58" spans="2:8" x14ac:dyDescent="0.3">
      <c r="B58" s="5" t="s">
        <v>357</v>
      </c>
      <c r="C58" s="5">
        <v>15</v>
      </c>
      <c r="D58" s="5">
        <v>15</v>
      </c>
      <c r="E58" s="5">
        <v>15</v>
      </c>
      <c r="F58" s="5">
        <v>15</v>
      </c>
      <c r="G58" s="5">
        <v>15</v>
      </c>
      <c r="H58" s="5">
        <v>15</v>
      </c>
    </row>
    <row r="59" spans="2:8" x14ac:dyDescent="0.3">
      <c r="B59" s="5" t="s">
        <v>358</v>
      </c>
      <c r="C59" s="5">
        <v>719</v>
      </c>
      <c r="D59" s="5">
        <v>750</v>
      </c>
      <c r="E59" s="5">
        <v>782</v>
      </c>
      <c r="F59" s="5">
        <v>805</v>
      </c>
      <c r="G59" s="5">
        <v>825</v>
      </c>
      <c r="H59" s="5">
        <v>859</v>
      </c>
    </row>
    <row r="60" spans="2:8" x14ac:dyDescent="0.3">
      <c r="B60" s="5" t="s">
        <v>359</v>
      </c>
      <c r="C60" s="5">
        <v>330</v>
      </c>
      <c r="D60" s="5">
        <v>380</v>
      </c>
      <c r="E60" s="5">
        <v>380</v>
      </c>
      <c r="F60" s="5">
        <v>380</v>
      </c>
      <c r="G60" s="5">
        <v>380</v>
      </c>
      <c r="H60" s="5">
        <v>430</v>
      </c>
    </row>
    <row r="62" spans="2:8" x14ac:dyDescent="0.3">
      <c r="B62" s="5" t="s">
        <v>330</v>
      </c>
      <c r="C62" s="5" t="s">
        <v>331</v>
      </c>
      <c r="D62" s="5" t="s">
        <v>332</v>
      </c>
      <c r="E62" s="5" t="s">
        <v>333</v>
      </c>
      <c r="F62" s="5" t="s">
        <v>334</v>
      </c>
      <c r="G62" s="5" t="s">
        <v>335</v>
      </c>
      <c r="H62" s="5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13B4-8471-A444-8011-263310F16D97}">
  <dimension ref="A1:P59"/>
  <sheetViews>
    <sheetView topLeftCell="A10" zoomScale="119" zoomScaleNormal="119" workbookViewId="0">
      <selection activeCell="H31" sqref="H31"/>
    </sheetView>
  </sheetViews>
  <sheetFormatPr baseColWidth="10" defaultRowHeight="19" x14ac:dyDescent="0.25"/>
  <cols>
    <col min="1" max="1" width="27.33203125" style="1" bestFit="1" customWidth="1"/>
    <col min="2" max="2" width="29.5" style="1" customWidth="1"/>
    <col min="3" max="16384" width="10.83203125" style="1"/>
  </cols>
  <sheetData>
    <row r="1" spans="1:8" x14ac:dyDescent="0.25">
      <c r="A1" s="1" t="s">
        <v>0</v>
      </c>
      <c r="B1" s="1" t="s">
        <v>1</v>
      </c>
    </row>
    <row r="2" spans="1:8" x14ac:dyDescent="0.25">
      <c r="A2" s="1" t="s">
        <v>2</v>
      </c>
      <c r="B2" s="2">
        <v>45102</v>
      </c>
    </row>
    <row r="3" spans="1:8" x14ac:dyDescent="0.25">
      <c r="A3" s="1" t="s">
        <v>3</v>
      </c>
      <c r="B3" s="1" t="s">
        <v>4</v>
      </c>
    </row>
    <row r="4" spans="1:8" x14ac:dyDescent="0.25">
      <c r="A4" s="1" t="s">
        <v>5</v>
      </c>
      <c r="B4" s="1" t="s">
        <v>6</v>
      </c>
    </row>
    <row r="5" spans="1:8" x14ac:dyDescent="0.25">
      <c r="A5" s="1" t="s">
        <v>38</v>
      </c>
      <c r="B5" s="1" t="str">
        <f>B33</f>
        <v>Frame Size</v>
      </c>
      <c r="C5" s="1">
        <f>C33</f>
        <v>48</v>
      </c>
      <c r="D5" s="1">
        <f t="shared" ref="D5:H5" si="0">D33</f>
        <v>51</v>
      </c>
      <c r="E5" s="1">
        <f t="shared" si="0"/>
        <v>54</v>
      </c>
      <c r="F5" s="1">
        <f t="shared" si="0"/>
        <v>56</v>
      </c>
      <c r="G5" s="1">
        <f t="shared" si="0"/>
        <v>58</v>
      </c>
      <c r="H5" s="1">
        <f t="shared" si="0"/>
        <v>61</v>
      </c>
    </row>
    <row r="6" spans="1:8" x14ac:dyDescent="0.25">
      <c r="A6" s="1" t="s">
        <v>39</v>
      </c>
      <c r="B6" s="1" t="str">
        <f>B34</f>
        <v>Wheel Size</v>
      </c>
      <c r="C6" s="1">
        <f>VALUE(LEFT(C34,3))</f>
        <v>700</v>
      </c>
      <c r="D6" s="1">
        <f t="shared" ref="D6:H6" si="1">VALUE(LEFT(D34,3))</f>
        <v>700</v>
      </c>
      <c r="E6" s="1">
        <f t="shared" si="1"/>
        <v>700</v>
      </c>
      <c r="F6" s="1">
        <f t="shared" si="1"/>
        <v>700</v>
      </c>
      <c r="G6" s="1">
        <f t="shared" si="1"/>
        <v>700</v>
      </c>
      <c r="H6" s="1">
        <f t="shared" si="1"/>
        <v>700</v>
      </c>
    </row>
    <row r="7" spans="1:8" x14ac:dyDescent="0.25">
      <c r="A7" s="1" t="s">
        <v>40</v>
      </c>
      <c r="B7" s="1" t="str">
        <f>B35</f>
        <v>A Seat Tube Length (cm)</v>
      </c>
      <c r="C7" s="1">
        <f>C35*10</f>
        <v>407</v>
      </c>
      <c r="D7" s="1">
        <f t="shared" ref="D7:H7" si="2">D35*10</f>
        <v>443</v>
      </c>
      <c r="E7" s="1">
        <f t="shared" si="2"/>
        <v>480</v>
      </c>
      <c r="F7" s="1">
        <f t="shared" si="2"/>
        <v>520</v>
      </c>
      <c r="G7" s="1">
        <f t="shared" si="2"/>
        <v>550</v>
      </c>
      <c r="H7" s="1">
        <f t="shared" si="2"/>
        <v>590</v>
      </c>
    </row>
    <row r="8" spans="1:8" x14ac:dyDescent="0.25">
      <c r="A8" s="1" t="s">
        <v>44</v>
      </c>
      <c r="B8" s="1" t="str">
        <f>B36</f>
        <v>B Top Tube Horizontal (cm)</v>
      </c>
      <c r="C8" s="1">
        <f t="shared" ref="C8:H8" si="3">C36*10</f>
        <v>533</v>
      </c>
      <c r="D8" s="1">
        <f t="shared" si="3"/>
        <v>544</v>
      </c>
      <c r="E8" s="1">
        <f t="shared" si="3"/>
        <v>555</v>
      </c>
      <c r="F8" s="1">
        <f t="shared" si="3"/>
        <v>567</v>
      </c>
      <c r="G8" s="1">
        <f t="shared" si="3"/>
        <v>579</v>
      </c>
      <c r="H8" s="1">
        <f t="shared" si="3"/>
        <v>598</v>
      </c>
    </row>
    <row r="9" spans="1:8" x14ac:dyDescent="0.25">
      <c r="A9" s="1" t="s">
        <v>62</v>
      </c>
      <c r="B9" s="1" t="str">
        <f>B37</f>
        <v>C Top Tube Actual (cm)</v>
      </c>
      <c r="C9" s="1">
        <f t="shared" ref="C9:H9" si="4">C37*10</f>
        <v>510</v>
      </c>
      <c r="D9" s="1">
        <f t="shared" si="4"/>
        <v>521</v>
      </c>
      <c r="E9" s="1">
        <f t="shared" si="4"/>
        <v>533</v>
      </c>
      <c r="F9" s="1">
        <f t="shared" si="4"/>
        <v>547</v>
      </c>
      <c r="G9" s="1">
        <f t="shared" si="4"/>
        <v>560</v>
      </c>
      <c r="H9" s="1">
        <f t="shared" si="4"/>
        <v>579</v>
      </c>
    </row>
    <row r="10" spans="1:8" x14ac:dyDescent="0.25">
      <c r="A10" s="1" t="s">
        <v>43</v>
      </c>
      <c r="B10" s="1" t="str">
        <f>B38</f>
        <v>D Head Tube Angle</v>
      </c>
      <c r="C10" s="1">
        <f>VALUE(LEFT(C38,4))</f>
        <v>71.3</v>
      </c>
      <c r="D10" s="1">
        <f t="shared" ref="D10:H11" si="5">VALUE(LEFT(D38,4))</f>
        <v>71.400000000000006</v>
      </c>
      <c r="E10" s="1">
        <f t="shared" si="5"/>
        <v>73.099999999999994</v>
      </c>
      <c r="F10" s="1">
        <f t="shared" si="5"/>
        <v>73.2</v>
      </c>
      <c r="G10" s="1">
        <f t="shared" si="5"/>
        <v>73.3</v>
      </c>
      <c r="H10" s="1">
        <f t="shared" si="5"/>
        <v>73.400000000000006</v>
      </c>
    </row>
    <row r="11" spans="1:8" x14ac:dyDescent="0.25">
      <c r="A11" s="1" t="s">
        <v>41</v>
      </c>
      <c r="B11" s="1" t="str">
        <f>B39</f>
        <v>E Seat Tube Angle</v>
      </c>
      <c r="C11" s="1">
        <f>VALUE(LEFT(C39,4))</f>
        <v>73</v>
      </c>
      <c r="D11" s="1">
        <f t="shared" si="5"/>
        <v>73</v>
      </c>
      <c r="E11" s="1">
        <f t="shared" si="5"/>
        <v>73</v>
      </c>
      <c r="F11" s="1">
        <f t="shared" si="5"/>
        <v>73</v>
      </c>
      <c r="G11" s="1">
        <f t="shared" si="5"/>
        <v>73</v>
      </c>
      <c r="H11" s="1">
        <f t="shared" si="5"/>
        <v>73</v>
      </c>
    </row>
    <row r="12" spans="1:8" x14ac:dyDescent="0.25">
      <c r="A12" s="1" t="s">
        <v>50</v>
      </c>
      <c r="B12" s="1" t="str">
        <f>B40</f>
        <v>F Standover (cm)</v>
      </c>
      <c r="C12" s="1">
        <f t="shared" ref="C12:H12" si="6">C40*10</f>
        <v>712</v>
      </c>
      <c r="D12" s="1">
        <f t="shared" si="6"/>
        <v>742</v>
      </c>
      <c r="E12" s="1">
        <f t="shared" si="6"/>
        <v>773</v>
      </c>
      <c r="F12" s="1">
        <f t="shared" si="6"/>
        <v>787</v>
      </c>
      <c r="G12" s="1">
        <f t="shared" si="6"/>
        <v>833</v>
      </c>
      <c r="H12" s="1">
        <f t="shared" si="6"/>
        <v>868</v>
      </c>
    </row>
    <row r="13" spans="1:8" x14ac:dyDescent="0.25">
      <c r="A13" s="1" t="s">
        <v>42</v>
      </c>
      <c r="B13" s="1" t="str">
        <f>B41</f>
        <v>G Head Tube Length (cm)</v>
      </c>
      <c r="C13" s="1">
        <f t="shared" ref="C13:H13" si="7">C41*10</f>
        <v>109</v>
      </c>
      <c r="D13" s="1">
        <f t="shared" si="7"/>
        <v>130</v>
      </c>
      <c r="E13" s="1">
        <f t="shared" si="7"/>
        <v>143</v>
      </c>
      <c r="F13" s="1">
        <f t="shared" si="7"/>
        <v>164</v>
      </c>
      <c r="G13" s="1">
        <f t="shared" si="7"/>
        <v>187</v>
      </c>
      <c r="H13" s="1">
        <f t="shared" si="7"/>
        <v>218</v>
      </c>
    </row>
    <row r="14" spans="1:8" x14ac:dyDescent="0.25">
      <c r="A14" s="1" t="s">
        <v>49</v>
      </c>
      <c r="B14" s="1" t="str">
        <f>B42</f>
        <v>H Wheelbase (cm)</v>
      </c>
      <c r="C14" s="1">
        <f t="shared" ref="C14:H14" si="8">C42*10</f>
        <v>991</v>
      </c>
      <c r="D14" s="1">
        <f t="shared" si="8"/>
        <v>1002</v>
      </c>
      <c r="E14" s="1">
        <f t="shared" si="8"/>
        <v>987</v>
      </c>
      <c r="F14" s="1">
        <f t="shared" si="8"/>
        <v>998</v>
      </c>
      <c r="G14" s="1">
        <f t="shared" si="8"/>
        <v>1011</v>
      </c>
      <c r="H14" s="1">
        <f t="shared" si="8"/>
        <v>1028</v>
      </c>
    </row>
    <row r="15" spans="1:8" x14ac:dyDescent="0.25">
      <c r="A15" s="1" t="s">
        <v>61</v>
      </c>
      <c r="B15" s="1" t="str">
        <f>B43</f>
        <v>I Front Center (cm)</v>
      </c>
      <c r="C15" s="1">
        <f t="shared" ref="C15:H15" si="9">C43*10</f>
        <v>588</v>
      </c>
      <c r="D15" s="1">
        <f t="shared" si="9"/>
        <v>598</v>
      </c>
      <c r="E15" s="1">
        <f t="shared" si="9"/>
        <v>583</v>
      </c>
      <c r="F15" s="1">
        <f t="shared" si="9"/>
        <v>594</v>
      </c>
      <c r="G15" s="1">
        <f t="shared" si="9"/>
        <v>606</v>
      </c>
      <c r="H15" s="1">
        <f t="shared" si="9"/>
        <v>623</v>
      </c>
    </row>
    <row r="16" spans="1:8" x14ac:dyDescent="0.25">
      <c r="A16" s="1" t="s">
        <v>46</v>
      </c>
      <c r="B16" s="1" t="str">
        <f>B44</f>
        <v>J Chain Stay Length (cm)</v>
      </c>
      <c r="C16" s="1">
        <f t="shared" ref="C16:H16" si="10">C44*10</f>
        <v>415</v>
      </c>
      <c r="D16" s="1">
        <f t="shared" si="10"/>
        <v>415</v>
      </c>
      <c r="E16" s="1">
        <f t="shared" si="10"/>
        <v>415</v>
      </c>
      <c r="F16" s="1">
        <f t="shared" si="10"/>
        <v>415</v>
      </c>
      <c r="G16" s="1">
        <f t="shared" si="10"/>
        <v>415</v>
      </c>
      <c r="H16" s="1">
        <f t="shared" si="10"/>
        <v>415</v>
      </c>
    </row>
    <row r="17" spans="1:8" x14ac:dyDescent="0.25">
      <c r="A17" s="1" t="s">
        <v>45</v>
      </c>
      <c r="B17" s="1" t="str">
        <f>B45</f>
        <v>K Bottom Bracket Drop (cm)</v>
      </c>
      <c r="C17" s="1">
        <f t="shared" ref="C17:H17" si="11">C45*10</f>
        <v>75</v>
      </c>
      <c r="D17" s="1">
        <f t="shared" si="11"/>
        <v>75</v>
      </c>
      <c r="E17" s="1">
        <f t="shared" si="11"/>
        <v>73</v>
      </c>
      <c r="F17" s="1">
        <f t="shared" si="11"/>
        <v>73</v>
      </c>
      <c r="G17" s="1">
        <f t="shared" si="11"/>
        <v>70</v>
      </c>
      <c r="H17" s="1">
        <f t="shared" si="11"/>
        <v>70</v>
      </c>
    </row>
    <row r="18" spans="1:8" x14ac:dyDescent="0.25">
      <c r="A18" s="1" t="s">
        <v>60</v>
      </c>
      <c r="B18" s="1" t="str">
        <f>B46</f>
        <v>L Bottom Bracket Height (cm)</v>
      </c>
      <c r="C18" s="1">
        <f t="shared" ref="C18:H18" si="12">C46*10</f>
        <v>270</v>
      </c>
      <c r="D18" s="1">
        <f t="shared" si="12"/>
        <v>270</v>
      </c>
      <c r="E18" s="1">
        <f t="shared" si="12"/>
        <v>272</v>
      </c>
      <c r="F18" s="1">
        <f t="shared" si="12"/>
        <v>272</v>
      </c>
      <c r="G18" s="1">
        <f t="shared" si="12"/>
        <v>275</v>
      </c>
      <c r="H18" s="1">
        <f t="shared" si="12"/>
        <v>275</v>
      </c>
    </row>
    <row r="19" spans="1:8" x14ac:dyDescent="0.25">
      <c r="A19" s="1" t="s">
        <v>47</v>
      </c>
      <c r="B19" s="1" t="str">
        <f>B47</f>
        <v>M Fork Rake (cm)</v>
      </c>
      <c r="C19" s="1">
        <f t="shared" ref="C19:H19" si="13">C47*10</f>
        <v>55</v>
      </c>
      <c r="D19" s="1">
        <f t="shared" si="13"/>
        <v>55</v>
      </c>
      <c r="E19" s="1">
        <f t="shared" si="13"/>
        <v>45</v>
      </c>
      <c r="F19" s="1">
        <f t="shared" si="13"/>
        <v>45</v>
      </c>
      <c r="G19" s="1">
        <f t="shared" si="13"/>
        <v>45</v>
      </c>
      <c r="H19" s="1">
        <f t="shared" si="13"/>
        <v>45</v>
      </c>
    </row>
    <row r="20" spans="1:8" x14ac:dyDescent="0.25">
      <c r="A20" s="1" t="s">
        <v>48</v>
      </c>
      <c r="B20" s="1" t="str">
        <f>B48</f>
        <v>N Trail (cm)</v>
      </c>
      <c r="C20" s="1">
        <f t="shared" ref="C20:H20" si="14">C48*10</f>
        <v>59</v>
      </c>
      <c r="D20" s="1">
        <f t="shared" si="14"/>
        <v>58</v>
      </c>
      <c r="E20" s="1">
        <f t="shared" si="14"/>
        <v>58</v>
      </c>
      <c r="F20" s="1">
        <f t="shared" si="14"/>
        <v>57</v>
      </c>
      <c r="G20" s="1">
        <f t="shared" si="14"/>
        <v>56</v>
      </c>
      <c r="H20" s="1">
        <f t="shared" si="14"/>
        <v>56</v>
      </c>
    </row>
    <row r="21" spans="1:8" x14ac:dyDescent="0.25">
      <c r="A21" s="1" t="s">
        <v>52</v>
      </c>
      <c r="B21" s="1" t="str">
        <f>B49</f>
        <v>0 Stack (cm)</v>
      </c>
      <c r="C21" s="1">
        <f t="shared" ref="C21:H21" si="15">C49*10</f>
        <v>530</v>
      </c>
      <c r="D21" s="1">
        <f t="shared" si="15"/>
        <v>550</v>
      </c>
      <c r="E21" s="1">
        <f t="shared" si="15"/>
        <v>570</v>
      </c>
      <c r="F21" s="1">
        <f t="shared" si="15"/>
        <v>590</v>
      </c>
      <c r="G21" s="1">
        <f t="shared" si="15"/>
        <v>610</v>
      </c>
      <c r="H21" s="1">
        <f t="shared" si="15"/>
        <v>640</v>
      </c>
    </row>
    <row r="22" spans="1:8" x14ac:dyDescent="0.25">
      <c r="A22" s="1" t="s">
        <v>51</v>
      </c>
      <c r="B22" s="1" t="str">
        <f>B50</f>
        <v>P Reach (cm)</v>
      </c>
      <c r="C22" s="1">
        <f t="shared" ref="C22:H22" si="16">C50*10</f>
        <v>371</v>
      </c>
      <c r="D22" s="1">
        <f t="shared" si="16"/>
        <v>376</v>
      </c>
      <c r="E22" s="1">
        <f t="shared" si="16"/>
        <v>381</v>
      </c>
      <c r="F22" s="1">
        <f t="shared" si="16"/>
        <v>387</v>
      </c>
      <c r="G22" s="1">
        <f t="shared" si="16"/>
        <v>393</v>
      </c>
      <c r="H22" s="1">
        <f t="shared" si="16"/>
        <v>402</v>
      </c>
    </row>
    <row r="23" spans="1:8" x14ac:dyDescent="0.25">
      <c r="A23" s="1" t="s">
        <v>53</v>
      </c>
      <c r="B23" s="1" t="s">
        <v>53</v>
      </c>
    </row>
    <row r="24" spans="1:8" x14ac:dyDescent="0.25">
      <c r="A24" s="1" t="s">
        <v>54</v>
      </c>
      <c r="B24" s="1" t="s">
        <v>54</v>
      </c>
    </row>
    <row r="25" spans="1:8" x14ac:dyDescent="0.25">
      <c r="A25" s="1" t="s">
        <v>55</v>
      </c>
      <c r="B25" s="1" t="s">
        <v>55</v>
      </c>
    </row>
    <row r="26" spans="1:8" x14ac:dyDescent="0.25">
      <c r="A26" s="1" t="s">
        <v>56</v>
      </c>
      <c r="B26" s="1" t="s">
        <v>56</v>
      </c>
      <c r="C26" s="1">
        <v>30</v>
      </c>
      <c r="D26" s="1">
        <v>30</v>
      </c>
      <c r="E26" s="1">
        <v>30</v>
      </c>
      <c r="F26" s="1">
        <v>30</v>
      </c>
      <c r="G26" s="1">
        <v>30</v>
      </c>
      <c r="H26" s="1">
        <v>30</v>
      </c>
    </row>
    <row r="27" spans="1:8" x14ac:dyDescent="0.25">
      <c r="A27" s="1" t="s">
        <v>57</v>
      </c>
      <c r="B27" s="1" t="s">
        <v>57</v>
      </c>
    </row>
    <row r="28" spans="1:8" ht="20" x14ac:dyDescent="0.3">
      <c r="A28" s="5" t="s">
        <v>58</v>
      </c>
      <c r="B28" s="5" t="s">
        <v>58</v>
      </c>
      <c r="C28" s="3">
        <v>157</v>
      </c>
      <c r="D28" s="3">
        <v>165</v>
      </c>
      <c r="E28" s="3">
        <v>170</v>
      </c>
      <c r="F28" s="3">
        <v>175</v>
      </c>
      <c r="G28" s="3">
        <v>182</v>
      </c>
      <c r="H28" s="3">
        <v>190</v>
      </c>
    </row>
    <row r="29" spans="1:8" ht="20" x14ac:dyDescent="0.3">
      <c r="A29" s="5" t="s">
        <v>59</v>
      </c>
      <c r="B29" s="5" t="s">
        <v>59</v>
      </c>
      <c r="C29" s="3">
        <v>167</v>
      </c>
      <c r="D29" s="3">
        <v>175</v>
      </c>
      <c r="E29" s="3">
        <v>180</v>
      </c>
      <c r="F29" s="3">
        <v>185</v>
      </c>
      <c r="G29" s="3">
        <v>193</v>
      </c>
      <c r="H29" s="3">
        <v>203</v>
      </c>
    </row>
    <row r="33" spans="2:16" x14ac:dyDescent="0.25">
      <c r="B33" s="1" t="s">
        <v>32</v>
      </c>
      <c r="C33" s="1">
        <v>48</v>
      </c>
      <c r="D33" s="1">
        <v>51</v>
      </c>
      <c r="E33" s="1">
        <v>54</v>
      </c>
      <c r="F33" s="1">
        <v>56</v>
      </c>
      <c r="G33" s="1">
        <v>58</v>
      </c>
      <c r="H33" s="1">
        <v>61</v>
      </c>
    </row>
    <row r="34" spans="2:16" x14ac:dyDescent="0.25">
      <c r="B34" s="1" t="s">
        <v>15</v>
      </c>
      <c r="C34" s="1" t="s">
        <v>7</v>
      </c>
      <c r="D34" s="1" t="s">
        <v>7</v>
      </c>
      <c r="E34" s="1" t="s">
        <v>7</v>
      </c>
      <c r="F34" s="1" t="s">
        <v>7</v>
      </c>
      <c r="G34" s="1" t="s">
        <v>7</v>
      </c>
      <c r="H34" s="1" t="s">
        <v>7</v>
      </c>
    </row>
    <row r="35" spans="2:16" x14ac:dyDescent="0.25">
      <c r="B35" s="1" t="s">
        <v>16</v>
      </c>
      <c r="C35" s="1">
        <v>40.700000000000003</v>
      </c>
      <c r="D35" s="1">
        <v>44.3</v>
      </c>
      <c r="E35" s="1">
        <v>48</v>
      </c>
      <c r="F35" s="1">
        <v>52</v>
      </c>
      <c r="G35" s="1">
        <v>55</v>
      </c>
      <c r="H35" s="1">
        <v>59</v>
      </c>
    </row>
    <row r="36" spans="2:16" x14ac:dyDescent="0.25">
      <c r="B36" s="1" t="s">
        <v>17</v>
      </c>
      <c r="C36" s="1">
        <v>53.3</v>
      </c>
      <c r="D36" s="1">
        <v>54.4</v>
      </c>
      <c r="E36" s="1">
        <v>55.5</v>
      </c>
      <c r="F36" s="1">
        <v>56.7</v>
      </c>
      <c r="G36" s="1">
        <v>57.9</v>
      </c>
      <c r="H36" s="1">
        <v>59.8</v>
      </c>
    </row>
    <row r="37" spans="2:16" x14ac:dyDescent="0.25">
      <c r="B37" s="1" t="s">
        <v>18</v>
      </c>
      <c r="C37" s="1">
        <v>51</v>
      </c>
      <c r="D37" s="1">
        <v>52.1</v>
      </c>
      <c r="E37" s="1">
        <v>53.3</v>
      </c>
      <c r="F37" s="1">
        <v>54.7</v>
      </c>
      <c r="G37" s="1">
        <v>56</v>
      </c>
      <c r="H37" s="1">
        <v>57.9</v>
      </c>
    </row>
    <row r="38" spans="2:16" x14ac:dyDescent="0.25">
      <c r="B38" s="1" t="s">
        <v>19</v>
      </c>
      <c r="C38" s="1" t="s">
        <v>8</v>
      </c>
      <c r="D38" s="1" t="s">
        <v>10</v>
      </c>
      <c r="E38" s="1" t="s">
        <v>11</v>
      </c>
      <c r="F38" s="1" t="s">
        <v>12</v>
      </c>
      <c r="G38" s="1" t="s">
        <v>13</v>
      </c>
      <c r="H38" s="1" t="s">
        <v>14</v>
      </c>
    </row>
    <row r="39" spans="2:16" x14ac:dyDescent="0.25">
      <c r="B39" s="1" t="s">
        <v>20</v>
      </c>
      <c r="C39" s="1" t="s">
        <v>9</v>
      </c>
      <c r="D39" s="1" t="s">
        <v>9</v>
      </c>
      <c r="E39" s="1" t="s">
        <v>9</v>
      </c>
      <c r="F39" s="1" t="s">
        <v>9</v>
      </c>
      <c r="G39" s="1" t="s">
        <v>9</v>
      </c>
      <c r="H39" s="1" t="s">
        <v>9</v>
      </c>
    </row>
    <row r="40" spans="2:16" x14ac:dyDescent="0.25">
      <c r="B40" s="1" t="s">
        <v>21</v>
      </c>
      <c r="C40" s="1">
        <v>71.2</v>
      </c>
      <c r="D40" s="1">
        <v>74.2</v>
      </c>
      <c r="E40" s="1">
        <v>77.3</v>
      </c>
      <c r="F40" s="1">
        <v>78.7</v>
      </c>
      <c r="G40" s="1">
        <v>83.3</v>
      </c>
      <c r="H40" s="1">
        <v>86.8</v>
      </c>
    </row>
    <row r="41" spans="2:16" x14ac:dyDescent="0.25">
      <c r="B41" s="1" t="s">
        <v>22</v>
      </c>
      <c r="C41" s="1">
        <v>10.9</v>
      </c>
      <c r="D41" s="1">
        <v>13</v>
      </c>
      <c r="E41" s="1">
        <v>14.3</v>
      </c>
      <c r="F41" s="1">
        <v>16.399999999999999</v>
      </c>
      <c r="G41" s="1">
        <v>18.7</v>
      </c>
      <c r="H41" s="1">
        <v>21.8</v>
      </c>
    </row>
    <row r="42" spans="2:16" x14ac:dyDescent="0.25">
      <c r="B42" s="1" t="s">
        <v>23</v>
      </c>
      <c r="C42" s="1">
        <v>99.1</v>
      </c>
      <c r="D42" s="1">
        <v>100.2</v>
      </c>
      <c r="E42" s="1">
        <v>98.7</v>
      </c>
      <c r="F42" s="1">
        <v>99.8</v>
      </c>
      <c r="G42" s="1">
        <v>101.1</v>
      </c>
      <c r="H42" s="1">
        <v>102.8</v>
      </c>
    </row>
    <row r="43" spans="2:16" x14ac:dyDescent="0.25">
      <c r="B43" s="1" t="s">
        <v>24</v>
      </c>
      <c r="C43" s="1">
        <v>58.8</v>
      </c>
      <c r="D43" s="1">
        <v>59.8</v>
      </c>
      <c r="E43" s="1">
        <v>58.3</v>
      </c>
      <c r="F43" s="1">
        <v>59.4</v>
      </c>
      <c r="G43" s="1">
        <v>60.6</v>
      </c>
      <c r="H43" s="1">
        <v>62.3</v>
      </c>
    </row>
    <row r="44" spans="2:16" x14ac:dyDescent="0.25">
      <c r="B44" s="1" t="s">
        <v>25</v>
      </c>
      <c r="C44" s="1">
        <v>41.5</v>
      </c>
      <c r="D44" s="1">
        <v>41.5</v>
      </c>
      <c r="E44" s="1">
        <v>41.5</v>
      </c>
      <c r="F44" s="1">
        <v>41.5</v>
      </c>
      <c r="G44" s="1">
        <v>41.5</v>
      </c>
      <c r="H44" s="1">
        <v>41.5</v>
      </c>
      <c r="K44" s="3">
        <v>48</v>
      </c>
    </row>
    <row r="45" spans="2:16" x14ac:dyDescent="0.25">
      <c r="B45" s="1" t="s">
        <v>26</v>
      </c>
      <c r="C45" s="1">
        <v>7.5</v>
      </c>
      <c r="D45" s="1">
        <v>7.5</v>
      </c>
      <c r="E45" s="1">
        <v>7.3</v>
      </c>
      <c r="F45" s="1">
        <v>7.3</v>
      </c>
      <c r="G45" s="1">
        <v>7</v>
      </c>
      <c r="H45" s="1">
        <v>7</v>
      </c>
      <c r="K45" s="3">
        <v>157</v>
      </c>
      <c r="L45" s="3">
        <v>165</v>
      </c>
      <c r="M45" s="3">
        <v>170</v>
      </c>
      <c r="N45" s="3">
        <v>175</v>
      </c>
      <c r="O45" s="3">
        <v>182</v>
      </c>
      <c r="P45" s="3">
        <v>190</v>
      </c>
    </row>
    <row r="46" spans="2:16" x14ac:dyDescent="0.25">
      <c r="B46" s="1" t="s">
        <v>27</v>
      </c>
      <c r="C46" s="1">
        <v>27</v>
      </c>
      <c r="D46" s="1">
        <v>27</v>
      </c>
      <c r="E46" s="1">
        <v>27.2</v>
      </c>
      <c r="F46" s="1">
        <v>27.2</v>
      </c>
      <c r="G46" s="1">
        <v>27.5</v>
      </c>
      <c r="H46" s="1">
        <v>27.5</v>
      </c>
      <c r="K46" s="3">
        <v>167</v>
      </c>
      <c r="L46" s="3">
        <v>175</v>
      </c>
      <c r="M46" s="3">
        <v>180</v>
      </c>
      <c r="N46" s="3">
        <v>185</v>
      </c>
      <c r="O46" s="3">
        <v>193</v>
      </c>
      <c r="P46" s="3">
        <v>203</v>
      </c>
    </row>
    <row r="47" spans="2:16" x14ac:dyDescent="0.25">
      <c r="B47" s="1" t="s">
        <v>28</v>
      </c>
      <c r="C47" s="1">
        <v>5.5</v>
      </c>
      <c r="D47" s="1">
        <v>5.5</v>
      </c>
      <c r="E47" s="1">
        <v>4.5</v>
      </c>
      <c r="F47" s="1">
        <v>4.5</v>
      </c>
      <c r="G47" s="1">
        <v>4.5</v>
      </c>
      <c r="H47" s="1">
        <v>4.5</v>
      </c>
      <c r="K47" s="4" t="s">
        <v>33</v>
      </c>
    </row>
    <row r="48" spans="2:16" x14ac:dyDescent="0.25">
      <c r="B48" s="1" t="s">
        <v>29</v>
      </c>
      <c r="C48" s="1">
        <v>5.9</v>
      </c>
      <c r="D48" s="1">
        <v>5.8</v>
      </c>
      <c r="E48" s="1">
        <v>5.8</v>
      </c>
      <c r="F48" s="1">
        <v>5.7</v>
      </c>
      <c r="G48" s="1">
        <v>5.6</v>
      </c>
      <c r="H48" s="1">
        <v>5.6</v>
      </c>
    </row>
    <row r="49" spans="2:11" x14ac:dyDescent="0.25">
      <c r="B49" s="1" t="s">
        <v>30</v>
      </c>
      <c r="C49" s="1">
        <v>53</v>
      </c>
      <c r="D49" s="1">
        <v>55</v>
      </c>
      <c r="E49" s="1">
        <v>57</v>
      </c>
      <c r="F49" s="1">
        <v>59</v>
      </c>
      <c r="G49" s="1">
        <v>61</v>
      </c>
      <c r="H49" s="1">
        <v>64</v>
      </c>
    </row>
    <row r="50" spans="2:11" x14ac:dyDescent="0.25">
      <c r="B50" s="1" t="s">
        <v>31</v>
      </c>
      <c r="C50" s="1">
        <v>37.1</v>
      </c>
      <c r="D50" s="1">
        <v>37.6</v>
      </c>
      <c r="E50" s="1">
        <v>38.1</v>
      </c>
      <c r="F50" s="1">
        <v>38.700000000000003</v>
      </c>
      <c r="G50" s="1">
        <v>39.299999999999997</v>
      </c>
      <c r="H50" s="1">
        <v>40.200000000000003</v>
      </c>
      <c r="K50" s="4" t="s">
        <v>34</v>
      </c>
    </row>
    <row r="53" spans="2:11" x14ac:dyDescent="0.25">
      <c r="K53" s="4" t="s">
        <v>35</v>
      </c>
    </row>
    <row r="56" spans="2:11" x14ac:dyDescent="0.25">
      <c r="K56" s="4" t="s">
        <v>36</v>
      </c>
    </row>
    <row r="59" spans="2:11" x14ac:dyDescent="0.25">
      <c r="K59" s="4" t="s">
        <v>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39CE-2946-B14E-A4BA-0670AD03801D}">
  <dimension ref="A1:P58"/>
  <sheetViews>
    <sheetView zoomScale="119" zoomScaleNormal="119" workbookViewId="0">
      <selection activeCell="A21" sqref="A21:A28"/>
    </sheetView>
  </sheetViews>
  <sheetFormatPr baseColWidth="10" defaultRowHeight="19" x14ac:dyDescent="0.25"/>
  <cols>
    <col min="1" max="1" width="27.33203125" style="1" customWidth="1"/>
    <col min="2" max="2" width="29.5" style="1" customWidth="1"/>
    <col min="3" max="16384" width="10.83203125" style="1"/>
  </cols>
  <sheetData>
    <row r="1" spans="1:8" x14ac:dyDescent="0.25">
      <c r="A1" s="1" t="s">
        <v>0</v>
      </c>
      <c r="B1" s="1" t="s">
        <v>175</v>
      </c>
    </row>
    <row r="2" spans="1:8" x14ac:dyDescent="0.25">
      <c r="A2" s="1" t="s">
        <v>2</v>
      </c>
      <c r="B2" s="2">
        <v>45102</v>
      </c>
    </row>
    <row r="3" spans="1:8" x14ac:dyDescent="0.25">
      <c r="A3" s="1" t="s">
        <v>3</v>
      </c>
      <c r="B3" s="1" t="s">
        <v>96</v>
      </c>
    </row>
    <row r="4" spans="1:8" x14ac:dyDescent="0.25">
      <c r="A4" s="1" t="s">
        <v>5</v>
      </c>
      <c r="B4" s="1" t="s">
        <v>6</v>
      </c>
    </row>
    <row r="5" spans="1:8" x14ac:dyDescent="0.25">
      <c r="A5" s="1" t="s">
        <v>38</v>
      </c>
      <c r="B5" s="1" t="s">
        <v>32</v>
      </c>
      <c r="C5" s="1" t="s">
        <v>66</v>
      </c>
      <c r="D5" s="1" t="s">
        <v>67</v>
      </c>
      <c r="E5" s="1" t="s">
        <v>68</v>
      </c>
      <c r="F5" s="1" t="s">
        <v>69</v>
      </c>
      <c r="G5" s="1" t="s">
        <v>70</v>
      </c>
      <c r="H5" s="1" t="s">
        <v>71</v>
      </c>
    </row>
    <row r="6" spans="1:8" x14ac:dyDescent="0.25">
      <c r="A6" s="1" t="s">
        <v>40</v>
      </c>
      <c r="B6" s="1" t="s">
        <v>85</v>
      </c>
      <c r="C6" s="1">
        <v>462</v>
      </c>
      <c r="D6" s="1">
        <v>492</v>
      </c>
      <c r="E6" s="1">
        <v>522</v>
      </c>
      <c r="F6" s="1">
        <v>552</v>
      </c>
      <c r="G6" s="1">
        <v>582</v>
      </c>
      <c r="H6" s="1">
        <v>612</v>
      </c>
    </row>
    <row r="7" spans="1:8" x14ac:dyDescent="0.25">
      <c r="A7" s="1" t="s">
        <v>44</v>
      </c>
      <c r="B7" s="1" t="s">
        <v>86</v>
      </c>
      <c r="C7" s="1">
        <v>527</v>
      </c>
      <c r="D7" s="1">
        <v>541</v>
      </c>
      <c r="E7" s="1">
        <v>553</v>
      </c>
      <c r="F7" s="1">
        <v>568</v>
      </c>
      <c r="G7" s="1">
        <v>592</v>
      </c>
      <c r="H7" s="1">
        <v>607</v>
      </c>
    </row>
    <row r="8" spans="1:8" x14ac:dyDescent="0.25">
      <c r="A8" s="1" t="s">
        <v>42</v>
      </c>
      <c r="B8" s="1" t="s">
        <v>87</v>
      </c>
      <c r="C8" s="1">
        <v>115</v>
      </c>
      <c r="D8" s="1">
        <v>139</v>
      </c>
      <c r="E8" s="1">
        <v>158</v>
      </c>
      <c r="F8" s="1">
        <v>184</v>
      </c>
      <c r="G8" s="1">
        <v>206</v>
      </c>
      <c r="H8" s="1">
        <v>225</v>
      </c>
    </row>
    <row r="9" spans="1:8" x14ac:dyDescent="0.25">
      <c r="A9" s="1" t="s">
        <v>43</v>
      </c>
      <c r="B9" s="1" t="s">
        <v>88</v>
      </c>
      <c r="C9" s="1">
        <v>71</v>
      </c>
      <c r="D9" s="1">
        <v>72</v>
      </c>
      <c r="E9" s="1">
        <v>73</v>
      </c>
      <c r="F9" s="1">
        <v>73</v>
      </c>
      <c r="G9" s="1">
        <v>73.25</v>
      </c>
      <c r="H9" s="1">
        <v>73.25</v>
      </c>
    </row>
    <row r="10" spans="1:8" x14ac:dyDescent="0.25">
      <c r="A10" s="1" t="s">
        <v>41</v>
      </c>
      <c r="B10" s="1" t="s">
        <v>89</v>
      </c>
      <c r="C10" s="1">
        <v>73.5</v>
      </c>
      <c r="D10" s="1">
        <v>73.5</v>
      </c>
      <c r="E10" s="1">
        <v>73.5</v>
      </c>
      <c r="F10" s="1">
        <v>73.5</v>
      </c>
      <c r="G10" s="1">
        <v>73.5</v>
      </c>
      <c r="H10" s="1">
        <v>73.5</v>
      </c>
    </row>
    <row r="11" spans="1:8" x14ac:dyDescent="0.25">
      <c r="A11" s="1" t="s">
        <v>177</v>
      </c>
      <c r="B11" s="1" t="s">
        <v>90</v>
      </c>
      <c r="C11" s="1">
        <v>415</v>
      </c>
      <c r="D11" s="1">
        <v>415</v>
      </c>
      <c r="E11" s="1">
        <v>415</v>
      </c>
      <c r="F11" s="1">
        <v>415</v>
      </c>
      <c r="G11" s="1">
        <v>415</v>
      </c>
      <c r="H11" s="1">
        <v>415</v>
      </c>
    </row>
    <row r="12" spans="1:8" x14ac:dyDescent="0.25">
      <c r="A12" s="1" t="s">
        <v>49</v>
      </c>
      <c r="B12" s="1" t="s">
        <v>91</v>
      </c>
      <c r="C12" s="1">
        <v>982</v>
      </c>
      <c r="D12" s="1">
        <v>988</v>
      </c>
      <c r="E12" s="1">
        <v>990</v>
      </c>
      <c r="F12" s="1">
        <v>1.006</v>
      </c>
      <c r="G12" s="1">
        <v>1.028</v>
      </c>
      <c r="H12" s="1">
        <v>1.0429999999999999</v>
      </c>
    </row>
    <row r="13" spans="1:8" x14ac:dyDescent="0.25">
      <c r="A13" s="1" t="s">
        <v>52</v>
      </c>
      <c r="B13" s="1" t="s">
        <v>92</v>
      </c>
      <c r="C13" s="1">
        <v>532</v>
      </c>
      <c r="D13" s="1">
        <v>557</v>
      </c>
      <c r="E13" s="1">
        <v>578</v>
      </c>
      <c r="F13" s="1">
        <v>604</v>
      </c>
      <c r="G13" s="1">
        <v>625</v>
      </c>
      <c r="H13" s="1">
        <v>644</v>
      </c>
    </row>
    <row r="14" spans="1:8" x14ac:dyDescent="0.25">
      <c r="A14" s="1" t="s">
        <v>51</v>
      </c>
      <c r="B14" s="1" t="s">
        <v>93</v>
      </c>
      <c r="C14" s="1">
        <v>370</v>
      </c>
      <c r="D14" s="1">
        <v>376</v>
      </c>
      <c r="E14" s="1">
        <v>382</v>
      </c>
      <c r="F14" s="1">
        <v>389</v>
      </c>
      <c r="G14" s="1">
        <v>407</v>
      </c>
      <c r="H14" s="1">
        <v>417</v>
      </c>
    </row>
    <row r="15" spans="1:8" x14ac:dyDescent="0.25">
      <c r="A15" s="1" t="s">
        <v>50</v>
      </c>
      <c r="B15" s="1" t="s">
        <v>94</v>
      </c>
      <c r="C15" s="1">
        <v>750</v>
      </c>
      <c r="D15" s="1">
        <v>780</v>
      </c>
      <c r="E15" s="1">
        <v>806</v>
      </c>
      <c r="F15" s="1">
        <v>832</v>
      </c>
      <c r="G15" s="1">
        <v>857</v>
      </c>
      <c r="H15" s="1">
        <v>881</v>
      </c>
    </row>
    <row r="16" spans="1:8" x14ac:dyDescent="0.25">
      <c r="A16" s="1" t="s">
        <v>45</v>
      </c>
      <c r="B16" s="1" t="s">
        <v>95</v>
      </c>
      <c r="C16" s="1">
        <v>75</v>
      </c>
      <c r="D16" s="1">
        <v>73</v>
      </c>
      <c r="E16" s="1">
        <v>73</v>
      </c>
      <c r="F16" s="1">
        <v>73</v>
      </c>
      <c r="G16" s="1">
        <v>73</v>
      </c>
      <c r="H16" s="1">
        <v>73</v>
      </c>
    </row>
    <row r="17" spans="1:9" x14ac:dyDescent="0.25">
      <c r="A17" s="1" t="s">
        <v>97</v>
      </c>
      <c r="B17" s="1" t="s">
        <v>64</v>
      </c>
      <c r="C17" s="1">
        <v>632</v>
      </c>
      <c r="D17" s="1">
        <v>658</v>
      </c>
      <c r="E17" s="1">
        <v>680</v>
      </c>
      <c r="F17" s="1">
        <v>708</v>
      </c>
      <c r="G17" s="1">
        <v>729</v>
      </c>
      <c r="H17" s="1">
        <v>749</v>
      </c>
    </row>
    <row r="18" spans="1:9" x14ac:dyDescent="0.25">
      <c r="A18" s="1" t="s">
        <v>98</v>
      </c>
      <c r="B18" s="1" t="s">
        <v>65</v>
      </c>
      <c r="C18" s="1">
        <v>424</v>
      </c>
      <c r="D18" s="1">
        <v>441</v>
      </c>
      <c r="E18" s="1">
        <v>458</v>
      </c>
      <c r="F18" s="1">
        <v>475</v>
      </c>
      <c r="G18" s="1">
        <v>494</v>
      </c>
      <c r="H18" s="1">
        <v>513</v>
      </c>
    </row>
    <row r="19" spans="1:9" x14ac:dyDescent="0.25">
      <c r="A19" s="1" t="s">
        <v>46</v>
      </c>
      <c r="B19" s="1" t="s">
        <v>178</v>
      </c>
      <c r="C19" s="1">
        <f>SQRT(C11^2+C16^2)</f>
        <v>421.72265767919089</v>
      </c>
      <c r="D19" s="1">
        <f t="shared" ref="D19:H19" si="0">SQRT(D11^2+D16^2)</f>
        <v>421.37156999493925</v>
      </c>
      <c r="E19" s="1">
        <f t="shared" si="0"/>
        <v>421.37156999493925</v>
      </c>
      <c r="F19" s="1">
        <f t="shared" si="0"/>
        <v>421.37156999493925</v>
      </c>
      <c r="G19" s="1">
        <f t="shared" si="0"/>
        <v>421.37156999493925</v>
      </c>
      <c r="H19" s="1">
        <f t="shared" si="0"/>
        <v>421.37156999493925</v>
      </c>
    </row>
    <row r="20" spans="1:9" x14ac:dyDescent="0.25">
      <c r="A20" s="1" t="s">
        <v>47</v>
      </c>
      <c r="B20" s="1" t="s">
        <v>47</v>
      </c>
    </row>
    <row r="21" spans="1:9" x14ac:dyDescent="0.25">
      <c r="A21" s="1" t="s">
        <v>39</v>
      </c>
      <c r="B21" s="1" t="s">
        <v>39</v>
      </c>
      <c r="C21" s="1">
        <v>700</v>
      </c>
      <c r="D21" s="1">
        <v>700</v>
      </c>
      <c r="E21" s="1">
        <v>700</v>
      </c>
      <c r="F21" s="1">
        <v>700</v>
      </c>
      <c r="G21" s="1">
        <v>700</v>
      </c>
      <c r="H21" s="1">
        <v>700</v>
      </c>
    </row>
    <row r="22" spans="1:9" x14ac:dyDescent="0.25">
      <c r="A22" s="1" t="s">
        <v>53</v>
      </c>
      <c r="B22" s="1" t="s">
        <v>53</v>
      </c>
    </row>
    <row r="23" spans="1:9" x14ac:dyDescent="0.25">
      <c r="A23" s="1" t="s">
        <v>54</v>
      </c>
      <c r="B23" s="1" t="s">
        <v>54</v>
      </c>
    </row>
    <row r="24" spans="1:9" x14ac:dyDescent="0.25">
      <c r="A24" s="1" t="s">
        <v>55</v>
      </c>
      <c r="B24" s="1" t="s">
        <v>55</v>
      </c>
    </row>
    <row r="25" spans="1:9" x14ac:dyDescent="0.25">
      <c r="A25" s="1" t="s">
        <v>56</v>
      </c>
      <c r="B25" s="1" t="s">
        <v>56</v>
      </c>
      <c r="C25" s="1">
        <v>30</v>
      </c>
      <c r="D25" s="1">
        <v>30</v>
      </c>
      <c r="E25" s="1">
        <v>30</v>
      </c>
      <c r="F25" s="1">
        <v>30</v>
      </c>
      <c r="G25" s="1">
        <v>30</v>
      </c>
      <c r="H25" s="1">
        <v>30</v>
      </c>
    </row>
    <row r="26" spans="1:9" x14ac:dyDescent="0.25">
      <c r="A26" s="1" t="s">
        <v>57</v>
      </c>
      <c r="B26" s="1" t="s">
        <v>57</v>
      </c>
    </row>
    <row r="27" spans="1:9" ht="20" x14ac:dyDescent="0.3">
      <c r="A27" s="5" t="s">
        <v>58</v>
      </c>
      <c r="B27" s="5" t="s">
        <v>58</v>
      </c>
      <c r="C27" s="3">
        <f>C28-6</f>
        <v>166</v>
      </c>
      <c r="D27" s="3">
        <f>VALUE(LEFT(D30,3))</f>
        <v>172</v>
      </c>
      <c r="E27" s="3">
        <f t="shared" ref="E27:G27" si="1">VALUE(LEFT(E30,3))</f>
        <v>178</v>
      </c>
      <c r="F27" s="3">
        <f t="shared" si="1"/>
        <v>184</v>
      </c>
      <c r="G27" s="3">
        <f t="shared" si="1"/>
        <v>190</v>
      </c>
      <c r="H27" s="3">
        <f>VALUE(RIGHT(H30,3))</f>
        <v>196</v>
      </c>
      <c r="I27" s="3"/>
    </row>
    <row r="28" spans="1:9" ht="20" x14ac:dyDescent="0.3">
      <c r="A28" s="5" t="s">
        <v>59</v>
      </c>
      <c r="B28" s="5" t="s">
        <v>59</v>
      </c>
      <c r="C28" s="3">
        <f>VALUE(RIGHT(C30,3))</f>
        <v>172</v>
      </c>
      <c r="D28" s="3">
        <f>VALUE(RIGHT(D30,3))</f>
        <v>178</v>
      </c>
      <c r="E28" s="3">
        <f t="shared" ref="E28:G28" si="2">VALUE(RIGHT(E30,3))</f>
        <v>184</v>
      </c>
      <c r="F28" s="3">
        <f t="shared" si="2"/>
        <v>190</v>
      </c>
      <c r="G28" s="3">
        <f t="shared" si="2"/>
        <v>196</v>
      </c>
      <c r="H28" s="3">
        <f>H27+6</f>
        <v>202</v>
      </c>
      <c r="I28" s="3"/>
    </row>
    <row r="30" spans="1:9" x14ac:dyDescent="0.25">
      <c r="B30" s="1" t="s">
        <v>63</v>
      </c>
      <c r="C30" s="1" t="s">
        <v>72</v>
      </c>
      <c r="D30" s="1" t="s">
        <v>73</v>
      </c>
      <c r="E30" s="1" t="s">
        <v>74</v>
      </c>
      <c r="F30" s="1" t="s">
        <v>75</v>
      </c>
      <c r="G30" s="1" t="s">
        <v>76</v>
      </c>
      <c r="H30" s="1" t="s">
        <v>77</v>
      </c>
    </row>
    <row r="31" spans="1:9" x14ac:dyDescent="0.25">
      <c r="B31" s="1" t="s">
        <v>78</v>
      </c>
      <c r="C31" s="1" t="s">
        <v>79</v>
      </c>
      <c r="D31" s="1" t="s">
        <v>80</v>
      </c>
      <c r="E31" s="1" t="s">
        <v>81</v>
      </c>
      <c r="F31" s="1" t="s">
        <v>82</v>
      </c>
      <c r="G31" s="1" t="s">
        <v>83</v>
      </c>
      <c r="H31" s="1" t="s">
        <v>84</v>
      </c>
    </row>
    <row r="43" spans="11:16" x14ac:dyDescent="0.25">
      <c r="K43" s="3"/>
    </row>
    <row r="44" spans="11:16" x14ac:dyDescent="0.25">
      <c r="K44" s="3"/>
      <c r="L44" s="3"/>
      <c r="M44" s="3"/>
      <c r="N44" s="3"/>
      <c r="O44" s="3"/>
      <c r="P44" s="3"/>
    </row>
    <row r="45" spans="11:16" x14ac:dyDescent="0.25">
      <c r="K45" s="3"/>
      <c r="L45" s="3"/>
      <c r="M45" s="3"/>
      <c r="N45" s="3"/>
      <c r="O45" s="3"/>
      <c r="P45" s="3"/>
    </row>
    <row r="46" spans="11:16" x14ac:dyDescent="0.25">
      <c r="K46" s="4"/>
    </row>
    <row r="49" spans="11:11" x14ac:dyDescent="0.25">
      <c r="K49" s="4"/>
    </row>
    <row r="52" spans="11:11" x14ac:dyDescent="0.25">
      <c r="K52" s="4"/>
    </row>
    <row r="55" spans="11:11" x14ac:dyDescent="0.25">
      <c r="K55" s="4"/>
    </row>
    <row r="58" spans="11:11" x14ac:dyDescent="0.25">
      <c r="K58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E5016-21B5-7A41-AC22-67D536F2ADAF}">
  <dimension ref="A1:J78"/>
  <sheetViews>
    <sheetView topLeftCell="A16" workbookViewId="0">
      <selection activeCell="B27" sqref="B27:B29"/>
    </sheetView>
  </sheetViews>
  <sheetFormatPr baseColWidth="10" defaultRowHeight="20" x14ac:dyDescent="0.3"/>
  <cols>
    <col min="1" max="1" width="29.33203125" style="5" customWidth="1"/>
    <col min="2" max="2" width="38.1640625" style="5" customWidth="1"/>
    <col min="3" max="16384" width="10.83203125" style="5"/>
  </cols>
  <sheetData>
    <row r="1" spans="1:10" x14ac:dyDescent="0.3">
      <c r="A1" s="5" t="s">
        <v>0</v>
      </c>
      <c r="B1" s="5" t="s">
        <v>220</v>
      </c>
    </row>
    <row r="2" spans="1:10" x14ac:dyDescent="0.3">
      <c r="A2" s="5" t="s">
        <v>2</v>
      </c>
      <c r="B2" s="6">
        <v>45103</v>
      </c>
    </row>
    <row r="3" spans="1:10" x14ac:dyDescent="0.3">
      <c r="A3" s="5" t="s">
        <v>3</v>
      </c>
      <c r="B3" s="5" t="s">
        <v>219</v>
      </c>
    </row>
    <row r="4" spans="1:10" x14ac:dyDescent="0.3">
      <c r="A4" s="5" t="s">
        <v>5</v>
      </c>
      <c r="B4" s="5" t="s">
        <v>6</v>
      </c>
    </row>
    <row r="5" spans="1:10" x14ac:dyDescent="0.3">
      <c r="A5" s="5" t="s">
        <v>38</v>
      </c>
      <c r="B5" s="5" t="s">
        <v>179</v>
      </c>
      <c r="C5" s="5">
        <f>C34</f>
        <v>44</v>
      </c>
      <c r="D5" s="5">
        <f t="shared" ref="D5:J5" si="0">D34</f>
        <v>49</v>
      </c>
      <c r="E5" s="5">
        <f t="shared" si="0"/>
        <v>52</v>
      </c>
      <c r="F5" s="5">
        <f t="shared" si="0"/>
        <v>54</v>
      </c>
      <c r="G5" s="5">
        <f t="shared" si="0"/>
        <v>56</v>
      </c>
      <c r="H5" s="5">
        <f t="shared" si="0"/>
        <v>58</v>
      </c>
      <c r="I5" s="5">
        <f t="shared" si="0"/>
        <v>61</v>
      </c>
      <c r="J5" s="5">
        <f t="shared" si="0"/>
        <v>64</v>
      </c>
    </row>
    <row r="6" spans="1:10" x14ac:dyDescent="0.3">
      <c r="A6" s="5" t="s">
        <v>54</v>
      </c>
      <c r="B6" s="5" t="s">
        <v>184</v>
      </c>
      <c r="C6" s="5">
        <f>IF(RIGHT(C35,1)="m",VALUE(MID(C35,1,LEN(C35)-2)),VALUE(MID(C35,1,LEN(C35)-1)))</f>
        <v>165</v>
      </c>
      <c r="D6" s="5">
        <f t="shared" ref="D6:J6" si="1">IF(RIGHT(D35,1)="m",VALUE(MID(D35,1,LEN(D35)-2)),VALUE(MID(D35,1,LEN(D35)-1)))</f>
        <v>165</v>
      </c>
      <c r="E6" s="5">
        <f t="shared" si="1"/>
        <v>170</v>
      </c>
      <c r="F6" s="5">
        <f t="shared" si="1"/>
        <v>172.5</v>
      </c>
      <c r="G6" s="5">
        <f t="shared" si="1"/>
        <v>172.5</v>
      </c>
      <c r="H6" s="5">
        <f t="shared" si="1"/>
        <v>175</v>
      </c>
      <c r="I6" s="5">
        <f t="shared" si="1"/>
        <v>175</v>
      </c>
      <c r="J6" s="5">
        <f t="shared" si="1"/>
        <v>175</v>
      </c>
    </row>
    <row r="7" spans="1:10" x14ac:dyDescent="0.3">
      <c r="A7" s="5" t="s">
        <v>55</v>
      </c>
      <c r="B7" s="5" t="s">
        <v>188</v>
      </c>
      <c r="C7" s="5">
        <f t="shared" ref="C7:J7" si="2">IF(RIGHT(C36,1)="m",VALUE(MID(C36,1,LEN(C36)-2)),VALUE(MID(C36,1,LEN(C36)-1)))</f>
        <v>360</v>
      </c>
      <c r="D7" s="5">
        <f t="shared" si="2"/>
        <v>380</v>
      </c>
      <c r="E7" s="5">
        <f t="shared" si="2"/>
        <v>400</v>
      </c>
      <c r="F7" s="5">
        <f t="shared" si="2"/>
        <v>420</v>
      </c>
      <c r="G7" s="5">
        <f t="shared" si="2"/>
        <v>420</v>
      </c>
      <c r="H7" s="5">
        <f t="shared" si="2"/>
        <v>440</v>
      </c>
      <c r="I7" s="5">
        <f t="shared" si="2"/>
        <v>440</v>
      </c>
      <c r="J7" s="5">
        <f t="shared" si="2"/>
        <v>440</v>
      </c>
    </row>
    <row r="8" spans="1:10" x14ac:dyDescent="0.3">
      <c r="A8" s="5" t="s">
        <v>53</v>
      </c>
      <c r="B8" s="5" t="s">
        <v>189</v>
      </c>
      <c r="C8" s="5">
        <f t="shared" ref="C8:J8" si="3">IF(RIGHT(C37,1)="m",VALUE(MID(C37,1,LEN(C37)-2)),VALUE(MID(C37,1,LEN(C37)-1)))</f>
        <v>70</v>
      </c>
      <c r="D8" s="5">
        <f t="shared" si="3"/>
        <v>80</v>
      </c>
      <c r="E8" s="5">
        <f t="shared" si="3"/>
        <v>90</v>
      </c>
      <c r="F8" s="5">
        <f t="shared" si="3"/>
        <v>100</v>
      </c>
      <c r="G8" s="5">
        <f t="shared" si="3"/>
        <v>100</v>
      </c>
      <c r="H8" s="5">
        <f t="shared" si="3"/>
        <v>110</v>
      </c>
      <c r="I8" s="5">
        <f t="shared" si="3"/>
        <v>110</v>
      </c>
      <c r="J8" s="5">
        <f t="shared" si="3"/>
        <v>120</v>
      </c>
    </row>
    <row r="9" spans="1:10" x14ac:dyDescent="0.3">
      <c r="A9" s="5" t="s">
        <v>180</v>
      </c>
      <c r="B9" s="5" t="s">
        <v>191</v>
      </c>
      <c r="C9" s="5">
        <f t="shared" ref="C9:J9" si="4">IF(RIGHT(C38,1)="m",VALUE(MID(C38,1,LEN(C38)-2)),VALUE(MID(C38,1,LEN(C38)-1)))</f>
        <v>155</v>
      </c>
      <c r="D9" s="5">
        <f t="shared" si="4"/>
        <v>155</v>
      </c>
      <c r="E9" s="5">
        <f t="shared" si="4"/>
        <v>155</v>
      </c>
      <c r="F9" s="5">
        <f t="shared" si="4"/>
        <v>143</v>
      </c>
      <c r="G9" s="5">
        <f t="shared" si="4"/>
        <v>143</v>
      </c>
      <c r="H9" s="5">
        <f t="shared" si="4"/>
        <v>143</v>
      </c>
      <c r="I9" s="5">
        <f t="shared" si="4"/>
        <v>143</v>
      </c>
      <c r="J9" s="5">
        <f t="shared" si="4"/>
        <v>143</v>
      </c>
    </row>
    <row r="10" spans="1:10" x14ac:dyDescent="0.3">
      <c r="A10" s="5" t="s">
        <v>181</v>
      </c>
      <c r="B10" s="5" t="s">
        <v>194</v>
      </c>
      <c r="C10" s="5">
        <f t="shared" ref="C10:J10" si="5">IF(RIGHT(C39,1)="m",VALUE(MID(C39,1,LEN(C39)-2)),VALUE(MID(C39,1,LEN(C39)-1)))</f>
        <v>380</v>
      </c>
      <c r="D10" s="5">
        <f t="shared" si="5"/>
        <v>380</v>
      </c>
      <c r="E10" s="5">
        <f t="shared" si="5"/>
        <v>380</v>
      </c>
      <c r="F10" s="5">
        <f t="shared" si="5"/>
        <v>380</v>
      </c>
      <c r="G10" s="5">
        <f t="shared" si="5"/>
        <v>380</v>
      </c>
      <c r="H10" s="5">
        <f t="shared" si="5"/>
        <v>450</v>
      </c>
      <c r="I10" s="5">
        <f t="shared" si="5"/>
        <v>450</v>
      </c>
      <c r="J10" s="5">
        <f t="shared" si="5"/>
        <v>450</v>
      </c>
    </row>
    <row r="11" spans="1:10" x14ac:dyDescent="0.3">
      <c r="A11" s="5" t="s">
        <v>52</v>
      </c>
      <c r="B11" s="5" t="s">
        <v>196</v>
      </c>
      <c r="C11" s="5">
        <f t="shared" ref="C11:J11" si="6">IF(RIGHT(C40,1)="m",VALUE(MID(C40,1,LEN(C40)-2)),VALUE(MID(C40,1,LEN(C40)-1)))</f>
        <v>540</v>
      </c>
      <c r="D11" s="5">
        <f t="shared" si="6"/>
        <v>555</v>
      </c>
      <c r="E11" s="5">
        <f t="shared" si="6"/>
        <v>570</v>
      </c>
      <c r="F11" s="5">
        <f t="shared" si="6"/>
        <v>585</v>
      </c>
      <c r="G11" s="5">
        <f t="shared" si="6"/>
        <v>605</v>
      </c>
      <c r="H11" s="5">
        <f t="shared" si="6"/>
        <v>630</v>
      </c>
      <c r="I11" s="5">
        <f t="shared" si="6"/>
        <v>665</v>
      </c>
      <c r="J11" s="5">
        <f t="shared" si="6"/>
        <v>675</v>
      </c>
    </row>
    <row r="12" spans="1:10" x14ac:dyDescent="0.3">
      <c r="A12" s="5" t="s">
        <v>51</v>
      </c>
      <c r="B12" s="5" t="s">
        <v>197</v>
      </c>
      <c r="C12" s="5">
        <f t="shared" ref="C12:J12" si="7">IF(RIGHT(C41,1)="m",VALUE(MID(C41,1,LEN(C41)-2)),VALUE(MID(C41,1,LEN(C41)-1)))</f>
        <v>353</v>
      </c>
      <c r="D12" s="5">
        <f t="shared" si="7"/>
        <v>363</v>
      </c>
      <c r="E12" s="5">
        <f t="shared" si="7"/>
        <v>368</v>
      </c>
      <c r="F12" s="5">
        <f t="shared" si="7"/>
        <v>376</v>
      </c>
      <c r="G12" s="5">
        <f t="shared" si="7"/>
        <v>384</v>
      </c>
      <c r="H12" s="5">
        <f t="shared" si="7"/>
        <v>392</v>
      </c>
      <c r="I12" s="5">
        <f t="shared" si="7"/>
        <v>398</v>
      </c>
      <c r="J12" s="5">
        <f t="shared" si="7"/>
        <v>404</v>
      </c>
    </row>
    <row r="13" spans="1:10" x14ac:dyDescent="0.3">
      <c r="A13" s="5" t="s">
        <v>42</v>
      </c>
      <c r="B13" s="5" t="s">
        <v>198</v>
      </c>
      <c r="C13" s="5">
        <f t="shared" ref="C13:J13" si="8">IF(RIGHT(C42,1)="m",VALUE(MID(C42,1,LEN(C42)-2)),VALUE(MID(C42,1,LEN(C42)-1)))</f>
        <v>90</v>
      </c>
      <c r="D13" s="5">
        <f t="shared" si="8"/>
        <v>100</v>
      </c>
      <c r="E13" s="5">
        <f t="shared" si="8"/>
        <v>112</v>
      </c>
      <c r="F13" s="5">
        <f t="shared" si="8"/>
        <v>125</v>
      </c>
      <c r="G13" s="5">
        <f t="shared" si="8"/>
        <v>143</v>
      </c>
      <c r="H13" s="5">
        <f t="shared" si="8"/>
        <v>170</v>
      </c>
      <c r="I13" s="5">
        <f t="shared" si="8"/>
        <v>205</v>
      </c>
      <c r="J13" s="5">
        <f t="shared" si="8"/>
        <v>215</v>
      </c>
    </row>
    <row r="14" spans="1:10" x14ac:dyDescent="0.3">
      <c r="A14" s="5" t="s">
        <v>43</v>
      </c>
      <c r="B14" s="5" t="s">
        <v>201</v>
      </c>
      <c r="C14" s="5">
        <f t="shared" ref="C14:J14" si="9">IF(RIGHT(C43,1)="m",VALUE(MID(C43,1,LEN(C43)-2)),VALUE(MID(C43,1,LEN(C43)-1)))</f>
        <v>70</v>
      </c>
      <c r="D14" s="5">
        <f t="shared" si="9"/>
        <v>71.5</v>
      </c>
      <c r="E14" s="5">
        <f t="shared" si="9"/>
        <v>72</v>
      </c>
      <c r="F14" s="5">
        <f t="shared" si="9"/>
        <v>72.75</v>
      </c>
      <c r="G14" s="5">
        <f t="shared" si="9"/>
        <v>73.5</v>
      </c>
      <c r="H14" s="5">
        <f t="shared" si="9"/>
        <v>73.5</v>
      </c>
      <c r="I14" s="5">
        <f t="shared" si="9"/>
        <v>74</v>
      </c>
      <c r="J14" s="5">
        <f t="shared" si="9"/>
        <v>74</v>
      </c>
    </row>
    <row r="15" spans="1:10" x14ac:dyDescent="0.3">
      <c r="A15" s="5" t="s">
        <v>182</v>
      </c>
      <c r="B15" s="5" t="s">
        <v>202</v>
      </c>
      <c r="C15" s="5">
        <f t="shared" ref="C15:J15" si="10">IF(RIGHT(C44,1)="m",VALUE(MID(C44,1,LEN(C44)-2)),VALUE(MID(C44,1,LEN(C44)-1)))</f>
        <v>265</v>
      </c>
      <c r="D15" s="5">
        <f t="shared" si="10"/>
        <v>265</v>
      </c>
      <c r="E15" s="5">
        <f t="shared" si="10"/>
        <v>265</v>
      </c>
      <c r="F15" s="5">
        <f t="shared" si="10"/>
        <v>266</v>
      </c>
      <c r="G15" s="5">
        <f t="shared" si="10"/>
        <v>266</v>
      </c>
      <c r="H15" s="5">
        <f t="shared" si="10"/>
        <v>268</v>
      </c>
      <c r="I15" s="5">
        <f t="shared" si="10"/>
        <v>268</v>
      </c>
      <c r="J15" s="5">
        <f t="shared" si="10"/>
        <v>268</v>
      </c>
    </row>
    <row r="16" spans="1:10" x14ac:dyDescent="0.3">
      <c r="A16" s="5" t="s">
        <v>45</v>
      </c>
      <c r="B16" s="5" t="s">
        <v>203</v>
      </c>
      <c r="C16" s="5">
        <f t="shared" ref="C16:J16" si="11">IF(RIGHT(C45,1)="m",VALUE(MID(C45,1,LEN(C45)-2)),VALUE(MID(C45,1,LEN(C45)-1)))</f>
        <v>77.5</v>
      </c>
      <c r="D16" s="5">
        <f t="shared" si="11"/>
        <v>77.5</v>
      </c>
      <c r="E16" s="5">
        <f t="shared" si="11"/>
        <v>77.5</v>
      </c>
      <c r="F16" s="5">
        <f t="shared" si="11"/>
        <v>76</v>
      </c>
      <c r="G16" s="5">
        <f t="shared" si="11"/>
        <v>76</v>
      </c>
      <c r="H16" s="5">
        <f t="shared" si="11"/>
        <v>74.5</v>
      </c>
      <c r="I16" s="5">
        <f t="shared" si="11"/>
        <v>74.5</v>
      </c>
      <c r="J16" s="5">
        <f t="shared" si="11"/>
        <v>74.5</v>
      </c>
    </row>
    <row r="17" spans="1:10" x14ac:dyDescent="0.3">
      <c r="A17" s="5" t="s">
        <v>48</v>
      </c>
      <c r="B17" s="5" t="s">
        <v>204</v>
      </c>
      <c r="C17" s="5">
        <f t="shared" ref="C17:J17" si="12">IF(RIGHT(C46,1)="m",VALUE(MID(C46,1,LEN(C46)-2)),VALUE(MID(C46,1,LEN(C46)-1)))</f>
        <v>71</v>
      </c>
      <c r="D17" s="5">
        <f t="shared" si="12"/>
        <v>62</v>
      </c>
      <c r="E17" s="5">
        <f t="shared" si="12"/>
        <v>59</v>
      </c>
      <c r="F17" s="5">
        <f t="shared" si="12"/>
        <v>61</v>
      </c>
      <c r="G17" s="5">
        <f t="shared" si="12"/>
        <v>55</v>
      </c>
      <c r="H17" s="5">
        <f t="shared" si="12"/>
        <v>55</v>
      </c>
      <c r="I17" s="5">
        <f t="shared" si="12"/>
        <v>52</v>
      </c>
      <c r="J17" s="5">
        <f t="shared" si="12"/>
        <v>52</v>
      </c>
    </row>
    <row r="18" spans="1:10" x14ac:dyDescent="0.3">
      <c r="A18" s="5" t="s">
        <v>183</v>
      </c>
      <c r="B18" s="5" t="s">
        <v>205</v>
      </c>
      <c r="C18" s="5">
        <f t="shared" ref="C18:J18" si="13">IF(RIGHT(C47,1)="m",VALUE(MID(C47,1,LEN(C47)-2)),VALUE(MID(C47,1,LEN(C47)-1)))</f>
        <v>370</v>
      </c>
      <c r="D18" s="5">
        <f t="shared" si="13"/>
        <v>370</v>
      </c>
      <c r="E18" s="5">
        <f t="shared" si="13"/>
        <v>370</v>
      </c>
      <c r="F18" s="5">
        <f t="shared" si="13"/>
        <v>370</v>
      </c>
      <c r="G18" s="5">
        <f t="shared" si="13"/>
        <v>370</v>
      </c>
      <c r="H18" s="5">
        <f t="shared" si="13"/>
        <v>370</v>
      </c>
      <c r="I18" s="5">
        <f t="shared" si="13"/>
        <v>370</v>
      </c>
      <c r="J18" s="5">
        <f t="shared" si="13"/>
        <v>370</v>
      </c>
    </row>
    <row r="19" spans="1:10" x14ac:dyDescent="0.3">
      <c r="A19" s="5" t="s">
        <v>47</v>
      </c>
      <c r="B19" s="5" t="s">
        <v>206</v>
      </c>
      <c r="C19" s="5">
        <f t="shared" ref="C19:J19" si="14">IF(RIGHT(C48,1)="m",VALUE(MID(C48,1,LEN(C48)-2)),VALUE(MID(C48,1,LEN(C48)-1)))</f>
        <v>50</v>
      </c>
      <c r="D19" s="5">
        <f t="shared" si="14"/>
        <v>50</v>
      </c>
      <c r="E19" s="5">
        <f t="shared" si="14"/>
        <v>50</v>
      </c>
      <c r="F19" s="5">
        <f t="shared" si="14"/>
        <v>44</v>
      </c>
      <c r="G19" s="5">
        <f t="shared" si="14"/>
        <v>44</v>
      </c>
      <c r="H19" s="5">
        <f t="shared" si="14"/>
        <v>44</v>
      </c>
      <c r="I19" s="5">
        <f t="shared" si="14"/>
        <v>44</v>
      </c>
      <c r="J19" s="5">
        <f t="shared" si="14"/>
        <v>44</v>
      </c>
    </row>
    <row r="20" spans="1:10" x14ac:dyDescent="0.3">
      <c r="A20" s="5" t="s">
        <v>61</v>
      </c>
      <c r="B20" s="5" t="s">
        <v>208</v>
      </c>
      <c r="C20" s="5">
        <f t="shared" ref="C20:J20" si="15">IF(RIGHT(C49,1)="m",VALUE(MID(C49,1,LEN(C49)-2)),VALUE(MID(C49,1,LEN(C49)-1)))</f>
        <v>580</v>
      </c>
      <c r="D20" s="5">
        <f t="shared" si="15"/>
        <v>581</v>
      </c>
      <c r="E20" s="5">
        <f t="shared" si="15"/>
        <v>586</v>
      </c>
      <c r="F20" s="5">
        <f t="shared" si="15"/>
        <v>585</v>
      </c>
      <c r="G20" s="5">
        <f t="shared" si="15"/>
        <v>592</v>
      </c>
      <c r="H20" s="5">
        <f t="shared" si="15"/>
        <v>607</v>
      </c>
      <c r="I20" s="5">
        <f t="shared" si="15"/>
        <v>618</v>
      </c>
      <c r="J20" s="5">
        <f t="shared" si="15"/>
        <v>626</v>
      </c>
    </row>
    <row r="21" spans="1:10" x14ac:dyDescent="0.3">
      <c r="A21" s="5" t="s">
        <v>46</v>
      </c>
      <c r="B21" s="5" t="s">
        <v>209</v>
      </c>
      <c r="C21" s="5">
        <f t="shared" ref="C21:J21" si="16">IF(RIGHT(C50,1)="m",VALUE(MID(C50,1,LEN(C50)-2)),VALUE(MID(C50,1,LEN(C50)-1)))</f>
        <v>413</v>
      </c>
      <c r="D21" s="5">
        <f t="shared" si="16"/>
        <v>413</v>
      </c>
      <c r="E21" s="5">
        <f t="shared" si="16"/>
        <v>413</v>
      </c>
      <c r="F21" s="5">
        <f t="shared" si="16"/>
        <v>415</v>
      </c>
      <c r="G21" s="5">
        <f t="shared" si="16"/>
        <v>415</v>
      </c>
      <c r="H21" s="5">
        <f t="shared" si="16"/>
        <v>418</v>
      </c>
      <c r="I21" s="5">
        <f t="shared" si="16"/>
        <v>418</v>
      </c>
      <c r="J21" s="5">
        <f t="shared" si="16"/>
        <v>418</v>
      </c>
    </row>
    <row r="22" spans="1:10" x14ac:dyDescent="0.3">
      <c r="A22" s="5" t="s">
        <v>49</v>
      </c>
      <c r="B22" s="5" t="s">
        <v>210</v>
      </c>
      <c r="C22" s="5">
        <f t="shared" ref="C22:J22" si="17">IF(RIGHT(C51,1)="m",VALUE(MID(C51,1,LEN(C51)-2)),VALUE(MID(C51,1,LEN(C51)-1)))</f>
        <v>981</v>
      </c>
      <c r="D22" s="5">
        <f t="shared" si="17"/>
        <v>982</v>
      </c>
      <c r="E22" s="5">
        <f t="shared" si="17"/>
        <v>986</v>
      </c>
      <c r="F22" s="5">
        <f t="shared" si="17"/>
        <v>988</v>
      </c>
      <c r="G22" s="5">
        <f t="shared" si="17"/>
        <v>995</v>
      </c>
      <c r="H22" s="5">
        <f t="shared" si="17"/>
        <v>1014</v>
      </c>
      <c r="I22" s="5">
        <f t="shared" si="17"/>
        <v>1024</v>
      </c>
      <c r="J22" s="5">
        <f t="shared" si="17"/>
        <v>1033</v>
      </c>
    </row>
    <row r="23" spans="1:10" x14ac:dyDescent="0.3">
      <c r="A23" s="5" t="s">
        <v>44</v>
      </c>
      <c r="B23" s="5" t="s">
        <v>211</v>
      </c>
      <c r="C23" s="5">
        <f t="shared" ref="C23:J23" si="18">IF(RIGHT(C52,1)="m",VALUE(MID(C52,1,LEN(C52)-2)),VALUE(MID(C52,1,LEN(C52)-1)))</f>
        <v>512</v>
      </c>
      <c r="D23" s="5">
        <f t="shared" si="18"/>
        <v>525</v>
      </c>
      <c r="E23" s="5">
        <f t="shared" si="18"/>
        <v>533</v>
      </c>
      <c r="F23" s="5">
        <f t="shared" si="18"/>
        <v>545</v>
      </c>
      <c r="G23" s="5">
        <f t="shared" si="18"/>
        <v>563</v>
      </c>
      <c r="H23" s="5">
        <f t="shared" si="18"/>
        <v>579</v>
      </c>
      <c r="I23" s="5">
        <f t="shared" si="18"/>
        <v>595</v>
      </c>
      <c r="J23" s="5">
        <f t="shared" si="18"/>
        <v>609</v>
      </c>
    </row>
    <row r="24" spans="1:10" x14ac:dyDescent="0.3">
      <c r="A24" s="5" t="s">
        <v>50</v>
      </c>
      <c r="B24" s="5" t="s">
        <v>214</v>
      </c>
      <c r="C24" s="5">
        <f t="shared" ref="C24:J24" si="19">IF(RIGHT(C53,1)="m",VALUE(MID(C53,1,LEN(C53)-2)),VALUE(MID(C53,1,LEN(C53)-1)))</f>
        <v>682</v>
      </c>
      <c r="D24" s="5">
        <f t="shared" si="19"/>
        <v>715</v>
      </c>
      <c r="E24" s="5">
        <f t="shared" si="19"/>
        <v>743</v>
      </c>
      <c r="F24" s="5">
        <f t="shared" si="19"/>
        <v>762</v>
      </c>
      <c r="G24" s="5">
        <f t="shared" si="19"/>
        <v>783</v>
      </c>
      <c r="H24" s="5">
        <f t="shared" si="19"/>
        <v>805</v>
      </c>
      <c r="I24" s="5">
        <f t="shared" si="19"/>
        <v>844</v>
      </c>
      <c r="J24" s="5">
        <f t="shared" si="19"/>
        <v>862</v>
      </c>
    </row>
    <row r="25" spans="1:10" x14ac:dyDescent="0.3">
      <c r="A25" s="5" t="s">
        <v>40</v>
      </c>
      <c r="B25" s="5" t="s">
        <v>216</v>
      </c>
      <c r="C25" s="5">
        <f t="shared" ref="C25:J25" si="20">IF(RIGHT(C54,1)="m",VALUE(MID(C54,1,LEN(C54)-2)),VALUE(MID(C54,1,LEN(C54)-1)))</f>
        <v>365</v>
      </c>
      <c r="D25" s="5">
        <f t="shared" si="20"/>
        <v>410</v>
      </c>
      <c r="E25" s="5">
        <f t="shared" si="20"/>
        <v>446</v>
      </c>
      <c r="F25" s="5">
        <f t="shared" si="20"/>
        <v>465</v>
      </c>
      <c r="G25" s="5">
        <f t="shared" si="20"/>
        <v>485</v>
      </c>
      <c r="H25" s="5">
        <f t="shared" si="20"/>
        <v>505</v>
      </c>
      <c r="I25" s="5">
        <f t="shared" si="20"/>
        <v>547</v>
      </c>
      <c r="J25" s="5">
        <f t="shared" si="20"/>
        <v>568</v>
      </c>
    </row>
    <row r="26" spans="1:10" x14ac:dyDescent="0.3">
      <c r="A26" s="5" t="s">
        <v>41</v>
      </c>
      <c r="B26" s="5" t="s">
        <v>217</v>
      </c>
      <c r="C26" s="5">
        <f t="shared" ref="C26:J26" si="21">IF(RIGHT(C55,1)="m",VALUE(MID(C55,1,LEN(C55)-2)),VALUE(MID(C55,1,LEN(C55)-1)))</f>
        <v>74</v>
      </c>
      <c r="D26" s="5">
        <f t="shared" si="21"/>
        <v>74</v>
      </c>
      <c r="E26" s="5">
        <f t="shared" si="21"/>
        <v>74</v>
      </c>
      <c r="F26" s="5">
        <f t="shared" si="21"/>
        <v>74</v>
      </c>
      <c r="G26" s="5">
        <f t="shared" si="21"/>
        <v>73.5</v>
      </c>
      <c r="H26" s="5">
        <f t="shared" si="21"/>
        <v>73.5</v>
      </c>
      <c r="I26" s="5">
        <f t="shared" si="21"/>
        <v>73.5</v>
      </c>
      <c r="J26" s="5">
        <f t="shared" si="21"/>
        <v>73</v>
      </c>
    </row>
    <row r="27" spans="1:10" x14ac:dyDescent="0.3">
      <c r="A27" s="5" t="s">
        <v>39</v>
      </c>
      <c r="B27" s="5" t="s">
        <v>39</v>
      </c>
      <c r="C27" s="5">
        <v>700</v>
      </c>
      <c r="D27" s="5">
        <v>700</v>
      </c>
      <c r="E27" s="5">
        <v>700</v>
      </c>
      <c r="F27" s="5">
        <v>700</v>
      </c>
      <c r="G27" s="5">
        <v>700</v>
      </c>
      <c r="H27" s="5">
        <v>700</v>
      </c>
      <c r="I27" s="5">
        <v>700</v>
      </c>
      <c r="J27" s="5">
        <v>700</v>
      </c>
    </row>
    <row r="28" spans="1:10" x14ac:dyDescent="0.3">
      <c r="A28" s="5" t="s">
        <v>56</v>
      </c>
      <c r="B28" s="5" t="s">
        <v>56</v>
      </c>
      <c r="C28" s="5">
        <v>30</v>
      </c>
      <c r="D28" s="5">
        <v>30</v>
      </c>
      <c r="E28" s="5">
        <v>30</v>
      </c>
      <c r="F28" s="5">
        <v>30</v>
      </c>
      <c r="G28" s="5">
        <v>30</v>
      </c>
      <c r="H28" s="5">
        <v>30</v>
      </c>
      <c r="I28" s="5">
        <v>30</v>
      </c>
      <c r="J28" s="5">
        <v>30</v>
      </c>
    </row>
    <row r="29" spans="1:10" x14ac:dyDescent="0.3">
      <c r="A29" s="5" t="s">
        <v>57</v>
      </c>
      <c r="B29" s="5" t="s">
        <v>57</v>
      </c>
    </row>
    <row r="30" spans="1:10" x14ac:dyDescent="0.3">
      <c r="A30" s="5" t="s">
        <v>58</v>
      </c>
      <c r="B30" s="5" t="s">
        <v>58</v>
      </c>
      <c r="C30" s="5">
        <f>VALUE(LEFT(C32,3))</f>
        <v>142</v>
      </c>
      <c r="D30" s="5">
        <f t="shared" ref="D30:J30" si="22">VALUE(LEFT(D32,3))</f>
        <v>155</v>
      </c>
      <c r="E30" s="5">
        <f t="shared" si="22"/>
        <v>163</v>
      </c>
      <c r="F30" s="5">
        <f t="shared" si="22"/>
        <v>170</v>
      </c>
      <c r="G30" s="5">
        <f t="shared" si="22"/>
        <v>175</v>
      </c>
      <c r="H30" s="5">
        <f t="shared" si="22"/>
        <v>180</v>
      </c>
      <c r="I30" s="5">
        <f t="shared" si="22"/>
        <v>188</v>
      </c>
      <c r="J30" s="5">
        <f t="shared" si="22"/>
        <v>196</v>
      </c>
    </row>
    <row r="31" spans="1:10" x14ac:dyDescent="0.3">
      <c r="A31" s="5" t="s">
        <v>59</v>
      </c>
      <c r="B31" s="5" t="s">
        <v>59</v>
      </c>
      <c r="C31" s="5">
        <f>VALUE(RIGHT(C32,3))</f>
        <v>152</v>
      </c>
      <c r="D31" s="5">
        <f t="shared" ref="D31:J31" si="23">VALUE(RIGHT(D32,3))</f>
        <v>163</v>
      </c>
      <c r="E31" s="5">
        <f t="shared" si="23"/>
        <v>170</v>
      </c>
      <c r="F31" s="5">
        <f t="shared" si="23"/>
        <v>178</v>
      </c>
      <c r="G31" s="5">
        <f t="shared" si="23"/>
        <v>180</v>
      </c>
      <c r="H31" s="5">
        <f t="shared" si="23"/>
        <v>188</v>
      </c>
      <c r="I31" s="5">
        <f t="shared" si="23"/>
        <v>196</v>
      </c>
      <c r="J31" s="5">
        <f t="shared" si="23"/>
        <v>205</v>
      </c>
    </row>
    <row r="32" spans="1:10" x14ac:dyDescent="0.3">
      <c r="C32" s="5" t="s">
        <v>320</v>
      </c>
      <c r="D32" s="5" t="s">
        <v>321</v>
      </c>
      <c r="E32" s="5" t="s">
        <v>322</v>
      </c>
      <c r="F32" s="5" t="s">
        <v>323</v>
      </c>
      <c r="G32" s="5" t="s">
        <v>324</v>
      </c>
      <c r="H32" s="5" t="s">
        <v>325</v>
      </c>
      <c r="I32" s="5" t="s">
        <v>326</v>
      </c>
      <c r="J32" s="5" t="s">
        <v>327</v>
      </c>
    </row>
    <row r="34" spans="2:10" x14ac:dyDescent="0.3">
      <c r="C34" s="5">
        <v>44</v>
      </c>
      <c r="D34" s="5">
        <v>49</v>
      </c>
      <c r="E34" s="5">
        <v>52</v>
      </c>
      <c r="F34" s="5">
        <v>54</v>
      </c>
      <c r="G34" s="5">
        <v>56</v>
      </c>
      <c r="H34" s="5">
        <v>58</v>
      </c>
      <c r="I34" s="5">
        <v>61</v>
      </c>
      <c r="J34" s="5">
        <v>64</v>
      </c>
    </row>
    <row r="35" spans="2:10" x14ac:dyDescent="0.3">
      <c r="B35" s="5" t="s">
        <v>184</v>
      </c>
      <c r="C35" s="5" t="s">
        <v>185</v>
      </c>
      <c r="D35" s="5" t="s">
        <v>185</v>
      </c>
      <c r="E35" s="5" t="s">
        <v>186</v>
      </c>
      <c r="F35" s="5" t="s">
        <v>221</v>
      </c>
      <c r="G35" s="5" t="s">
        <v>221</v>
      </c>
      <c r="H35" s="5" t="s">
        <v>187</v>
      </c>
      <c r="I35" s="5" t="s">
        <v>187</v>
      </c>
      <c r="J35" s="5" t="s">
        <v>187</v>
      </c>
    </row>
    <row r="36" spans="2:10" x14ac:dyDescent="0.3">
      <c r="B36" s="5" t="s">
        <v>188</v>
      </c>
      <c r="C36" s="5" t="s">
        <v>222</v>
      </c>
      <c r="D36" s="5" t="s">
        <v>223</v>
      </c>
      <c r="E36" s="5" t="s">
        <v>195</v>
      </c>
      <c r="F36" s="5" t="s">
        <v>224</v>
      </c>
      <c r="G36" s="5" t="s">
        <v>224</v>
      </c>
      <c r="H36" s="5" t="s">
        <v>225</v>
      </c>
      <c r="I36" s="5" t="s">
        <v>225</v>
      </c>
      <c r="J36" s="5" t="s">
        <v>225</v>
      </c>
    </row>
    <row r="37" spans="2:10" x14ac:dyDescent="0.3">
      <c r="B37" s="5" t="s">
        <v>189</v>
      </c>
      <c r="C37" s="5" t="s">
        <v>190</v>
      </c>
      <c r="D37" s="5" t="s">
        <v>226</v>
      </c>
      <c r="E37" s="5" t="s">
        <v>227</v>
      </c>
      <c r="F37" s="5" t="s">
        <v>228</v>
      </c>
      <c r="G37" s="5" t="s">
        <v>228</v>
      </c>
      <c r="H37" s="5" t="s">
        <v>199</v>
      </c>
      <c r="I37" s="5" t="s">
        <v>199</v>
      </c>
      <c r="J37" s="5" t="s">
        <v>229</v>
      </c>
    </row>
    <row r="38" spans="2:10" x14ac:dyDescent="0.3">
      <c r="B38" s="5" t="s">
        <v>191</v>
      </c>
      <c r="C38" s="5" t="s">
        <v>192</v>
      </c>
      <c r="D38" s="5" t="s">
        <v>192</v>
      </c>
      <c r="E38" s="5" t="s">
        <v>192</v>
      </c>
      <c r="F38" s="5" t="s">
        <v>193</v>
      </c>
      <c r="G38" s="5" t="s">
        <v>193</v>
      </c>
      <c r="H38" s="5" t="s">
        <v>193</v>
      </c>
      <c r="I38" s="5" t="s">
        <v>193</v>
      </c>
      <c r="J38" s="5" t="s">
        <v>193</v>
      </c>
    </row>
    <row r="39" spans="2:10" x14ac:dyDescent="0.3">
      <c r="B39" s="5" t="s">
        <v>194</v>
      </c>
      <c r="C39" s="5" t="s">
        <v>223</v>
      </c>
      <c r="D39" s="5" t="s">
        <v>223</v>
      </c>
      <c r="E39" s="5" t="s">
        <v>223</v>
      </c>
      <c r="F39" s="5" t="s">
        <v>223</v>
      </c>
      <c r="G39" s="5" t="s">
        <v>223</v>
      </c>
      <c r="H39" s="5" t="s">
        <v>230</v>
      </c>
      <c r="I39" s="5" t="s">
        <v>230</v>
      </c>
      <c r="J39" s="5" t="s">
        <v>230</v>
      </c>
    </row>
    <row r="40" spans="2:10" x14ac:dyDescent="0.3">
      <c r="B40" s="5" t="s">
        <v>196</v>
      </c>
      <c r="C40" s="5" t="s">
        <v>231</v>
      </c>
      <c r="D40" s="5" t="s">
        <v>212</v>
      </c>
      <c r="E40" s="5" t="s">
        <v>232</v>
      </c>
      <c r="F40" s="5" t="s">
        <v>233</v>
      </c>
      <c r="G40" s="5" t="s">
        <v>234</v>
      </c>
      <c r="H40" s="5" t="s">
        <v>235</v>
      </c>
      <c r="I40" s="5" t="s">
        <v>236</v>
      </c>
      <c r="J40" s="5" t="s">
        <v>237</v>
      </c>
    </row>
    <row r="41" spans="2:10" x14ac:dyDescent="0.3">
      <c r="B41" s="5" t="s">
        <v>197</v>
      </c>
      <c r="C41" s="5" t="s">
        <v>238</v>
      </c>
      <c r="D41" s="5" t="s">
        <v>239</v>
      </c>
      <c r="E41" s="5" t="s">
        <v>240</v>
      </c>
      <c r="F41" s="5" t="s">
        <v>241</v>
      </c>
      <c r="G41" s="5" t="s">
        <v>242</v>
      </c>
      <c r="H41" s="5" t="s">
        <v>243</v>
      </c>
      <c r="I41" s="5" t="s">
        <v>244</v>
      </c>
      <c r="J41" s="5" t="s">
        <v>245</v>
      </c>
    </row>
    <row r="42" spans="2:10" x14ac:dyDescent="0.3">
      <c r="B42" s="5" t="s">
        <v>198</v>
      </c>
      <c r="C42" s="5" t="s">
        <v>227</v>
      </c>
      <c r="D42" s="5" t="s">
        <v>228</v>
      </c>
      <c r="E42" s="5" t="s">
        <v>246</v>
      </c>
      <c r="F42" s="5" t="s">
        <v>200</v>
      </c>
      <c r="G42" s="5" t="s">
        <v>193</v>
      </c>
      <c r="H42" s="5" t="s">
        <v>186</v>
      </c>
      <c r="I42" s="5" t="s">
        <v>247</v>
      </c>
      <c r="J42" s="5" t="s">
        <v>248</v>
      </c>
    </row>
    <row r="43" spans="2:10" x14ac:dyDescent="0.3">
      <c r="B43" s="5" t="s">
        <v>201</v>
      </c>
      <c r="C43" s="5" t="s">
        <v>249</v>
      </c>
      <c r="D43" s="5" t="s">
        <v>250</v>
      </c>
      <c r="E43" s="5" t="s">
        <v>251</v>
      </c>
      <c r="F43" s="5" t="s">
        <v>252</v>
      </c>
      <c r="G43" s="5" t="s">
        <v>253</v>
      </c>
      <c r="H43" s="5" t="s">
        <v>253</v>
      </c>
      <c r="I43" s="5" t="s">
        <v>218</v>
      </c>
      <c r="J43" s="5" t="s">
        <v>218</v>
      </c>
    </row>
    <row r="44" spans="2:10" x14ac:dyDescent="0.3">
      <c r="B44" s="5" t="s">
        <v>202</v>
      </c>
      <c r="C44" s="5" t="s">
        <v>254</v>
      </c>
      <c r="D44" s="5" t="s">
        <v>254</v>
      </c>
      <c r="E44" s="5" t="s">
        <v>254</v>
      </c>
      <c r="F44" s="5" t="s">
        <v>255</v>
      </c>
      <c r="G44" s="5" t="s">
        <v>255</v>
      </c>
      <c r="H44" s="5" t="s">
        <v>256</v>
      </c>
      <c r="I44" s="5" t="s">
        <v>256</v>
      </c>
      <c r="J44" s="5" t="s">
        <v>256</v>
      </c>
    </row>
    <row r="45" spans="2:10" x14ac:dyDescent="0.3">
      <c r="B45" s="5" t="s">
        <v>203</v>
      </c>
      <c r="C45" s="5" t="s">
        <v>257</v>
      </c>
      <c r="D45" s="5" t="s">
        <v>257</v>
      </c>
      <c r="E45" s="5" t="s">
        <v>257</v>
      </c>
      <c r="F45" s="5" t="s">
        <v>258</v>
      </c>
      <c r="G45" s="5" t="s">
        <v>258</v>
      </c>
      <c r="H45" s="5" t="s">
        <v>259</v>
      </c>
      <c r="I45" s="5" t="s">
        <v>259</v>
      </c>
      <c r="J45" s="5" t="s">
        <v>259</v>
      </c>
    </row>
    <row r="46" spans="2:10" x14ac:dyDescent="0.3">
      <c r="B46" s="5" t="s">
        <v>204</v>
      </c>
      <c r="C46" s="5" t="s">
        <v>260</v>
      </c>
      <c r="D46" s="5" t="s">
        <v>261</v>
      </c>
      <c r="E46" s="5" t="s">
        <v>262</v>
      </c>
      <c r="F46" s="5" t="s">
        <v>263</v>
      </c>
      <c r="G46" s="5" t="s">
        <v>264</v>
      </c>
      <c r="H46" s="5" t="s">
        <v>264</v>
      </c>
      <c r="I46" s="5" t="s">
        <v>265</v>
      </c>
      <c r="J46" s="5" t="s">
        <v>265</v>
      </c>
    </row>
    <row r="47" spans="2:10" x14ac:dyDescent="0.3">
      <c r="B47" s="5" t="s">
        <v>205</v>
      </c>
      <c r="C47" s="5" t="s">
        <v>266</v>
      </c>
      <c r="D47" s="5" t="s">
        <v>266</v>
      </c>
      <c r="E47" s="5" t="s">
        <v>266</v>
      </c>
      <c r="F47" s="5" t="s">
        <v>266</v>
      </c>
      <c r="G47" s="5" t="s">
        <v>266</v>
      </c>
      <c r="H47" s="5" t="s">
        <v>266</v>
      </c>
      <c r="I47" s="5" t="s">
        <v>266</v>
      </c>
      <c r="J47" s="5" t="s">
        <v>266</v>
      </c>
    </row>
    <row r="48" spans="2:10" x14ac:dyDescent="0.3">
      <c r="B48" s="5" t="s">
        <v>206</v>
      </c>
      <c r="C48" s="5" t="s">
        <v>267</v>
      </c>
      <c r="D48" s="5" t="s">
        <v>267</v>
      </c>
      <c r="E48" s="5" t="s">
        <v>267</v>
      </c>
      <c r="F48" s="5" t="s">
        <v>207</v>
      </c>
      <c r="G48" s="5" t="s">
        <v>207</v>
      </c>
      <c r="H48" s="5" t="s">
        <v>207</v>
      </c>
      <c r="I48" s="5" t="s">
        <v>207</v>
      </c>
      <c r="J48" s="5" t="s">
        <v>207</v>
      </c>
    </row>
    <row r="49" spans="2:10" x14ac:dyDescent="0.3">
      <c r="B49" s="5" t="s">
        <v>208</v>
      </c>
      <c r="C49" s="5" t="s">
        <v>268</v>
      </c>
      <c r="D49" s="5" t="s">
        <v>269</v>
      </c>
      <c r="E49" s="5" t="s">
        <v>270</v>
      </c>
      <c r="F49" s="5" t="s">
        <v>233</v>
      </c>
      <c r="G49" s="5" t="s">
        <v>271</v>
      </c>
      <c r="H49" s="5" t="s">
        <v>272</v>
      </c>
      <c r="I49" s="5" t="s">
        <v>273</v>
      </c>
      <c r="J49" s="5" t="s">
        <v>274</v>
      </c>
    </row>
    <row r="50" spans="2:10" x14ac:dyDescent="0.3">
      <c r="B50" s="5" t="s">
        <v>209</v>
      </c>
      <c r="C50" s="5" t="s">
        <v>275</v>
      </c>
      <c r="D50" s="5" t="s">
        <v>275</v>
      </c>
      <c r="E50" s="5" t="s">
        <v>275</v>
      </c>
      <c r="F50" s="5" t="s">
        <v>276</v>
      </c>
      <c r="G50" s="5" t="s">
        <v>276</v>
      </c>
      <c r="H50" s="5" t="s">
        <v>277</v>
      </c>
      <c r="I50" s="5" t="s">
        <v>277</v>
      </c>
      <c r="J50" s="5" t="s">
        <v>277</v>
      </c>
    </row>
    <row r="51" spans="2:10" x14ac:dyDescent="0.3">
      <c r="B51" s="5" t="s">
        <v>210</v>
      </c>
      <c r="C51" s="5" t="s">
        <v>278</v>
      </c>
      <c r="D51" s="5" t="s">
        <v>279</v>
      </c>
      <c r="E51" s="5" t="s">
        <v>280</v>
      </c>
      <c r="F51" s="5" t="s">
        <v>281</v>
      </c>
      <c r="G51" s="5" t="s">
        <v>282</v>
      </c>
      <c r="H51" s="5" t="s">
        <v>283</v>
      </c>
      <c r="I51" s="5" t="s">
        <v>284</v>
      </c>
      <c r="J51" s="5" t="s">
        <v>285</v>
      </c>
    </row>
    <row r="52" spans="2:10" x14ac:dyDescent="0.3">
      <c r="B52" s="5" t="s">
        <v>211</v>
      </c>
      <c r="C52" s="5" t="s">
        <v>286</v>
      </c>
      <c r="D52" s="5" t="s">
        <v>287</v>
      </c>
      <c r="E52" s="5" t="s">
        <v>288</v>
      </c>
      <c r="F52" s="5" t="s">
        <v>289</v>
      </c>
      <c r="G52" s="5" t="s">
        <v>290</v>
      </c>
      <c r="H52" s="5" t="s">
        <v>213</v>
      </c>
      <c r="I52" s="5" t="s">
        <v>291</v>
      </c>
      <c r="J52" s="5" t="s">
        <v>292</v>
      </c>
    </row>
    <row r="53" spans="2:10" x14ac:dyDescent="0.3">
      <c r="B53" s="5" t="s">
        <v>214</v>
      </c>
      <c r="C53" s="5" t="s">
        <v>293</v>
      </c>
      <c r="D53" s="5" t="s">
        <v>294</v>
      </c>
      <c r="E53" s="5" t="s">
        <v>295</v>
      </c>
      <c r="F53" s="5" t="s">
        <v>215</v>
      </c>
      <c r="G53" s="5" t="s">
        <v>296</v>
      </c>
      <c r="H53" s="5" t="s">
        <v>297</v>
      </c>
      <c r="I53" s="5" t="s">
        <v>298</v>
      </c>
      <c r="J53" s="5" t="s">
        <v>299</v>
      </c>
    </row>
    <row r="54" spans="2:10" x14ac:dyDescent="0.3">
      <c r="B54" s="5" t="s">
        <v>216</v>
      </c>
      <c r="C54" s="5" t="s">
        <v>300</v>
      </c>
      <c r="D54" s="5" t="s">
        <v>301</v>
      </c>
      <c r="E54" s="5" t="s">
        <v>302</v>
      </c>
      <c r="F54" s="5" t="s">
        <v>303</v>
      </c>
      <c r="G54" s="5" t="s">
        <v>304</v>
      </c>
      <c r="H54" s="5" t="s">
        <v>305</v>
      </c>
      <c r="I54" s="5" t="s">
        <v>306</v>
      </c>
      <c r="J54" s="5" t="s">
        <v>307</v>
      </c>
    </row>
    <row r="55" spans="2:10" x14ac:dyDescent="0.3">
      <c r="B55" s="5" t="s">
        <v>217</v>
      </c>
      <c r="C55" s="5" t="s">
        <v>218</v>
      </c>
      <c r="D55" s="5" t="s">
        <v>218</v>
      </c>
      <c r="E55" s="5" t="s">
        <v>218</v>
      </c>
      <c r="F55" s="5" t="s">
        <v>218</v>
      </c>
      <c r="G55" s="5" t="s">
        <v>253</v>
      </c>
      <c r="H55" s="5" t="s">
        <v>253</v>
      </c>
      <c r="I55" s="5" t="s">
        <v>253</v>
      </c>
      <c r="J55" s="5" t="s">
        <v>308</v>
      </c>
    </row>
    <row r="59" spans="2:10" x14ac:dyDescent="0.3">
      <c r="B59" s="5" t="s">
        <v>309</v>
      </c>
    </row>
    <row r="60" spans="2:10" x14ac:dyDescent="0.3">
      <c r="B60" s="5" t="s">
        <v>310</v>
      </c>
    </row>
    <row r="61" spans="2:10" x14ac:dyDescent="0.3">
      <c r="B61" s="5" t="s">
        <v>311</v>
      </c>
    </row>
    <row r="62" spans="2:10" x14ac:dyDescent="0.3">
      <c r="B62" s="5" t="s">
        <v>312</v>
      </c>
    </row>
    <row r="63" spans="2:10" x14ac:dyDescent="0.3">
      <c r="B63" s="5" t="s">
        <v>313</v>
      </c>
    </row>
    <row r="64" spans="2:10" x14ac:dyDescent="0.3">
      <c r="B64" s="5" t="s">
        <v>314</v>
      </c>
    </row>
    <row r="65" spans="2:4" x14ac:dyDescent="0.3">
      <c r="B65" s="5" t="s">
        <v>315</v>
      </c>
    </row>
    <row r="66" spans="2:4" x14ac:dyDescent="0.3">
      <c r="B66" s="5" t="s">
        <v>316</v>
      </c>
    </row>
    <row r="67" spans="2:4" x14ac:dyDescent="0.3">
      <c r="B67" s="5" t="s">
        <v>317</v>
      </c>
    </row>
    <row r="68" spans="2:4" x14ac:dyDescent="0.3">
      <c r="B68" s="5" t="s">
        <v>318</v>
      </c>
    </row>
    <row r="69" spans="2:4" x14ac:dyDescent="0.3">
      <c r="B69" s="5" t="s">
        <v>319</v>
      </c>
    </row>
    <row r="70" spans="2:4" x14ac:dyDescent="0.3">
      <c r="C70" s="5">
        <v>44</v>
      </c>
      <c r="D70" s="5" t="s">
        <v>320</v>
      </c>
    </row>
    <row r="71" spans="2:4" x14ac:dyDescent="0.3">
      <c r="C71" s="5">
        <v>49</v>
      </c>
      <c r="D71" s="5" t="s">
        <v>321</v>
      </c>
    </row>
    <row r="72" spans="2:4" x14ac:dyDescent="0.3">
      <c r="C72" s="5">
        <v>52</v>
      </c>
      <c r="D72" s="5" t="s">
        <v>322</v>
      </c>
    </row>
    <row r="73" spans="2:4" x14ac:dyDescent="0.3">
      <c r="C73" s="5">
        <v>54</v>
      </c>
      <c r="D73" s="5" t="s">
        <v>323</v>
      </c>
    </row>
    <row r="74" spans="2:4" x14ac:dyDescent="0.3">
      <c r="C74" s="5">
        <v>56</v>
      </c>
      <c r="D74" s="5" t="s">
        <v>324</v>
      </c>
    </row>
    <row r="75" spans="2:4" x14ac:dyDescent="0.3">
      <c r="C75" s="5">
        <v>58</v>
      </c>
      <c r="D75" s="5" t="s">
        <v>325</v>
      </c>
    </row>
    <row r="76" spans="2:4" x14ac:dyDescent="0.3">
      <c r="C76" s="5">
        <v>61</v>
      </c>
      <c r="D76" s="5" t="s">
        <v>326</v>
      </c>
    </row>
    <row r="77" spans="2:4" x14ac:dyDescent="0.3">
      <c r="C77" s="5">
        <v>64</v>
      </c>
      <c r="D77" s="5" t="s">
        <v>327</v>
      </c>
    </row>
    <row r="78" spans="2:4" x14ac:dyDescent="0.3">
      <c r="B78" s="5" t="s">
        <v>328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95FD-9CC7-2B44-B807-7835038F1EA7}">
  <dimension ref="A1:U112"/>
  <sheetViews>
    <sheetView zoomScale="119" zoomScaleNormal="119" workbookViewId="0">
      <selection activeCell="B1" sqref="B1"/>
    </sheetView>
  </sheetViews>
  <sheetFormatPr baseColWidth="10" defaultRowHeight="20" x14ac:dyDescent="0.3"/>
  <cols>
    <col min="1" max="1" width="27.33203125" style="5" customWidth="1"/>
    <col min="2" max="2" width="29.5" style="5" customWidth="1"/>
    <col min="3" max="16384" width="10.83203125" style="5"/>
  </cols>
  <sheetData>
    <row r="1" spans="1:10" x14ac:dyDescent="0.3">
      <c r="A1" s="5" t="s">
        <v>0</v>
      </c>
      <c r="B1" s="5" t="s">
        <v>176</v>
      </c>
    </row>
    <row r="2" spans="1:10" x14ac:dyDescent="0.3">
      <c r="A2" s="5" t="s">
        <v>2</v>
      </c>
      <c r="B2" s="6">
        <v>45102</v>
      </c>
    </row>
    <row r="3" spans="1:10" x14ac:dyDescent="0.3">
      <c r="A3" s="5" t="s">
        <v>3</v>
      </c>
      <c r="B3" s="5" t="s">
        <v>99</v>
      </c>
    </row>
    <row r="4" spans="1:10" x14ac:dyDescent="0.3">
      <c r="A4" s="5" t="s">
        <v>5</v>
      </c>
      <c r="B4" s="5" t="s">
        <v>6</v>
      </c>
    </row>
    <row r="5" spans="1:10" x14ac:dyDescent="0.3">
      <c r="A5" s="5" t="s">
        <v>38</v>
      </c>
      <c r="B5" s="7" t="s">
        <v>100</v>
      </c>
      <c r="C5" s="8" t="s">
        <v>120</v>
      </c>
      <c r="D5" s="8" t="s">
        <v>123</v>
      </c>
      <c r="E5" s="8" t="s">
        <v>125</v>
      </c>
      <c r="F5" s="8" t="s">
        <v>127</v>
      </c>
      <c r="G5" s="8" t="s">
        <v>129</v>
      </c>
      <c r="H5" s="8" t="s">
        <v>131</v>
      </c>
      <c r="I5" s="8" t="s">
        <v>133</v>
      </c>
      <c r="J5" s="8" t="s">
        <v>136</v>
      </c>
    </row>
    <row r="6" spans="1:10" x14ac:dyDescent="0.3">
      <c r="A6" s="5" t="s">
        <v>39</v>
      </c>
      <c r="B6" s="7" t="s">
        <v>101</v>
      </c>
      <c r="C6" s="8">
        <f>VALUE(LEFT(C30,3))</f>
        <v>700</v>
      </c>
      <c r="D6" s="8">
        <f t="shared" ref="D6:J6" si="0">VALUE(LEFT(D30,3))</f>
        <v>700</v>
      </c>
      <c r="E6" s="8">
        <f t="shared" si="0"/>
        <v>700</v>
      </c>
      <c r="F6" s="8">
        <f t="shared" si="0"/>
        <v>700</v>
      </c>
      <c r="G6" s="8">
        <f t="shared" si="0"/>
        <v>700</v>
      </c>
      <c r="H6" s="8">
        <f t="shared" si="0"/>
        <v>700</v>
      </c>
      <c r="I6" s="8">
        <f t="shared" si="0"/>
        <v>700</v>
      </c>
      <c r="J6" s="8">
        <f t="shared" si="0"/>
        <v>700</v>
      </c>
    </row>
    <row r="7" spans="1:10" x14ac:dyDescent="0.3">
      <c r="A7" s="5" t="s">
        <v>40</v>
      </c>
      <c r="B7" s="7" t="s">
        <v>102</v>
      </c>
      <c r="C7" s="8">
        <f>C31*10</f>
        <v>420</v>
      </c>
      <c r="D7" s="8">
        <f t="shared" ref="D7:J7" si="1">D31*10</f>
        <v>450</v>
      </c>
      <c r="E7" s="8">
        <f t="shared" si="1"/>
        <v>475</v>
      </c>
      <c r="F7" s="8">
        <f t="shared" si="1"/>
        <v>500</v>
      </c>
      <c r="G7" s="8">
        <f t="shared" si="1"/>
        <v>525</v>
      </c>
      <c r="H7" s="8">
        <f t="shared" si="1"/>
        <v>548</v>
      </c>
      <c r="I7" s="8">
        <f t="shared" si="1"/>
        <v>567</v>
      </c>
      <c r="J7" s="8">
        <f t="shared" si="1"/>
        <v>586</v>
      </c>
    </row>
    <row r="8" spans="1:10" x14ac:dyDescent="0.3">
      <c r="A8" s="5" t="s">
        <v>41</v>
      </c>
      <c r="B8" s="7" t="s">
        <v>103</v>
      </c>
      <c r="C8" s="8">
        <f>VALUE(LEFT(C32,4))</f>
        <v>74.599999999999994</v>
      </c>
      <c r="D8" s="8">
        <f t="shared" ref="D8:J10" si="2">VALUE(LEFT(D32,4))</f>
        <v>74.599999999999994</v>
      </c>
      <c r="E8" s="8">
        <f t="shared" si="2"/>
        <v>74.2</v>
      </c>
      <c r="F8" s="8">
        <f t="shared" si="2"/>
        <v>73.7</v>
      </c>
      <c r="G8" s="8">
        <f t="shared" si="2"/>
        <v>73.3</v>
      </c>
      <c r="H8" s="8">
        <f t="shared" si="2"/>
        <v>73</v>
      </c>
      <c r="I8" s="8">
        <f t="shared" si="2"/>
        <v>72.8</v>
      </c>
      <c r="J8" s="8">
        <f t="shared" si="2"/>
        <v>72.5</v>
      </c>
    </row>
    <row r="9" spans="1:10" x14ac:dyDescent="0.3">
      <c r="A9" s="5" t="s">
        <v>42</v>
      </c>
      <c r="B9" s="7" t="s">
        <v>104</v>
      </c>
      <c r="C9" s="8">
        <f t="shared" ref="C9:J9" si="3">C33*10</f>
        <v>110</v>
      </c>
      <c r="D9" s="8">
        <f t="shared" si="3"/>
        <v>130</v>
      </c>
      <c r="E9" s="8">
        <f t="shared" si="3"/>
        <v>145</v>
      </c>
      <c r="F9" s="8">
        <f t="shared" si="3"/>
        <v>160</v>
      </c>
      <c r="G9" s="8">
        <f t="shared" si="3"/>
        <v>175</v>
      </c>
      <c r="H9" s="8">
        <f t="shared" si="3"/>
        <v>195</v>
      </c>
      <c r="I9" s="8">
        <f t="shared" si="3"/>
        <v>220</v>
      </c>
      <c r="J9" s="8">
        <f t="shared" si="3"/>
        <v>245</v>
      </c>
    </row>
    <row r="10" spans="1:10" x14ac:dyDescent="0.3">
      <c r="A10" s="5" t="s">
        <v>43</v>
      </c>
      <c r="B10" s="7" t="s">
        <v>105</v>
      </c>
      <c r="C10" s="8">
        <f>VALUE(LEFT(C34,4))</f>
        <v>71</v>
      </c>
      <c r="D10" s="8">
        <f t="shared" si="2"/>
        <v>71.099999999999994</v>
      </c>
      <c r="E10" s="8">
        <f t="shared" si="2"/>
        <v>71.3</v>
      </c>
      <c r="F10" s="8">
        <f t="shared" si="2"/>
        <v>71.3</v>
      </c>
      <c r="G10" s="8">
        <f t="shared" si="2"/>
        <v>71.900000000000006</v>
      </c>
      <c r="H10" s="8">
        <f t="shared" si="2"/>
        <v>72</v>
      </c>
      <c r="I10" s="8">
        <f t="shared" si="2"/>
        <v>72.099999999999994</v>
      </c>
      <c r="J10" s="8">
        <f t="shared" si="2"/>
        <v>72.099999999999994</v>
      </c>
    </row>
    <row r="11" spans="1:10" x14ac:dyDescent="0.3">
      <c r="A11" s="5" t="s">
        <v>44</v>
      </c>
      <c r="B11" s="7" t="s">
        <v>106</v>
      </c>
      <c r="C11" s="8">
        <f t="shared" ref="C11:J11" si="4">C35*10</f>
        <v>509</v>
      </c>
      <c r="D11" s="8">
        <f t="shared" si="4"/>
        <v>519</v>
      </c>
      <c r="E11" s="8">
        <f t="shared" si="4"/>
        <v>530</v>
      </c>
      <c r="F11" s="8">
        <f t="shared" si="4"/>
        <v>542</v>
      </c>
      <c r="G11" s="8">
        <f t="shared" si="4"/>
        <v>554</v>
      </c>
      <c r="H11" s="8">
        <f t="shared" si="4"/>
        <v>567</v>
      </c>
      <c r="I11" s="8">
        <f t="shared" si="4"/>
        <v>579</v>
      </c>
      <c r="J11" s="8">
        <f t="shared" si="4"/>
        <v>593</v>
      </c>
    </row>
    <row r="12" spans="1:10" x14ac:dyDescent="0.3">
      <c r="A12" s="5" t="s">
        <v>45</v>
      </c>
      <c r="B12" s="7" t="s">
        <v>107</v>
      </c>
      <c r="C12" s="8">
        <f t="shared" ref="C12:J12" si="5">C36*10</f>
        <v>80</v>
      </c>
      <c r="D12" s="8">
        <f t="shared" si="5"/>
        <v>80</v>
      </c>
      <c r="E12" s="8">
        <f t="shared" si="5"/>
        <v>80</v>
      </c>
      <c r="F12" s="8">
        <f t="shared" si="5"/>
        <v>80</v>
      </c>
      <c r="G12" s="8">
        <f t="shared" si="5"/>
        <v>78</v>
      </c>
      <c r="H12" s="8">
        <f t="shared" si="5"/>
        <v>78</v>
      </c>
      <c r="I12" s="8">
        <f t="shared" si="5"/>
        <v>75</v>
      </c>
      <c r="J12" s="8">
        <f t="shared" si="5"/>
        <v>75</v>
      </c>
    </row>
    <row r="13" spans="1:10" x14ac:dyDescent="0.3">
      <c r="A13" s="5" t="s">
        <v>46</v>
      </c>
      <c r="B13" s="7" t="s">
        <v>108</v>
      </c>
      <c r="C13" s="8">
        <f t="shared" ref="C13:J13" si="6">C37*10</f>
        <v>420</v>
      </c>
      <c r="D13" s="8">
        <f t="shared" si="6"/>
        <v>420</v>
      </c>
      <c r="E13" s="8">
        <f t="shared" si="6"/>
        <v>420</v>
      </c>
      <c r="F13" s="8">
        <f t="shared" si="6"/>
        <v>420</v>
      </c>
      <c r="G13" s="8">
        <f t="shared" si="6"/>
        <v>420</v>
      </c>
      <c r="H13" s="8">
        <f t="shared" si="6"/>
        <v>425</v>
      </c>
      <c r="I13" s="8">
        <f t="shared" si="6"/>
        <v>425</v>
      </c>
      <c r="J13" s="8">
        <f t="shared" si="6"/>
        <v>425</v>
      </c>
    </row>
    <row r="14" spans="1:10" x14ac:dyDescent="0.3">
      <c r="A14" s="5" t="s">
        <v>47</v>
      </c>
      <c r="B14" s="7" t="s">
        <v>109</v>
      </c>
      <c r="C14" s="8">
        <f t="shared" ref="C14:J14" si="7">C38*10</f>
        <v>53</v>
      </c>
      <c r="D14" s="8">
        <f t="shared" si="7"/>
        <v>53</v>
      </c>
      <c r="E14" s="8">
        <f t="shared" si="7"/>
        <v>53</v>
      </c>
      <c r="F14" s="8">
        <f t="shared" si="7"/>
        <v>53</v>
      </c>
      <c r="G14" s="8">
        <f t="shared" si="7"/>
        <v>48</v>
      </c>
      <c r="H14" s="8">
        <f t="shared" si="7"/>
        <v>48</v>
      </c>
      <c r="I14" s="8">
        <f t="shared" si="7"/>
        <v>48</v>
      </c>
      <c r="J14" s="8">
        <f t="shared" si="7"/>
        <v>48</v>
      </c>
    </row>
    <row r="15" spans="1:10" x14ac:dyDescent="0.3">
      <c r="A15" s="5" t="s">
        <v>48</v>
      </c>
      <c r="B15" s="7" t="s">
        <v>110</v>
      </c>
      <c r="C15" s="8">
        <f t="shared" ref="C15:J15" si="8">C39*10</f>
        <v>61</v>
      </c>
      <c r="D15" s="8">
        <f t="shared" si="8"/>
        <v>60</v>
      </c>
      <c r="E15" s="8">
        <f t="shared" si="8"/>
        <v>59</v>
      </c>
      <c r="F15" s="8">
        <f t="shared" si="8"/>
        <v>59</v>
      </c>
      <c r="G15" s="8">
        <f t="shared" si="8"/>
        <v>61</v>
      </c>
      <c r="H15" s="8">
        <f t="shared" si="8"/>
        <v>60</v>
      </c>
      <c r="I15" s="8">
        <f t="shared" si="8"/>
        <v>59</v>
      </c>
      <c r="J15" s="8">
        <f t="shared" si="8"/>
        <v>59</v>
      </c>
    </row>
    <row r="16" spans="1:10" x14ac:dyDescent="0.3">
      <c r="A16" s="5" t="s">
        <v>49</v>
      </c>
      <c r="B16" s="7" t="s">
        <v>111</v>
      </c>
      <c r="C16" s="8">
        <f t="shared" ref="C16:J16" si="9">C40*10</f>
        <v>986</v>
      </c>
      <c r="D16" s="8">
        <f t="shared" si="9"/>
        <v>996</v>
      </c>
      <c r="E16" s="8">
        <f t="shared" si="9"/>
        <v>1003</v>
      </c>
      <c r="F16" s="8">
        <f t="shared" si="9"/>
        <v>1010</v>
      </c>
      <c r="G16" s="8">
        <f t="shared" si="9"/>
        <v>1008</v>
      </c>
      <c r="H16" s="8">
        <f t="shared" si="9"/>
        <v>1022</v>
      </c>
      <c r="I16" s="8">
        <f t="shared" si="9"/>
        <v>1032</v>
      </c>
      <c r="J16" s="8">
        <f t="shared" si="9"/>
        <v>1042</v>
      </c>
    </row>
    <row r="17" spans="1:21" x14ac:dyDescent="0.3">
      <c r="A17" s="5" t="s">
        <v>50</v>
      </c>
      <c r="B17" s="7" t="s">
        <v>112</v>
      </c>
      <c r="C17" s="8">
        <f t="shared" ref="C17:J17" si="10">C41*10</f>
        <v>686</v>
      </c>
      <c r="D17" s="8">
        <f t="shared" si="10"/>
        <v>716</v>
      </c>
      <c r="E17" s="8">
        <f t="shared" si="10"/>
        <v>735</v>
      </c>
      <c r="F17" s="8">
        <f t="shared" si="10"/>
        <v>754</v>
      </c>
      <c r="G17" s="8">
        <f t="shared" si="10"/>
        <v>776</v>
      </c>
      <c r="H17" s="8">
        <f t="shared" si="10"/>
        <v>796</v>
      </c>
      <c r="I17" s="8">
        <f t="shared" si="10"/>
        <v>817</v>
      </c>
      <c r="J17" s="8">
        <f t="shared" si="10"/>
        <v>835</v>
      </c>
    </row>
    <row r="18" spans="1:21" x14ac:dyDescent="0.3">
      <c r="A18" s="5" t="s">
        <v>51</v>
      </c>
      <c r="B18" s="7" t="s">
        <v>113</v>
      </c>
      <c r="C18" s="8">
        <f t="shared" ref="C18:J18" si="11">C42*10</f>
        <v>364</v>
      </c>
      <c r="D18" s="8">
        <f t="shared" si="11"/>
        <v>368</v>
      </c>
      <c r="E18" s="8">
        <f t="shared" si="11"/>
        <v>371</v>
      </c>
      <c r="F18" s="8">
        <f t="shared" si="11"/>
        <v>374</v>
      </c>
      <c r="G18" s="8">
        <f t="shared" si="11"/>
        <v>377</v>
      </c>
      <c r="H18" s="8">
        <f t="shared" si="11"/>
        <v>380</v>
      </c>
      <c r="I18" s="8">
        <f t="shared" si="11"/>
        <v>383</v>
      </c>
      <c r="J18" s="8">
        <f t="shared" si="11"/>
        <v>386</v>
      </c>
    </row>
    <row r="19" spans="1:21" x14ac:dyDescent="0.3">
      <c r="A19" s="5" t="s">
        <v>52</v>
      </c>
      <c r="B19" s="7" t="s">
        <v>114</v>
      </c>
      <c r="C19" s="8">
        <f t="shared" ref="C19:J19" si="12">C43*10</f>
        <v>527</v>
      </c>
      <c r="D19" s="8">
        <f t="shared" si="12"/>
        <v>546</v>
      </c>
      <c r="E19" s="8">
        <f t="shared" si="12"/>
        <v>561</v>
      </c>
      <c r="F19" s="8">
        <f t="shared" si="12"/>
        <v>575</v>
      </c>
      <c r="G19" s="8">
        <f t="shared" si="12"/>
        <v>591</v>
      </c>
      <c r="H19" s="8">
        <f t="shared" si="12"/>
        <v>611</v>
      </c>
      <c r="I19" s="8">
        <f t="shared" si="12"/>
        <v>632</v>
      </c>
      <c r="J19" s="8">
        <f t="shared" si="12"/>
        <v>656</v>
      </c>
    </row>
    <row r="20" spans="1:21" x14ac:dyDescent="0.3">
      <c r="A20" s="5" t="s">
        <v>53</v>
      </c>
      <c r="B20" s="7" t="s">
        <v>115</v>
      </c>
      <c r="C20" s="8">
        <v>70</v>
      </c>
      <c r="D20" s="8">
        <v>80</v>
      </c>
      <c r="E20" s="8">
        <v>90</v>
      </c>
      <c r="F20" s="8">
        <v>90</v>
      </c>
      <c r="G20" s="8">
        <v>100</v>
      </c>
      <c r="H20" s="8">
        <v>100</v>
      </c>
      <c r="I20" s="8">
        <v>110</v>
      </c>
      <c r="J20" s="8">
        <v>110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x14ac:dyDescent="0.3">
      <c r="A21" s="5" t="s">
        <v>54</v>
      </c>
      <c r="B21" s="5" t="s">
        <v>54</v>
      </c>
      <c r="C21" s="8"/>
      <c r="D21" s="8"/>
      <c r="E21" s="8"/>
      <c r="F21" s="8"/>
      <c r="G21" s="8"/>
      <c r="H21" s="8"/>
      <c r="I21" s="8"/>
      <c r="J21" s="8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x14ac:dyDescent="0.3">
      <c r="A22" s="5" t="s">
        <v>55</v>
      </c>
      <c r="B22" s="5" t="s">
        <v>55</v>
      </c>
      <c r="C22" s="8"/>
      <c r="D22" s="8"/>
      <c r="E22" s="8"/>
      <c r="F22" s="8"/>
      <c r="G22" s="8"/>
      <c r="H22" s="8"/>
      <c r="I22" s="8"/>
      <c r="J22" s="8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x14ac:dyDescent="0.3">
      <c r="A23" s="5" t="s">
        <v>56</v>
      </c>
      <c r="B23" s="5" t="s">
        <v>56</v>
      </c>
      <c r="C23" s="8">
        <v>32</v>
      </c>
      <c r="D23" s="8">
        <v>32</v>
      </c>
      <c r="E23" s="8">
        <v>32</v>
      </c>
      <c r="F23" s="8">
        <v>32</v>
      </c>
      <c r="G23" s="8">
        <v>32</v>
      </c>
      <c r="H23" s="8">
        <v>32</v>
      </c>
      <c r="I23" s="8">
        <v>32</v>
      </c>
      <c r="J23" s="8">
        <v>32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x14ac:dyDescent="0.3">
      <c r="A24" s="5" t="s">
        <v>57</v>
      </c>
      <c r="B24" s="5" t="s">
        <v>57</v>
      </c>
      <c r="C24" s="8">
        <v>38</v>
      </c>
      <c r="D24" s="8">
        <v>38</v>
      </c>
      <c r="E24" s="8">
        <v>38</v>
      </c>
      <c r="F24" s="8">
        <v>38</v>
      </c>
      <c r="G24" s="8">
        <v>38</v>
      </c>
      <c r="H24" s="8">
        <v>38</v>
      </c>
      <c r="I24" s="8">
        <v>38</v>
      </c>
      <c r="J24" s="8">
        <v>38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x14ac:dyDescent="0.3">
      <c r="A25" s="5" t="s">
        <v>58</v>
      </c>
      <c r="B25" s="5" t="s">
        <v>58</v>
      </c>
      <c r="C25" s="11">
        <f>VALUE(LEFT(C27,3))</f>
        <v>152</v>
      </c>
      <c r="D25" s="11">
        <f t="shared" ref="D25:J25" si="13">VALUE(LEFT(D27,3))</f>
        <v>158</v>
      </c>
      <c r="E25" s="11">
        <f t="shared" si="13"/>
        <v>163</v>
      </c>
      <c r="F25" s="11">
        <f t="shared" si="13"/>
        <v>168</v>
      </c>
      <c r="G25" s="11">
        <f t="shared" si="13"/>
        <v>174</v>
      </c>
      <c r="H25" s="11">
        <f t="shared" si="13"/>
        <v>180</v>
      </c>
      <c r="I25" s="11">
        <f t="shared" si="13"/>
        <v>185</v>
      </c>
      <c r="J25" s="11">
        <f t="shared" si="13"/>
        <v>190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x14ac:dyDescent="0.3">
      <c r="A26" s="5" t="s">
        <v>59</v>
      </c>
      <c r="B26" s="5" t="s">
        <v>59</v>
      </c>
      <c r="C26" s="11">
        <f>VALUE(MID(C27,7,3))</f>
        <v>158</v>
      </c>
      <c r="D26" s="11">
        <f t="shared" ref="D26:J26" si="14">VALUE(MID(D27,7,3))</f>
        <v>163</v>
      </c>
      <c r="E26" s="11">
        <f t="shared" si="14"/>
        <v>168</v>
      </c>
      <c r="F26" s="11">
        <f t="shared" si="14"/>
        <v>174</v>
      </c>
      <c r="G26" s="11">
        <f t="shared" si="14"/>
        <v>180</v>
      </c>
      <c r="H26" s="11">
        <f t="shared" si="14"/>
        <v>185</v>
      </c>
      <c r="I26" s="11">
        <f t="shared" si="14"/>
        <v>190</v>
      </c>
      <c r="J26" s="11">
        <f t="shared" si="14"/>
        <v>195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x14ac:dyDescent="0.3">
      <c r="C27" s="5" t="s">
        <v>143</v>
      </c>
      <c r="D27" s="5" t="s">
        <v>147</v>
      </c>
      <c r="E27" s="5" t="s">
        <v>151</v>
      </c>
      <c r="F27" s="5" t="s">
        <v>155</v>
      </c>
      <c r="G27" s="5" t="s">
        <v>159</v>
      </c>
      <c r="H27" s="5" t="s">
        <v>163</v>
      </c>
      <c r="I27" s="5" t="s">
        <v>167</v>
      </c>
      <c r="J27" s="5" t="s">
        <v>171</v>
      </c>
    </row>
    <row r="29" spans="1:21" x14ac:dyDescent="0.3">
      <c r="B29" s="7" t="s">
        <v>100</v>
      </c>
      <c r="C29" s="8" t="s">
        <v>120</v>
      </c>
      <c r="D29" s="8" t="s">
        <v>123</v>
      </c>
      <c r="E29" s="8" t="s">
        <v>125</v>
      </c>
      <c r="F29" s="8" t="s">
        <v>127</v>
      </c>
      <c r="G29" s="8" t="s">
        <v>129</v>
      </c>
      <c r="H29" s="8" t="s">
        <v>131</v>
      </c>
      <c r="I29" s="8" t="s">
        <v>133</v>
      </c>
      <c r="J29" s="8" t="s">
        <v>136</v>
      </c>
    </row>
    <row r="30" spans="1:21" x14ac:dyDescent="0.3">
      <c r="B30" s="7" t="s">
        <v>101</v>
      </c>
      <c r="C30" s="8" t="s">
        <v>7</v>
      </c>
      <c r="D30" s="8" t="s">
        <v>7</v>
      </c>
      <c r="E30" s="8" t="s">
        <v>7</v>
      </c>
      <c r="F30" s="8" t="s">
        <v>7</v>
      </c>
      <c r="G30" s="8" t="s">
        <v>7</v>
      </c>
      <c r="H30" s="8" t="s">
        <v>7</v>
      </c>
      <c r="I30" s="8" t="s">
        <v>7</v>
      </c>
      <c r="J30" s="8" t="s">
        <v>7</v>
      </c>
    </row>
    <row r="31" spans="1:21" x14ac:dyDescent="0.3">
      <c r="B31" s="7" t="s">
        <v>102</v>
      </c>
      <c r="C31" s="8">
        <v>42</v>
      </c>
      <c r="D31" s="8">
        <v>45</v>
      </c>
      <c r="E31" s="8">
        <v>47.5</v>
      </c>
      <c r="F31" s="8">
        <v>50</v>
      </c>
      <c r="G31" s="8">
        <v>52.5</v>
      </c>
      <c r="H31" s="8">
        <v>54.8</v>
      </c>
      <c r="I31" s="8">
        <v>56.7</v>
      </c>
      <c r="J31" s="8">
        <v>58.6</v>
      </c>
    </row>
    <row r="32" spans="1:21" x14ac:dyDescent="0.3">
      <c r="B32" s="7" t="s">
        <v>103</v>
      </c>
      <c r="C32" s="8" t="s">
        <v>121</v>
      </c>
      <c r="D32" s="8" t="s">
        <v>121</v>
      </c>
      <c r="E32" s="8" t="s">
        <v>126</v>
      </c>
      <c r="F32" s="8" t="s">
        <v>128</v>
      </c>
      <c r="G32" s="8" t="s">
        <v>13</v>
      </c>
      <c r="H32" s="8" t="s">
        <v>9</v>
      </c>
      <c r="I32" s="8" t="s">
        <v>134</v>
      </c>
      <c r="J32" s="8" t="s">
        <v>137</v>
      </c>
    </row>
    <row r="33" spans="2:10" x14ac:dyDescent="0.3">
      <c r="B33" s="7" t="s">
        <v>104</v>
      </c>
      <c r="C33" s="8">
        <v>11</v>
      </c>
      <c r="D33" s="8">
        <v>13</v>
      </c>
      <c r="E33" s="8">
        <v>14.5</v>
      </c>
      <c r="F33" s="8">
        <v>16</v>
      </c>
      <c r="G33" s="8">
        <v>17.5</v>
      </c>
      <c r="H33" s="8">
        <v>19.5</v>
      </c>
      <c r="I33" s="8">
        <v>22</v>
      </c>
      <c r="J33" s="8">
        <v>24.5</v>
      </c>
    </row>
    <row r="34" spans="2:10" x14ac:dyDescent="0.3">
      <c r="B34" s="7" t="s">
        <v>105</v>
      </c>
      <c r="C34" s="8" t="s">
        <v>122</v>
      </c>
      <c r="D34" s="8" t="s">
        <v>124</v>
      </c>
      <c r="E34" s="8" t="s">
        <v>8</v>
      </c>
      <c r="F34" s="8" t="s">
        <v>8</v>
      </c>
      <c r="G34" s="8" t="s">
        <v>130</v>
      </c>
      <c r="H34" s="8" t="s">
        <v>132</v>
      </c>
      <c r="I34" s="8" t="s">
        <v>135</v>
      </c>
      <c r="J34" s="8" t="s">
        <v>135</v>
      </c>
    </row>
    <row r="35" spans="2:10" x14ac:dyDescent="0.3">
      <c r="B35" s="7" t="s">
        <v>106</v>
      </c>
      <c r="C35" s="8">
        <v>50.9</v>
      </c>
      <c r="D35" s="8">
        <v>51.9</v>
      </c>
      <c r="E35" s="8">
        <v>53</v>
      </c>
      <c r="F35" s="8">
        <v>54.2</v>
      </c>
      <c r="G35" s="8">
        <v>55.4</v>
      </c>
      <c r="H35" s="8">
        <v>56.7</v>
      </c>
      <c r="I35" s="8">
        <v>57.9</v>
      </c>
      <c r="J35" s="8">
        <v>59.3</v>
      </c>
    </row>
    <row r="36" spans="2:10" x14ac:dyDescent="0.3">
      <c r="B36" s="7" t="s">
        <v>107</v>
      </c>
      <c r="C36" s="8">
        <v>8</v>
      </c>
      <c r="D36" s="8">
        <v>8</v>
      </c>
      <c r="E36" s="8">
        <v>8</v>
      </c>
      <c r="F36" s="8">
        <v>8</v>
      </c>
      <c r="G36" s="8">
        <v>7.8</v>
      </c>
      <c r="H36" s="8">
        <v>7.8</v>
      </c>
      <c r="I36" s="8">
        <v>7.5</v>
      </c>
      <c r="J36" s="8">
        <v>7.5</v>
      </c>
    </row>
    <row r="37" spans="2:10" x14ac:dyDescent="0.3">
      <c r="B37" s="7" t="s">
        <v>108</v>
      </c>
      <c r="C37" s="8">
        <v>42</v>
      </c>
      <c r="D37" s="8">
        <v>42</v>
      </c>
      <c r="E37" s="8">
        <v>42</v>
      </c>
      <c r="F37" s="8">
        <v>42</v>
      </c>
      <c r="G37" s="8">
        <v>42</v>
      </c>
      <c r="H37" s="8">
        <v>42.5</v>
      </c>
      <c r="I37" s="8">
        <v>42.5</v>
      </c>
      <c r="J37" s="8">
        <v>42.5</v>
      </c>
    </row>
    <row r="38" spans="2:10" x14ac:dyDescent="0.3">
      <c r="B38" s="7" t="s">
        <v>109</v>
      </c>
      <c r="C38" s="8">
        <v>5.3</v>
      </c>
      <c r="D38" s="8">
        <v>5.3</v>
      </c>
      <c r="E38" s="8">
        <v>5.3</v>
      </c>
      <c r="F38" s="8">
        <v>5.3</v>
      </c>
      <c r="G38" s="8">
        <v>4.8</v>
      </c>
      <c r="H38" s="8">
        <v>4.8</v>
      </c>
      <c r="I38" s="8">
        <v>4.8</v>
      </c>
      <c r="J38" s="8">
        <v>4.8</v>
      </c>
    </row>
    <row r="39" spans="2:10" x14ac:dyDescent="0.3">
      <c r="B39" s="7" t="s">
        <v>110</v>
      </c>
      <c r="C39" s="8">
        <v>6.1</v>
      </c>
      <c r="D39" s="8">
        <v>6</v>
      </c>
      <c r="E39" s="8">
        <v>5.9</v>
      </c>
      <c r="F39" s="8">
        <v>5.9</v>
      </c>
      <c r="G39" s="8">
        <v>6.1</v>
      </c>
      <c r="H39" s="8">
        <v>6</v>
      </c>
      <c r="I39" s="8">
        <v>5.9</v>
      </c>
      <c r="J39" s="8">
        <v>5.9</v>
      </c>
    </row>
    <row r="40" spans="2:10" x14ac:dyDescent="0.3">
      <c r="B40" s="7" t="s">
        <v>111</v>
      </c>
      <c r="C40" s="8">
        <v>98.6</v>
      </c>
      <c r="D40" s="8">
        <v>99.6</v>
      </c>
      <c r="E40" s="8">
        <v>100.3</v>
      </c>
      <c r="F40" s="8">
        <v>101</v>
      </c>
      <c r="G40" s="8">
        <v>100.8</v>
      </c>
      <c r="H40" s="8">
        <v>102.2</v>
      </c>
      <c r="I40" s="8">
        <v>103.2</v>
      </c>
      <c r="J40" s="8">
        <v>104.2</v>
      </c>
    </row>
    <row r="41" spans="2:10" x14ac:dyDescent="0.3">
      <c r="B41" s="7" t="s">
        <v>112</v>
      </c>
      <c r="C41" s="8">
        <v>68.599999999999994</v>
      </c>
      <c r="D41" s="8">
        <v>71.599999999999994</v>
      </c>
      <c r="E41" s="8">
        <v>73.5</v>
      </c>
      <c r="F41" s="8">
        <v>75.400000000000006</v>
      </c>
      <c r="G41" s="8">
        <v>77.599999999999994</v>
      </c>
      <c r="H41" s="8">
        <v>79.599999999999994</v>
      </c>
      <c r="I41" s="8">
        <v>81.7</v>
      </c>
      <c r="J41" s="8">
        <v>83.5</v>
      </c>
    </row>
    <row r="42" spans="2:10" x14ac:dyDescent="0.3">
      <c r="B42" s="7" t="s">
        <v>113</v>
      </c>
      <c r="C42" s="8">
        <v>36.4</v>
      </c>
      <c r="D42" s="8">
        <v>36.799999999999997</v>
      </c>
      <c r="E42" s="8">
        <v>37.1</v>
      </c>
      <c r="F42" s="8">
        <v>37.4</v>
      </c>
      <c r="G42" s="8">
        <v>37.700000000000003</v>
      </c>
      <c r="H42" s="8">
        <v>38</v>
      </c>
      <c r="I42" s="8">
        <v>38.299999999999997</v>
      </c>
      <c r="J42" s="8">
        <v>38.6</v>
      </c>
    </row>
    <row r="43" spans="2:10" x14ac:dyDescent="0.3">
      <c r="B43" s="7" t="s">
        <v>114</v>
      </c>
      <c r="C43" s="8">
        <v>52.7</v>
      </c>
      <c r="D43" s="8">
        <v>54.6</v>
      </c>
      <c r="E43" s="8">
        <v>56.1</v>
      </c>
      <c r="F43" s="8">
        <v>57.5</v>
      </c>
      <c r="G43" s="8">
        <v>59.1</v>
      </c>
      <c r="H43" s="8">
        <v>61.1</v>
      </c>
      <c r="I43" s="8">
        <v>63.2</v>
      </c>
      <c r="J43" s="8">
        <v>65.599999999999994</v>
      </c>
    </row>
    <row r="44" spans="2:10" x14ac:dyDescent="0.3">
      <c r="B44" s="7" t="s">
        <v>115</v>
      </c>
      <c r="C44" s="8">
        <v>70</v>
      </c>
      <c r="D44" s="8">
        <v>80</v>
      </c>
      <c r="E44" s="8">
        <v>90</v>
      </c>
      <c r="F44" s="8">
        <v>90</v>
      </c>
      <c r="G44" s="8">
        <v>100</v>
      </c>
      <c r="H44" s="8">
        <v>100</v>
      </c>
      <c r="I44" s="8">
        <v>110</v>
      </c>
      <c r="J44" s="8">
        <v>110</v>
      </c>
    </row>
    <row r="45" spans="2:10" x14ac:dyDescent="0.3">
      <c r="B45" s="7" t="s">
        <v>116</v>
      </c>
      <c r="C45" s="8">
        <v>55.5</v>
      </c>
      <c r="D45" s="8">
        <v>58.5</v>
      </c>
      <c r="E45" s="8">
        <v>61.5</v>
      </c>
      <c r="F45" s="8">
        <v>64</v>
      </c>
      <c r="G45" s="8">
        <v>67</v>
      </c>
      <c r="H45" s="8">
        <v>69</v>
      </c>
      <c r="I45" s="8">
        <v>71</v>
      </c>
      <c r="J45" s="8">
        <v>73</v>
      </c>
    </row>
    <row r="46" spans="2:10" x14ac:dyDescent="0.3">
      <c r="B46" s="7" t="s">
        <v>117</v>
      </c>
      <c r="C46" s="8">
        <v>62</v>
      </c>
      <c r="D46" s="8">
        <v>65</v>
      </c>
      <c r="E46" s="8">
        <v>68</v>
      </c>
      <c r="F46" s="8">
        <v>70.5</v>
      </c>
      <c r="G46" s="8">
        <v>73.5</v>
      </c>
      <c r="H46" s="8">
        <v>75.5</v>
      </c>
      <c r="I46" s="8">
        <v>77.5</v>
      </c>
      <c r="J46" s="8">
        <v>79.5</v>
      </c>
    </row>
    <row r="47" spans="2:10" x14ac:dyDescent="0.3">
      <c r="B47" s="7" t="s">
        <v>118</v>
      </c>
      <c r="C47" s="8">
        <v>58.5</v>
      </c>
      <c r="D47" s="8">
        <v>61.5</v>
      </c>
      <c r="E47" s="8">
        <v>64.5</v>
      </c>
      <c r="F47" s="8">
        <v>67</v>
      </c>
      <c r="G47" s="8">
        <v>70</v>
      </c>
      <c r="H47" s="8">
        <v>72</v>
      </c>
      <c r="I47" s="8">
        <v>74</v>
      </c>
      <c r="J47" s="8">
        <v>76</v>
      </c>
    </row>
    <row r="48" spans="2:10" x14ac:dyDescent="0.3">
      <c r="B48" s="7" t="s">
        <v>119</v>
      </c>
      <c r="C48" s="8">
        <v>65</v>
      </c>
      <c r="D48" s="8">
        <v>68</v>
      </c>
      <c r="E48" s="8">
        <v>71</v>
      </c>
      <c r="F48" s="8">
        <v>73.5</v>
      </c>
      <c r="G48" s="8">
        <v>76.5</v>
      </c>
      <c r="H48" s="8">
        <v>78.5</v>
      </c>
      <c r="I48" s="8">
        <v>80.5</v>
      </c>
      <c r="J48" s="8">
        <v>82.5</v>
      </c>
    </row>
    <row r="58" spans="2:21" x14ac:dyDescent="0.3">
      <c r="B58" s="7" t="s">
        <v>100</v>
      </c>
      <c r="C58" s="7" t="s">
        <v>101</v>
      </c>
      <c r="D58" s="7" t="s">
        <v>102</v>
      </c>
      <c r="E58" s="7" t="s">
        <v>103</v>
      </c>
      <c r="F58" s="7" t="s">
        <v>104</v>
      </c>
      <c r="G58" s="7" t="s">
        <v>105</v>
      </c>
      <c r="H58" s="7" t="s">
        <v>106</v>
      </c>
      <c r="I58" s="7" t="s">
        <v>107</v>
      </c>
      <c r="J58" s="7" t="s">
        <v>108</v>
      </c>
      <c r="K58" s="7" t="s">
        <v>109</v>
      </c>
      <c r="L58" s="7" t="s">
        <v>110</v>
      </c>
      <c r="M58" s="7" t="s">
        <v>111</v>
      </c>
      <c r="N58" s="7" t="s">
        <v>112</v>
      </c>
      <c r="O58" s="7" t="s">
        <v>113</v>
      </c>
      <c r="P58" s="7" t="s">
        <v>114</v>
      </c>
      <c r="Q58" s="7" t="s">
        <v>115</v>
      </c>
      <c r="R58" s="7" t="s">
        <v>116</v>
      </c>
      <c r="S58" s="7" t="s">
        <v>117</v>
      </c>
      <c r="T58" s="7" t="s">
        <v>118</v>
      </c>
      <c r="U58" s="7" t="s">
        <v>119</v>
      </c>
    </row>
    <row r="59" spans="2:21" x14ac:dyDescent="0.3">
      <c r="B59" s="8" t="s">
        <v>120</v>
      </c>
      <c r="C59" s="8" t="s">
        <v>7</v>
      </c>
      <c r="D59" s="8">
        <v>42</v>
      </c>
      <c r="E59" s="8" t="s">
        <v>121</v>
      </c>
      <c r="F59" s="8">
        <v>11</v>
      </c>
      <c r="G59" s="8" t="s">
        <v>122</v>
      </c>
      <c r="H59" s="8">
        <v>50.9</v>
      </c>
      <c r="I59" s="8">
        <v>8</v>
      </c>
      <c r="J59" s="8">
        <v>42</v>
      </c>
      <c r="K59" s="8">
        <v>5.3</v>
      </c>
      <c r="L59" s="8">
        <v>6.1</v>
      </c>
      <c r="M59" s="8">
        <v>98.6</v>
      </c>
      <c r="N59" s="8">
        <v>68.599999999999994</v>
      </c>
      <c r="O59" s="8">
        <v>36.4</v>
      </c>
      <c r="P59" s="8">
        <v>52.7</v>
      </c>
      <c r="Q59" s="8">
        <v>70</v>
      </c>
      <c r="R59" s="8">
        <v>55.5</v>
      </c>
      <c r="S59" s="8">
        <v>62</v>
      </c>
      <c r="T59" s="8">
        <v>58.5</v>
      </c>
      <c r="U59" s="8">
        <v>65</v>
      </c>
    </row>
    <row r="60" spans="2:21" x14ac:dyDescent="0.3">
      <c r="B60" s="8" t="s">
        <v>123</v>
      </c>
      <c r="C60" s="8" t="s">
        <v>7</v>
      </c>
      <c r="D60" s="8">
        <v>45</v>
      </c>
      <c r="E60" s="8" t="s">
        <v>121</v>
      </c>
      <c r="F60" s="8">
        <v>13</v>
      </c>
      <c r="G60" s="8" t="s">
        <v>124</v>
      </c>
      <c r="H60" s="8">
        <v>51.9</v>
      </c>
      <c r="I60" s="8">
        <v>8</v>
      </c>
      <c r="J60" s="8">
        <v>42</v>
      </c>
      <c r="K60" s="8">
        <v>5.3</v>
      </c>
      <c r="L60" s="8">
        <v>6</v>
      </c>
      <c r="M60" s="8">
        <v>99.6</v>
      </c>
      <c r="N60" s="8">
        <v>71.599999999999994</v>
      </c>
      <c r="O60" s="8">
        <v>36.799999999999997</v>
      </c>
      <c r="P60" s="8">
        <v>54.6</v>
      </c>
      <c r="Q60" s="8">
        <v>80</v>
      </c>
      <c r="R60" s="8">
        <v>58.5</v>
      </c>
      <c r="S60" s="8">
        <v>65</v>
      </c>
      <c r="T60" s="8">
        <v>61.5</v>
      </c>
      <c r="U60" s="8">
        <v>68</v>
      </c>
    </row>
    <row r="61" spans="2:21" x14ac:dyDescent="0.3">
      <c r="B61" s="8" t="s">
        <v>125</v>
      </c>
      <c r="C61" s="8" t="s">
        <v>7</v>
      </c>
      <c r="D61" s="8">
        <v>47.5</v>
      </c>
      <c r="E61" s="8" t="s">
        <v>126</v>
      </c>
      <c r="F61" s="8">
        <v>14.5</v>
      </c>
      <c r="G61" s="8" t="s">
        <v>8</v>
      </c>
      <c r="H61" s="8">
        <v>53</v>
      </c>
      <c r="I61" s="8">
        <v>8</v>
      </c>
      <c r="J61" s="8">
        <v>42</v>
      </c>
      <c r="K61" s="8">
        <v>5.3</v>
      </c>
      <c r="L61" s="8">
        <v>5.9</v>
      </c>
      <c r="M61" s="8">
        <v>100.3</v>
      </c>
      <c r="N61" s="8">
        <v>73.5</v>
      </c>
      <c r="O61" s="8">
        <v>37.1</v>
      </c>
      <c r="P61" s="8">
        <v>56.1</v>
      </c>
      <c r="Q61" s="8">
        <v>90</v>
      </c>
      <c r="R61" s="8">
        <v>61.5</v>
      </c>
      <c r="S61" s="8">
        <v>68</v>
      </c>
      <c r="T61" s="8">
        <v>64.5</v>
      </c>
      <c r="U61" s="8">
        <v>71</v>
      </c>
    </row>
    <row r="62" spans="2:21" x14ac:dyDescent="0.3">
      <c r="B62" s="8" t="s">
        <v>127</v>
      </c>
      <c r="C62" s="8" t="s">
        <v>7</v>
      </c>
      <c r="D62" s="8">
        <v>50</v>
      </c>
      <c r="E62" s="8" t="s">
        <v>128</v>
      </c>
      <c r="F62" s="8">
        <v>16</v>
      </c>
      <c r="G62" s="8" t="s">
        <v>8</v>
      </c>
      <c r="H62" s="8">
        <v>54.2</v>
      </c>
      <c r="I62" s="8">
        <v>8</v>
      </c>
      <c r="J62" s="8">
        <v>42</v>
      </c>
      <c r="K62" s="8">
        <v>5.3</v>
      </c>
      <c r="L62" s="8">
        <v>5.9</v>
      </c>
      <c r="M62" s="8">
        <v>101</v>
      </c>
      <c r="N62" s="8">
        <v>75.400000000000006</v>
      </c>
      <c r="O62" s="8">
        <v>37.4</v>
      </c>
      <c r="P62" s="8">
        <v>57.5</v>
      </c>
      <c r="Q62" s="8">
        <v>90</v>
      </c>
      <c r="R62" s="8">
        <v>64</v>
      </c>
      <c r="S62" s="8">
        <v>70.5</v>
      </c>
      <c r="T62" s="8">
        <v>67</v>
      </c>
      <c r="U62" s="8">
        <v>73.5</v>
      </c>
    </row>
    <row r="63" spans="2:21" x14ac:dyDescent="0.3">
      <c r="B63" s="8" t="s">
        <v>129</v>
      </c>
      <c r="C63" s="8" t="s">
        <v>7</v>
      </c>
      <c r="D63" s="8">
        <v>52.5</v>
      </c>
      <c r="E63" s="8" t="s">
        <v>13</v>
      </c>
      <c r="F63" s="8">
        <v>17.5</v>
      </c>
      <c r="G63" s="8" t="s">
        <v>130</v>
      </c>
      <c r="H63" s="8">
        <v>55.4</v>
      </c>
      <c r="I63" s="8">
        <v>7.8</v>
      </c>
      <c r="J63" s="8">
        <v>42</v>
      </c>
      <c r="K63" s="8">
        <v>4.8</v>
      </c>
      <c r="L63" s="8">
        <v>6.1</v>
      </c>
      <c r="M63" s="8">
        <v>100.8</v>
      </c>
      <c r="N63" s="8">
        <v>77.599999999999994</v>
      </c>
      <c r="O63" s="8">
        <v>37.700000000000003</v>
      </c>
      <c r="P63" s="8">
        <v>59.1</v>
      </c>
      <c r="Q63" s="8">
        <v>100</v>
      </c>
      <c r="R63" s="8">
        <v>67</v>
      </c>
      <c r="S63" s="8">
        <v>73.5</v>
      </c>
      <c r="T63" s="8">
        <v>70</v>
      </c>
      <c r="U63" s="8">
        <v>76.5</v>
      </c>
    </row>
    <row r="64" spans="2:21" x14ac:dyDescent="0.3">
      <c r="B64" s="8" t="s">
        <v>131</v>
      </c>
      <c r="C64" s="8" t="s">
        <v>7</v>
      </c>
      <c r="D64" s="8">
        <v>54.8</v>
      </c>
      <c r="E64" s="8" t="s">
        <v>9</v>
      </c>
      <c r="F64" s="8">
        <v>19.5</v>
      </c>
      <c r="G64" s="8" t="s">
        <v>132</v>
      </c>
      <c r="H64" s="8">
        <v>56.7</v>
      </c>
      <c r="I64" s="8">
        <v>7.8</v>
      </c>
      <c r="J64" s="8">
        <v>42.5</v>
      </c>
      <c r="K64" s="8">
        <v>4.8</v>
      </c>
      <c r="L64" s="8">
        <v>6</v>
      </c>
      <c r="M64" s="8">
        <v>102.2</v>
      </c>
      <c r="N64" s="8">
        <v>79.599999999999994</v>
      </c>
      <c r="O64" s="8">
        <v>38</v>
      </c>
      <c r="P64" s="8">
        <v>61.1</v>
      </c>
      <c r="Q64" s="8">
        <v>100</v>
      </c>
      <c r="R64" s="8">
        <v>69</v>
      </c>
      <c r="S64" s="8">
        <v>75.5</v>
      </c>
      <c r="T64" s="8">
        <v>72</v>
      </c>
      <c r="U64" s="8">
        <v>78.5</v>
      </c>
    </row>
    <row r="65" spans="2:21" x14ac:dyDescent="0.3">
      <c r="B65" s="8" t="s">
        <v>133</v>
      </c>
      <c r="C65" s="8" t="s">
        <v>7</v>
      </c>
      <c r="D65" s="8">
        <v>56.7</v>
      </c>
      <c r="E65" s="8" t="s">
        <v>134</v>
      </c>
      <c r="F65" s="8">
        <v>22</v>
      </c>
      <c r="G65" s="8" t="s">
        <v>135</v>
      </c>
      <c r="H65" s="8">
        <v>57.9</v>
      </c>
      <c r="I65" s="8">
        <v>7.5</v>
      </c>
      <c r="J65" s="8">
        <v>42.5</v>
      </c>
      <c r="K65" s="8">
        <v>4.8</v>
      </c>
      <c r="L65" s="8">
        <v>5.9</v>
      </c>
      <c r="M65" s="8">
        <v>103.2</v>
      </c>
      <c r="N65" s="8">
        <v>81.7</v>
      </c>
      <c r="O65" s="8">
        <v>38.299999999999997</v>
      </c>
      <c r="P65" s="8">
        <v>63.2</v>
      </c>
      <c r="Q65" s="8">
        <v>110</v>
      </c>
      <c r="R65" s="8">
        <v>71</v>
      </c>
      <c r="S65" s="8">
        <v>77.5</v>
      </c>
      <c r="T65" s="8">
        <v>74</v>
      </c>
      <c r="U65" s="8">
        <v>80.5</v>
      </c>
    </row>
    <row r="66" spans="2:21" x14ac:dyDescent="0.3">
      <c r="B66" s="8" t="s">
        <v>136</v>
      </c>
      <c r="C66" s="8" t="s">
        <v>7</v>
      </c>
      <c r="D66" s="8">
        <v>58.6</v>
      </c>
      <c r="E66" s="8" t="s">
        <v>137</v>
      </c>
      <c r="F66" s="8">
        <v>24.5</v>
      </c>
      <c r="G66" s="8" t="s">
        <v>135</v>
      </c>
      <c r="H66" s="8">
        <v>59.3</v>
      </c>
      <c r="I66" s="8">
        <v>7.5</v>
      </c>
      <c r="J66" s="8">
        <v>42.5</v>
      </c>
      <c r="K66" s="8">
        <v>4.8</v>
      </c>
      <c r="L66" s="8">
        <v>5.9</v>
      </c>
      <c r="M66" s="8">
        <v>104.2</v>
      </c>
      <c r="N66" s="8">
        <v>83.5</v>
      </c>
      <c r="O66" s="8">
        <v>38.6</v>
      </c>
      <c r="P66" s="8">
        <v>65.599999999999994</v>
      </c>
      <c r="Q66" s="8">
        <v>110</v>
      </c>
      <c r="R66" s="8">
        <v>73</v>
      </c>
      <c r="S66" s="8">
        <v>79.5</v>
      </c>
      <c r="T66" s="8">
        <v>76</v>
      </c>
      <c r="U66" s="8">
        <v>82.5</v>
      </c>
    </row>
    <row r="67" spans="2:21" x14ac:dyDescent="0.3">
      <c r="K67" s="9"/>
    </row>
    <row r="68" spans="2:21" x14ac:dyDescent="0.3">
      <c r="B68" s="5" t="s">
        <v>138</v>
      </c>
      <c r="K68" s="9"/>
      <c r="L68" s="9"/>
      <c r="M68" s="9"/>
      <c r="N68" s="9"/>
      <c r="O68" s="9"/>
      <c r="P68" s="9"/>
    </row>
    <row r="69" spans="2:21" x14ac:dyDescent="0.3">
      <c r="B69" s="5" t="s">
        <v>139</v>
      </c>
      <c r="M69" s="9"/>
      <c r="N69" s="9"/>
      <c r="O69" s="9"/>
      <c r="P69" s="9"/>
    </row>
    <row r="70" spans="2:21" x14ac:dyDescent="0.3">
      <c r="B70" s="5" t="s">
        <v>140</v>
      </c>
      <c r="K70" s="10"/>
    </row>
    <row r="71" spans="2:21" x14ac:dyDescent="0.3">
      <c r="B71" s="5" t="s">
        <v>141</v>
      </c>
    </row>
    <row r="72" spans="2:21" x14ac:dyDescent="0.3">
      <c r="B72" s="5" t="s">
        <v>142</v>
      </c>
    </row>
    <row r="73" spans="2:21" x14ac:dyDescent="0.3">
      <c r="B73" s="5">
        <v>47</v>
      </c>
      <c r="K73" s="10"/>
    </row>
    <row r="74" spans="2:21" x14ac:dyDescent="0.3">
      <c r="B74" s="5" t="s">
        <v>143</v>
      </c>
    </row>
    <row r="75" spans="2:21" x14ac:dyDescent="0.3">
      <c r="B75" s="5" t="s">
        <v>144</v>
      </c>
    </row>
    <row r="76" spans="2:21" x14ac:dyDescent="0.3">
      <c r="B76" s="5" t="s">
        <v>145</v>
      </c>
      <c r="K76" s="10"/>
    </row>
    <row r="77" spans="2:21" x14ac:dyDescent="0.3">
      <c r="B77" s="5" t="s">
        <v>146</v>
      </c>
    </row>
    <row r="78" spans="2:21" x14ac:dyDescent="0.3">
      <c r="B78" s="5">
        <v>50</v>
      </c>
    </row>
    <row r="79" spans="2:21" x14ac:dyDescent="0.3">
      <c r="B79" s="5" t="s">
        <v>147</v>
      </c>
      <c r="K79" s="10"/>
    </row>
    <row r="80" spans="2:21" x14ac:dyDescent="0.3">
      <c r="B80" s="5" t="s">
        <v>148</v>
      </c>
    </row>
    <row r="81" spans="2:11" x14ac:dyDescent="0.3">
      <c r="B81" s="5" t="s">
        <v>149</v>
      </c>
    </row>
    <row r="82" spans="2:11" x14ac:dyDescent="0.3">
      <c r="B82" s="5" t="s">
        <v>150</v>
      </c>
      <c r="K82" s="10"/>
    </row>
    <row r="83" spans="2:11" x14ac:dyDescent="0.3">
      <c r="B83" s="5">
        <v>52</v>
      </c>
    </row>
    <row r="84" spans="2:11" x14ac:dyDescent="0.3">
      <c r="B84" s="5" t="s">
        <v>151</v>
      </c>
    </row>
    <row r="85" spans="2:11" x14ac:dyDescent="0.3">
      <c r="B85" s="5" t="s">
        <v>152</v>
      </c>
    </row>
    <row r="86" spans="2:11" x14ac:dyDescent="0.3">
      <c r="B86" s="5" t="s">
        <v>153</v>
      </c>
    </row>
    <row r="87" spans="2:11" x14ac:dyDescent="0.3">
      <c r="B87" s="5" t="s">
        <v>154</v>
      </c>
    </row>
    <row r="88" spans="2:11" x14ac:dyDescent="0.3">
      <c r="B88" s="5">
        <v>54</v>
      </c>
    </row>
    <row r="89" spans="2:11" x14ac:dyDescent="0.3">
      <c r="B89" s="5" t="s">
        <v>155</v>
      </c>
    </row>
    <row r="90" spans="2:11" x14ac:dyDescent="0.3">
      <c r="B90" s="5" t="s">
        <v>156</v>
      </c>
    </row>
    <row r="91" spans="2:11" x14ac:dyDescent="0.3">
      <c r="B91" s="5" t="s">
        <v>157</v>
      </c>
    </row>
    <row r="92" spans="2:11" x14ac:dyDescent="0.3">
      <c r="B92" s="5" t="s">
        <v>158</v>
      </c>
    </row>
    <row r="93" spans="2:11" x14ac:dyDescent="0.3">
      <c r="B93" s="5">
        <v>56</v>
      </c>
    </row>
    <row r="94" spans="2:11" x14ac:dyDescent="0.3">
      <c r="B94" s="5" t="s">
        <v>159</v>
      </c>
    </row>
    <row r="95" spans="2:11" x14ac:dyDescent="0.3">
      <c r="B95" s="5" t="s">
        <v>160</v>
      </c>
    </row>
    <row r="96" spans="2:11" x14ac:dyDescent="0.3">
      <c r="B96" s="5" t="s">
        <v>161</v>
      </c>
    </row>
    <row r="97" spans="2:2" x14ac:dyDescent="0.3">
      <c r="B97" s="5" t="s">
        <v>162</v>
      </c>
    </row>
    <row r="98" spans="2:2" x14ac:dyDescent="0.3">
      <c r="B98" s="5">
        <v>58</v>
      </c>
    </row>
    <row r="99" spans="2:2" x14ac:dyDescent="0.3">
      <c r="B99" s="5" t="s">
        <v>163</v>
      </c>
    </row>
    <row r="100" spans="2:2" x14ac:dyDescent="0.3">
      <c r="B100" s="5" t="s">
        <v>164</v>
      </c>
    </row>
    <row r="101" spans="2:2" x14ac:dyDescent="0.3">
      <c r="B101" s="5" t="s">
        <v>165</v>
      </c>
    </row>
    <row r="102" spans="2:2" x14ac:dyDescent="0.3">
      <c r="B102" s="5" t="s">
        <v>166</v>
      </c>
    </row>
    <row r="103" spans="2:2" x14ac:dyDescent="0.3">
      <c r="B103" s="5">
        <v>60</v>
      </c>
    </row>
    <row r="104" spans="2:2" x14ac:dyDescent="0.3">
      <c r="B104" s="5" t="s">
        <v>167</v>
      </c>
    </row>
    <row r="105" spans="2:2" x14ac:dyDescent="0.3">
      <c r="B105" s="5" t="s">
        <v>168</v>
      </c>
    </row>
    <row r="106" spans="2:2" x14ac:dyDescent="0.3">
      <c r="B106" s="5" t="s">
        <v>169</v>
      </c>
    </row>
    <row r="107" spans="2:2" x14ac:dyDescent="0.3">
      <c r="B107" s="5" t="s">
        <v>170</v>
      </c>
    </row>
    <row r="108" spans="2:2" x14ac:dyDescent="0.3">
      <c r="B108" s="5">
        <v>62</v>
      </c>
    </row>
    <row r="109" spans="2:2" x14ac:dyDescent="0.3">
      <c r="B109" s="5" t="s">
        <v>171</v>
      </c>
    </row>
    <row r="110" spans="2:2" x14ac:dyDescent="0.3">
      <c r="B110" s="5" t="s">
        <v>172</v>
      </c>
    </row>
    <row r="111" spans="2:2" x14ac:dyDescent="0.3">
      <c r="B111" s="5" t="s">
        <v>173</v>
      </c>
    </row>
    <row r="112" spans="2:2" x14ac:dyDescent="0.3">
      <c r="B112" s="5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BMC Roadmachine One 2023</vt:lpstr>
      <vt:lpstr>BMC Roadmachine X 2023</vt:lpstr>
      <vt:lpstr>Cannondale Synapse Carbon 2023</vt:lpstr>
      <vt:lpstr>Canyon Endurance CF SL 2023</vt:lpstr>
      <vt:lpstr>Specialized Roubaix 2023</vt:lpstr>
      <vt:lpstr>Trek Domane SL Gen 4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Walker</dc:creator>
  <cp:lastModifiedBy>Jeff Walker</cp:lastModifiedBy>
  <dcterms:created xsi:type="dcterms:W3CDTF">2023-06-25T12:59:54Z</dcterms:created>
  <dcterms:modified xsi:type="dcterms:W3CDTF">2023-06-29T01:10:23Z</dcterms:modified>
</cp:coreProperties>
</file>