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21197\Desktop\LARNT data files\"/>
    </mc:Choice>
  </mc:AlternateContent>
  <bookViews>
    <workbookView xWindow="0" yWindow="105" windowWidth="11145" windowHeight="636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C24" i="6" l="1"/>
  <c r="G24" i="6" s="1"/>
  <c r="C25" i="6"/>
  <c r="G25" i="6" s="1"/>
  <c r="C26" i="6"/>
  <c r="C27" i="6"/>
  <c r="G27" i="6" s="1"/>
  <c r="C28" i="6"/>
  <c r="C29" i="6"/>
  <c r="G29" i="6" s="1"/>
  <c r="C30" i="6"/>
  <c r="C31" i="6"/>
  <c r="G31" i="6" s="1"/>
  <c r="C32" i="6"/>
  <c r="C33" i="6"/>
  <c r="G33" i="6" s="1"/>
  <c r="C34" i="6"/>
  <c r="C35" i="6"/>
  <c r="G35" i="6" s="1"/>
  <c r="C36" i="6"/>
  <c r="C37" i="6"/>
  <c r="G37" i="6" s="1"/>
  <c r="C38" i="6"/>
  <c r="C39" i="6"/>
  <c r="G39" i="6" s="1"/>
  <c r="C40" i="6"/>
  <c r="C41" i="6"/>
  <c r="G41" i="6" s="1"/>
  <c r="C42" i="6"/>
  <c r="G26" i="6"/>
  <c r="G28" i="6"/>
  <c r="G30" i="6"/>
  <c r="G32" i="6"/>
  <c r="G34" i="6"/>
  <c r="G36" i="6"/>
  <c r="G38" i="6"/>
  <c r="G40" i="6"/>
  <c r="G42" i="6"/>
  <c r="C23" i="6"/>
  <c r="G23" i="6" s="1"/>
  <c r="B4" i="6"/>
  <c r="B17" i="6" s="1"/>
  <c r="B19" i="6"/>
  <c r="B15" i="6"/>
  <c r="B11" i="6"/>
  <c r="B7" i="6"/>
  <c r="E38" i="6"/>
  <c r="E30" i="6"/>
  <c r="B18" i="6"/>
  <c r="B14" i="6"/>
  <c r="B10" i="6"/>
  <c r="B6" i="6"/>
  <c r="E36" i="6"/>
  <c r="E28" i="6"/>
  <c r="E41" i="6"/>
  <c r="E37" i="6"/>
  <c r="E33" i="6"/>
  <c r="E29" i="6"/>
  <c r="E25" i="6"/>
  <c r="P41" i="6" l="1"/>
  <c r="H23" i="6"/>
  <c r="K23" i="6" s="1"/>
  <c r="I23" i="6"/>
  <c r="J23" i="6" s="1"/>
  <c r="L23" i="6" s="1"/>
  <c r="H33" i="6"/>
  <c r="K33" i="6" s="1"/>
  <c r="I33" i="6"/>
  <c r="J33" i="6" s="1"/>
  <c r="L33" i="6" s="1"/>
  <c r="E27" i="6"/>
  <c r="E35" i="6"/>
  <c r="E24" i="6"/>
  <c r="E40" i="6"/>
  <c r="B12" i="6"/>
  <c r="E26" i="6"/>
  <c r="E42" i="6"/>
  <c r="B13" i="6"/>
  <c r="E23" i="6"/>
  <c r="E31" i="6"/>
  <c r="E39" i="6"/>
  <c r="E32" i="6"/>
  <c r="B8" i="6"/>
  <c r="B16" i="6"/>
  <c r="E34" i="6"/>
  <c r="B9" i="6"/>
</calcChain>
</file>

<file path=xl/sharedStrings.xml><?xml version="1.0" encoding="utf-8"?>
<sst xmlns="http://schemas.openxmlformats.org/spreadsheetml/2006/main" count="35" uniqueCount="23">
  <si>
    <t>Spec Results</t>
  </si>
  <si>
    <t>Sample</t>
  </si>
  <si>
    <t>Results - Blank</t>
  </si>
  <si>
    <t>DC Bradford</t>
  </si>
  <si>
    <t>Average</t>
  </si>
  <si>
    <t>Fold Change</t>
  </si>
  <si>
    <t>According to curve</t>
  </si>
  <si>
    <t>Std Dev</t>
  </si>
  <si>
    <t>Std Error</t>
  </si>
  <si>
    <t>Total protein (ug)</t>
  </si>
  <si>
    <t>ATP (per ug protein)</t>
  </si>
  <si>
    <t>Protein (ug/ul)</t>
  </si>
  <si>
    <t>94 WT</t>
  </si>
  <si>
    <t>124 WT</t>
  </si>
  <si>
    <t>134 WT</t>
  </si>
  <si>
    <t>152 WT</t>
  </si>
  <si>
    <t>155 WT</t>
  </si>
  <si>
    <t>92 KO</t>
  </si>
  <si>
    <t>99 KO</t>
  </si>
  <si>
    <t>123 KO</t>
  </si>
  <si>
    <t>132 KO</t>
  </si>
  <si>
    <t>144 KO</t>
  </si>
  <si>
    <t>T-test WT vs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</si>
</sst>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/>
              <a:t>Intracellular liver ATP L-ARNT WT vs KO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errBars>
            <c:errBarType val="both"/>
            <c:errValType val="cust"/>
            <c:noEndCap val="0"/>
            <c:plus>
              <c:numRef>
                <c:f>Sheet1!$L$23</c:f>
                <c:numCache>
                  <c:formatCode>General</c:formatCode>
                  <c:ptCount val="1"/>
                  <c:pt idx="0">
                    <c:v>0.19913255472487379</c:v>
                  </c:pt>
                </c:numCache>
              </c:numRef>
            </c:plus>
            <c:minus>
              <c:numRef>
                <c:f>Sheet1!$L$23</c:f>
                <c:numCache>
                  <c:formatCode>General</c:formatCode>
                  <c:ptCount val="1"/>
                  <c:pt idx="0">
                    <c:v>0.19913255472487379</c:v>
                  </c:pt>
                </c:numCache>
              </c:numRef>
            </c:minus>
          </c:errBars>
          <c:cat>
            <c:numRef>
              <c:f>Sheet1!$L$26</c:f>
              <c:numCache>
                <c:formatCode>General</c:formatCode>
                <c:ptCount val="1"/>
              </c:numCache>
            </c:numRef>
          </c:cat>
          <c:val>
            <c:numRef>
              <c:f>Sheet1!$K$23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L-ARNT KO</c:v>
          </c:tx>
          <c:invertIfNegative val="0"/>
          <c:errBars>
            <c:errBarType val="both"/>
            <c:errValType val="cust"/>
            <c:noEndCap val="0"/>
            <c:plus>
              <c:numRef>
                <c:f>Sheet1!$L$33</c:f>
                <c:numCache>
                  <c:formatCode>General</c:formatCode>
                  <c:ptCount val="1"/>
                  <c:pt idx="0">
                    <c:v>5.3652061180740056E-2</c:v>
                  </c:pt>
                </c:numCache>
              </c:numRef>
            </c:plus>
            <c:minus>
              <c:numRef>
                <c:f>Sheet1!$L$33</c:f>
                <c:numCache>
                  <c:formatCode>General</c:formatCode>
                  <c:ptCount val="1"/>
                  <c:pt idx="0">
                    <c:v>5.3652061180740056E-2</c:v>
                  </c:pt>
                </c:numCache>
              </c:numRef>
            </c:minus>
          </c:errBars>
          <c:cat>
            <c:numRef>
              <c:f>Sheet1!$L$26</c:f>
              <c:numCache>
                <c:formatCode>General</c:formatCode>
                <c:ptCount val="1"/>
              </c:numCache>
            </c:numRef>
          </c:cat>
          <c:val>
            <c:numRef>
              <c:f>Sheet1!$K$33</c:f>
              <c:numCache>
                <c:formatCode>General</c:formatCode>
                <c:ptCount val="1"/>
                <c:pt idx="0">
                  <c:v>0.32547069057711608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905304"/>
        <c:axId val="405907264"/>
      </c:barChart>
      <c:catAx>
        <c:axId val="4059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907264"/>
        <c:crosses val="autoZero"/>
        <c:auto val="1"/>
        <c:lblAlgn val="ctr"/>
        <c:lblOffset val="100"/>
        <c:noMultiLvlLbl val="0"/>
      </c:catAx>
      <c:valAx>
        <c:axId val="405907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Fold</a:t>
                </a:r>
                <a:r>
                  <a:rPr lang="en-AU" baseline="0"/>
                  <a:t> change</a:t>
                </a:r>
                <a:endParaRPr lang="en-AU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0590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21</xdr:row>
      <xdr:rowOff>19050</xdr:rowOff>
    </xdr:from>
    <xdr:to>
      <xdr:col>18</xdr:col>
      <xdr:colOff>571500</xdr:colOff>
      <xdr:row>38</xdr:row>
      <xdr:rowOff>9525</xdr:rowOff>
    </xdr:to>
    <xdr:graphicFrame macro="">
      <xdr:nvGraphicFramePr>
        <xdr:cNvPr id="92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466725</xdr:colOff>
          <xdr:row>1</xdr:row>
          <xdr:rowOff>9525</xdr:rowOff>
        </xdr:from>
        <xdr:to>
          <xdr:col>6</xdr:col>
          <xdr:colOff>590550</xdr:colOff>
          <xdr:row>18</xdr:row>
          <xdr:rowOff>133350</xdr:rowOff>
        </xdr:to>
        <xdr:sp macro="" textlink="">
          <xdr:nvSpPr>
            <xdr:cNvPr id="9229" name="Object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66"/>
  <sheetViews>
    <sheetView tabSelected="1" workbookViewId="0">
      <selection activeCell="B43" sqref="B43"/>
    </sheetView>
  </sheetViews>
  <sheetFormatPr defaultRowHeight="12.75" x14ac:dyDescent="0.2"/>
  <cols>
    <col min="1" max="1" width="17.5703125" customWidth="1"/>
    <col min="2" max="2" width="15.85546875" customWidth="1"/>
    <col min="3" max="3" width="17.28515625" customWidth="1"/>
    <col min="4" max="4" width="20.7109375" customWidth="1"/>
    <col min="5" max="6" width="18.7109375" customWidth="1"/>
    <col min="7" max="7" width="20" customWidth="1"/>
    <col min="8" max="8" width="11.140625" customWidth="1"/>
    <col min="9" max="10" width="11.42578125" customWidth="1"/>
    <col min="11" max="11" width="12.28515625" customWidth="1"/>
    <col min="12" max="12" width="12.42578125" bestFit="1" customWidth="1"/>
    <col min="13" max="13" width="13.28515625" customWidth="1"/>
    <col min="14" max="14" width="12.140625" customWidth="1"/>
    <col min="15" max="15" width="15.28515625" customWidth="1"/>
    <col min="17" max="17" width="12.5703125" customWidth="1"/>
    <col min="19" max="19" width="13.28515625" customWidth="1"/>
    <col min="20" max="20" width="10.7109375" customWidth="1"/>
  </cols>
  <sheetData>
    <row r="3" spans="1:3" x14ac:dyDescent="0.2">
      <c r="A3" t="s">
        <v>0</v>
      </c>
    </row>
    <row r="4" spans="1:3" x14ac:dyDescent="0.2">
      <c r="A4">
        <v>8</v>
      </c>
      <c r="B4">
        <f>AVERAGE(A4:A5)</f>
        <v>8</v>
      </c>
      <c r="C4">
        <v>0</v>
      </c>
    </row>
    <row r="5" spans="1:3" x14ac:dyDescent="0.2">
      <c r="A5">
        <v>8</v>
      </c>
      <c r="C5">
        <v>0</v>
      </c>
    </row>
    <row r="6" spans="1:3" x14ac:dyDescent="0.2">
      <c r="A6">
        <v>8</v>
      </c>
      <c r="B6" s="1">
        <f t="shared" ref="B6:B19" si="0">A6-$B$4</f>
        <v>0</v>
      </c>
      <c r="C6">
        <v>1E-10</v>
      </c>
    </row>
    <row r="7" spans="1:3" x14ac:dyDescent="0.2">
      <c r="A7">
        <v>16</v>
      </c>
      <c r="B7" s="1">
        <f t="shared" si="0"/>
        <v>8</v>
      </c>
      <c r="C7">
        <v>1E-10</v>
      </c>
    </row>
    <row r="8" spans="1:3" x14ac:dyDescent="0.2">
      <c r="A8">
        <v>44</v>
      </c>
      <c r="B8" s="1">
        <f t="shared" si="0"/>
        <v>36</v>
      </c>
      <c r="C8">
        <v>1.0000000000000001E-9</v>
      </c>
    </row>
    <row r="9" spans="1:3" x14ac:dyDescent="0.2">
      <c r="A9">
        <v>48</v>
      </c>
      <c r="B9" s="1">
        <f t="shared" si="0"/>
        <v>40</v>
      </c>
      <c r="C9">
        <v>1.0000000000000001E-9</v>
      </c>
    </row>
    <row r="10" spans="1:3" x14ac:dyDescent="0.2">
      <c r="A10">
        <v>328</v>
      </c>
      <c r="B10" s="1">
        <f t="shared" si="0"/>
        <v>320</v>
      </c>
      <c r="C10">
        <v>1E-8</v>
      </c>
    </row>
    <row r="11" spans="1:3" x14ac:dyDescent="0.2">
      <c r="A11">
        <v>352</v>
      </c>
      <c r="B11" s="1">
        <f t="shared" si="0"/>
        <v>344</v>
      </c>
      <c r="C11">
        <v>1E-8</v>
      </c>
    </row>
    <row r="12" spans="1:3" x14ac:dyDescent="0.2">
      <c r="A12">
        <v>3196</v>
      </c>
      <c r="B12" s="1">
        <f t="shared" si="0"/>
        <v>3188</v>
      </c>
      <c r="C12">
        <v>9.9999999999999995E-8</v>
      </c>
    </row>
    <row r="13" spans="1:3" x14ac:dyDescent="0.2">
      <c r="A13">
        <v>3056</v>
      </c>
      <c r="B13" s="1">
        <f t="shared" si="0"/>
        <v>3048</v>
      </c>
      <c r="C13">
        <v>9.9999999999999995E-8</v>
      </c>
    </row>
    <row r="14" spans="1:3" x14ac:dyDescent="0.2">
      <c r="A14">
        <v>18716</v>
      </c>
      <c r="B14" s="1">
        <f t="shared" si="0"/>
        <v>18708</v>
      </c>
      <c r="C14">
        <v>9.9999999999999995E-7</v>
      </c>
    </row>
    <row r="15" spans="1:3" x14ac:dyDescent="0.2">
      <c r="A15">
        <v>19048</v>
      </c>
      <c r="B15" s="1">
        <f t="shared" si="0"/>
        <v>19040</v>
      </c>
      <c r="C15">
        <v>9.9999999999999995E-7</v>
      </c>
    </row>
    <row r="16" spans="1:3" x14ac:dyDescent="0.2">
      <c r="A16">
        <v>47876</v>
      </c>
      <c r="B16" s="1">
        <f t="shared" si="0"/>
        <v>47868</v>
      </c>
      <c r="C16" s="4">
        <v>1.0000000000000001E-5</v>
      </c>
    </row>
    <row r="17" spans="1:24" x14ac:dyDescent="0.2">
      <c r="A17">
        <v>46816</v>
      </c>
      <c r="B17" s="1">
        <f t="shared" si="0"/>
        <v>46808</v>
      </c>
      <c r="C17" s="4">
        <v>1.0000000000000001E-5</v>
      </c>
    </row>
    <row r="18" spans="1:24" x14ac:dyDescent="0.2">
      <c r="A18">
        <v>109572</v>
      </c>
      <c r="B18" s="1">
        <f t="shared" si="0"/>
        <v>109564</v>
      </c>
      <c r="C18" s="4">
        <v>1E-4</v>
      </c>
    </row>
    <row r="19" spans="1:24" x14ac:dyDescent="0.2">
      <c r="A19">
        <v>113928</v>
      </c>
      <c r="B19" s="1">
        <f t="shared" si="0"/>
        <v>113920</v>
      </c>
      <c r="C19" s="4">
        <v>1E-4</v>
      </c>
    </row>
    <row r="20" spans="1:24" x14ac:dyDescent="0.2">
      <c r="D20" s="1"/>
    </row>
    <row r="21" spans="1:24" x14ac:dyDescent="0.2">
      <c r="B21" s="3" t="s">
        <v>3</v>
      </c>
      <c r="C21" s="3"/>
      <c r="D21" s="1"/>
    </row>
    <row r="22" spans="1:24" x14ac:dyDescent="0.2">
      <c r="A22" s="3" t="s">
        <v>1</v>
      </c>
      <c r="B22" s="3" t="s">
        <v>11</v>
      </c>
      <c r="C22" s="3" t="s">
        <v>9</v>
      </c>
      <c r="D22" s="3" t="s">
        <v>0</v>
      </c>
      <c r="E22" s="3" t="s">
        <v>2</v>
      </c>
      <c r="F22" s="3" t="s">
        <v>6</v>
      </c>
      <c r="G22" s="3" t="s">
        <v>10</v>
      </c>
      <c r="H22" s="3" t="s">
        <v>4</v>
      </c>
      <c r="I22" s="3" t="s">
        <v>7</v>
      </c>
      <c r="J22" s="3" t="s">
        <v>8</v>
      </c>
      <c r="K22" s="3" t="s">
        <v>5</v>
      </c>
      <c r="L22" s="3" t="s">
        <v>8</v>
      </c>
      <c r="O22" s="3"/>
    </row>
    <row r="23" spans="1:24" x14ac:dyDescent="0.2">
      <c r="A23" t="s">
        <v>12</v>
      </c>
      <c r="B23">
        <v>7.0187627999999966</v>
      </c>
      <c r="C23">
        <f>B23*70</f>
        <v>491.31339599999978</v>
      </c>
      <c r="D23">
        <v>2096</v>
      </c>
      <c r="E23">
        <f t="shared" ref="E23:E42" si="1">D23-$B$4</f>
        <v>2088</v>
      </c>
      <c r="F23" s="5">
        <v>4.3100600000000003E-9</v>
      </c>
      <c r="G23">
        <f>F23*14/C23</f>
        <v>1.2281537709181458E-10</v>
      </c>
      <c r="H23">
        <f>AVERAGE(G23:G32)</f>
        <v>1.19731725407678E-10</v>
      </c>
      <c r="I23">
        <f>STDEV(G23:G32)</f>
        <v>7.539655566101833E-11</v>
      </c>
      <c r="J23">
        <f>I23/SQRT(COUNT(G23:G32))</f>
        <v>2.3842484362048002E-11</v>
      </c>
      <c r="K23">
        <f>H23/$H$23</f>
        <v>1</v>
      </c>
      <c r="L23">
        <f>(J23/H23)*K23</f>
        <v>0.19913255472487379</v>
      </c>
    </row>
    <row r="24" spans="1:24" x14ac:dyDescent="0.2">
      <c r="A24" t="s">
        <v>12</v>
      </c>
      <c r="B24">
        <v>7.0187627999999966</v>
      </c>
      <c r="C24">
        <f t="shared" ref="C24:C42" si="2">B24*70</f>
        <v>491.31339599999978</v>
      </c>
      <c r="D24">
        <v>1944</v>
      </c>
      <c r="E24">
        <f t="shared" si="1"/>
        <v>1936</v>
      </c>
      <c r="F24" s="5">
        <v>3.5620779999999999E-9</v>
      </c>
      <c r="G24">
        <f t="shared" ref="G24:G42" si="3">F24*14/C24</f>
        <v>1.0150159227492348E-10</v>
      </c>
    </row>
    <row r="25" spans="1:24" x14ac:dyDescent="0.2">
      <c r="A25" t="s">
        <v>13</v>
      </c>
      <c r="B25">
        <v>8.0763203999999948</v>
      </c>
      <c r="C25">
        <f t="shared" si="2"/>
        <v>565.34242799999959</v>
      </c>
      <c r="D25">
        <v>2852</v>
      </c>
      <c r="E25">
        <f t="shared" si="1"/>
        <v>2844</v>
      </c>
      <c r="F25" s="5">
        <v>9.3953460000000002E-9</v>
      </c>
      <c r="G25">
        <f t="shared" si="3"/>
        <v>2.3266402358182838E-10</v>
      </c>
      <c r="S25" s="3"/>
      <c r="T25" s="3"/>
      <c r="X25" s="3"/>
    </row>
    <row r="26" spans="1:24" x14ac:dyDescent="0.2">
      <c r="A26" t="s">
        <v>13</v>
      </c>
      <c r="B26">
        <v>8.0763203999999948</v>
      </c>
      <c r="C26">
        <f t="shared" si="2"/>
        <v>565.34242799999959</v>
      </c>
      <c r="D26">
        <v>2876</v>
      </c>
      <c r="E26">
        <f t="shared" si="1"/>
        <v>2868</v>
      </c>
      <c r="F26" s="5">
        <v>9.5965639999999998E-9</v>
      </c>
      <c r="G26">
        <f t="shared" si="3"/>
        <v>2.3764693634492278E-10</v>
      </c>
      <c r="S26" s="5"/>
      <c r="V26" s="3"/>
    </row>
    <row r="27" spans="1:24" x14ac:dyDescent="0.2">
      <c r="A27" s="5" t="s">
        <v>14</v>
      </c>
      <c r="B27">
        <v>9.4596911999999946</v>
      </c>
      <c r="C27">
        <f t="shared" si="2"/>
        <v>662.1783839999996</v>
      </c>
      <c r="D27">
        <v>2560</v>
      </c>
      <c r="E27">
        <f t="shared" si="1"/>
        <v>2552</v>
      </c>
      <c r="F27" s="5">
        <v>7.1492810000000003E-9</v>
      </c>
      <c r="G27">
        <f t="shared" si="3"/>
        <v>1.5115252387942651E-10</v>
      </c>
      <c r="S27" s="7"/>
      <c r="T27" s="7"/>
      <c r="V27" s="3"/>
    </row>
    <row r="28" spans="1:24" x14ac:dyDescent="0.2">
      <c r="A28" s="5" t="s">
        <v>14</v>
      </c>
      <c r="B28">
        <v>9.4596911999999946</v>
      </c>
      <c r="C28">
        <f t="shared" si="2"/>
        <v>662.1783839999996</v>
      </c>
      <c r="D28">
        <v>2348</v>
      </c>
      <c r="E28">
        <f t="shared" si="1"/>
        <v>2340</v>
      </c>
      <c r="F28" s="5">
        <v>5.7448319999999997E-9</v>
      </c>
      <c r="G28">
        <f t="shared" si="3"/>
        <v>1.2145918674385488E-10</v>
      </c>
      <c r="V28" s="3"/>
    </row>
    <row r="29" spans="1:24" x14ac:dyDescent="0.2">
      <c r="A29" s="5" t="s">
        <v>15</v>
      </c>
      <c r="B29">
        <v>19.992537599999995</v>
      </c>
      <c r="C29">
        <f t="shared" si="2"/>
        <v>1399.4776319999996</v>
      </c>
      <c r="D29">
        <v>2824</v>
      </c>
      <c r="E29">
        <f t="shared" si="1"/>
        <v>2816</v>
      </c>
      <c r="F29" s="5">
        <v>9.1638119999999998E-9</v>
      </c>
      <c r="G29">
        <f t="shared" si="3"/>
        <v>9.1672324777821132E-11</v>
      </c>
      <c r="S29" s="7"/>
      <c r="T29" s="7"/>
      <c r="V29" s="3"/>
    </row>
    <row r="30" spans="1:24" x14ac:dyDescent="0.2">
      <c r="A30" s="5" t="s">
        <v>15</v>
      </c>
      <c r="B30">
        <v>19.992537599999995</v>
      </c>
      <c r="C30">
        <f t="shared" si="2"/>
        <v>1399.4776319999996</v>
      </c>
      <c r="D30">
        <v>3036</v>
      </c>
      <c r="E30">
        <f t="shared" si="1"/>
        <v>3028</v>
      </c>
      <c r="F30" s="5">
        <v>1.100456E-8</v>
      </c>
      <c r="G30">
        <f t="shared" si="3"/>
        <v>1.1008667554037765E-10</v>
      </c>
      <c r="S30" s="7"/>
      <c r="T30" s="7"/>
      <c r="V30" s="3"/>
    </row>
    <row r="31" spans="1:24" x14ac:dyDescent="0.2">
      <c r="A31" s="5" t="s">
        <v>16</v>
      </c>
      <c r="B31">
        <v>12.098243999999996</v>
      </c>
      <c r="C31">
        <f t="shared" si="2"/>
        <v>846.87707999999975</v>
      </c>
      <c r="D31">
        <v>1124</v>
      </c>
      <c r="E31">
        <f t="shared" si="1"/>
        <v>1116</v>
      </c>
      <c r="F31" s="5">
        <v>8.8791990000000004E-10</v>
      </c>
      <c r="G31">
        <f t="shared" si="3"/>
        <v>1.467849218448562E-11</v>
      </c>
      <c r="V31" s="3"/>
    </row>
    <row r="32" spans="1:24" x14ac:dyDescent="0.2">
      <c r="A32" s="5" t="s">
        <v>16</v>
      </c>
      <c r="B32">
        <v>12.098243999999996</v>
      </c>
      <c r="C32">
        <f t="shared" si="2"/>
        <v>846.87707999999975</v>
      </c>
      <c r="D32">
        <v>1092</v>
      </c>
      <c r="E32">
        <f t="shared" si="1"/>
        <v>1084</v>
      </c>
      <c r="F32" s="5">
        <v>8.2510760000000002E-10</v>
      </c>
      <c r="G32">
        <f t="shared" si="3"/>
        <v>1.3640121657324818E-11</v>
      </c>
      <c r="S32" s="7"/>
      <c r="T32" s="7"/>
      <c r="V32" s="6"/>
      <c r="W32" s="7"/>
      <c r="X32" s="7"/>
    </row>
    <row r="33" spans="1:18" x14ac:dyDescent="0.2">
      <c r="A33" s="5" t="s">
        <v>17</v>
      </c>
      <c r="B33">
        <v>7.7398247999999983</v>
      </c>
      <c r="C33">
        <f t="shared" si="2"/>
        <v>541.78773599999988</v>
      </c>
      <c r="D33">
        <v>1300</v>
      </c>
      <c r="E33">
        <f t="shared" si="1"/>
        <v>1292</v>
      </c>
      <c r="F33" s="5">
        <v>1.284573E-9</v>
      </c>
      <c r="G33">
        <f t="shared" si="3"/>
        <v>3.3193852139908907E-11</v>
      </c>
      <c r="H33">
        <f>AVERAGE(G33:G42)</f>
        <v>3.8969167352426594E-11</v>
      </c>
      <c r="I33">
        <f>STDEV(G33:G42)</f>
        <v>2.031400954369789E-11</v>
      </c>
      <c r="J33">
        <f>I33/SQRT(COUNT(G33:G42))</f>
        <v>6.4238538568483088E-12</v>
      </c>
      <c r="K33">
        <f>H33/H23</f>
        <v>0.32547069057711608</v>
      </c>
      <c r="L33">
        <f>(J33/H33)*K33</f>
        <v>5.3652061180740056E-2</v>
      </c>
      <c r="Q33" s="7"/>
      <c r="R33" s="7"/>
    </row>
    <row r="34" spans="1:18" x14ac:dyDescent="0.2">
      <c r="A34" s="5" t="s">
        <v>17</v>
      </c>
      <c r="B34">
        <v>7.7398247999999983</v>
      </c>
      <c r="C34">
        <f t="shared" si="2"/>
        <v>541.78773599999988</v>
      </c>
      <c r="D34">
        <v>1300</v>
      </c>
      <c r="E34">
        <f t="shared" si="1"/>
        <v>1292</v>
      </c>
      <c r="F34" s="5">
        <v>1.284573E-9</v>
      </c>
      <c r="G34">
        <f t="shared" si="3"/>
        <v>3.3193852139908907E-11</v>
      </c>
    </row>
    <row r="35" spans="1:18" x14ac:dyDescent="0.2">
      <c r="A35" s="5" t="s">
        <v>18</v>
      </c>
      <c r="B35">
        <v>8.5142987999999971</v>
      </c>
      <c r="C35">
        <f t="shared" si="2"/>
        <v>596.00091599999985</v>
      </c>
      <c r="D35">
        <v>736</v>
      </c>
      <c r="E35">
        <f t="shared" si="1"/>
        <v>728</v>
      </c>
      <c r="F35" s="5">
        <v>3.0233519999999998E-10</v>
      </c>
      <c r="G35">
        <f t="shared" si="3"/>
        <v>7.1018226421652018E-12</v>
      </c>
    </row>
    <row r="36" spans="1:18" x14ac:dyDescent="0.2">
      <c r="A36" s="5" t="s">
        <v>18</v>
      </c>
      <c r="B36">
        <v>8.5142987999999971</v>
      </c>
      <c r="C36">
        <f t="shared" si="2"/>
        <v>596.00091599999985</v>
      </c>
      <c r="D36">
        <v>748</v>
      </c>
      <c r="E36">
        <f t="shared" si="1"/>
        <v>740</v>
      </c>
      <c r="F36" s="5">
        <v>3.1506120000000002E-10</v>
      </c>
      <c r="G36">
        <f t="shared" si="3"/>
        <v>7.4007550686381851E-12</v>
      </c>
    </row>
    <row r="37" spans="1:18" x14ac:dyDescent="0.2">
      <c r="A37" s="5" t="s">
        <v>19</v>
      </c>
      <c r="B37">
        <v>8.4395219999999966</v>
      </c>
      <c r="C37">
        <f t="shared" si="2"/>
        <v>590.76653999999974</v>
      </c>
      <c r="D37">
        <v>1468</v>
      </c>
      <c r="E37">
        <f t="shared" si="1"/>
        <v>1460</v>
      </c>
      <c r="F37" s="5">
        <v>1.748414E-9</v>
      </c>
      <c r="G37">
        <f t="shared" si="3"/>
        <v>4.1433957989563885E-11</v>
      </c>
    </row>
    <row r="38" spans="1:18" x14ac:dyDescent="0.2">
      <c r="A38" s="5" t="s">
        <v>19</v>
      </c>
      <c r="B38">
        <v>8.4395219999999966</v>
      </c>
      <c r="C38">
        <f t="shared" si="2"/>
        <v>590.76653999999974</v>
      </c>
      <c r="D38">
        <v>1636</v>
      </c>
      <c r="E38">
        <f t="shared" si="1"/>
        <v>1628</v>
      </c>
      <c r="F38" s="5">
        <v>2.3010800000000001E-9</v>
      </c>
      <c r="G38">
        <f t="shared" si="3"/>
        <v>5.4531050455227228E-11</v>
      </c>
    </row>
    <row r="39" spans="1:18" x14ac:dyDescent="0.2">
      <c r="A39" s="5" t="s">
        <v>20</v>
      </c>
      <c r="B39">
        <v>2.4413543999999976</v>
      </c>
      <c r="C39">
        <f t="shared" si="2"/>
        <v>170.89480799999984</v>
      </c>
      <c r="D39">
        <v>968</v>
      </c>
      <c r="E39">
        <f t="shared" si="1"/>
        <v>960</v>
      </c>
      <c r="F39" s="5">
        <v>6.0738290000000002E-10</v>
      </c>
      <c r="G39">
        <f t="shared" si="3"/>
        <v>4.9757863913571962E-11</v>
      </c>
    </row>
    <row r="40" spans="1:18" x14ac:dyDescent="0.2">
      <c r="A40" s="5" t="s">
        <v>20</v>
      </c>
      <c r="B40">
        <v>2.4413543999999976</v>
      </c>
      <c r="C40">
        <f t="shared" si="2"/>
        <v>170.89480799999984</v>
      </c>
      <c r="D40">
        <v>844</v>
      </c>
      <c r="E40">
        <f t="shared" si="1"/>
        <v>836</v>
      </c>
      <c r="F40" s="5">
        <v>4.2853719999999999E-10</v>
      </c>
      <c r="G40">
        <f t="shared" si="3"/>
        <v>3.5106513007697729E-11</v>
      </c>
    </row>
    <row r="41" spans="1:18" x14ac:dyDescent="0.2">
      <c r="A41" s="5" t="s">
        <v>21</v>
      </c>
      <c r="B41">
        <v>17.498197199999996</v>
      </c>
      <c r="C41">
        <f t="shared" si="2"/>
        <v>1224.8738039999998</v>
      </c>
      <c r="D41">
        <v>2304</v>
      </c>
      <c r="E41">
        <f t="shared" si="1"/>
        <v>2296</v>
      </c>
      <c r="F41" s="5">
        <v>5.4763000000000002E-9</v>
      </c>
      <c r="G41">
        <f t="shared" si="3"/>
        <v>6.2592733838889427E-11</v>
      </c>
      <c r="O41" s="8" t="s">
        <v>22</v>
      </c>
      <c r="P41" s="9">
        <f>TTEST(G23:G32,G33:G42,2,3)</f>
        <v>8.105535279821191E-3</v>
      </c>
    </row>
    <row r="42" spans="1:18" x14ac:dyDescent="0.2">
      <c r="A42" s="5" t="s">
        <v>21</v>
      </c>
      <c r="B42">
        <v>17.498197199999996</v>
      </c>
      <c r="C42">
        <f t="shared" si="2"/>
        <v>1224.8738039999998</v>
      </c>
      <c r="D42">
        <v>2344</v>
      </c>
      <c r="E42">
        <f t="shared" si="1"/>
        <v>2336</v>
      </c>
      <c r="F42" s="5">
        <v>5.7200969999999996E-9</v>
      </c>
      <c r="G42">
        <f t="shared" si="3"/>
        <v>6.5379272328694528E-11</v>
      </c>
    </row>
    <row r="43" spans="1:18" x14ac:dyDescent="0.2">
      <c r="E43" s="5"/>
    </row>
    <row r="44" spans="1:18" x14ac:dyDescent="0.2">
      <c r="E44" s="5"/>
    </row>
    <row r="45" spans="1:18" x14ac:dyDescent="0.2">
      <c r="E45" s="5"/>
      <c r="O45" s="3"/>
      <c r="P45" s="3"/>
    </row>
    <row r="46" spans="1:18" x14ac:dyDescent="0.2">
      <c r="G46" s="1"/>
    </row>
    <row r="47" spans="1:18" x14ac:dyDescent="0.2">
      <c r="G47" s="1"/>
    </row>
    <row r="48" spans="1:18" x14ac:dyDescent="0.2">
      <c r="G48" s="1"/>
    </row>
    <row r="49" spans="4:7" x14ac:dyDescent="0.2">
      <c r="G49" s="1"/>
    </row>
    <row r="50" spans="4:7" x14ac:dyDescent="0.2">
      <c r="G50" s="1"/>
    </row>
    <row r="51" spans="4:7" x14ac:dyDescent="0.2">
      <c r="D51" s="2"/>
      <c r="G51" s="1"/>
    </row>
    <row r="52" spans="4:7" x14ac:dyDescent="0.2">
      <c r="G52" s="1"/>
    </row>
    <row r="53" spans="4:7" x14ac:dyDescent="0.2">
      <c r="G53" s="1"/>
    </row>
    <row r="54" spans="4:7" x14ac:dyDescent="0.2">
      <c r="D54" s="3"/>
      <c r="E54" s="3"/>
      <c r="F54" s="3"/>
      <c r="G54" s="1"/>
    </row>
    <row r="55" spans="4:7" x14ac:dyDescent="0.2">
      <c r="D55" s="2"/>
      <c r="G55" s="1"/>
    </row>
    <row r="56" spans="4:7" x14ac:dyDescent="0.2">
      <c r="D56" s="2"/>
      <c r="G56" s="1"/>
    </row>
    <row r="57" spans="4:7" x14ac:dyDescent="0.2">
      <c r="D57" s="2"/>
      <c r="G57" s="1"/>
    </row>
    <row r="58" spans="4:7" x14ac:dyDescent="0.2">
      <c r="D58" s="2"/>
    </row>
    <row r="59" spans="4:7" x14ac:dyDescent="0.2">
      <c r="D59" s="2"/>
    </row>
    <row r="60" spans="4:7" x14ac:dyDescent="0.2">
      <c r="D60" s="2"/>
    </row>
    <row r="66" spans="14:14" x14ac:dyDescent="0.2">
      <c r="N66" s="3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rism5.Document" shapeId="9229" r:id="rId4">
          <objectPr defaultSize="0" r:id="rId5">
            <anchor moveWithCells="1">
              <from>
                <xdr:col>3</xdr:col>
                <xdr:colOff>466725</xdr:colOff>
                <xdr:row>1</xdr:row>
                <xdr:rowOff>9525</xdr:rowOff>
              </from>
              <to>
                <xdr:col>6</xdr:col>
                <xdr:colOff>590550</xdr:colOff>
                <xdr:row>18</xdr:row>
                <xdr:rowOff>133350</xdr:rowOff>
              </to>
            </anchor>
          </objectPr>
        </oleObject>
      </mc:Choice>
      <mc:Fallback>
        <oleObject progId="Prism5.Document" shapeId="92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Cheng</dc:creator>
  <cp:lastModifiedBy>Jenny Gunton</cp:lastModifiedBy>
  <cp:lastPrinted>2009-04-02T05:56:12Z</cp:lastPrinted>
  <dcterms:created xsi:type="dcterms:W3CDTF">2006-09-25T06:01:38Z</dcterms:created>
  <dcterms:modified xsi:type="dcterms:W3CDTF">2017-08-06T23:59:04Z</dcterms:modified>
</cp:coreProperties>
</file>