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21197\Desktop\LARNT data fil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2" l="1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J30" i="2"/>
  <c r="I30" i="2"/>
  <c r="H30" i="2"/>
  <c r="G30" i="2"/>
  <c r="F30" i="2"/>
  <c r="E30" i="2"/>
  <c r="D30" i="2"/>
  <c r="N28" i="1"/>
  <c r="M28" i="1"/>
  <c r="L28" i="1"/>
  <c r="K28" i="1"/>
  <c r="J28" i="1"/>
  <c r="I28" i="1"/>
  <c r="G28" i="1"/>
  <c r="F28" i="1"/>
  <c r="E28" i="1"/>
  <c r="D28" i="1"/>
  <c r="C28" i="1"/>
  <c r="B28" i="1"/>
  <c r="S27" i="1"/>
  <c r="N27" i="1"/>
  <c r="M27" i="1"/>
  <c r="L27" i="1"/>
  <c r="K27" i="1"/>
  <c r="J27" i="1"/>
  <c r="I27" i="1"/>
  <c r="G27" i="1"/>
  <c r="F27" i="1"/>
  <c r="E27" i="1"/>
  <c r="D27" i="1"/>
  <c r="C27" i="1"/>
  <c r="B27" i="1"/>
  <c r="U26" i="1"/>
  <c r="Q26" i="1"/>
  <c r="N26" i="1"/>
  <c r="M26" i="1"/>
  <c r="L26" i="1"/>
  <c r="K26" i="1"/>
  <c r="J26" i="1"/>
  <c r="I26" i="1"/>
  <c r="G26" i="1"/>
  <c r="F26" i="1"/>
  <c r="E26" i="1"/>
  <c r="D26" i="1"/>
  <c r="C26" i="1"/>
  <c r="B26" i="1"/>
  <c r="P25" i="1"/>
  <c r="U24" i="1"/>
  <c r="T24" i="1"/>
  <c r="S24" i="1"/>
  <c r="R24" i="1"/>
  <c r="Q24" i="1"/>
  <c r="P24" i="1"/>
  <c r="U23" i="1"/>
  <c r="T23" i="1"/>
  <c r="S23" i="1"/>
  <c r="R23" i="1"/>
  <c r="Q23" i="1"/>
  <c r="P23" i="1"/>
  <c r="U22" i="1"/>
  <c r="T22" i="1"/>
  <c r="S22" i="1"/>
  <c r="R22" i="1"/>
  <c r="Q22" i="1"/>
  <c r="P22" i="1"/>
  <c r="U21" i="1"/>
  <c r="T21" i="1"/>
  <c r="S21" i="1"/>
  <c r="R21" i="1"/>
  <c r="Q21" i="1"/>
  <c r="P21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U27" i="1" s="1"/>
  <c r="T14" i="1"/>
  <c r="T27" i="1" s="1"/>
  <c r="S14" i="1"/>
  <c r="R14" i="1"/>
  <c r="R27" i="1" s="1"/>
  <c r="Q14" i="1"/>
  <c r="Q27" i="1" s="1"/>
  <c r="P14" i="1"/>
  <c r="P27" i="1" s="1"/>
  <c r="U13" i="1"/>
  <c r="T13" i="1"/>
  <c r="S13" i="1"/>
  <c r="R13" i="1"/>
  <c r="Q13" i="1"/>
  <c r="P13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T10" i="1"/>
  <c r="S10" i="1"/>
  <c r="R10" i="1"/>
  <c r="Q10" i="1"/>
  <c r="P10" i="1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U28" i="1" s="1"/>
  <c r="T3" i="1"/>
  <c r="T26" i="1" s="1"/>
  <c r="S3" i="1"/>
  <c r="S26" i="1" s="1"/>
  <c r="R3" i="1"/>
  <c r="R26" i="1" s="1"/>
  <c r="Q3" i="1"/>
  <c r="Q28" i="1" s="1"/>
  <c r="P3" i="1"/>
  <c r="P26" i="1" s="1"/>
  <c r="S28" i="1" l="1"/>
  <c r="T28" i="1"/>
  <c r="R28" i="1"/>
</calcChain>
</file>

<file path=xl/sharedStrings.xml><?xml version="1.0" encoding="utf-8"?>
<sst xmlns="http://schemas.openxmlformats.org/spreadsheetml/2006/main" count="109" uniqueCount="12">
  <si>
    <t>GTT</t>
  </si>
  <si>
    <t>ITT</t>
  </si>
  <si>
    <t>ITT%</t>
  </si>
  <si>
    <t>KO</t>
  </si>
  <si>
    <t>WT</t>
  </si>
  <si>
    <t>PTT</t>
  </si>
  <si>
    <t>Female HIF</t>
  </si>
  <si>
    <t>F</t>
  </si>
  <si>
    <t>ko</t>
  </si>
  <si>
    <t>wt</t>
  </si>
  <si>
    <t>ttest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</si>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</sst>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6262669750372E-2"/>
          <c:y val="0.16266709027888093"/>
          <c:w val="0.70430292418232365"/>
          <c:h val="0.72800189583827046"/>
        </c:manualLayout>
      </c:layout>
      <c:lineChart>
        <c:grouping val="standard"/>
        <c:varyColors val="0"/>
        <c:ser>
          <c:idx val="0"/>
          <c:order val="0"/>
          <c:tx>
            <c:v>WT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[1]week10!$E$2:$J$2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[1]week10!$E$27:$J$27</c:f>
              <c:numCache>
                <c:formatCode>General</c:formatCode>
                <c:ptCount val="6"/>
                <c:pt idx="0">
                  <c:v>5.2666666666666666</c:v>
                </c:pt>
                <c:pt idx="1">
                  <c:v>18.522222222222222</c:v>
                </c:pt>
                <c:pt idx="2">
                  <c:v>20.944444444444443</c:v>
                </c:pt>
                <c:pt idx="3">
                  <c:v>15.08888888888889</c:v>
                </c:pt>
                <c:pt idx="4">
                  <c:v>11.366666666666667</c:v>
                </c:pt>
                <c:pt idx="5">
                  <c:v>8.4555555555555557</c:v>
                </c:pt>
              </c:numCache>
            </c:numRef>
          </c:val>
          <c:smooth val="0"/>
        </c:ser>
        <c:ser>
          <c:idx val="1"/>
          <c:order val="1"/>
          <c:tx>
            <c:v>KO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[1]week10!$E$2:$J$2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[1]week10!$E$26:$J$26</c:f>
              <c:numCache>
                <c:formatCode>General</c:formatCode>
                <c:ptCount val="6"/>
                <c:pt idx="0">
                  <c:v>5.4222222222222216</c:v>
                </c:pt>
                <c:pt idx="1">
                  <c:v>17.544444444444441</c:v>
                </c:pt>
                <c:pt idx="2">
                  <c:v>20.966666666666665</c:v>
                </c:pt>
                <c:pt idx="3">
                  <c:v>17.022222222222222</c:v>
                </c:pt>
                <c:pt idx="4">
                  <c:v>11.944444444444443</c:v>
                </c:pt>
                <c:pt idx="5">
                  <c:v>9.3777777777777764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75720"/>
        <c:axId val="393974936"/>
      </c:lineChart>
      <c:catAx>
        <c:axId val="39397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97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397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975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3559111562672"/>
          <c:y val="0.47466778652668412"/>
          <c:w val="0.14516157254536732"/>
          <c:h val="0.10400027996500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45</c:v>
              </c:pt>
              <c:pt idx="5">
                <c:v>60</c:v>
              </c:pt>
            </c:numLit>
          </c:cat>
          <c:val>
            <c:numRef>
              <c:f>[1]week10!$S$27:$X$27</c:f>
              <c:numCache>
                <c:formatCode>General</c:formatCode>
                <c:ptCount val="6"/>
                <c:pt idx="0">
                  <c:v>100</c:v>
                </c:pt>
                <c:pt idx="1">
                  <c:v>96.347349133304661</c:v>
                </c:pt>
                <c:pt idx="2">
                  <c:v>59.173006440966532</c:v>
                </c:pt>
                <c:pt idx="3">
                  <c:v>50.334512757860686</c:v>
                </c:pt>
                <c:pt idx="4">
                  <c:v>45.031395840529349</c:v>
                </c:pt>
                <c:pt idx="5">
                  <c:v>42.170946411966</c:v>
                </c:pt>
              </c:numCache>
            </c:numRef>
          </c:val>
          <c:smooth val="0"/>
        </c:ser>
        <c:ser>
          <c:idx val="1"/>
          <c:order val="1"/>
          <c:tx>
            <c:v>ko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45</c:v>
              </c:pt>
              <c:pt idx="5">
                <c:v>60</c:v>
              </c:pt>
            </c:numLit>
          </c:cat>
          <c:val>
            <c:numRef>
              <c:f>[1]week10!$S$26:$X$26</c:f>
              <c:numCache>
                <c:formatCode>General</c:formatCode>
                <c:ptCount val="6"/>
                <c:pt idx="0">
                  <c:v>100</c:v>
                </c:pt>
                <c:pt idx="1">
                  <c:v>99.848626741693138</c:v>
                </c:pt>
                <c:pt idx="2">
                  <c:v>61.448861252995805</c:v>
                </c:pt>
                <c:pt idx="3">
                  <c:v>53.543900956566411</c:v>
                </c:pt>
                <c:pt idx="4">
                  <c:v>46.716430588189276</c:v>
                </c:pt>
                <c:pt idx="5">
                  <c:v>44.835452302412378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3168"/>
        <c:axId val="393980816"/>
      </c:lineChart>
      <c:catAx>
        <c:axId val="3939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980816"/>
        <c:crosses val="autoZero"/>
        <c:auto val="1"/>
        <c:lblAlgn val="ctr"/>
        <c:lblOffset val="100"/>
        <c:noMultiLvlLbl val="0"/>
      </c:catAx>
      <c:valAx>
        <c:axId val="39398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9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LHIF fem PTT</a:t>
            </a:r>
          </a:p>
        </c:rich>
      </c:tx>
      <c:layout>
        <c:manualLayout>
          <c:xMode val="edge"/>
          <c:yMode val="edge"/>
          <c:x val="0.34331255468066491"/>
          <c:y val="0.20370370370370369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marker>
            <c:symbol val="none"/>
          </c:marker>
          <c:cat>
            <c:numRef>
              <c:f>'[1]15 week PTT'!$D$3:$J$3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'[1]15 week PTT'!$D$31:$J$31</c:f>
              <c:numCache>
                <c:formatCode>General</c:formatCode>
                <c:ptCount val="7"/>
                <c:pt idx="0">
                  <c:v>5.155555555555555</c:v>
                </c:pt>
                <c:pt idx="1">
                  <c:v>7.7666666666666675</c:v>
                </c:pt>
                <c:pt idx="2">
                  <c:v>8.8333333333333357</c:v>
                </c:pt>
                <c:pt idx="3">
                  <c:v>9.2888888888888896</c:v>
                </c:pt>
                <c:pt idx="4">
                  <c:v>9.2111111111111104</c:v>
                </c:pt>
                <c:pt idx="5">
                  <c:v>8.6333333333333329</c:v>
                </c:pt>
                <c:pt idx="6">
                  <c:v>7.5777777777777784</c:v>
                </c:pt>
              </c:numCache>
            </c:numRef>
          </c:val>
          <c:smooth val="0"/>
        </c:ser>
        <c:ser>
          <c:idx val="1"/>
          <c:order val="1"/>
          <c:tx>
            <c:v>KO</c:v>
          </c:tx>
          <c:marker>
            <c:symbol val="none"/>
          </c:marker>
          <c:cat>
            <c:numRef>
              <c:f>'[1]15 week PTT'!$D$3:$J$3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'[1]15 week PTT'!$D$30:$J$30</c:f>
              <c:numCache>
                <c:formatCode>General</c:formatCode>
                <c:ptCount val="7"/>
                <c:pt idx="0">
                  <c:v>5.1000000000000005</c:v>
                </c:pt>
                <c:pt idx="1">
                  <c:v>7.8083333333333345</c:v>
                </c:pt>
                <c:pt idx="2">
                  <c:v>8.7000000000000011</c:v>
                </c:pt>
                <c:pt idx="3">
                  <c:v>9.25</c:v>
                </c:pt>
                <c:pt idx="4">
                  <c:v>9.4999999999999982</c:v>
                </c:pt>
                <c:pt idx="5">
                  <c:v>8.2083333333333339</c:v>
                </c:pt>
                <c:pt idx="6">
                  <c:v>7.4916666666666671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61824"/>
        <c:axId val="386663000"/>
      </c:lineChart>
      <c:catAx>
        <c:axId val="3866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663000"/>
        <c:crosses val="autoZero"/>
        <c:auto val="1"/>
        <c:lblAlgn val="ctr"/>
        <c:lblOffset val="100"/>
        <c:noMultiLvlLbl val="0"/>
      </c:catAx>
      <c:valAx>
        <c:axId val="38666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66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41666666666672"/>
          <c:y val="0.41319444444444442"/>
          <c:w val="0.12291666666666666"/>
          <c:h val="0.166666666666666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LHIF male PTT</a:t>
            </a:r>
          </a:p>
          <a:p>
            <a:pPr>
              <a:defRPr/>
            </a:pPr>
            <a:endParaRPr lang="en-AU"/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WT</c:v>
          </c:tx>
          <c:marker>
            <c:symbol val="none"/>
          </c:marker>
          <c:cat>
            <c:numRef>
              <c:f>'[1]15 week PTT'!$D$3:$J$3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'[1]15 week PTT'!$D$53:$J$53</c:f>
              <c:numCache>
                <c:formatCode>General</c:formatCode>
                <c:ptCount val="7"/>
                <c:pt idx="0">
                  <c:v>6.1888888888888882</c:v>
                </c:pt>
                <c:pt idx="1">
                  <c:v>8.7111111111111121</c:v>
                </c:pt>
                <c:pt idx="2">
                  <c:v>10.133333333333333</c:v>
                </c:pt>
                <c:pt idx="3">
                  <c:v>11.511111111111111</c:v>
                </c:pt>
                <c:pt idx="4">
                  <c:v>12.677777777777781</c:v>
                </c:pt>
                <c:pt idx="5">
                  <c:v>12.033333333333331</c:v>
                </c:pt>
                <c:pt idx="6">
                  <c:v>11.488888888888889</c:v>
                </c:pt>
              </c:numCache>
            </c:numRef>
          </c:val>
          <c:smooth val="0"/>
        </c:ser>
        <c:ser>
          <c:idx val="1"/>
          <c:order val="1"/>
          <c:tx>
            <c:v>KO</c:v>
          </c:tx>
          <c:marker>
            <c:symbol val="none"/>
          </c:marker>
          <c:cat>
            <c:numRef>
              <c:f>'[1]15 week PTT'!$D$3:$J$3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'[1]15 week PTT'!$D$52:$J$52</c:f>
              <c:numCache>
                <c:formatCode>General</c:formatCode>
                <c:ptCount val="7"/>
                <c:pt idx="0">
                  <c:v>6.0124999999999993</c:v>
                </c:pt>
                <c:pt idx="1">
                  <c:v>8.9499999999999975</c:v>
                </c:pt>
                <c:pt idx="2">
                  <c:v>9.7125000000000004</c:v>
                </c:pt>
                <c:pt idx="3">
                  <c:v>11.0375</c:v>
                </c:pt>
                <c:pt idx="4">
                  <c:v>12.05</c:v>
                </c:pt>
                <c:pt idx="5">
                  <c:v>12.287499999999998</c:v>
                </c:pt>
                <c:pt idx="6">
                  <c:v>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64176"/>
        <c:axId val="386664568"/>
      </c:lineChart>
      <c:catAx>
        <c:axId val="38666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664568"/>
        <c:crosses val="autoZero"/>
        <c:auto val="1"/>
        <c:lblAlgn val="ctr"/>
        <c:lblOffset val="100"/>
        <c:noMultiLvlLbl val="0"/>
      </c:catAx>
      <c:valAx>
        <c:axId val="3866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66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41666666666672"/>
          <c:y val="0.41319444444444442"/>
          <c:w val="0.12291666666666666"/>
          <c:h val="0.166666666666666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485775</xdr:colOff>
      <xdr:row>1</xdr:row>
      <xdr:rowOff>76200</xdr:rowOff>
    </xdr:from>
    <xdr:to>
      <xdr:col>27</xdr:col>
      <xdr:colOff>371475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4</xdr:row>
      <xdr:rowOff>66675</xdr:rowOff>
    </xdr:from>
    <xdr:to>
      <xdr:col>20</xdr:col>
      <xdr:colOff>390525</xdr:colOff>
      <xdr:row>21</xdr:row>
      <xdr:rowOff>57150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4</xdr:row>
      <xdr:rowOff>57150</xdr:rowOff>
    </xdr:from>
    <xdr:to>
      <xdr:col>18</xdr:col>
      <xdr:colOff>200025</xdr:colOff>
      <xdr:row>21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28</xdr:row>
      <xdr:rowOff>95250</xdr:rowOff>
    </xdr:from>
    <xdr:to>
      <xdr:col>18</xdr:col>
      <xdr:colOff>352425</xdr:colOff>
      <xdr:row>45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21197/Desktop/Results/Chris%20results/LARNT/2010%20New%2520HFD%2520data%2520(1)(1)%20LHIF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5"/>
      <sheetName val="week10"/>
      <sheetName val="15 week PTT"/>
      <sheetName val="week 20"/>
      <sheetName val="new data"/>
    </sheetNames>
    <sheetDataSet>
      <sheetData sheetId="0"/>
      <sheetData sheetId="1">
        <row r="2">
          <cell r="E2">
            <v>0</v>
          </cell>
          <cell r="F2">
            <v>15</v>
          </cell>
          <cell r="G2">
            <v>30</v>
          </cell>
          <cell r="H2">
            <v>60</v>
          </cell>
          <cell r="I2">
            <v>90</v>
          </cell>
          <cell r="J2">
            <v>120</v>
          </cell>
        </row>
        <row r="26">
          <cell r="E26">
            <v>5.4222222222222216</v>
          </cell>
          <cell r="F26">
            <v>17.544444444444441</v>
          </cell>
          <cell r="G26">
            <v>20.966666666666665</v>
          </cell>
          <cell r="H26">
            <v>17.022222222222222</v>
          </cell>
          <cell r="I26">
            <v>11.944444444444443</v>
          </cell>
          <cell r="J26">
            <v>9.3777777777777764</v>
          </cell>
          <cell r="S26">
            <v>100</v>
          </cell>
          <cell r="T26">
            <v>99.848626741693138</v>
          </cell>
          <cell r="U26">
            <v>61.448861252995805</v>
          </cell>
          <cell r="V26">
            <v>53.543900956566411</v>
          </cell>
          <cell r="W26">
            <v>46.716430588189276</v>
          </cell>
          <cell r="X26">
            <v>44.835452302412378</v>
          </cell>
        </row>
        <row r="27">
          <cell r="E27">
            <v>5.2666666666666666</v>
          </cell>
          <cell r="F27">
            <v>18.522222222222222</v>
          </cell>
          <cell r="G27">
            <v>20.944444444444443</v>
          </cell>
          <cell r="H27">
            <v>15.08888888888889</v>
          </cell>
          <cell r="I27">
            <v>11.366666666666667</v>
          </cell>
          <cell r="J27">
            <v>8.4555555555555557</v>
          </cell>
          <cell r="S27">
            <v>100</v>
          </cell>
          <cell r="T27">
            <v>96.347349133304661</v>
          </cell>
          <cell r="U27">
            <v>59.173006440966532</v>
          </cell>
          <cell r="V27">
            <v>50.334512757860686</v>
          </cell>
          <cell r="W27">
            <v>45.031395840529349</v>
          </cell>
          <cell r="X27">
            <v>42.170946411966</v>
          </cell>
        </row>
      </sheetData>
      <sheetData sheetId="2">
        <row r="3">
          <cell r="D3">
            <v>0</v>
          </cell>
          <cell r="E3">
            <v>15</v>
          </cell>
          <cell r="F3">
            <v>30</v>
          </cell>
          <cell r="G3">
            <v>45</v>
          </cell>
          <cell r="H3">
            <v>60</v>
          </cell>
          <cell r="I3">
            <v>90</v>
          </cell>
          <cell r="J3">
            <v>120</v>
          </cell>
        </row>
        <row r="30">
          <cell r="D30">
            <v>5.1000000000000005</v>
          </cell>
          <cell r="E30">
            <v>7.8083333333333345</v>
          </cell>
          <cell r="F30">
            <v>8.7000000000000011</v>
          </cell>
          <cell r="G30">
            <v>9.25</v>
          </cell>
          <cell r="H30">
            <v>9.4999999999999982</v>
          </cell>
          <cell r="I30">
            <v>8.2083333333333339</v>
          </cell>
          <cell r="J30">
            <v>7.4916666666666671</v>
          </cell>
        </row>
        <row r="31">
          <cell r="D31">
            <v>5.155555555555555</v>
          </cell>
          <cell r="E31">
            <v>7.7666666666666675</v>
          </cell>
          <cell r="F31">
            <v>8.8333333333333357</v>
          </cell>
          <cell r="G31">
            <v>9.2888888888888896</v>
          </cell>
          <cell r="H31">
            <v>9.2111111111111104</v>
          </cell>
          <cell r="I31">
            <v>8.6333333333333329</v>
          </cell>
          <cell r="J31">
            <v>7.5777777777777784</v>
          </cell>
        </row>
        <row r="52">
          <cell r="D52">
            <v>6.0124999999999993</v>
          </cell>
          <cell r="E52">
            <v>8.9499999999999975</v>
          </cell>
          <cell r="F52">
            <v>9.7125000000000004</v>
          </cell>
          <cell r="G52">
            <v>11.0375</v>
          </cell>
          <cell r="H52">
            <v>12.05</v>
          </cell>
          <cell r="I52">
            <v>12.287499999999998</v>
          </cell>
          <cell r="J52">
            <v>12.1</v>
          </cell>
        </row>
        <row r="53">
          <cell r="D53">
            <v>6.1888888888888882</v>
          </cell>
          <cell r="E53">
            <v>8.7111111111111121</v>
          </cell>
          <cell r="F53">
            <v>10.133333333333333</v>
          </cell>
          <cell r="G53">
            <v>11.511111111111111</v>
          </cell>
          <cell r="H53">
            <v>12.677777777777781</v>
          </cell>
          <cell r="I53">
            <v>12.033333333333331</v>
          </cell>
          <cell r="J53">
            <v>11.488888888888889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G35" sqref="G35"/>
    </sheetView>
  </sheetViews>
  <sheetFormatPr defaultRowHeight="15" x14ac:dyDescent="0.25"/>
  <sheetData>
    <row r="1" spans="1:21" x14ac:dyDescent="0.25">
      <c r="B1" t="s">
        <v>0</v>
      </c>
      <c r="I1" t="s">
        <v>1</v>
      </c>
      <c r="P1" t="s">
        <v>2</v>
      </c>
    </row>
    <row r="2" spans="1:21" x14ac:dyDescent="0.25">
      <c r="B2">
        <v>0</v>
      </c>
      <c r="C2">
        <v>15</v>
      </c>
      <c r="D2">
        <v>30</v>
      </c>
      <c r="E2">
        <v>60</v>
      </c>
      <c r="F2">
        <v>90</v>
      </c>
      <c r="G2">
        <v>120</v>
      </c>
      <c r="I2">
        <v>0</v>
      </c>
      <c r="J2">
        <v>10</v>
      </c>
      <c r="K2">
        <v>20</v>
      </c>
      <c r="L2">
        <v>30</v>
      </c>
      <c r="M2">
        <v>45</v>
      </c>
      <c r="N2">
        <v>60</v>
      </c>
    </row>
    <row r="3" spans="1:21" x14ac:dyDescent="0.25">
      <c r="A3" t="s">
        <v>3</v>
      </c>
      <c r="B3">
        <v>7.3</v>
      </c>
      <c r="C3">
        <v>14.5</v>
      </c>
      <c r="D3">
        <v>19.600000000000001</v>
      </c>
      <c r="E3">
        <v>15.8</v>
      </c>
      <c r="F3">
        <v>10.8</v>
      </c>
      <c r="G3">
        <v>8.1999999999999993</v>
      </c>
      <c r="I3">
        <v>10.6</v>
      </c>
      <c r="J3">
        <v>9.8000000000000007</v>
      </c>
      <c r="K3">
        <v>8.6</v>
      </c>
      <c r="L3">
        <v>6.3</v>
      </c>
      <c r="M3">
        <v>4.8</v>
      </c>
      <c r="N3">
        <v>4.8</v>
      </c>
      <c r="P3">
        <f t="shared" ref="P3:U3" si="0">(I3/10.6*100)</f>
        <v>100</v>
      </c>
      <c r="Q3">
        <f t="shared" si="0"/>
        <v>92.452830188679258</v>
      </c>
      <c r="R3">
        <f t="shared" si="0"/>
        <v>81.132075471698116</v>
      </c>
      <c r="S3">
        <f t="shared" si="0"/>
        <v>59.433962264150942</v>
      </c>
      <c r="T3">
        <f t="shared" si="0"/>
        <v>45.283018867924532</v>
      </c>
      <c r="U3">
        <f t="shared" si="0"/>
        <v>45.283018867924532</v>
      </c>
    </row>
    <row r="4" spans="1:21" x14ac:dyDescent="0.25">
      <c r="A4" t="s">
        <v>3</v>
      </c>
      <c r="B4">
        <v>5.3</v>
      </c>
      <c r="C4">
        <v>17.2</v>
      </c>
      <c r="D4">
        <v>20.7</v>
      </c>
      <c r="E4">
        <v>15.2</v>
      </c>
      <c r="F4">
        <v>10.6</v>
      </c>
      <c r="G4">
        <v>8.9</v>
      </c>
      <c r="I4">
        <v>11.1</v>
      </c>
      <c r="J4">
        <v>10.7</v>
      </c>
      <c r="K4">
        <v>7.9</v>
      </c>
      <c r="L4">
        <v>5.7</v>
      </c>
      <c r="M4">
        <v>6.1</v>
      </c>
      <c r="N4">
        <v>4.0999999999999996</v>
      </c>
      <c r="P4">
        <f t="shared" ref="P4:U4" si="1">(I4/11.1*100)</f>
        <v>100</v>
      </c>
      <c r="Q4">
        <f t="shared" si="1"/>
        <v>96.396396396396383</v>
      </c>
      <c r="R4">
        <f t="shared" si="1"/>
        <v>71.171171171171181</v>
      </c>
      <c r="S4">
        <f t="shared" si="1"/>
        <v>51.351351351351362</v>
      </c>
      <c r="T4">
        <f t="shared" si="1"/>
        <v>54.95495495495495</v>
      </c>
      <c r="U4">
        <f t="shared" si="1"/>
        <v>36.936936936936938</v>
      </c>
    </row>
    <row r="5" spans="1:21" x14ac:dyDescent="0.25">
      <c r="A5" t="s">
        <v>3</v>
      </c>
      <c r="B5">
        <v>3.1</v>
      </c>
      <c r="C5">
        <v>14.3</v>
      </c>
      <c r="D5">
        <v>17.3</v>
      </c>
      <c r="E5">
        <v>17.3</v>
      </c>
      <c r="F5">
        <v>14.1</v>
      </c>
      <c r="G5">
        <v>9.3000000000000007</v>
      </c>
      <c r="I5">
        <v>5.2</v>
      </c>
      <c r="J5">
        <v>6.6</v>
      </c>
      <c r="K5">
        <v>3.9</v>
      </c>
      <c r="L5">
        <v>2.7</v>
      </c>
      <c r="M5">
        <v>1.7</v>
      </c>
      <c r="N5">
        <v>1.3</v>
      </c>
      <c r="P5">
        <f t="shared" ref="P5:U5" si="2">(I5/5.2*100)</f>
        <v>100</v>
      </c>
      <c r="Q5">
        <f t="shared" si="2"/>
        <v>126.92307692307692</v>
      </c>
      <c r="R5">
        <f t="shared" si="2"/>
        <v>75</v>
      </c>
      <c r="S5">
        <f t="shared" si="2"/>
        <v>51.923076923076927</v>
      </c>
      <c r="T5">
        <f t="shared" si="2"/>
        <v>32.692307692307693</v>
      </c>
      <c r="U5">
        <f t="shared" si="2"/>
        <v>25</v>
      </c>
    </row>
    <row r="6" spans="1:21" x14ac:dyDescent="0.25">
      <c r="A6" t="s">
        <v>3</v>
      </c>
      <c r="B6">
        <v>5.2</v>
      </c>
      <c r="C6">
        <v>18.8</v>
      </c>
      <c r="D6">
        <v>21.5</v>
      </c>
      <c r="E6">
        <v>15.1</v>
      </c>
      <c r="F6">
        <v>10.4</v>
      </c>
      <c r="G6">
        <v>7.8</v>
      </c>
      <c r="I6">
        <v>9.4</v>
      </c>
      <c r="J6">
        <v>9.1</v>
      </c>
      <c r="K6">
        <v>6.3</v>
      </c>
      <c r="L6">
        <v>5.6</v>
      </c>
      <c r="M6">
        <v>4.8</v>
      </c>
      <c r="N6">
        <v>4.8</v>
      </c>
      <c r="P6">
        <f t="shared" ref="P6:U6" si="3">(I6/9.4*100)</f>
        <v>100</v>
      </c>
      <c r="Q6">
        <f t="shared" si="3"/>
        <v>96.808510638297861</v>
      </c>
      <c r="R6">
        <f t="shared" si="3"/>
        <v>67.021276595744666</v>
      </c>
      <c r="S6">
        <f t="shared" si="3"/>
        <v>59.574468085106382</v>
      </c>
      <c r="T6">
        <f t="shared" si="3"/>
        <v>51.063829787234042</v>
      </c>
      <c r="U6">
        <f t="shared" si="3"/>
        <v>51.063829787234042</v>
      </c>
    </row>
    <row r="7" spans="1:21" x14ac:dyDescent="0.25">
      <c r="A7" t="s">
        <v>3</v>
      </c>
      <c r="B7">
        <v>5.2</v>
      </c>
      <c r="C7">
        <v>19.399999999999999</v>
      </c>
      <c r="D7">
        <v>22.5</v>
      </c>
      <c r="E7">
        <v>16.3</v>
      </c>
      <c r="F7">
        <v>12.7</v>
      </c>
      <c r="G7">
        <v>10.3</v>
      </c>
      <c r="I7">
        <v>8.8000000000000007</v>
      </c>
      <c r="J7">
        <v>9.1999999999999993</v>
      </c>
      <c r="K7">
        <v>6.1</v>
      </c>
      <c r="L7">
        <v>5.2</v>
      </c>
      <c r="M7">
        <v>4.9000000000000004</v>
      </c>
      <c r="N7">
        <v>4.5</v>
      </c>
      <c r="P7">
        <f t="shared" ref="P7:U7" si="4">(I7/8.8*100)</f>
        <v>100</v>
      </c>
      <c r="Q7">
        <f t="shared" si="4"/>
        <v>104.54545454545452</v>
      </c>
      <c r="R7">
        <f t="shared" si="4"/>
        <v>69.318181818181813</v>
      </c>
      <c r="S7">
        <f t="shared" si="4"/>
        <v>59.090909090909079</v>
      </c>
      <c r="T7">
        <f t="shared" si="4"/>
        <v>55.68181818181818</v>
      </c>
      <c r="U7">
        <f t="shared" si="4"/>
        <v>51.136363636363633</v>
      </c>
    </row>
    <row r="8" spans="1:21" x14ac:dyDescent="0.25">
      <c r="A8" t="s">
        <v>3</v>
      </c>
      <c r="I8">
        <v>11.3</v>
      </c>
      <c r="J8">
        <v>10</v>
      </c>
      <c r="K8">
        <v>6.3</v>
      </c>
      <c r="L8">
        <v>5.6</v>
      </c>
      <c r="M8">
        <v>5.2</v>
      </c>
      <c r="N8">
        <v>7.2</v>
      </c>
      <c r="P8">
        <f t="shared" ref="P8:U8" si="5">(I8/11.3*100)</f>
        <v>100</v>
      </c>
      <c r="Q8">
        <f t="shared" si="5"/>
        <v>88.495575221238937</v>
      </c>
      <c r="R8">
        <f t="shared" si="5"/>
        <v>55.752212389380531</v>
      </c>
      <c r="S8">
        <f t="shared" si="5"/>
        <v>49.557522123893797</v>
      </c>
      <c r="T8">
        <f t="shared" si="5"/>
        <v>46.017699115044245</v>
      </c>
      <c r="U8">
        <f t="shared" si="5"/>
        <v>63.716814159292035</v>
      </c>
    </row>
    <row r="9" spans="1:21" x14ac:dyDescent="0.25">
      <c r="A9" t="s">
        <v>3</v>
      </c>
      <c r="B9">
        <v>5.6</v>
      </c>
      <c r="C9">
        <v>20.100000000000001</v>
      </c>
      <c r="D9">
        <v>19.5</v>
      </c>
      <c r="E9">
        <v>14.6</v>
      </c>
      <c r="F9">
        <v>10.6</v>
      </c>
      <c r="G9">
        <v>9.1999999999999993</v>
      </c>
      <c r="I9">
        <v>8.3000000000000007</v>
      </c>
      <c r="J9">
        <v>8.1999999999999993</v>
      </c>
      <c r="K9">
        <v>4</v>
      </c>
      <c r="L9">
        <v>4.8</v>
      </c>
      <c r="M9">
        <v>4.5</v>
      </c>
      <c r="N9">
        <v>4.5999999999999996</v>
      </c>
      <c r="P9">
        <f t="shared" ref="P9:U9" si="6">(I9/8.3*100)</f>
        <v>100</v>
      </c>
      <c r="Q9">
        <f t="shared" si="6"/>
        <v>98.795180722891558</v>
      </c>
      <c r="R9">
        <f t="shared" si="6"/>
        <v>48.192771084337345</v>
      </c>
      <c r="S9">
        <f t="shared" si="6"/>
        <v>57.831325301204814</v>
      </c>
      <c r="T9">
        <f t="shared" si="6"/>
        <v>54.216867469879517</v>
      </c>
      <c r="U9">
        <f t="shared" si="6"/>
        <v>55.421686746987945</v>
      </c>
    </row>
    <row r="10" spans="1:21" x14ac:dyDescent="0.25">
      <c r="A10" t="s">
        <v>3</v>
      </c>
      <c r="B10">
        <v>6.9</v>
      </c>
      <c r="C10">
        <v>19.8</v>
      </c>
      <c r="D10">
        <v>23.1</v>
      </c>
      <c r="E10">
        <v>20.8</v>
      </c>
      <c r="F10">
        <v>14.3</v>
      </c>
      <c r="G10">
        <v>11.3</v>
      </c>
      <c r="I10">
        <v>11</v>
      </c>
      <c r="J10">
        <v>9.3000000000000007</v>
      </c>
      <c r="K10">
        <v>4.7</v>
      </c>
      <c r="L10">
        <v>5.0999999999999996</v>
      </c>
      <c r="M10">
        <v>4.2</v>
      </c>
      <c r="N10">
        <v>4.3</v>
      </c>
      <c r="P10">
        <f t="shared" ref="P10:U10" si="7">(I10/11*100)</f>
        <v>100</v>
      </c>
      <c r="Q10">
        <f t="shared" si="7"/>
        <v>84.545454545454561</v>
      </c>
      <c r="R10">
        <f t="shared" si="7"/>
        <v>42.727272727272734</v>
      </c>
      <c r="S10">
        <f t="shared" si="7"/>
        <v>46.36363636363636</v>
      </c>
      <c r="T10">
        <f t="shared" si="7"/>
        <v>38.181818181818187</v>
      </c>
      <c r="U10">
        <f t="shared" si="7"/>
        <v>39.090909090909086</v>
      </c>
    </row>
    <row r="11" spans="1:21" x14ac:dyDescent="0.25">
      <c r="A11" t="s">
        <v>3</v>
      </c>
      <c r="B11">
        <v>5.0999999999999996</v>
      </c>
      <c r="C11">
        <v>15.2</v>
      </c>
      <c r="D11">
        <v>21.8</v>
      </c>
      <c r="E11">
        <v>18.2</v>
      </c>
      <c r="F11">
        <v>12.2</v>
      </c>
      <c r="G11">
        <v>10.3</v>
      </c>
      <c r="I11">
        <v>8.1</v>
      </c>
      <c r="J11">
        <v>7.9</v>
      </c>
      <c r="K11">
        <v>4.8</v>
      </c>
      <c r="L11">
        <v>4.9000000000000004</v>
      </c>
      <c r="M11">
        <v>3.8</v>
      </c>
      <c r="N11">
        <v>3.4</v>
      </c>
      <c r="P11">
        <f t="shared" ref="P11:U11" si="8">(I11/8.1*100)</f>
        <v>100</v>
      </c>
      <c r="Q11">
        <f t="shared" si="8"/>
        <v>97.530864197530875</v>
      </c>
      <c r="R11">
        <f t="shared" si="8"/>
        <v>59.259259259259252</v>
      </c>
      <c r="S11">
        <f t="shared" si="8"/>
        <v>60.493827160493829</v>
      </c>
      <c r="T11">
        <f t="shared" si="8"/>
        <v>46.913580246913575</v>
      </c>
      <c r="U11">
        <f t="shared" si="8"/>
        <v>41.97530864197531</v>
      </c>
    </row>
    <row r="12" spans="1:21" x14ac:dyDescent="0.25">
      <c r="A12" t="s">
        <v>3</v>
      </c>
      <c r="I12">
        <v>11.3</v>
      </c>
      <c r="J12">
        <v>12.1</v>
      </c>
      <c r="K12">
        <v>6.1</v>
      </c>
      <c r="L12">
        <v>4.9000000000000004</v>
      </c>
      <c r="M12">
        <v>5.2</v>
      </c>
      <c r="N12">
        <v>4.5999999999999996</v>
      </c>
      <c r="P12">
        <f t="shared" ref="P12:U12" si="9">(I12/11.3*100)</f>
        <v>100</v>
      </c>
      <c r="Q12">
        <f t="shared" si="9"/>
        <v>107.0796460176991</v>
      </c>
      <c r="R12">
        <f t="shared" si="9"/>
        <v>53.982300884955748</v>
      </c>
      <c r="S12">
        <f t="shared" si="9"/>
        <v>43.362831858407077</v>
      </c>
      <c r="T12">
        <f t="shared" si="9"/>
        <v>46.017699115044245</v>
      </c>
      <c r="U12">
        <f t="shared" si="9"/>
        <v>40.707964601769909</v>
      </c>
    </row>
    <row r="13" spans="1:21" x14ac:dyDescent="0.25">
      <c r="A13" t="s">
        <v>3</v>
      </c>
      <c r="B13">
        <v>5.0999999999999996</v>
      </c>
      <c r="C13">
        <v>18.600000000000001</v>
      </c>
      <c r="D13">
        <v>22.7</v>
      </c>
      <c r="E13">
        <v>19.899999999999999</v>
      </c>
      <c r="F13">
        <v>11.8</v>
      </c>
      <c r="G13">
        <v>9.1</v>
      </c>
      <c r="I13">
        <v>8.4</v>
      </c>
      <c r="J13">
        <v>8.8000000000000007</v>
      </c>
      <c r="K13">
        <v>4.4000000000000004</v>
      </c>
      <c r="L13">
        <v>4.2</v>
      </c>
      <c r="M13">
        <v>3.6</v>
      </c>
      <c r="N13">
        <v>3.6</v>
      </c>
      <c r="P13">
        <f t="shared" ref="P13:U13" si="10">(I13/8.4*100)</f>
        <v>100</v>
      </c>
      <c r="Q13">
        <f t="shared" si="10"/>
        <v>104.76190476190477</v>
      </c>
      <c r="R13">
        <f t="shared" si="10"/>
        <v>52.380952380952387</v>
      </c>
      <c r="S13">
        <f t="shared" si="10"/>
        <v>50</v>
      </c>
      <c r="T13">
        <f t="shared" si="10"/>
        <v>42.857142857142854</v>
      </c>
      <c r="U13">
        <f t="shared" si="10"/>
        <v>42.857142857142854</v>
      </c>
    </row>
    <row r="14" spans="1:21" x14ac:dyDescent="0.25">
      <c r="A14" t="s">
        <v>4</v>
      </c>
      <c r="B14">
        <v>7.3</v>
      </c>
      <c r="C14">
        <v>23.1</v>
      </c>
      <c r="D14">
        <v>27.6</v>
      </c>
      <c r="E14">
        <v>23.9</v>
      </c>
      <c r="F14">
        <v>17.8</v>
      </c>
      <c r="G14">
        <v>14.4</v>
      </c>
      <c r="I14">
        <v>11.9</v>
      </c>
      <c r="J14">
        <v>11.7</v>
      </c>
      <c r="K14">
        <v>4.7</v>
      </c>
      <c r="L14">
        <v>5.0999999999999996</v>
      </c>
      <c r="M14">
        <v>5.0999999999999996</v>
      </c>
      <c r="N14">
        <v>5.7</v>
      </c>
      <c r="P14">
        <f t="shared" ref="P14:U14" si="11">(I14/11.9*100)</f>
        <v>100</v>
      </c>
      <c r="Q14">
        <f t="shared" si="11"/>
        <v>98.319327731092429</v>
      </c>
      <c r="R14">
        <f t="shared" si="11"/>
        <v>39.495798319327733</v>
      </c>
      <c r="S14">
        <f t="shared" si="11"/>
        <v>42.857142857142854</v>
      </c>
      <c r="T14">
        <f t="shared" si="11"/>
        <v>42.857142857142854</v>
      </c>
      <c r="U14">
        <f t="shared" si="11"/>
        <v>47.899159663865547</v>
      </c>
    </row>
    <row r="15" spans="1:21" x14ac:dyDescent="0.25">
      <c r="A15" t="s">
        <v>4</v>
      </c>
      <c r="B15">
        <v>5.3</v>
      </c>
      <c r="C15">
        <v>17</v>
      </c>
      <c r="D15">
        <v>19.3</v>
      </c>
      <c r="E15">
        <v>14.8</v>
      </c>
      <c r="F15">
        <v>10.6</v>
      </c>
      <c r="G15">
        <v>8.6999999999999993</v>
      </c>
      <c r="I15">
        <v>10.9</v>
      </c>
      <c r="J15">
        <v>10.199999999999999</v>
      </c>
      <c r="K15">
        <v>7.3</v>
      </c>
      <c r="L15">
        <v>5.5</v>
      </c>
      <c r="M15">
        <v>4.7</v>
      </c>
      <c r="N15">
        <v>4.3</v>
      </c>
      <c r="P15">
        <f t="shared" ref="P15:U15" si="12">(I15/10.9*100)</f>
        <v>100</v>
      </c>
      <c r="Q15">
        <f t="shared" si="12"/>
        <v>93.577981651376135</v>
      </c>
      <c r="R15">
        <f t="shared" si="12"/>
        <v>66.972477064220186</v>
      </c>
      <c r="S15">
        <f t="shared" si="12"/>
        <v>50.458715596330272</v>
      </c>
      <c r="T15">
        <f t="shared" si="12"/>
        <v>43.119266055045877</v>
      </c>
      <c r="U15">
        <f t="shared" si="12"/>
        <v>39.449541284403665</v>
      </c>
    </row>
    <row r="16" spans="1:21" x14ac:dyDescent="0.25">
      <c r="A16" t="s">
        <v>4</v>
      </c>
      <c r="B16">
        <v>4.7</v>
      </c>
      <c r="C16">
        <v>14.1</v>
      </c>
      <c r="D16">
        <v>19.2</v>
      </c>
      <c r="E16">
        <v>15.7</v>
      </c>
      <c r="F16">
        <v>11.8</v>
      </c>
      <c r="G16">
        <v>8.4</v>
      </c>
      <c r="I16">
        <v>11.7</v>
      </c>
      <c r="J16">
        <v>10.7</v>
      </c>
      <c r="K16">
        <v>6.8</v>
      </c>
      <c r="L16">
        <v>5.2</v>
      </c>
      <c r="M16">
        <v>3.8</v>
      </c>
      <c r="N16">
        <v>3.4</v>
      </c>
      <c r="P16">
        <f t="shared" ref="P16:U16" si="13">(I16/11.7*100)</f>
        <v>100</v>
      </c>
      <c r="Q16">
        <f t="shared" si="13"/>
        <v>91.452991452991455</v>
      </c>
      <c r="R16">
        <f t="shared" si="13"/>
        <v>58.119658119658126</v>
      </c>
      <c r="S16">
        <f t="shared" si="13"/>
        <v>44.44444444444445</v>
      </c>
      <c r="T16">
        <f t="shared" si="13"/>
        <v>32.478632478632477</v>
      </c>
      <c r="U16">
        <f t="shared" si="13"/>
        <v>29.059829059829063</v>
      </c>
    </row>
    <row r="17" spans="1:21" x14ac:dyDescent="0.25">
      <c r="A17" t="s">
        <v>4</v>
      </c>
      <c r="B17">
        <v>4.9000000000000004</v>
      </c>
      <c r="C17">
        <v>16.899999999999999</v>
      </c>
      <c r="D17">
        <v>16.7</v>
      </c>
      <c r="E17">
        <v>10.9</v>
      </c>
      <c r="F17">
        <v>10</v>
      </c>
      <c r="G17">
        <v>6.1</v>
      </c>
      <c r="I17">
        <v>9.6</v>
      </c>
      <c r="J17">
        <v>8.1999999999999993</v>
      </c>
      <c r="K17">
        <v>4.5999999999999996</v>
      </c>
      <c r="L17">
        <v>4.3</v>
      </c>
      <c r="M17">
        <v>3.9</v>
      </c>
      <c r="N17">
        <v>3.4</v>
      </c>
      <c r="P17">
        <f t="shared" ref="P17:U17" si="14">(I17/9.6*100)</f>
        <v>100</v>
      </c>
      <c r="Q17">
        <f t="shared" si="14"/>
        <v>85.416666666666657</v>
      </c>
      <c r="R17">
        <f t="shared" si="14"/>
        <v>47.916666666666664</v>
      </c>
      <c r="S17">
        <f t="shared" si="14"/>
        <v>44.791666666666671</v>
      </c>
      <c r="T17">
        <f t="shared" si="14"/>
        <v>40.625</v>
      </c>
      <c r="U17">
        <f t="shared" si="14"/>
        <v>35.416666666666671</v>
      </c>
    </row>
    <row r="18" spans="1:21" x14ac:dyDescent="0.25">
      <c r="A18" t="s">
        <v>4</v>
      </c>
      <c r="B18">
        <v>4.9000000000000004</v>
      </c>
      <c r="C18">
        <v>16.399999999999999</v>
      </c>
      <c r="D18">
        <v>23.3</v>
      </c>
      <c r="E18">
        <v>13.1</v>
      </c>
      <c r="F18">
        <v>11.3</v>
      </c>
      <c r="G18">
        <v>7.6</v>
      </c>
      <c r="I18">
        <v>9.3000000000000007</v>
      </c>
      <c r="J18">
        <v>9.4</v>
      </c>
      <c r="K18">
        <v>6.2</v>
      </c>
      <c r="L18">
        <v>4.9000000000000004</v>
      </c>
      <c r="M18">
        <v>4.4000000000000004</v>
      </c>
      <c r="N18">
        <v>4.0999999999999996</v>
      </c>
      <c r="P18">
        <f t="shared" ref="P18:U18" si="15">(I18/9.3*100)</f>
        <v>100</v>
      </c>
      <c r="Q18">
        <f t="shared" si="15"/>
        <v>101.0752688172043</v>
      </c>
      <c r="R18">
        <f t="shared" si="15"/>
        <v>66.666666666666657</v>
      </c>
      <c r="S18">
        <f t="shared" si="15"/>
        <v>52.688172043010752</v>
      </c>
      <c r="T18">
        <f t="shared" si="15"/>
        <v>47.311827956989248</v>
      </c>
      <c r="U18">
        <f t="shared" si="15"/>
        <v>44.086021505376337</v>
      </c>
    </row>
    <row r="19" spans="1:21" x14ac:dyDescent="0.25">
      <c r="A19" t="s">
        <v>4</v>
      </c>
      <c r="B19">
        <v>5.0999999999999996</v>
      </c>
      <c r="C19">
        <v>19.100000000000001</v>
      </c>
      <c r="D19">
        <v>19.7</v>
      </c>
      <c r="E19">
        <v>14.7</v>
      </c>
      <c r="F19">
        <v>10.9</v>
      </c>
      <c r="G19">
        <v>7.4</v>
      </c>
      <c r="I19">
        <v>7.2</v>
      </c>
      <c r="J19">
        <v>8.1</v>
      </c>
      <c r="K19">
        <v>4.4000000000000004</v>
      </c>
      <c r="L19">
        <v>4.5</v>
      </c>
      <c r="M19">
        <v>3.6</v>
      </c>
      <c r="N19">
        <v>3.4</v>
      </c>
      <c r="P19">
        <f t="shared" ref="P19:U19" si="16">(I19/7.2*100)</f>
        <v>100</v>
      </c>
      <c r="Q19">
        <f t="shared" si="16"/>
        <v>112.5</v>
      </c>
      <c r="R19">
        <f t="shared" si="16"/>
        <v>61.111111111111114</v>
      </c>
      <c r="S19">
        <f t="shared" si="16"/>
        <v>62.5</v>
      </c>
      <c r="T19">
        <f t="shared" si="16"/>
        <v>50</v>
      </c>
      <c r="U19">
        <f t="shared" si="16"/>
        <v>47.222222222222221</v>
      </c>
    </row>
    <row r="20" spans="1:21" x14ac:dyDescent="0.25">
      <c r="A20" t="s">
        <v>4</v>
      </c>
      <c r="B20">
        <v>5.0999999999999996</v>
      </c>
      <c r="C20">
        <v>20.3</v>
      </c>
      <c r="D20">
        <v>21.1</v>
      </c>
      <c r="E20">
        <v>14.7</v>
      </c>
      <c r="F20">
        <v>10.5</v>
      </c>
      <c r="G20">
        <v>7.7</v>
      </c>
      <c r="I20">
        <v>10.199999999999999</v>
      </c>
      <c r="J20">
        <v>10.1</v>
      </c>
      <c r="K20">
        <v>7.9</v>
      </c>
      <c r="L20">
        <v>5.2</v>
      </c>
      <c r="M20">
        <v>4.4000000000000004</v>
      </c>
      <c r="N20">
        <v>3.4</v>
      </c>
      <c r="P20">
        <f t="shared" ref="P20:U20" si="17">(I20/10.2*100)</f>
        <v>100</v>
      </c>
      <c r="Q20">
        <f t="shared" si="17"/>
        <v>99.019607843137265</v>
      </c>
      <c r="R20">
        <f t="shared" si="17"/>
        <v>77.450980392156879</v>
      </c>
      <c r="S20">
        <f t="shared" si="17"/>
        <v>50.980392156862756</v>
      </c>
      <c r="T20">
        <f t="shared" si="17"/>
        <v>43.137254901960794</v>
      </c>
      <c r="U20">
        <f t="shared" si="17"/>
        <v>33.333333333333336</v>
      </c>
    </row>
    <row r="21" spans="1:21" x14ac:dyDescent="0.25">
      <c r="A21" t="s">
        <v>4</v>
      </c>
      <c r="B21">
        <v>5.8</v>
      </c>
      <c r="C21">
        <v>19.899999999999999</v>
      </c>
      <c r="D21">
        <v>20.7</v>
      </c>
      <c r="E21">
        <v>13.8</v>
      </c>
      <c r="F21">
        <v>10.199999999999999</v>
      </c>
      <c r="G21">
        <v>9.1</v>
      </c>
      <c r="I21">
        <v>11.1</v>
      </c>
      <c r="J21">
        <v>8.6999999999999993</v>
      </c>
      <c r="K21">
        <v>5.9</v>
      </c>
      <c r="L21">
        <v>4.5999999999999996</v>
      </c>
      <c r="M21">
        <v>4.3</v>
      </c>
      <c r="N21">
        <v>4.9000000000000004</v>
      </c>
      <c r="P21">
        <f t="shared" ref="P21:U21" si="18">(I21/11.1*100)</f>
        <v>100</v>
      </c>
      <c r="Q21">
        <f t="shared" si="18"/>
        <v>78.378378378378372</v>
      </c>
      <c r="R21">
        <f t="shared" si="18"/>
        <v>53.153153153153156</v>
      </c>
      <c r="S21">
        <f t="shared" si="18"/>
        <v>41.441441441441441</v>
      </c>
      <c r="T21">
        <f t="shared" si="18"/>
        <v>38.738738738738739</v>
      </c>
      <c r="U21">
        <f t="shared" si="18"/>
        <v>44.14414414414415</v>
      </c>
    </row>
    <row r="22" spans="1:21" x14ac:dyDescent="0.25">
      <c r="A22" t="s">
        <v>4</v>
      </c>
      <c r="I22">
        <v>9.4</v>
      </c>
      <c r="J22">
        <v>7.8</v>
      </c>
      <c r="K22">
        <v>4.5999999999999996</v>
      </c>
      <c r="L22">
        <v>4.7</v>
      </c>
      <c r="M22">
        <v>4.5999999999999996</v>
      </c>
      <c r="N22">
        <v>4.9000000000000004</v>
      </c>
      <c r="P22">
        <f t="shared" ref="P22:U22" si="19">(I22/9.4*100)</f>
        <v>100</v>
      </c>
      <c r="Q22">
        <f t="shared" si="19"/>
        <v>82.978723404255319</v>
      </c>
      <c r="R22">
        <f t="shared" si="19"/>
        <v>48.936170212765951</v>
      </c>
      <c r="S22">
        <f t="shared" si="19"/>
        <v>50</v>
      </c>
      <c r="T22">
        <f t="shared" si="19"/>
        <v>48.936170212765951</v>
      </c>
      <c r="U22">
        <f t="shared" si="19"/>
        <v>52.12765957446809</v>
      </c>
    </row>
    <row r="23" spans="1:21" x14ac:dyDescent="0.25">
      <c r="A23" t="s">
        <v>4</v>
      </c>
      <c r="I23">
        <v>9.3000000000000007</v>
      </c>
      <c r="J23">
        <v>10.3</v>
      </c>
      <c r="K23">
        <v>5.4</v>
      </c>
      <c r="L23">
        <v>4.8</v>
      </c>
      <c r="M23">
        <v>4.3</v>
      </c>
      <c r="N23">
        <v>3.9</v>
      </c>
      <c r="P23">
        <f t="shared" ref="P23:U23" si="20">(I23/9.3*100)</f>
        <v>100</v>
      </c>
      <c r="Q23">
        <f t="shared" si="20"/>
        <v>110.75268817204301</v>
      </c>
      <c r="R23">
        <f t="shared" si="20"/>
        <v>58.064516129032263</v>
      </c>
      <c r="S23">
        <f t="shared" si="20"/>
        <v>51.612903225806448</v>
      </c>
      <c r="T23">
        <f t="shared" si="20"/>
        <v>46.236559139784937</v>
      </c>
      <c r="U23">
        <f t="shared" si="20"/>
        <v>41.935483870967737</v>
      </c>
    </row>
    <row r="24" spans="1:21" x14ac:dyDescent="0.25">
      <c r="A24" t="s">
        <v>4</v>
      </c>
      <c r="B24">
        <v>4.3</v>
      </c>
      <c r="C24">
        <v>19.899999999999999</v>
      </c>
      <c r="D24">
        <v>20.9</v>
      </c>
      <c r="E24">
        <v>14.2</v>
      </c>
      <c r="F24">
        <v>9.1999999999999993</v>
      </c>
      <c r="G24">
        <v>6.7</v>
      </c>
      <c r="I24">
        <v>6.3</v>
      </c>
      <c r="J24">
        <v>6.7</v>
      </c>
      <c r="K24">
        <v>4.5999999999999996</v>
      </c>
      <c r="L24">
        <v>3.9</v>
      </c>
      <c r="M24">
        <v>3.9</v>
      </c>
      <c r="N24">
        <v>3.1</v>
      </c>
      <c r="P24">
        <f>(I24/6.3*100)</f>
        <v>100</v>
      </c>
      <c r="Q24">
        <f t="shared" ref="P24:U25" si="21">(J24/6.3*100)</f>
        <v>106.34920634920636</v>
      </c>
      <c r="R24">
        <f t="shared" si="21"/>
        <v>73.015873015873012</v>
      </c>
      <c r="S24">
        <f t="shared" si="21"/>
        <v>61.904761904761905</v>
      </c>
      <c r="T24">
        <f t="shared" si="21"/>
        <v>61.904761904761905</v>
      </c>
      <c r="U24">
        <f t="shared" si="21"/>
        <v>49.206349206349209</v>
      </c>
    </row>
    <row r="25" spans="1:21" x14ac:dyDescent="0.25">
      <c r="P25">
        <f t="shared" si="21"/>
        <v>0</v>
      </c>
    </row>
    <row r="26" spans="1:21" x14ac:dyDescent="0.25">
      <c r="B26">
        <f>AVERAGE(B3:B13)</f>
        <v>5.4222222222222216</v>
      </c>
      <c r="C26">
        <f t="shared" ref="C26:U26" si="22">AVERAGE(C3:C13)</f>
        <v>17.544444444444441</v>
      </c>
      <c r="D26">
        <f t="shared" si="22"/>
        <v>20.966666666666665</v>
      </c>
      <c r="E26">
        <f t="shared" si="22"/>
        <v>17.022222222222222</v>
      </c>
      <c r="F26">
        <f t="shared" si="22"/>
        <v>11.944444444444443</v>
      </c>
      <c r="G26">
        <f t="shared" si="22"/>
        <v>9.3777777777777764</v>
      </c>
      <c r="I26">
        <f t="shared" si="22"/>
        <v>9.4090909090909083</v>
      </c>
      <c r="J26">
        <f t="shared" si="22"/>
        <v>9.245454545454546</v>
      </c>
      <c r="K26">
        <f t="shared" si="22"/>
        <v>5.7363636363636354</v>
      </c>
      <c r="L26">
        <f t="shared" si="22"/>
        <v>4.9999999999999991</v>
      </c>
      <c r="M26">
        <f t="shared" si="22"/>
        <v>4.4363636363636365</v>
      </c>
      <c r="N26">
        <f t="shared" si="22"/>
        <v>4.2909090909090901</v>
      </c>
      <c r="P26">
        <f t="shared" si="22"/>
        <v>100</v>
      </c>
      <c r="Q26">
        <f t="shared" si="22"/>
        <v>99.848626741693138</v>
      </c>
      <c r="R26">
        <f t="shared" si="22"/>
        <v>61.448861252995805</v>
      </c>
      <c r="S26">
        <f t="shared" si="22"/>
        <v>53.543900956566411</v>
      </c>
      <c r="T26">
        <f t="shared" si="22"/>
        <v>46.716430588189276</v>
      </c>
      <c r="U26">
        <f t="shared" si="22"/>
        <v>44.835452302412378</v>
      </c>
    </row>
    <row r="27" spans="1:21" x14ac:dyDescent="0.25">
      <c r="B27">
        <f>AVERAGE(B14:B24)</f>
        <v>5.2666666666666666</v>
      </c>
      <c r="C27">
        <f t="shared" ref="C27:U27" si="23">AVERAGE(C14:C24)</f>
        <v>18.522222222222222</v>
      </c>
      <c r="D27">
        <f t="shared" si="23"/>
        <v>20.944444444444443</v>
      </c>
      <c r="E27">
        <f t="shared" si="23"/>
        <v>15.08888888888889</v>
      </c>
      <c r="F27">
        <f t="shared" si="23"/>
        <v>11.366666666666667</v>
      </c>
      <c r="G27">
        <f t="shared" si="23"/>
        <v>8.4555555555555557</v>
      </c>
      <c r="I27">
        <f t="shared" si="23"/>
        <v>9.7181818181818187</v>
      </c>
      <c r="J27">
        <f t="shared" si="23"/>
        <v>9.2636363636363637</v>
      </c>
      <c r="K27">
        <f t="shared" si="23"/>
        <v>5.6727272727272728</v>
      </c>
      <c r="L27">
        <f t="shared" si="23"/>
        <v>4.790909090909091</v>
      </c>
      <c r="M27">
        <f t="shared" si="23"/>
        <v>4.2727272727272725</v>
      </c>
      <c r="N27">
        <f t="shared" si="23"/>
        <v>4.045454545454545</v>
      </c>
      <c r="P27">
        <f t="shared" si="23"/>
        <v>100</v>
      </c>
      <c r="Q27">
        <f t="shared" si="23"/>
        <v>96.347349133304661</v>
      </c>
      <c r="R27">
        <f t="shared" si="23"/>
        <v>59.173006440966532</v>
      </c>
      <c r="S27">
        <f t="shared" si="23"/>
        <v>50.334512757860686</v>
      </c>
      <c r="T27">
        <f t="shared" si="23"/>
        <v>45.031395840529349</v>
      </c>
      <c r="U27">
        <f t="shared" si="23"/>
        <v>42.170946411966</v>
      </c>
    </row>
    <row r="28" spans="1:21" x14ac:dyDescent="0.25">
      <c r="B28">
        <f>TTEST(B3:B13,B14:B24,2,3)</f>
        <v>0.75653740203611897</v>
      </c>
      <c r="C28">
        <f t="shared" ref="C28:U28" si="24">TTEST(C3:C13,C14:C24,2,3)</f>
        <v>0.42011711786124684</v>
      </c>
      <c r="D28">
        <f t="shared" si="24"/>
        <v>0.98549912415159913</v>
      </c>
      <c r="E28">
        <f t="shared" si="24"/>
        <v>0.19024459323000956</v>
      </c>
      <c r="F28">
        <f t="shared" si="24"/>
        <v>0.56574954870228455</v>
      </c>
      <c r="G28">
        <f t="shared" si="24"/>
        <v>0.31980210535935882</v>
      </c>
      <c r="I28">
        <f t="shared" si="24"/>
        <v>0.69570030697061869</v>
      </c>
      <c r="J28">
        <f t="shared" si="24"/>
        <v>0.97720850839135287</v>
      </c>
      <c r="K28">
        <f t="shared" si="24"/>
        <v>0.91622656648304657</v>
      </c>
      <c r="L28">
        <f t="shared" si="24"/>
        <v>0.51978874252453777</v>
      </c>
      <c r="M28">
        <f t="shared" si="24"/>
        <v>0.66527538212562942</v>
      </c>
      <c r="N28">
        <f t="shared" si="24"/>
        <v>0.62251582214471279</v>
      </c>
      <c r="Q28">
        <f t="shared" si="24"/>
        <v>0.47394318570621352</v>
      </c>
      <c r="R28">
        <f t="shared" si="24"/>
        <v>0.6547049486992329</v>
      </c>
      <c r="S28">
        <f t="shared" si="24"/>
        <v>0.26209820744980816</v>
      </c>
      <c r="T28">
        <f t="shared" si="24"/>
        <v>0.59511372329683865</v>
      </c>
      <c r="U28">
        <f t="shared" si="24"/>
        <v>0.4914727530985904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D10" sqref="D10"/>
    </sheetView>
  </sheetViews>
  <sheetFormatPr defaultRowHeight="15" x14ac:dyDescent="0.25"/>
  <sheetData>
    <row r="1" spans="1:10" x14ac:dyDescent="0.25">
      <c r="A1" t="s">
        <v>5</v>
      </c>
    </row>
    <row r="2" spans="1:10" x14ac:dyDescent="0.25">
      <c r="A2" t="s">
        <v>6</v>
      </c>
    </row>
    <row r="3" spans="1:10" x14ac:dyDescent="0.25">
      <c r="D3">
        <v>0</v>
      </c>
      <c r="E3">
        <v>15</v>
      </c>
      <c r="F3">
        <v>30</v>
      </c>
      <c r="G3">
        <v>45</v>
      </c>
      <c r="H3">
        <v>60</v>
      </c>
      <c r="I3">
        <v>90</v>
      </c>
      <c r="J3">
        <v>120</v>
      </c>
    </row>
    <row r="4" spans="1:10" x14ac:dyDescent="0.25">
      <c r="A4">
        <v>304</v>
      </c>
      <c r="B4" t="s">
        <v>7</v>
      </c>
      <c r="C4" t="s">
        <v>3</v>
      </c>
      <c r="D4">
        <v>4.4000000000000004</v>
      </c>
      <c r="E4">
        <v>5.4</v>
      </c>
      <c r="F4">
        <v>6.6</v>
      </c>
      <c r="G4">
        <v>8.1</v>
      </c>
      <c r="H4">
        <v>8.1999999999999993</v>
      </c>
      <c r="I4">
        <v>6.2</v>
      </c>
      <c r="J4">
        <v>5.9</v>
      </c>
    </row>
    <row r="5" spans="1:10" x14ac:dyDescent="0.25">
      <c r="A5">
        <v>305</v>
      </c>
      <c r="B5" t="s">
        <v>7</v>
      </c>
      <c r="C5" t="s">
        <v>3</v>
      </c>
      <c r="D5">
        <v>3.8</v>
      </c>
      <c r="E5">
        <v>4.8</v>
      </c>
      <c r="F5">
        <v>6.3</v>
      </c>
      <c r="G5">
        <v>8.3000000000000007</v>
      </c>
      <c r="H5">
        <v>8.3000000000000007</v>
      </c>
      <c r="I5">
        <v>6.7</v>
      </c>
      <c r="J5">
        <v>5.0999999999999996</v>
      </c>
    </row>
    <row r="6" spans="1:10" x14ac:dyDescent="0.25">
      <c r="A6">
        <v>306</v>
      </c>
      <c r="B6" t="s">
        <v>7</v>
      </c>
      <c r="C6" t="s">
        <v>3</v>
      </c>
      <c r="D6">
        <v>4.5999999999999996</v>
      </c>
      <c r="E6">
        <v>6.1</v>
      </c>
      <c r="F6">
        <v>8.5</v>
      </c>
      <c r="G6">
        <v>8.6</v>
      </c>
      <c r="H6">
        <v>9.3000000000000007</v>
      </c>
      <c r="I6">
        <v>7.4</v>
      </c>
      <c r="J6">
        <v>6.6</v>
      </c>
    </row>
    <row r="7" spans="1:10" x14ac:dyDescent="0.25">
      <c r="A7">
        <v>285</v>
      </c>
      <c r="B7" t="s">
        <v>7</v>
      </c>
      <c r="C7" t="s">
        <v>3</v>
      </c>
      <c r="D7">
        <v>4.8</v>
      </c>
      <c r="E7">
        <v>7.6</v>
      </c>
      <c r="F7">
        <v>7.8</v>
      </c>
      <c r="G7">
        <v>8.3000000000000007</v>
      </c>
      <c r="H7">
        <v>7.7</v>
      </c>
      <c r="I7">
        <v>7.1</v>
      </c>
      <c r="J7">
        <v>7.4</v>
      </c>
    </row>
    <row r="8" spans="1:10" x14ac:dyDescent="0.25">
      <c r="A8">
        <v>295</v>
      </c>
      <c r="B8" t="s">
        <v>7</v>
      </c>
      <c r="C8" t="s">
        <v>3</v>
      </c>
      <c r="D8">
        <v>3.8</v>
      </c>
      <c r="E8">
        <v>5.3</v>
      </c>
      <c r="F8">
        <v>8.3000000000000007</v>
      </c>
      <c r="G8">
        <v>8.8000000000000007</v>
      </c>
      <c r="H8">
        <v>7.3</v>
      </c>
      <c r="I8">
        <v>5.0999999999999996</v>
      </c>
      <c r="J8">
        <v>4.2</v>
      </c>
    </row>
    <row r="9" spans="1:10" x14ac:dyDescent="0.25">
      <c r="A9">
        <v>313</v>
      </c>
      <c r="B9" t="s">
        <v>7</v>
      </c>
      <c r="C9" t="s">
        <v>3</v>
      </c>
      <c r="D9">
        <v>5.8</v>
      </c>
      <c r="E9">
        <v>8.5</v>
      </c>
      <c r="F9">
        <v>9.6999999999999993</v>
      </c>
      <c r="G9">
        <v>9.5</v>
      </c>
      <c r="H9">
        <v>10.3</v>
      </c>
      <c r="I9">
        <v>7.5</v>
      </c>
      <c r="J9">
        <v>6.3</v>
      </c>
    </row>
    <row r="10" spans="1:10" x14ac:dyDescent="0.25">
      <c r="A10" s="1">
        <v>321</v>
      </c>
      <c r="B10" t="s">
        <v>7</v>
      </c>
      <c r="C10" t="s">
        <v>3</v>
      </c>
      <c r="D10">
        <v>4.5999999999999996</v>
      </c>
      <c r="E10">
        <v>9.4</v>
      </c>
      <c r="F10">
        <v>10.1</v>
      </c>
      <c r="G10">
        <v>9.6</v>
      </c>
      <c r="H10">
        <v>9.9</v>
      </c>
      <c r="I10">
        <v>9.9</v>
      </c>
      <c r="J10">
        <v>8.8000000000000007</v>
      </c>
    </row>
    <row r="11" spans="1:10" x14ac:dyDescent="0.25">
      <c r="A11" s="2">
        <v>349</v>
      </c>
      <c r="B11" t="s">
        <v>7</v>
      </c>
      <c r="C11" t="s">
        <v>3</v>
      </c>
      <c r="D11">
        <v>7.6</v>
      </c>
      <c r="E11">
        <v>12.5</v>
      </c>
      <c r="F11">
        <v>10.9</v>
      </c>
      <c r="G11">
        <v>11.8</v>
      </c>
      <c r="H11">
        <v>12.7</v>
      </c>
      <c r="I11">
        <v>12.1</v>
      </c>
      <c r="J11">
        <v>11.2</v>
      </c>
    </row>
    <row r="12" spans="1:10" x14ac:dyDescent="0.25">
      <c r="A12" s="2">
        <v>351</v>
      </c>
      <c r="B12" t="s">
        <v>7</v>
      </c>
      <c r="C12" t="s">
        <v>3</v>
      </c>
      <c r="D12">
        <v>6.1</v>
      </c>
      <c r="E12">
        <v>11.4</v>
      </c>
      <c r="F12">
        <v>10.9</v>
      </c>
      <c r="G12">
        <v>10.199999999999999</v>
      </c>
      <c r="H12">
        <v>11.1</v>
      </c>
      <c r="I12">
        <v>9.9</v>
      </c>
      <c r="J12">
        <v>8.8000000000000007</v>
      </c>
    </row>
    <row r="13" spans="1:10" x14ac:dyDescent="0.25">
      <c r="A13" s="2">
        <v>339</v>
      </c>
      <c r="B13" t="s">
        <v>7</v>
      </c>
      <c r="C13" t="s">
        <v>3</v>
      </c>
      <c r="D13">
        <v>3.9</v>
      </c>
      <c r="E13">
        <v>5.9</v>
      </c>
      <c r="F13">
        <v>7.1</v>
      </c>
      <c r="G13">
        <v>8.6</v>
      </c>
      <c r="H13">
        <v>10.4</v>
      </c>
      <c r="I13">
        <v>7.5</v>
      </c>
      <c r="J13">
        <v>6.2</v>
      </c>
    </row>
    <row r="14" spans="1:10" x14ac:dyDescent="0.25">
      <c r="A14" s="2">
        <v>342</v>
      </c>
      <c r="B14" t="s">
        <v>7</v>
      </c>
      <c r="C14" t="s">
        <v>3</v>
      </c>
      <c r="D14">
        <v>6.2</v>
      </c>
      <c r="E14">
        <v>8.4</v>
      </c>
      <c r="F14">
        <v>8.4</v>
      </c>
      <c r="G14">
        <v>9</v>
      </c>
      <c r="H14">
        <v>8.6</v>
      </c>
      <c r="I14">
        <v>9.6</v>
      </c>
      <c r="J14">
        <v>10.4</v>
      </c>
    </row>
    <row r="15" spans="1:10" x14ac:dyDescent="0.25">
      <c r="A15" s="2">
        <v>341</v>
      </c>
      <c r="B15" t="s">
        <v>7</v>
      </c>
      <c r="C15" t="s">
        <v>3</v>
      </c>
      <c r="D15">
        <v>5.6</v>
      </c>
      <c r="E15">
        <v>8.4</v>
      </c>
      <c r="F15">
        <v>9.8000000000000007</v>
      </c>
      <c r="G15">
        <v>10.199999999999999</v>
      </c>
      <c r="H15">
        <v>10.199999999999999</v>
      </c>
      <c r="I15">
        <v>9.5</v>
      </c>
      <c r="J15">
        <v>9</v>
      </c>
    </row>
    <row r="16" spans="1:10" x14ac:dyDescent="0.25">
      <c r="A16" s="2">
        <v>340</v>
      </c>
      <c r="B16" t="s">
        <v>7</v>
      </c>
      <c r="C16" t="s">
        <v>4</v>
      </c>
      <c r="D16">
        <v>4.2</v>
      </c>
      <c r="E16">
        <v>7.4</v>
      </c>
      <c r="F16">
        <v>8.4</v>
      </c>
      <c r="G16">
        <v>7.2</v>
      </c>
      <c r="H16">
        <v>7.2</v>
      </c>
      <c r="I16">
        <v>9.4</v>
      </c>
      <c r="J16">
        <v>8.3000000000000007</v>
      </c>
    </row>
    <row r="17" spans="1:10" x14ac:dyDescent="0.25">
      <c r="A17" s="2">
        <v>350</v>
      </c>
      <c r="B17" t="s">
        <v>7</v>
      </c>
      <c r="C17" t="s">
        <v>4</v>
      </c>
      <c r="D17">
        <v>6.8</v>
      </c>
      <c r="E17">
        <v>9.4</v>
      </c>
      <c r="F17">
        <v>11.7</v>
      </c>
      <c r="G17">
        <v>10.8</v>
      </c>
      <c r="H17">
        <v>11.7</v>
      </c>
      <c r="I17">
        <v>11.1</v>
      </c>
      <c r="J17">
        <v>9.8000000000000007</v>
      </c>
    </row>
    <row r="18" spans="1:10" x14ac:dyDescent="0.25">
      <c r="A18" s="2">
        <v>352</v>
      </c>
      <c r="B18" t="s">
        <v>7</v>
      </c>
      <c r="C18" t="s">
        <v>4</v>
      </c>
      <c r="D18">
        <v>4.9000000000000004</v>
      </c>
      <c r="E18">
        <v>8.4</v>
      </c>
      <c r="F18">
        <v>9.6999999999999993</v>
      </c>
      <c r="G18">
        <v>11.4</v>
      </c>
      <c r="H18">
        <v>12.6</v>
      </c>
      <c r="I18">
        <v>12.4</v>
      </c>
      <c r="J18">
        <v>9.4</v>
      </c>
    </row>
    <row r="19" spans="1:10" x14ac:dyDescent="0.25">
      <c r="A19" s="2">
        <v>353</v>
      </c>
      <c r="B19" t="s">
        <v>7</v>
      </c>
      <c r="C19" t="s">
        <v>4</v>
      </c>
      <c r="D19">
        <v>6.3</v>
      </c>
      <c r="E19">
        <v>9.8000000000000007</v>
      </c>
      <c r="F19">
        <v>9.9</v>
      </c>
      <c r="G19">
        <v>8.3000000000000007</v>
      </c>
      <c r="H19">
        <v>8.3000000000000007</v>
      </c>
      <c r="I19">
        <v>9.6999999999999993</v>
      </c>
      <c r="J19">
        <v>9.6999999999999993</v>
      </c>
    </row>
    <row r="20" spans="1:10" x14ac:dyDescent="0.25">
      <c r="A20">
        <v>287</v>
      </c>
      <c r="B20" t="s">
        <v>7</v>
      </c>
      <c r="C20" t="s">
        <v>4</v>
      </c>
      <c r="D20" s="3">
        <v>4.5999999999999996</v>
      </c>
      <c r="E20" s="3">
        <v>7.1</v>
      </c>
      <c r="F20" s="3">
        <v>7.2</v>
      </c>
      <c r="G20" s="3">
        <v>9.6999999999999993</v>
      </c>
      <c r="H20" s="3">
        <v>9.6</v>
      </c>
      <c r="I20" s="3">
        <v>6.9</v>
      </c>
      <c r="J20" s="3">
        <v>5.3</v>
      </c>
    </row>
    <row r="21" spans="1:10" x14ac:dyDescent="0.25">
      <c r="A21">
        <v>297</v>
      </c>
      <c r="B21" t="s">
        <v>7</v>
      </c>
      <c r="C21" t="s">
        <v>4</v>
      </c>
      <c r="D21" s="3">
        <v>4.8</v>
      </c>
      <c r="E21" s="3">
        <v>6.2</v>
      </c>
      <c r="F21" s="3">
        <v>7.5</v>
      </c>
      <c r="G21" s="3">
        <v>8.6999999999999993</v>
      </c>
      <c r="H21" s="3">
        <v>8.9</v>
      </c>
      <c r="I21" s="3">
        <v>6.4</v>
      </c>
      <c r="J21" s="3">
        <v>5.8</v>
      </c>
    </row>
    <row r="22" spans="1:10" x14ac:dyDescent="0.25">
      <c r="A22">
        <v>312</v>
      </c>
      <c r="B22" t="s">
        <v>7</v>
      </c>
      <c r="C22" t="s">
        <v>4</v>
      </c>
      <c r="D22" s="3">
        <v>3.9</v>
      </c>
      <c r="E22" s="3">
        <v>5.3</v>
      </c>
      <c r="F22" s="3">
        <v>7.4</v>
      </c>
      <c r="G22" s="3">
        <v>6.7</v>
      </c>
      <c r="H22" s="3">
        <v>6.8</v>
      </c>
      <c r="I22" s="3">
        <v>6.1</v>
      </c>
      <c r="J22" s="3">
        <v>5.3</v>
      </c>
    </row>
    <row r="23" spans="1:10" x14ac:dyDescent="0.25">
      <c r="A23">
        <v>314</v>
      </c>
      <c r="B23" t="s">
        <v>7</v>
      </c>
      <c r="C23" t="s">
        <v>4</v>
      </c>
      <c r="D23" s="3">
        <v>4.0999999999999996</v>
      </c>
      <c r="E23" s="3">
        <v>5.9</v>
      </c>
      <c r="F23" s="3">
        <v>8.3000000000000007</v>
      </c>
      <c r="G23" s="3">
        <v>9.6999999999999993</v>
      </c>
      <c r="H23" s="3">
        <v>9.1999999999999993</v>
      </c>
      <c r="I23" s="3">
        <v>7.9</v>
      </c>
      <c r="J23" s="3">
        <v>6.7</v>
      </c>
    </row>
    <row r="24" spans="1:10" x14ac:dyDescent="0.25">
      <c r="A24">
        <v>315</v>
      </c>
      <c r="B24" t="s">
        <v>7</v>
      </c>
      <c r="C24" t="s">
        <v>4</v>
      </c>
      <c r="D24">
        <v>6.8</v>
      </c>
      <c r="E24">
        <v>10.4</v>
      </c>
      <c r="F24">
        <v>9.4</v>
      </c>
      <c r="G24">
        <v>11.1</v>
      </c>
      <c r="H24">
        <v>8.6</v>
      </c>
      <c r="I24">
        <v>7.8</v>
      </c>
      <c r="J24">
        <v>7.9</v>
      </c>
    </row>
    <row r="25" spans="1:10" x14ac:dyDescent="0.25">
      <c r="A25" s="4"/>
    </row>
    <row r="26" spans="1:10" x14ac:dyDescent="0.25">
      <c r="A26" s="4"/>
    </row>
    <row r="27" spans="1:10" x14ac:dyDescent="0.25">
      <c r="A27" s="4"/>
    </row>
    <row r="28" spans="1:10" x14ac:dyDescent="0.25">
      <c r="A28" s="4"/>
      <c r="B28" s="4"/>
    </row>
    <row r="30" spans="1:10" x14ac:dyDescent="0.25">
      <c r="A30" t="s">
        <v>8</v>
      </c>
      <c r="D30">
        <f>AVERAGE(D4:D15)</f>
        <v>5.1000000000000005</v>
      </c>
      <c r="E30">
        <f t="shared" ref="E30:J30" si="0">AVERAGE(E4:E15)</f>
        <v>7.8083333333333345</v>
      </c>
      <c r="F30">
        <f t="shared" si="0"/>
        <v>8.7000000000000011</v>
      </c>
      <c r="G30">
        <f t="shared" si="0"/>
        <v>9.25</v>
      </c>
      <c r="H30">
        <f t="shared" si="0"/>
        <v>9.4999999999999982</v>
      </c>
      <c r="I30">
        <f t="shared" si="0"/>
        <v>8.2083333333333339</v>
      </c>
      <c r="J30">
        <f t="shared" si="0"/>
        <v>7.4916666666666671</v>
      </c>
    </row>
    <row r="31" spans="1:10" x14ac:dyDescent="0.25">
      <c r="A31" t="s">
        <v>9</v>
      </c>
      <c r="D31">
        <f>AVERAGE(D16:D27)</f>
        <v>5.155555555555555</v>
      </c>
      <c r="E31">
        <f t="shared" ref="E31:J31" si="1">AVERAGE(E16:E27)</f>
        <v>7.7666666666666675</v>
      </c>
      <c r="F31">
        <f t="shared" si="1"/>
        <v>8.8333333333333357</v>
      </c>
      <c r="G31">
        <f t="shared" si="1"/>
        <v>9.2888888888888896</v>
      </c>
      <c r="H31">
        <f t="shared" si="1"/>
        <v>9.2111111111111104</v>
      </c>
      <c r="I31">
        <f t="shared" si="1"/>
        <v>8.6333333333333329</v>
      </c>
      <c r="J31">
        <f t="shared" si="1"/>
        <v>7.5777777777777784</v>
      </c>
    </row>
    <row r="32" spans="1:10" x14ac:dyDescent="0.25">
      <c r="A32" t="s">
        <v>10</v>
      </c>
      <c r="C32" s="5"/>
      <c r="D32" s="5">
        <f>TTEST(D4:D15,D16:D27,2,3)</f>
        <v>0.9152419507880849</v>
      </c>
      <c r="E32" s="5">
        <f t="shared" ref="E32:J32" si="2">TTEST(E4:E15,E16:E27,2,3)</f>
        <v>0.96491967592856431</v>
      </c>
      <c r="F32" s="5">
        <f t="shared" si="2"/>
        <v>0.84490461737354539</v>
      </c>
      <c r="G32" s="5">
        <f t="shared" si="2"/>
        <v>0.95264949276576272</v>
      </c>
      <c r="H32" s="5">
        <f t="shared" si="2"/>
        <v>0.71583911529495103</v>
      </c>
      <c r="I32" s="5">
        <f t="shared" si="2"/>
        <v>0.651037494370583</v>
      </c>
      <c r="J32" s="5">
        <f t="shared" si="2"/>
        <v>0.92288969953908295</v>
      </c>
    </row>
    <row r="34" spans="1:10" x14ac:dyDescent="0.25">
      <c r="A34">
        <v>299</v>
      </c>
      <c r="B34" t="s">
        <v>11</v>
      </c>
      <c r="C34" t="s">
        <v>3</v>
      </c>
      <c r="D34">
        <v>5.6</v>
      </c>
      <c r="E34">
        <v>6.6</v>
      </c>
      <c r="F34">
        <v>7.9</v>
      </c>
      <c r="G34">
        <v>8.5</v>
      </c>
      <c r="H34">
        <v>9.8000000000000007</v>
      </c>
      <c r="I34">
        <v>9.6</v>
      </c>
      <c r="J34">
        <v>10.7</v>
      </c>
    </row>
    <row r="35" spans="1:10" x14ac:dyDescent="0.25">
      <c r="A35">
        <v>300</v>
      </c>
      <c r="B35" t="s">
        <v>11</v>
      </c>
      <c r="C35" t="s">
        <v>3</v>
      </c>
      <c r="D35">
        <v>6.4</v>
      </c>
      <c r="E35">
        <v>9.6999999999999993</v>
      </c>
      <c r="F35">
        <v>10.6</v>
      </c>
      <c r="G35">
        <v>12.2</v>
      </c>
      <c r="H35">
        <v>13.5</v>
      </c>
      <c r="I35">
        <v>12.9</v>
      </c>
      <c r="J35">
        <v>13.9</v>
      </c>
    </row>
    <row r="36" spans="1:10" x14ac:dyDescent="0.25">
      <c r="A36">
        <v>309</v>
      </c>
      <c r="B36" t="s">
        <v>11</v>
      </c>
      <c r="C36" t="s">
        <v>3</v>
      </c>
      <c r="D36">
        <v>5.4</v>
      </c>
      <c r="E36">
        <v>10</v>
      </c>
      <c r="F36">
        <v>10.1</v>
      </c>
      <c r="G36">
        <v>11.1</v>
      </c>
      <c r="H36">
        <v>11.5</v>
      </c>
      <c r="I36">
        <v>11</v>
      </c>
      <c r="J36">
        <v>10.6</v>
      </c>
    </row>
    <row r="37" spans="1:10" x14ac:dyDescent="0.25">
      <c r="A37">
        <v>310</v>
      </c>
      <c r="B37" t="s">
        <v>11</v>
      </c>
      <c r="C37" t="s">
        <v>3</v>
      </c>
      <c r="D37">
        <v>8.1</v>
      </c>
      <c r="E37">
        <v>10.9</v>
      </c>
      <c r="F37">
        <v>11.1</v>
      </c>
      <c r="G37">
        <v>11.1</v>
      </c>
      <c r="H37">
        <v>10.5</v>
      </c>
      <c r="I37">
        <v>11.3</v>
      </c>
      <c r="J37">
        <v>10.4</v>
      </c>
    </row>
    <row r="38" spans="1:10" x14ac:dyDescent="0.25">
      <c r="A38">
        <v>334</v>
      </c>
      <c r="B38" t="s">
        <v>11</v>
      </c>
      <c r="C38" t="s">
        <v>3</v>
      </c>
      <c r="D38">
        <v>4.8</v>
      </c>
      <c r="E38">
        <v>7.8</v>
      </c>
      <c r="F38">
        <v>8.1</v>
      </c>
      <c r="G38">
        <v>9.9</v>
      </c>
      <c r="H38">
        <v>10.9</v>
      </c>
      <c r="I38">
        <v>10.5</v>
      </c>
      <c r="J38">
        <v>9.9</v>
      </c>
    </row>
    <row r="39" spans="1:10" x14ac:dyDescent="0.25">
      <c r="A39">
        <v>335</v>
      </c>
      <c r="B39" t="s">
        <v>11</v>
      </c>
      <c r="C39" t="s">
        <v>3</v>
      </c>
      <c r="D39">
        <v>6.1</v>
      </c>
      <c r="E39">
        <v>9.6999999999999993</v>
      </c>
      <c r="F39">
        <v>10.8</v>
      </c>
      <c r="G39">
        <v>13.7</v>
      </c>
      <c r="H39">
        <v>16.399999999999999</v>
      </c>
      <c r="I39">
        <v>16.899999999999999</v>
      </c>
      <c r="J39">
        <v>16.3</v>
      </c>
    </row>
    <row r="40" spans="1:10" x14ac:dyDescent="0.25">
      <c r="A40">
        <v>336</v>
      </c>
      <c r="B40" t="s">
        <v>11</v>
      </c>
      <c r="C40" t="s">
        <v>3</v>
      </c>
      <c r="D40">
        <v>4.9000000000000004</v>
      </c>
      <c r="E40">
        <v>7.8</v>
      </c>
      <c r="F40">
        <v>10.1</v>
      </c>
      <c r="G40">
        <v>11.7</v>
      </c>
      <c r="H40">
        <v>12.4</v>
      </c>
      <c r="I40">
        <v>15.3</v>
      </c>
      <c r="J40">
        <v>13.9</v>
      </c>
    </row>
    <row r="41" spans="1:10" x14ac:dyDescent="0.25">
      <c r="A41">
        <v>338</v>
      </c>
      <c r="B41" t="s">
        <v>11</v>
      </c>
      <c r="C41" t="s">
        <v>3</v>
      </c>
      <c r="D41">
        <v>6.8</v>
      </c>
      <c r="E41">
        <v>9.1</v>
      </c>
      <c r="F41">
        <v>9</v>
      </c>
      <c r="G41">
        <v>10.1</v>
      </c>
      <c r="H41">
        <v>11.4</v>
      </c>
      <c r="I41">
        <v>10.8</v>
      </c>
      <c r="J41">
        <v>11.1</v>
      </c>
    </row>
    <row r="42" spans="1:10" x14ac:dyDescent="0.25">
      <c r="A42">
        <v>337</v>
      </c>
      <c r="B42" t="s">
        <v>11</v>
      </c>
      <c r="C42" t="s">
        <v>4</v>
      </c>
      <c r="D42">
        <v>7.7</v>
      </c>
      <c r="E42">
        <v>9</v>
      </c>
      <c r="F42">
        <v>11.2</v>
      </c>
      <c r="G42">
        <v>13.1</v>
      </c>
      <c r="H42">
        <v>15.9</v>
      </c>
      <c r="I42">
        <v>13.4</v>
      </c>
      <c r="J42">
        <v>12.8</v>
      </c>
    </row>
    <row r="43" spans="1:10" x14ac:dyDescent="0.25">
      <c r="A43">
        <v>301</v>
      </c>
      <c r="B43" t="s">
        <v>11</v>
      </c>
      <c r="C43" t="s">
        <v>4</v>
      </c>
      <c r="D43">
        <v>6.5</v>
      </c>
      <c r="E43">
        <v>9.3000000000000007</v>
      </c>
      <c r="F43">
        <v>10.6</v>
      </c>
      <c r="G43">
        <v>12.7</v>
      </c>
      <c r="H43">
        <v>14.9</v>
      </c>
      <c r="I43">
        <v>14.9</v>
      </c>
      <c r="J43">
        <v>14.8</v>
      </c>
    </row>
    <row r="44" spans="1:10" x14ac:dyDescent="0.25">
      <c r="A44">
        <v>302</v>
      </c>
      <c r="B44" t="s">
        <v>11</v>
      </c>
      <c r="C44" t="s">
        <v>4</v>
      </c>
      <c r="D44">
        <v>6.1</v>
      </c>
      <c r="E44">
        <v>8.3000000000000007</v>
      </c>
      <c r="F44">
        <v>9</v>
      </c>
      <c r="G44">
        <v>11.8</v>
      </c>
      <c r="H44">
        <v>12.7</v>
      </c>
      <c r="I44">
        <v>11.8</v>
      </c>
      <c r="J44">
        <v>11.5</v>
      </c>
    </row>
    <row r="45" spans="1:10" x14ac:dyDescent="0.25">
      <c r="A45">
        <v>289</v>
      </c>
      <c r="B45" t="s">
        <v>11</v>
      </c>
      <c r="C45" t="s">
        <v>4</v>
      </c>
      <c r="D45">
        <v>6.9</v>
      </c>
      <c r="E45">
        <v>9.8000000000000007</v>
      </c>
      <c r="F45">
        <v>10.7</v>
      </c>
      <c r="G45">
        <v>10.1</v>
      </c>
      <c r="H45">
        <v>12.8</v>
      </c>
      <c r="I45">
        <v>11</v>
      </c>
      <c r="J45">
        <v>10.8</v>
      </c>
    </row>
    <row r="46" spans="1:10" x14ac:dyDescent="0.25">
      <c r="A46">
        <v>293</v>
      </c>
      <c r="B46" t="s">
        <v>11</v>
      </c>
      <c r="C46" t="s">
        <v>4</v>
      </c>
      <c r="D46">
        <v>5.0999999999999996</v>
      </c>
      <c r="E46">
        <v>8.1999999999999993</v>
      </c>
      <c r="F46">
        <v>9.3000000000000007</v>
      </c>
      <c r="G46">
        <v>12.6</v>
      </c>
      <c r="H46">
        <v>12.2</v>
      </c>
      <c r="I46">
        <v>13.2</v>
      </c>
      <c r="J46">
        <v>11.3</v>
      </c>
    </row>
    <row r="47" spans="1:10" x14ac:dyDescent="0.25">
      <c r="A47">
        <v>294</v>
      </c>
      <c r="B47" t="s">
        <v>11</v>
      </c>
      <c r="C47" t="s">
        <v>4</v>
      </c>
      <c r="D47">
        <v>5.5</v>
      </c>
      <c r="E47">
        <v>8.3000000000000007</v>
      </c>
      <c r="F47">
        <v>10.8</v>
      </c>
      <c r="G47">
        <v>12.3</v>
      </c>
      <c r="H47">
        <v>13.4</v>
      </c>
      <c r="I47">
        <v>10.8</v>
      </c>
      <c r="J47">
        <v>10.1</v>
      </c>
    </row>
    <row r="48" spans="1:10" x14ac:dyDescent="0.25">
      <c r="A48">
        <v>308</v>
      </c>
      <c r="B48" t="s">
        <v>11</v>
      </c>
      <c r="C48" t="s">
        <v>4</v>
      </c>
      <c r="D48">
        <v>6.6</v>
      </c>
      <c r="E48">
        <v>8.6</v>
      </c>
      <c r="F48">
        <v>8.6</v>
      </c>
      <c r="G48">
        <v>8.1999999999999993</v>
      </c>
      <c r="H48">
        <v>8.4</v>
      </c>
      <c r="I48">
        <v>9.8000000000000007</v>
      </c>
      <c r="J48">
        <v>9.6999999999999993</v>
      </c>
    </row>
    <row r="49" spans="1:10" x14ac:dyDescent="0.25">
      <c r="A49">
        <v>311</v>
      </c>
      <c r="B49" t="s">
        <v>11</v>
      </c>
      <c r="C49" t="s">
        <v>4</v>
      </c>
      <c r="D49">
        <v>6.5</v>
      </c>
      <c r="E49">
        <v>8.6999999999999993</v>
      </c>
      <c r="F49">
        <v>9.9</v>
      </c>
      <c r="G49">
        <v>10.6</v>
      </c>
      <c r="H49">
        <v>12.4</v>
      </c>
      <c r="I49">
        <v>13.3</v>
      </c>
      <c r="J49">
        <v>13.2</v>
      </c>
    </row>
    <row r="50" spans="1:10" x14ac:dyDescent="0.25">
      <c r="A50">
        <v>281</v>
      </c>
      <c r="B50" t="s">
        <v>11</v>
      </c>
      <c r="C50" t="s">
        <v>4</v>
      </c>
      <c r="D50">
        <v>4.8</v>
      </c>
      <c r="E50">
        <v>8.1999999999999993</v>
      </c>
      <c r="F50">
        <v>11.1</v>
      </c>
      <c r="G50">
        <v>12.2</v>
      </c>
      <c r="H50">
        <v>11.4</v>
      </c>
      <c r="I50">
        <v>10.1</v>
      </c>
      <c r="J50">
        <v>9.1999999999999993</v>
      </c>
    </row>
    <row r="52" spans="1:10" x14ac:dyDescent="0.25">
      <c r="A52" t="s">
        <v>8</v>
      </c>
      <c r="D52">
        <f>AVERAGE(D34:D41)</f>
        <v>6.0124999999999993</v>
      </c>
      <c r="E52">
        <f t="shared" ref="E52:J52" si="3">AVERAGE(E34:E41)</f>
        <v>8.9499999999999975</v>
      </c>
      <c r="F52">
        <f t="shared" si="3"/>
        <v>9.7125000000000004</v>
      </c>
      <c r="G52">
        <f t="shared" si="3"/>
        <v>11.0375</v>
      </c>
      <c r="H52">
        <f t="shared" si="3"/>
        <v>12.05</v>
      </c>
      <c r="I52">
        <f t="shared" si="3"/>
        <v>12.287499999999998</v>
      </c>
      <c r="J52">
        <f t="shared" si="3"/>
        <v>12.1</v>
      </c>
    </row>
    <row r="53" spans="1:10" x14ac:dyDescent="0.25">
      <c r="A53" t="s">
        <v>9</v>
      </c>
      <c r="D53">
        <f>AVERAGE(D42:D50)</f>
        <v>6.1888888888888882</v>
      </c>
      <c r="E53">
        <f t="shared" ref="E53:J53" si="4">AVERAGE(E42:E50)</f>
        <v>8.7111111111111121</v>
      </c>
      <c r="F53">
        <f t="shared" si="4"/>
        <v>10.133333333333333</v>
      </c>
      <c r="G53">
        <f t="shared" si="4"/>
        <v>11.511111111111111</v>
      </c>
      <c r="H53">
        <f t="shared" si="4"/>
        <v>12.677777777777781</v>
      </c>
      <c r="I53">
        <f t="shared" si="4"/>
        <v>12.033333333333331</v>
      </c>
      <c r="J53">
        <f t="shared" si="4"/>
        <v>11.488888888888889</v>
      </c>
    </row>
    <row r="54" spans="1:10" x14ac:dyDescent="0.25">
      <c r="A54" t="s">
        <v>10</v>
      </c>
      <c r="C54" s="5"/>
      <c r="D54" s="5">
        <f>TTEST(D34:D41,D42:D50,2,3)</f>
        <v>0.72618441402789657</v>
      </c>
      <c r="E54" s="5">
        <f t="shared" ref="E54:J54" si="5">TTEST(E34:E41,E42:E50,2,3)</f>
        <v>0.66712241239807635</v>
      </c>
      <c r="F54" s="5">
        <f t="shared" si="5"/>
        <v>0.45008455215588739</v>
      </c>
      <c r="G54" s="5">
        <f t="shared" si="5"/>
        <v>0.54738894337160537</v>
      </c>
      <c r="H54" s="5">
        <f t="shared" si="5"/>
        <v>0.54917610183923948</v>
      </c>
      <c r="I54" s="5">
        <f t="shared" si="5"/>
        <v>0.81740023700632514</v>
      </c>
      <c r="J54" s="5">
        <f t="shared" si="5"/>
        <v>0.55711547123492777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NSW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Gunton</dc:creator>
  <cp:lastModifiedBy>Jenny Gunton</cp:lastModifiedBy>
  <dcterms:created xsi:type="dcterms:W3CDTF">2017-08-07T01:36:07Z</dcterms:created>
  <dcterms:modified xsi:type="dcterms:W3CDTF">2017-08-07T01:37:38Z</dcterms:modified>
</cp:coreProperties>
</file>