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21197\Desktop\LARNT data file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4" i="1"/>
  <c r="F46" i="1"/>
  <c r="F38" i="1"/>
  <c r="F45" i="1"/>
  <c r="F37" i="1"/>
  <c r="W12" i="1"/>
  <c r="X12" i="1"/>
  <c r="Y12" i="1"/>
  <c r="W13" i="1"/>
  <c r="W14" i="1"/>
  <c r="W15" i="1"/>
  <c r="W16" i="1"/>
  <c r="X16" i="1"/>
  <c r="W17" i="1"/>
  <c r="W18" i="1"/>
  <c r="W19" i="1"/>
  <c r="W20" i="1"/>
  <c r="U12" i="1"/>
  <c r="U13" i="1"/>
  <c r="U14" i="1"/>
  <c r="U15" i="1"/>
  <c r="U16" i="1"/>
  <c r="U17" i="1"/>
  <c r="U18" i="1"/>
  <c r="U19" i="1"/>
  <c r="U20" i="1"/>
  <c r="V33" i="1"/>
  <c r="V35" i="1"/>
  <c r="V36" i="1"/>
  <c r="V37" i="1"/>
  <c r="V38" i="1"/>
  <c r="V39" i="1"/>
  <c r="V40" i="1"/>
  <c r="V41" i="1"/>
  <c r="V42" i="1"/>
  <c r="V43" i="1"/>
  <c r="V44" i="1"/>
  <c r="U10" i="1" l="1"/>
  <c r="V10" i="1" s="1"/>
  <c r="X10" i="1" s="1"/>
  <c r="U9" i="1"/>
  <c r="V9" i="1" s="1"/>
  <c r="X9" i="1" s="1"/>
  <c r="U8" i="1"/>
  <c r="V8" i="1" s="1"/>
  <c r="X8" i="1" s="1"/>
  <c r="V7" i="1"/>
  <c r="X7" i="1" s="1"/>
  <c r="U7" i="1"/>
  <c r="U6" i="1"/>
  <c r="V6" i="1" s="1"/>
  <c r="X6" i="1" s="1"/>
  <c r="U5" i="1"/>
  <c r="V5" i="1" s="1"/>
  <c r="X5" i="1" s="1"/>
  <c r="U4" i="1"/>
  <c r="V4" i="1" s="1"/>
  <c r="X4" i="1" s="1"/>
  <c r="U3" i="1"/>
  <c r="V3" i="1" s="1"/>
  <c r="X3" i="1" s="1"/>
  <c r="U2" i="1"/>
  <c r="V2" i="1" s="1"/>
  <c r="V1" i="1"/>
  <c r="Q35" i="1"/>
  <c r="Q34" i="1"/>
  <c r="Q33" i="1"/>
  <c r="Q32" i="1"/>
  <c r="Q31" i="1"/>
  <c r="Q30" i="1"/>
  <c r="Q29" i="1"/>
  <c r="Q28" i="1"/>
  <c r="Q27" i="1"/>
  <c r="Q26" i="1"/>
  <c r="Q25" i="1"/>
  <c r="Q24" i="1"/>
  <c r="Q22" i="1"/>
  <c r="D12" i="1"/>
  <c r="E12" i="1" s="1"/>
  <c r="D11" i="1"/>
  <c r="E11" i="1" s="1"/>
  <c r="D10" i="1"/>
  <c r="E10" i="1" s="1"/>
  <c r="D9" i="1"/>
  <c r="E9" i="1" s="1"/>
  <c r="I8" i="1"/>
  <c r="D8" i="1"/>
  <c r="E8" i="1" s="1"/>
  <c r="D7" i="1"/>
  <c r="E7" i="1" s="1"/>
  <c r="D6" i="1"/>
  <c r="E6" i="1" s="1"/>
  <c r="D5" i="1"/>
  <c r="E5" i="1" s="1"/>
  <c r="D4" i="1"/>
  <c r="E4" i="1" s="1"/>
  <c r="J3" i="1"/>
  <c r="I3" i="1"/>
  <c r="D3" i="1"/>
  <c r="E3" i="1" s="1"/>
  <c r="Y2" i="1" l="1"/>
  <c r="X2" i="1"/>
  <c r="W2" i="1"/>
  <c r="W6" i="1"/>
</calcChain>
</file>

<file path=xl/sharedStrings.xml><?xml version="1.0" encoding="utf-8"?>
<sst xmlns="http://schemas.openxmlformats.org/spreadsheetml/2006/main" count="90" uniqueCount="23">
  <si>
    <t>k</t>
  </si>
  <si>
    <t>w</t>
  </si>
  <si>
    <t>fasted serum tg</t>
  </si>
  <si>
    <t>minus blank</t>
  </si>
  <si>
    <t>nmol</t>
  </si>
  <si>
    <t>sort</t>
  </si>
  <si>
    <t>average</t>
  </si>
  <si>
    <t>ttest</t>
  </si>
  <si>
    <t>fasting serums</t>
  </si>
  <si>
    <t>mice</t>
  </si>
  <si>
    <t>abs</t>
  </si>
  <si>
    <t>average nmol/ul</t>
  </si>
  <si>
    <t>as % con</t>
  </si>
  <si>
    <t>FED</t>
  </si>
  <si>
    <t>as %</t>
  </si>
  <si>
    <t>av</t>
  </si>
  <si>
    <t>nmol.ul</t>
  </si>
  <si>
    <t>umol.ml</t>
  </si>
  <si>
    <t>mmol.l</t>
  </si>
  <si>
    <t>Fasted FC</t>
  </si>
  <si>
    <t>Fasted LARNT</t>
  </si>
  <si>
    <t>Fed FC</t>
  </si>
  <si>
    <t>Fed LARNT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</si>
</sst>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28571428571425E-2"/>
          <c:y val="9.4339796469259413E-2"/>
          <c:w val="0.65637065637065639"/>
          <c:h val="0.750944779895304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[1]Sheet1!$C$4:$C$15</c:f>
              <c:numCache>
                <c:formatCode>General</c:formatCode>
                <c:ptCount val="12"/>
                <c:pt idx="0">
                  <c:v>0.10185</c:v>
                </c:pt>
                <c:pt idx="1">
                  <c:v>0.10125000000000001</c:v>
                </c:pt>
                <c:pt idx="2">
                  <c:v>0.21325</c:v>
                </c:pt>
                <c:pt idx="3">
                  <c:v>0.20855000000000001</c:v>
                </c:pt>
                <c:pt idx="4">
                  <c:v>0.29744999999999999</c:v>
                </c:pt>
                <c:pt idx="5">
                  <c:v>0.31874999999999998</c:v>
                </c:pt>
                <c:pt idx="6">
                  <c:v>0.40415000000000001</c:v>
                </c:pt>
                <c:pt idx="7">
                  <c:v>0.39524999999999999</c:v>
                </c:pt>
                <c:pt idx="8">
                  <c:v>0.49614999999999998</c:v>
                </c:pt>
                <c:pt idx="9">
                  <c:v>0.50004999999999999</c:v>
                </c:pt>
                <c:pt idx="10">
                  <c:v>1.0196499999999999</c:v>
                </c:pt>
                <c:pt idx="11">
                  <c:v>1.0023499999999999</c:v>
                </c:pt>
              </c:numCache>
            </c:numRef>
          </c:xVal>
          <c:yVal>
            <c:numRef>
              <c:f>[1]Sheet1!$A$4:$A$14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7896"/>
        <c:axId val="488890640"/>
      </c:scatterChart>
      <c:valAx>
        <c:axId val="48888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890640"/>
        <c:crosses val="autoZero"/>
        <c:crossBetween val="midCat"/>
      </c:valAx>
      <c:valAx>
        <c:axId val="48889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887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40926640926643"/>
          <c:y val="0.39622714517088953"/>
          <c:w val="0.21814671814671815"/>
          <c:h val="0.147170082492044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61928892147725E-2"/>
          <c:y val="6.3882063882063883E-2"/>
          <c:w val="0.6688968672404656"/>
          <c:h val="0.82555282555282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'[2]1st exp'!$C$43:$C$54</c:f>
              <c:numCache>
                <c:formatCode>General</c:formatCode>
                <c:ptCount val="12"/>
                <c:pt idx="0">
                  <c:v>0.11475000000000002</c:v>
                </c:pt>
                <c:pt idx="1">
                  <c:v>9.6150000000000013E-2</c:v>
                </c:pt>
                <c:pt idx="2">
                  <c:v>0.19264999999999999</c:v>
                </c:pt>
                <c:pt idx="3">
                  <c:v>0.19285000000000002</c:v>
                </c:pt>
                <c:pt idx="4">
                  <c:v>0.28755000000000003</c:v>
                </c:pt>
                <c:pt idx="5">
                  <c:v>0.28245000000000003</c:v>
                </c:pt>
                <c:pt idx="6">
                  <c:v>0.38005000000000005</c:v>
                </c:pt>
                <c:pt idx="7">
                  <c:v>0.39435000000000003</c:v>
                </c:pt>
                <c:pt idx="8">
                  <c:v>0.49005000000000004</c:v>
                </c:pt>
                <c:pt idx="9">
                  <c:v>0.46944999999999998</c:v>
                </c:pt>
              </c:numCache>
            </c:numRef>
          </c:xVal>
          <c:yVal>
            <c:numRef>
              <c:f>'[2]1st exp'!$A$43:$A$54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4552"/>
        <c:axId val="399944160"/>
      </c:scatterChart>
      <c:valAx>
        <c:axId val="3999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944160"/>
        <c:crosses val="autoZero"/>
        <c:crossBetween val="midCat"/>
      </c:valAx>
      <c:valAx>
        <c:axId val="3999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944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2481016470073"/>
          <c:y val="0.42506142506142508"/>
          <c:w val="0.21237476345443784"/>
          <c:h val="0.10565110565110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6.0185185185185182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Sheet1!$L$48:$O$48</c:f>
                <c:numCache>
                  <c:formatCode>General</c:formatCode>
                  <c:ptCount val="4"/>
                  <c:pt idx="0">
                    <c:v>0.65377610793674845</c:v>
                  </c:pt>
                  <c:pt idx="1">
                    <c:v>0.7091602998372919</c:v>
                  </c:pt>
                  <c:pt idx="2">
                    <c:v>1.1875</c:v>
                  </c:pt>
                  <c:pt idx="3">
                    <c:v>0.30649999999999999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Sheet1!$L$46:$O$46</c:f>
              <c:strCache>
                <c:ptCount val="4"/>
                <c:pt idx="0">
                  <c:v>Fed FC</c:v>
                </c:pt>
                <c:pt idx="1">
                  <c:v>Fed LARNT</c:v>
                </c:pt>
                <c:pt idx="2">
                  <c:v>Fasted FC</c:v>
                </c:pt>
                <c:pt idx="3">
                  <c:v>Fasted LARNT</c:v>
                </c:pt>
              </c:strCache>
            </c:strRef>
          </c:cat>
          <c:val>
            <c:numRef>
              <c:f>Sheet1!$L$47:$O$47</c:f>
              <c:numCache>
                <c:formatCode>General</c:formatCode>
                <c:ptCount val="4"/>
                <c:pt idx="0">
                  <c:v>10.3680303125</c:v>
                </c:pt>
                <c:pt idx="1">
                  <c:v>15.0214584625</c:v>
                </c:pt>
                <c:pt idx="2">
                  <c:v>6.9003824399999996</c:v>
                </c:pt>
                <c:pt idx="3">
                  <c:v>7.24214628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27"/>
        <c:axId val="397162168"/>
        <c:axId val="397162560"/>
      </c:barChart>
      <c:catAx>
        <c:axId val="3971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2560"/>
        <c:crosses val="autoZero"/>
        <c:auto val="1"/>
        <c:lblAlgn val="ctr"/>
        <c:lblOffset val="100"/>
        <c:noMultiLvlLbl val="0"/>
      </c:catAx>
      <c:valAx>
        <c:axId val="397162560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2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10</xdr:col>
      <xdr:colOff>57150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34</xdr:col>
      <xdr:colOff>600075</xdr:colOff>
      <xdr:row>50</xdr:row>
      <xdr:rowOff>66675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481853</xdr:colOff>
      <xdr:row>19</xdr:row>
      <xdr:rowOff>68355</xdr:rowOff>
    </xdr:from>
    <xdr:to>
      <xdr:col>21</xdr:col>
      <xdr:colOff>212911</xdr:colOff>
      <xdr:row>33</xdr:row>
      <xdr:rowOff>144555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21197/Desktop/Results/Chris%20results/2011%20HFDTGpost18hrfast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21197/Desktop/Results/Chris%20results/2011%20fastrefeedstud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4</v>
          </cell>
          <cell r="C4">
            <v>0.10185</v>
          </cell>
        </row>
        <row r="5">
          <cell r="A5">
            <v>4</v>
          </cell>
          <cell r="C5">
            <v>0.10125000000000001</v>
          </cell>
        </row>
        <row r="6">
          <cell r="A6">
            <v>8</v>
          </cell>
          <cell r="C6">
            <v>0.21325</v>
          </cell>
        </row>
        <row r="7">
          <cell r="A7">
            <v>8</v>
          </cell>
          <cell r="C7">
            <v>0.20855000000000001</v>
          </cell>
        </row>
        <row r="8">
          <cell r="A8">
            <v>12</v>
          </cell>
          <cell r="C8">
            <v>0.29744999999999999</v>
          </cell>
        </row>
        <row r="9">
          <cell r="A9">
            <v>12</v>
          </cell>
          <cell r="C9">
            <v>0.31874999999999998</v>
          </cell>
        </row>
        <row r="10">
          <cell r="A10">
            <v>16</v>
          </cell>
          <cell r="C10">
            <v>0.40415000000000001</v>
          </cell>
        </row>
        <row r="11">
          <cell r="A11">
            <v>16</v>
          </cell>
          <cell r="C11">
            <v>0.39524999999999999</v>
          </cell>
        </row>
        <row r="12">
          <cell r="A12">
            <v>20</v>
          </cell>
          <cell r="C12">
            <v>0.49614999999999998</v>
          </cell>
        </row>
        <row r="13">
          <cell r="A13">
            <v>20</v>
          </cell>
          <cell r="C13">
            <v>0.50004999999999999</v>
          </cell>
        </row>
        <row r="14">
          <cell r="A14">
            <v>40</v>
          </cell>
          <cell r="C14">
            <v>1.0196499999999999</v>
          </cell>
        </row>
        <row r="15">
          <cell r="C15">
            <v>1.0023499999999999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exp"/>
      <sheetName val="2nd exp"/>
      <sheetName val="combined serum TG"/>
      <sheetName val="Liver TG post refeed"/>
    </sheetNames>
    <sheetDataSet>
      <sheetData sheetId="0">
        <row r="43">
          <cell r="A43">
            <v>4</v>
          </cell>
          <cell r="C43">
            <v>0.11475000000000002</v>
          </cell>
        </row>
        <row r="44">
          <cell r="A44">
            <v>4</v>
          </cell>
          <cell r="C44">
            <v>9.6150000000000013E-2</v>
          </cell>
        </row>
        <row r="45">
          <cell r="A45">
            <v>8</v>
          </cell>
          <cell r="C45">
            <v>0.19264999999999999</v>
          </cell>
        </row>
        <row r="46">
          <cell r="A46">
            <v>8</v>
          </cell>
          <cell r="C46">
            <v>0.19285000000000002</v>
          </cell>
        </row>
        <row r="47">
          <cell r="A47">
            <v>12</v>
          </cell>
          <cell r="C47">
            <v>0.28755000000000003</v>
          </cell>
        </row>
        <row r="48">
          <cell r="A48">
            <v>12</v>
          </cell>
          <cell r="C48">
            <v>0.28245000000000003</v>
          </cell>
        </row>
        <row r="49">
          <cell r="A49">
            <v>16</v>
          </cell>
          <cell r="C49">
            <v>0.38005000000000005</v>
          </cell>
        </row>
        <row r="50">
          <cell r="A50">
            <v>16</v>
          </cell>
          <cell r="C50">
            <v>0.39435000000000003</v>
          </cell>
        </row>
        <row r="51">
          <cell r="A51">
            <v>20</v>
          </cell>
          <cell r="C51">
            <v>0.49005000000000004</v>
          </cell>
        </row>
        <row r="52">
          <cell r="A52">
            <v>20</v>
          </cell>
          <cell r="C52">
            <v>0.46944999999999998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4" zoomScale="85" zoomScaleNormal="85" workbookViewId="0">
      <selection activeCell="S45" sqref="S45"/>
    </sheetView>
  </sheetViews>
  <sheetFormatPr defaultRowHeight="15" x14ac:dyDescent="0.25"/>
  <sheetData>
    <row r="1" spans="2:25" x14ac:dyDescent="0.25">
      <c r="B1" t="s">
        <v>2</v>
      </c>
      <c r="R1" s="1" t="s">
        <v>13</v>
      </c>
      <c r="S1" s="2"/>
      <c r="T1" s="2" t="s">
        <v>10</v>
      </c>
      <c r="U1" s="2" t="s">
        <v>3</v>
      </c>
      <c r="V1" s="2" t="e">
        <f>#REF!</f>
        <v>#REF!</v>
      </c>
      <c r="W1" s="2" t="s">
        <v>11</v>
      </c>
      <c r="X1" s="3" t="s">
        <v>12</v>
      </c>
      <c r="Y1" s="4" t="s">
        <v>7</v>
      </c>
    </row>
    <row r="2" spans="2:25" x14ac:dyDescent="0.25">
      <c r="B2" t="s">
        <v>9</v>
      </c>
      <c r="C2" t="s">
        <v>8</v>
      </c>
      <c r="D2" t="s">
        <v>3</v>
      </c>
      <c r="E2" t="s">
        <v>4</v>
      </c>
      <c r="G2" t="s">
        <v>5</v>
      </c>
      <c r="I2" t="s">
        <v>6</v>
      </c>
      <c r="J2" t="s">
        <v>7</v>
      </c>
      <c r="R2" s="2">
        <v>520</v>
      </c>
      <c r="S2" s="2" t="s">
        <v>0</v>
      </c>
      <c r="T2" s="2">
        <v>0.57040000000000002</v>
      </c>
      <c r="U2">
        <f>T2-0.13365</f>
        <v>0.43675000000000003</v>
      </c>
      <c r="V2" s="2">
        <f>(42.268*U2)-0.259</f>
        <v>18.201549</v>
      </c>
      <c r="W2" s="2">
        <f>AVERAGE(V2:V5)</f>
        <v>15.975082099999998</v>
      </c>
      <c r="X2" s="2">
        <f>V2/9.63974292</f>
        <v>1.8881778436473076</v>
      </c>
      <c r="Y2" s="5">
        <f>TTEST(V2:V5,V6:V10,2,3)</f>
        <v>4.4026128286560788E-3</v>
      </c>
    </row>
    <row r="3" spans="2:25" x14ac:dyDescent="0.25">
      <c r="B3">
        <v>340</v>
      </c>
      <c r="C3">
        <v>0.40410000000000001</v>
      </c>
      <c r="D3">
        <f>C3-0.22995</f>
        <v>0.17415000000000003</v>
      </c>
      <c r="E3">
        <f>(39.556*D3)-0.0413</f>
        <v>6.8473774000000009</v>
      </c>
      <c r="G3" t="s">
        <v>0</v>
      </c>
      <c r="H3">
        <v>6.8473774000000009</v>
      </c>
      <c r="I3">
        <f>AVERAGE(H3:H7)</f>
        <v>7.24214628</v>
      </c>
      <c r="J3">
        <f>TTEST(H3:H7,H8:H12,2,3)</f>
        <v>0.7691959117488909</v>
      </c>
      <c r="R3" s="2">
        <v>523</v>
      </c>
      <c r="S3" s="2" t="s">
        <v>0</v>
      </c>
      <c r="T3" s="2">
        <v>0.51800000000000002</v>
      </c>
      <c r="U3">
        <f t="shared" ref="U3:U10" si="0">T3-0.13365</f>
        <v>0.38435000000000002</v>
      </c>
      <c r="V3" s="2">
        <f t="shared" ref="V3:V10" si="1">(42.268*U3)-0.259</f>
        <v>15.986705799999999</v>
      </c>
      <c r="W3" s="2"/>
      <c r="X3" s="2">
        <f t="shared" ref="X3:X10" si="2">V3/9.63974292</f>
        <v>1.6584161976800933</v>
      </c>
      <c r="Y3" s="4"/>
    </row>
    <row r="4" spans="2:25" x14ac:dyDescent="0.25">
      <c r="B4">
        <v>338</v>
      </c>
      <c r="C4">
        <v>0.42070000000000002</v>
      </c>
      <c r="D4">
        <f t="shared" ref="D4:D8" si="3">C4-0.22995</f>
        <v>0.19075000000000003</v>
      </c>
      <c r="E4">
        <f t="shared" ref="E4:E8" si="4">(39.556*D4)-0.0413</f>
        <v>7.5040070000000014</v>
      </c>
      <c r="G4" t="s">
        <v>0</v>
      </c>
      <c r="H4">
        <v>7.5040070000000014</v>
      </c>
      <c r="I4">
        <f>STDEV(H3:H7)/SQRT(4)</f>
        <v>0.3065379452769722</v>
      </c>
      <c r="R4" s="2">
        <v>524</v>
      </c>
      <c r="S4" s="2" t="s">
        <v>0</v>
      </c>
      <c r="T4" s="2">
        <v>0.46489999999999998</v>
      </c>
      <c r="U4">
        <f t="shared" si="0"/>
        <v>0.33124999999999999</v>
      </c>
      <c r="V4" s="2">
        <f t="shared" si="1"/>
        <v>13.742274999999999</v>
      </c>
      <c r="W4" s="2"/>
      <c r="X4" s="2">
        <f t="shared" si="2"/>
        <v>1.4255852167476681</v>
      </c>
      <c r="Y4" s="4"/>
    </row>
    <row r="5" spans="2:25" x14ac:dyDescent="0.25">
      <c r="B5">
        <v>339</v>
      </c>
      <c r="C5">
        <v>0.3972</v>
      </c>
      <c r="D5">
        <f t="shared" si="3"/>
        <v>0.16725000000000001</v>
      </c>
      <c r="E5">
        <f t="shared" si="4"/>
        <v>6.5744410000000002</v>
      </c>
      <c r="G5" t="s">
        <v>0</v>
      </c>
      <c r="H5">
        <v>6.5744410000000002</v>
      </c>
      <c r="R5" s="2">
        <v>530</v>
      </c>
      <c r="S5" s="2" t="s">
        <v>0</v>
      </c>
      <c r="T5" s="2">
        <v>0.51759999999999995</v>
      </c>
      <c r="U5">
        <f t="shared" si="0"/>
        <v>0.38394999999999996</v>
      </c>
      <c r="V5" s="2">
        <f t="shared" si="1"/>
        <v>15.969798599999997</v>
      </c>
      <c r="W5" s="2"/>
      <c r="X5" s="2">
        <f t="shared" si="2"/>
        <v>1.6566622919856868</v>
      </c>
      <c r="Y5" s="4"/>
    </row>
    <row r="6" spans="2:25" x14ac:dyDescent="0.25">
      <c r="B6">
        <v>367</v>
      </c>
      <c r="C6">
        <v>0.46029999999999999</v>
      </c>
      <c r="D6">
        <f t="shared" si="3"/>
        <v>0.23035</v>
      </c>
      <c r="E6">
        <f t="shared" si="4"/>
        <v>9.0704245999999991</v>
      </c>
      <c r="G6" t="s">
        <v>0</v>
      </c>
      <c r="H6">
        <v>8.1487698000000002</v>
      </c>
      <c r="R6" s="2">
        <v>521</v>
      </c>
      <c r="S6" s="2" t="s">
        <v>1</v>
      </c>
      <c r="T6" s="2">
        <v>0.35859999999999997</v>
      </c>
      <c r="U6">
        <f t="shared" si="0"/>
        <v>0.22494999999999998</v>
      </c>
      <c r="V6" s="2">
        <f t="shared" si="1"/>
        <v>9.2491865999999998</v>
      </c>
      <c r="W6" s="2">
        <f>AVERAGE(V6:V10)</f>
        <v>9.6397429199999998</v>
      </c>
      <c r="X6" s="2">
        <f t="shared" si="2"/>
        <v>0.95948477845921643</v>
      </c>
      <c r="Y6" s="4"/>
    </row>
    <row r="7" spans="2:25" x14ac:dyDescent="0.25">
      <c r="B7">
        <v>366</v>
      </c>
      <c r="C7">
        <v>0.42759999999999998</v>
      </c>
      <c r="D7">
        <f t="shared" si="3"/>
        <v>0.19764999999999999</v>
      </c>
      <c r="E7">
        <f t="shared" si="4"/>
        <v>7.7769433999999995</v>
      </c>
      <c r="G7" t="s">
        <v>0</v>
      </c>
      <c r="H7">
        <v>7.1361362000000002</v>
      </c>
      <c r="R7" s="2">
        <v>522</v>
      </c>
      <c r="S7" s="2" t="s">
        <v>1</v>
      </c>
      <c r="T7" s="2">
        <v>0.45889999999999997</v>
      </c>
      <c r="U7">
        <f t="shared" si="0"/>
        <v>0.32524999999999998</v>
      </c>
      <c r="V7" s="2">
        <f t="shared" si="1"/>
        <v>13.488667</v>
      </c>
      <c r="W7" s="2"/>
      <c r="X7" s="2">
        <f t="shared" si="2"/>
        <v>1.399276631331575</v>
      </c>
      <c r="Y7" s="4"/>
    </row>
    <row r="8" spans="2:25" x14ac:dyDescent="0.25">
      <c r="B8">
        <v>357</v>
      </c>
      <c r="C8">
        <v>0.37019999999999997</v>
      </c>
      <c r="D8">
        <f t="shared" si="3"/>
        <v>0.14024999999999999</v>
      </c>
      <c r="E8">
        <f t="shared" si="4"/>
        <v>5.5064289999999998</v>
      </c>
      <c r="G8" t="s">
        <v>1</v>
      </c>
      <c r="H8">
        <v>9.0704245999999991</v>
      </c>
      <c r="I8">
        <f>AVERAGE(H8:H12)</f>
        <v>6.9003824399999996</v>
      </c>
      <c r="R8" s="2">
        <v>527</v>
      </c>
      <c r="S8" s="2" t="s">
        <v>1</v>
      </c>
      <c r="T8" s="2">
        <v>0.27729999999999999</v>
      </c>
      <c r="U8">
        <f t="shared" si="0"/>
        <v>0.14365</v>
      </c>
      <c r="V8" s="2">
        <f t="shared" si="1"/>
        <v>5.8127981999999996</v>
      </c>
      <c r="W8" s="2"/>
      <c r="X8" s="2">
        <f t="shared" si="2"/>
        <v>0.60300344607115308</v>
      </c>
      <c r="Y8" s="4"/>
    </row>
    <row r="9" spans="2:25" x14ac:dyDescent="0.25">
      <c r="B9">
        <v>369</v>
      </c>
      <c r="C9">
        <v>0.45090000000000002</v>
      </c>
      <c r="D9">
        <f>C9-0.22995</f>
        <v>0.22095000000000004</v>
      </c>
      <c r="E9">
        <f>(39.556*D9)-0.0413</f>
        <v>8.6985982000000011</v>
      </c>
      <c r="G9" t="s">
        <v>1</v>
      </c>
      <c r="H9">
        <v>7.7769433999999995</v>
      </c>
      <c r="I9">
        <f>STDEV(H8:H12)/SQRT(4)</f>
        <v>1.1875026444749557</v>
      </c>
      <c r="R9" s="2">
        <v>528</v>
      </c>
      <c r="S9" s="2" t="s">
        <v>1</v>
      </c>
      <c r="T9" s="2">
        <v>0.37409999999999999</v>
      </c>
      <c r="U9">
        <f t="shared" si="0"/>
        <v>0.24045</v>
      </c>
      <c r="V9" s="2">
        <f t="shared" si="1"/>
        <v>9.9043405999999994</v>
      </c>
      <c r="W9" s="2"/>
      <c r="X9" s="2">
        <f t="shared" si="2"/>
        <v>1.0274486241174572</v>
      </c>
      <c r="Y9" s="4"/>
    </row>
    <row r="10" spans="2:25" x14ac:dyDescent="0.25">
      <c r="B10">
        <v>359</v>
      </c>
      <c r="C10">
        <v>0.437</v>
      </c>
      <c r="D10">
        <f>C10-0.22995</f>
        <v>0.20705000000000001</v>
      </c>
      <c r="E10">
        <f>(39.556*D10)-0.0413</f>
        <v>8.1487698000000002</v>
      </c>
      <c r="G10" t="s">
        <v>1</v>
      </c>
      <c r="H10">
        <v>5.5064289999999998</v>
      </c>
      <c r="R10" s="2">
        <v>529</v>
      </c>
      <c r="S10" s="2" t="s">
        <v>1</v>
      </c>
      <c r="T10" s="2">
        <v>0.37030000000000002</v>
      </c>
      <c r="U10">
        <f t="shared" si="0"/>
        <v>0.23665000000000003</v>
      </c>
      <c r="V10" s="2">
        <f t="shared" si="1"/>
        <v>9.7437222000000006</v>
      </c>
      <c r="W10" s="2"/>
      <c r="X10" s="2">
        <f t="shared" si="2"/>
        <v>1.0107865200205983</v>
      </c>
      <c r="Y10" s="4"/>
    </row>
    <row r="11" spans="2:25" x14ac:dyDescent="0.25">
      <c r="B11">
        <v>348</v>
      </c>
      <c r="C11">
        <v>0.31819999999999998</v>
      </c>
      <c r="D11">
        <f>C11-0.22995</f>
        <v>8.8249999999999995E-2</v>
      </c>
      <c r="E11">
        <f>(39.556*D11)-0.0413</f>
        <v>3.4495169999999993</v>
      </c>
      <c r="G11" t="s">
        <v>1</v>
      </c>
      <c r="H11">
        <v>8.6985982000000011</v>
      </c>
      <c r="U11" t="s">
        <v>14</v>
      </c>
      <c r="V11" t="s">
        <v>15</v>
      </c>
      <c r="W11" t="s">
        <v>7</v>
      </c>
    </row>
    <row r="12" spans="2:25" x14ac:dyDescent="0.25">
      <c r="B12">
        <v>349</v>
      </c>
      <c r="C12">
        <v>0.41139999999999999</v>
      </c>
      <c r="D12">
        <f>C12-0.22995</f>
        <v>0.18145</v>
      </c>
      <c r="E12">
        <f>(39.556*D12)-0.0413</f>
        <v>7.1361362000000002</v>
      </c>
      <c r="G12" t="s">
        <v>1</v>
      </c>
      <c r="H12">
        <v>3.4495169999999993</v>
      </c>
      <c r="R12" t="s">
        <v>0</v>
      </c>
      <c r="S12">
        <v>520</v>
      </c>
      <c r="T12">
        <v>13.682354900000002</v>
      </c>
      <c r="U12">
        <f>T12/10.87872</f>
        <v>1.2577173509383459</v>
      </c>
      <c r="V12">
        <v>13.682354900000002</v>
      </c>
      <c r="W12">
        <f>V12/10.87872</f>
        <v>1.2577173509383459</v>
      </c>
      <c r="X12">
        <f>AVERAGE(V12:V15)</f>
        <v>14.067834824999998</v>
      </c>
      <c r="Y12" s="6">
        <f>TTEST(V12:V15,V16:V20,2,3)</f>
        <v>2.2407281585675013E-2</v>
      </c>
    </row>
    <row r="13" spans="2:25" x14ac:dyDescent="0.25">
      <c r="R13" t="s">
        <v>0</v>
      </c>
      <c r="S13">
        <v>523</v>
      </c>
      <c r="T13">
        <v>13.5696297</v>
      </c>
      <c r="U13">
        <f t="shared" ref="U13:U20" si="5">T13/10.87872</f>
        <v>1.2473553598217437</v>
      </c>
      <c r="V13">
        <v>13.5696297</v>
      </c>
      <c r="W13">
        <f t="shared" ref="W13:W20" si="6">V13/10.87872</f>
        <v>1.2473553598217437</v>
      </c>
    </row>
    <row r="14" spans="2:25" x14ac:dyDescent="0.25">
      <c r="R14" t="s">
        <v>0</v>
      </c>
      <c r="S14">
        <v>524</v>
      </c>
      <c r="T14">
        <v>12.687957599999999</v>
      </c>
      <c r="U14">
        <f t="shared" si="5"/>
        <v>1.1663097864454641</v>
      </c>
      <c r="V14">
        <v>12.687957599999999</v>
      </c>
      <c r="W14">
        <f t="shared" si="6"/>
        <v>1.1663097864454641</v>
      </c>
    </row>
    <row r="15" spans="2:25" x14ac:dyDescent="0.25">
      <c r="R15" t="s">
        <v>0</v>
      </c>
      <c r="S15">
        <v>530</v>
      </c>
      <c r="T15">
        <v>16.3313971</v>
      </c>
      <c r="U15">
        <f t="shared" si="5"/>
        <v>1.5012241421784918</v>
      </c>
      <c r="V15">
        <v>16.3313971</v>
      </c>
      <c r="W15">
        <f t="shared" si="6"/>
        <v>1.5012241421784918</v>
      </c>
    </row>
    <row r="16" spans="2:25" x14ac:dyDescent="0.25">
      <c r="R16" t="s">
        <v>1</v>
      </c>
      <c r="S16">
        <v>521</v>
      </c>
      <c r="T16">
        <v>11.524472500000002</v>
      </c>
      <c r="U16">
        <f t="shared" si="5"/>
        <v>1.0593592352776799</v>
      </c>
      <c r="V16">
        <v>11.524472500000002</v>
      </c>
      <c r="W16">
        <f t="shared" si="6"/>
        <v>1.0593592352776799</v>
      </c>
      <c r="X16">
        <f>AVERAGE(V16:V20)</f>
        <v>10.87871814</v>
      </c>
    </row>
    <row r="17" spans="15:23" x14ac:dyDescent="0.25">
      <c r="R17" t="s">
        <v>1</v>
      </c>
      <c r="S17">
        <v>522</v>
      </c>
      <c r="T17">
        <v>11.2990221</v>
      </c>
      <c r="U17">
        <f t="shared" si="5"/>
        <v>1.0386352530444758</v>
      </c>
      <c r="V17">
        <v>11.2990221</v>
      </c>
      <c r="W17">
        <f t="shared" si="6"/>
        <v>1.0386352530444758</v>
      </c>
    </row>
    <row r="18" spans="15:23" x14ac:dyDescent="0.25">
      <c r="R18" t="s">
        <v>1</v>
      </c>
      <c r="S18">
        <v>527</v>
      </c>
      <c r="T18">
        <v>10.803836400000002</v>
      </c>
      <c r="U18">
        <f t="shared" si="5"/>
        <v>0.99311650635368887</v>
      </c>
      <c r="V18">
        <v>10.803836400000002</v>
      </c>
      <c r="W18">
        <f t="shared" si="6"/>
        <v>0.99311650635368887</v>
      </c>
    </row>
    <row r="19" spans="15:23" x14ac:dyDescent="0.25">
      <c r="R19" t="s">
        <v>1</v>
      </c>
      <c r="S19">
        <v>528</v>
      </c>
      <c r="T19">
        <v>10.377091</v>
      </c>
      <c r="U19">
        <f t="shared" si="5"/>
        <v>0.95388896855512417</v>
      </c>
      <c r="V19">
        <v>10.377091</v>
      </c>
      <c r="W19">
        <f t="shared" si="6"/>
        <v>0.95388896855512417</v>
      </c>
    </row>
    <row r="20" spans="15:23" x14ac:dyDescent="0.25">
      <c r="R20" t="s">
        <v>1</v>
      </c>
      <c r="S20">
        <v>529</v>
      </c>
      <c r="T20">
        <v>10.389168700000001</v>
      </c>
      <c r="U20">
        <f t="shared" si="5"/>
        <v>0.95499918188904587</v>
      </c>
      <c r="V20">
        <v>10.389168700000001</v>
      </c>
      <c r="W20">
        <f t="shared" si="6"/>
        <v>0.95499918188904587</v>
      </c>
    </row>
    <row r="22" spans="15:23" x14ac:dyDescent="0.25">
      <c r="O22">
        <v>0</v>
      </c>
      <c r="P22">
        <v>0.23139999999999999</v>
      </c>
      <c r="Q22">
        <f>AVERAGE(P22:P23)</f>
        <v>0.22994999999999999</v>
      </c>
    </row>
    <row r="23" spans="15:23" x14ac:dyDescent="0.25">
      <c r="O23">
        <v>0</v>
      </c>
      <c r="P23">
        <v>0.22850000000000001</v>
      </c>
    </row>
    <row r="24" spans="15:23" x14ac:dyDescent="0.25">
      <c r="O24">
        <v>4</v>
      </c>
      <c r="P24">
        <v>0.33179999999999998</v>
      </c>
      <c r="Q24">
        <f>P24-0.22995</f>
        <v>0.10185</v>
      </c>
    </row>
    <row r="25" spans="15:23" x14ac:dyDescent="0.25">
      <c r="O25">
        <v>4</v>
      </c>
      <c r="P25">
        <v>0.33119999999999999</v>
      </c>
      <c r="Q25">
        <f t="shared" ref="Q25:Q35" si="7">P25-0.22995</f>
        <v>0.10125000000000001</v>
      </c>
    </row>
    <row r="26" spans="15:23" x14ac:dyDescent="0.25">
      <c r="O26">
        <v>8</v>
      </c>
      <c r="P26">
        <v>0.44319999999999998</v>
      </c>
      <c r="Q26">
        <f t="shared" si="7"/>
        <v>0.21325</v>
      </c>
    </row>
    <row r="27" spans="15:23" x14ac:dyDescent="0.25">
      <c r="O27">
        <v>8</v>
      </c>
      <c r="P27">
        <v>0.4385</v>
      </c>
      <c r="Q27">
        <f t="shared" si="7"/>
        <v>0.20855000000000001</v>
      </c>
    </row>
    <row r="28" spans="15:23" x14ac:dyDescent="0.25">
      <c r="O28">
        <v>12</v>
      </c>
      <c r="P28">
        <v>0.52739999999999998</v>
      </c>
      <c r="Q28">
        <f t="shared" si="7"/>
        <v>0.29744999999999999</v>
      </c>
    </row>
    <row r="29" spans="15:23" x14ac:dyDescent="0.25">
      <c r="O29">
        <v>12</v>
      </c>
      <c r="P29">
        <v>0.54869999999999997</v>
      </c>
      <c r="Q29">
        <f t="shared" si="7"/>
        <v>0.31874999999999998</v>
      </c>
    </row>
    <row r="30" spans="15:23" x14ac:dyDescent="0.25">
      <c r="O30">
        <v>16</v>
      </c>
      <c r="P30">
        <v>0.6341</v>
      </c>
      <c r="Q30">
        <f t="shared" si="7"/>
        <v>0.40415000000000001</v>
      </c>
    </row>
    <row r="31" spans="15:23" x14ac:dyDescent="0.25">
      <c r="O31">
        <v>16</v>
      </c>
      <c r="P31">
        <v>0.62519999999999998</v>
      </c>
      <c r="Q31">
        <f t="shared" si="7"/>
        <v>0.39524999999999999</v>
      </c>
    </row>
    <row r="32" spans="15:23" x14ac:dyDescent="0.25">
      <c r="O32">
        <v>20</v>
      </c>
      <c r="P32">
        <v>0.72609999999999997</v>
      </c>
      <c r="Q32">
        <f t="shared" si="7"/>
        <v>0.49614999999999998</v>
      </c>
    </row>
    <row r="33" spans="1:22" x14ac:dyDescent="0.25">
      <c r="O33">
        <v>20</v>
      </c>
      <c r="P33">
        <v>0.73</v>
      </c>
      <c r="Q33">
        <f t="shared" si="7"/>
        <v>0.50004999999999999</v>
      </c>
      <c r="T33">
        <v>0</v>
      </c>
      <c r="U33">
        <v>0.13389999999999999</v>
      </c>
      <c r="V33">
        <f>AVERAGE(U33:U34)</f>
        <v>0.13364999999999999</v>
      </c>
    </row>
    <row r="34" spans="1:22" x14ac:dyDescent="0.25">
      <c r="O34">
        <v>40</v>
      </c>
      <c r="P34">
        <v>1.2496</v>
      </c>
      <c r="Q34">
        <f t="shared" si="7"/>
        <v>1.0196499999999999</v>
      </c>
      <c r="T34">
        <v>0</v>
      </c>
      <c r="U34">
        <v>0.13339999999999999</v>
      </c>
    </row>
    <row r="35" spans="1:22" x14ac:dyDescent="0.25">
      <c r="O35">
        <v>40</v>
      </c>
      <c r="P35">
        <v>1.2323</v>
      </c>
      <c r="Q35">
        <f t="shared" si="7"/>
        <v>1.0023499999999999</v>
      </c>
      <c r="T35">
        <v>4</v>
      </c>
      <c r="U35">
        <v>0.24840000000000001</v>
      </c>
      <c r="V35">
        <f>U35-0.13365</f>
        <v>0.11475000000000002</v>
      </c>
    </row>
    <row r="36" spans="1:22" x14ac:dyDescent="0.25">
      <c r="A36" s="1" t="s">
        <v>13</v>
      </c>
      <c r="B36" s="2"/>
      <c r="C36" s="2" t="s">
        <v>10</v>
      </c>
      <c r="D36" s="2" t="s">
        <v>3</v>
      </c>
      <c r="E36" s="2" t="s">
        <v>4</v>
      </c>
      <c r="F36" s="2"/>
      <c r="G36" s="3"/>
      <c r="H36" s="4"/>
      <c r="T36">
        <v>4</v>
      </c>
      <c r="U36">
        <v>0.2298</v>
      </c>
      <c r="V36">
        <f t="shared" ref="V36:V44" si="8">U36-0.13365</f>
        <v>9.6150000000000013E-2</v>
      </c>
    </row>
    <row r="37" spans="1:22" x14ac:dyDescent="0.25">
      <c r="A37" s="2">
        <v>520</v>
      </c>
      <c r="B37" s="2" t="s">
        <v>0</v>
      </c>
      <c r="C37" s="2">
        <v>0.57040000000000002</v>
      </c>
      <c r="D37">
        <v>0.43675000000000003</v>
      </c>
      <c r="E37" s="2">
        <v>18.201549</v>
      </c>
      <c r="F37" s="2">
        <f>AVERAGE(E37:E44)</f>
        <v>15.0214584625</v>
      </c>
      <c r="G37" s="2"/>
      <c r="H37" s="5"/>
      <c r="T37">
        <v>8</v>
      </c>
      <c r="U37">
        <v>0.32629999999999998</v>
      </c>
      <c r="V37">
        <f t="shared" si="8"/>
        <v>0.19264999999999999</v>
      </c>
    </row>
    <row r="38" spans="1:22" x14ac:dyDescent="0.25">
      <c r="A38" s="2">
        <v>523</v>
      </c>
      <c r="B38" s="2" t="s">
        <v>0</v>
      </c>
      <c r="C38" s="2">
        <v>0.51800000000000002</v>
      </c>
      <c r="D38">
        <v>0.38435000000000002</v>
      </c>
      <c r="E38" s="2">
        <v>15.986705799999999</v>
      </c>
      <c r="F38" s="2">
        <f>STDEV(E37:E44)/SQRT(7)</f>
        <v>0.7091602998372919</v>
      </c>
      <c r="G38" s="2"/>
      <c r="H38" s="4"/>
      <c r="T38">
        <v>8</v>
      </c>
      <c r="U38">
        <v>0.32650000000000001</v>
      </c>
      <c r="V38">
        <f t="shared" si="8"/>
        <v>0.19285000000000002</v>
      </c>
    </row>
    <row r="39" spans="1:22" x14ac:dyDescent="0.25">
      <c r="A39" s="2">
        <v>524</v>
      </c>
      <c r="B39" s="2" t="s">
        <v>0</v>
      </c>
      <c r="C39" s="2">
        <v>0.46489999999999998</v>
      </c>
      <c r="D39">
        <v>0.33124999999999999</v>
      </c>
      <c r="E39" s="2">
        <v>13.742274999999999</v>
      </c>
      <c r="F39" s="2"/>
      <c r="G39" s="2"/>
      <c r="H39" s="4"/>
      <c r="T39">
        <v>12</v>
      </c>
      <c r="U39">
        <v>0.42120000000000002</v>
      </c>
      <c r="V39">
        <f t="shared" si="8"/>
        <v>0.28755000000000003</v>
      </c>
    </row>
    <row r="40" spans="1:22" x14ac:dyDescent="0.25">
      <c r="A40" s="2">
        <v>530</v>
      </c>
      <c r="B40" s="2" t="s">
        <v>0</v>
      </c>
      <c r="C40" s="2">
        <v>0.51759999999999995</v>
      </c>
      <c r="D40">
        <v>0.38394999999999996</v>
      </c>
      <c r="E40" s="2">
        <v>15.969798599999997</v>
      </c>
      <c r="F40" s="2"/>
      <c r="G40" s="2"/>
      <c r="H40" s="4"/>
      <c r="T40">
        <v>12</v>
      </c>
      <c r="U40">
        <v>0.41610000000000003</v>
      </c>
      <c r="V40">
        <f t="shared" si="8"/>
        <v>0.28245000000000003</v>
      </c>
    </row>
    <row r="41" spans="1:22" x14ac:dyDescent="0.25">
      <c r="A41" t="s">
        <v>0</v>
      </c>
      <c r="B41">
        <v>520</v>
      </c>
      <c r="C41">
        <v>13.682354900000002</v>
      </c>
      <c r="D41">
        <v>1.2577173509383459</v>
      </c>
      <c r="E41">
        <v>13.682354900000002</v>
      </c>
      <c r="H41" s="6"/>
      <c r="T41">
        <v>16</v>
      </c>
      <c r="U41">
        <v>0.51370000000000005</v>
      </c>
      <c r="V41">
        <f t="shared" si="8"/>
        <v>0.38005000000000005</v>
      </c>
    </row>
    <row r="42" spans="1:22" x14ac:dyDescent="0.25">
      <c r="A42" t="s">
        <v>0</v>
      </c>
      <c r="B42">
        <v>523</v>
      </c>
      <c r="C42">
        <v>13.5696297</v>
      </c>
      <c r="D42">
        <v>1.2473553598217437</v>
      </c>
      <c r="E42">
        <v>13.5696297</v>
      </c>
      <c r="T42">
        <v>16</v>
      </c>
      <c r="U42">
        <v>0.52800000000000002</v>
      </c>
      <c r="V42">
        <f t="shared" si="8"/>
        <v>0.39435000000000003</v>
      </c>
    </row>
    <row r="43" spans="1:22" x14ac:dyDescent="0.25">
      <c r="A43" t="s">
        <v>0</v>
      </c>
      <c r="B43">
        <v>524</v>
      </c>
      <c r="C43">
        <v>12.687957599999999</v>
      </c>
      <c r="D43">
        <v>1.1663097864454641</v>
      </c>
      <c r="E43">
        <v>12.687957599999999</v>
      </c>
      <c r="T43">
        <v>20</v>
      </c>
      <c r="U43">
        <v>0.62370000000000003</v>
      </c>
      <c r="V43">
        <f t="shared" si="8"/>
        <v>0.49005000000000004</v>
      </c>
    </row>
    <row r="44" spans="1:22" x14ac:dyDescent="0.25">
      <c r="A44" t="s">
        <v>0</v>
      </c>
      <c r="B44">
        <v>530</v>
      </c>
      <c r="C44">
        <v>16.3313971</v>
      </c>
      <c r="D44">
        <v>1.5012241421784918</v>
      </c>
      <c r="E44">
        <v>16.3313971</v>
      </c>
      <c r="T44">
        <v>20</v>
      </c>
      <c r="U44">
        <v>0.60309999999999997</v>
      </c>
      <c r="V44">
        <f t="shared" si="8"/>
        <v>0.46944999999999998</v>
      </c>
    </row>
    <row r="45" spans="1:22" x14ac:dyDescent="0.25">
      <c r="A45" t="s">
        <v>1</v>
      </c>
      <c r="B45">
        <v>521</v>
      </c>
      <c r="C45">
        <v>11.524472500000002</v>
      </c>
      <c r="D45">
        <v>1.0593592352776799</v>
      </c>
      <c r="E45">
        <v>11.524472500000002</v>
      </c>
      <c r="F45" s="2">
        <f>AVERAGE(E45:E52)</f>
        <v>10.3680303125</v>
      </c>
    </row>
    <row r="46" spans="1:22" x14ac:dyDescent="0.25">
      <c r="A46" t="s">
        <v>1</v>
      </c>
      <c r="B46">
        <v>522</v>
      </c>
      <c r="C46">
        <v>11.2990221</v>
      </c>
      <c r="D46">
        <v>1.0386352530444758</v>
      </c>
      <c r="E46">
        <v>11.2990221</v>
      </c>
      <c r="F46">
        <f>STDEV(E45:E54)/SQRT(9)</f>
        <v>0.65377610793674845</v>
      </c>
      <c r="L46" t="s">
        <v>21</v>
      </c>
      <c r="M46" t="s">
        <v>22</v>
      </c>
      <c r="N46" t="s">
        <v>19</v>
      </c>
      <c r="O46" t="s">
        <v>20</v>
      </c>
    </row>
    <row r="47" spans="1:22" x14ac:dyDescent="0.25">
      <c r="A47" t="s">
        <v>1</v>
      </c>
      <c r="B47">
        <v>527</v>
      </c>
      <c r="C47">
        <v>10.803836400000002</v>
      </c>
      <c r="D47">
        <v>0.99311650635368887</v>
      </c>
      <c r="E47">
        <v>10.803836400000002</v>
      </c>
      <c r="L47">
        <v>10.3680303125</v>
      </c>
      <c r="M47">
        <v>15.0214584625</v>
      </c>
      <c r="N47">
        <v>6.9003824399999996</v>
      </c>
      <c r="O47">
        <v>7.24214628</v>
      </c>
    </row>
    <row r="48" spans="1:22" x14ac:dyDescent="0.25">
      <c r="A48" t="s">
        <v>1</v>
      </c>
      <c r="B48">
        <v>528</v>
      </c>
      <c r="C48">
        <v>10.377091</v>
      </c>
      <c r="D48">
        <v>0.95388896855512417</v>
      </c>
      <c r="E48">
        <v>10.377091</v>
      </c>
      <c r="L48">
        <v>0.65377610793674845</v>
      </c>
      <c r="M48">
        <v>0.7091602998372919</v>
      </c>
      <c r="N48">
        <v>1.1875</v>
      </c>
      <c r="O48">
        <v>0.30649999999999999</v>
      </c>
    </row>
    <row r="49" spans="1:17" x14ac:dyDescent="0.25">
      <c r="A49" t="s">
        <v>1</v>
      </c>
      <c r="B49">
        <v>529</v>
      </c>
      <c r="C49">
        <v>10.389168700000001</v>
      </c>
      <c r="D49">
        <v>0.95499918188904587</v>
      </c>
      <c r="E49">
        <v>10.389168700000001</v>
      </c>
    </row>
    <row r="50" spans="1:17" x14ac:dyDescent="0.25">
      <c r="A50" s="2">
        <v>521</v>
      </c>
      <c r="B50" s="2" t="s">
        <v>1</v>
      </c>
      <c r="C50" s="2">
        <v>0.35859999999999997</v>
      </c>
      <c r="D50">
        <v>0.22494999999999998</v>
      </c>
      <c r="E50" s="2">
        <v>9.2491865999999998</v>
      </c>
      <c r="F50" s="2"/>
      <c r="G50" s="2"/>
      <c r="Q50" s="4"/>
    </row>
    <row r="51" spans="1:17" x14ac:dyDescent="0.25">
      <c r="A51" s="2">
        <v>522</v>
      </c>
      <c r="B51" s="2" t="s">
        <v>1</v>
      </c>
      <c r="C51" s="2">
        <v>0.45889999999999997</v>
      </c>
      <c r="D51">
        <v>0.32524999999999998</v>
      </c>
      <c r="E51" s="2">
        <v>13.488667</v>
      </c>
      <c r="F51" s="2"/>
      <c r="G51" s="2"/>
      <c r="Q51" s="4"/>
    </row>
    <row r="52" spans="1:17" x14ac:dyDescent="0.25">
      <c r="A52" s="2">
        <v>527</v>
      </c>
      <c r="B52" s="2" t="s">
        <v>1</v>
      </c>
      <c r="C52" s="2">
        <v>0.27729999999999999</v>
      </c>
      <c r="D52">
        <v>0.14365</v>
      </c>
      <c r="E52" s="2">
        <v>5.8127981999999996</v>
      </c>
      <c r="F52" s="2"/>
      <c r="G52" s="2"/>
      <c r="O52">
        <v>6.9003824399999996</v>
      </c>
      <c r="Q52" s="4"/>
    </row>
    <row r="53" spans="1:17" x14ac:dyDescent="0.25">
      <c r="A53" s="2">
        <v>528</v>
      </c>
      <c r="B53" s="2" t="s">
        <v>1</v>
      </c>
      <c r="C53" s="2">
        <v>0.37409999999999999</v>
      </c>
      <c r="D53">
        <v>0.24045</v>
      </c>
      <c r="E53" s="2">
        <v>9.9043405999999994</v>
      </c>
      <c r="F53" s="2"/>
      <c r="G53" s="2"/>
      <c r="O53">
        <v>2.3750052889499114</v>
      </c>
      <c r="Q53" s="4"/>
    </row>
    <row r="54" spans="1:17" x14ac:dyDescent="0.25">
      <c r="A54" s="2">
        <v>529</v>
      </c>
      <c r="B54" s="2" t="s">
        <v>1</v>
      </c>
      <c r="C54" s="2">
        <v>0.37030000000000002</v>
      </c>
      <c r="D54">
        <v>0.23665000000000003</v>
      </c>
      <c r="E54" s="2">
        <v>9.7437222000000006</v>
      </c>
      <c r="F54" s="2"/>
      <c r="G54" s="2"/>
      <c r="Q54" s="4"/>
    </row>
    <row r="57" spans="1:17" x14ac:dyDescent="0.25">
      <c r="E57" t="s">
        <v>16</v>
      </c>
    </row>
    <row r="58" spans="1:17" x14ac:dyDescent="0.25">
      <c r="E58" t="s">
        <v>17</v>
      </c>
    </row>
    <row r="59" spans="1:17" x14ac:dyDescent="0.25">
      <c r="E59" t="s">
        <v>18</v>
      </c>
    </row>
    <row r="67" spans="1:7" x14ac:dyDescent="0.25">
      <c r="A67" t="s">
        <v>2</v>
      </c>
    </row>
    <row r="68" spans="1:7" x14ac:dyDescent="0.25">
      <c r="A68" t="s">
        <v>9</v>
      </c>
      <c r="B68" t="s">
        <v>8</v>
      </c>
      <c r="C68" t="s">
        <v>3</v>
      </c>
      <c r="D68" t="s">
        <v>4</v>
      </c>
      <c r="F68" t="s">
        <v>5</v>
      </c>
    </row>
    <row r="69" spans="1:7" x14ac:dyDescent="0.25">
      <c r="A69">
        <v>340</v>
      </c>
      <c r="B69">
        <v>0.40410000000000001</v>
      </c>
      <c r="C69">
        <v>0.17415000000000003</v>
      </c>
      <c r="D69">
        <v>6.8473774000000009</v>
      </c>
      <c r="F69" t="s">
        <v>0</v>
      </c>
      <c r="G69">
        <v>6.8473774000000009</v>
      </c>
    </row>
    <row r="70" spans="1:7" x14ac:dyDescent="0.25">
      <c r="A70">
        <v>338</v>
      </c>
      <c r="B70">
        <v>0.42070000000000002</v>
      </c>
      <c r="C70">
        <v>0.19075000000000003</v>
      </c>
      <c r="D70">
        <v>7.5040070000000014</v>
      </c>
      <c r="F70" t="s">
        <v>0</v>
      </c>
      <c r="G70">
        <v>7.5040070000000014</v>
      </c>
    </row>
    <row r="71" spans="1:7" x14ac:dyDescent="0.25">
      <c r="A71">
        <v>339</v>
      </c>
      <c r="B71">
        <v>0.3972</v>
      </c>
      <c r="C71">
        <v>0.16725000000000001</v>
      </c>
      <c r="D71">
        <v>6.5744410000000002</v>
      </c>
      <c r="F71" t="s">
        <v>0</v>
      </c>
      <c r="G71">
        <v>6.5744410000000002</v>
      </c>
    </row>
    <row r="72" spans="1:7" x14ac:dyDescent="0.25">
      <c r="A72">
        <v>367</v>
      </c>
      <c r="B72">
        <v>0.46029999999999999</v>
      </c>
      <c r="C72">
        <v>0.23035</v>
      </c>
      <c r="D72">
        <v>9.0704245999999991</v>
      </c>
      <c r="F72" t="s">
        <v>0</v>
      </c>
      <c r="G72">
        <v>8.1487698000000002</v>
      </c>
    </row>
    <row r="73" spans="1:7" x14ac:dyDescent="0.25">
      <c r="A73">
        <v>366</v>
      </c>
      <c r="B73">
        <v>0.42759999999999998</v>
      </c>
      <c r="C73">
        <v>0.19764999999999999</v>
      </c>
      <c r="D73">
        <v>7.7769433999999995</v>
      </c>
      <c r="F73" t="s">
        <v>0</v>
      </c>
      <c r="G73">
        <v>7.1361362000000002</v>
      </c>
    </row>
    <row r="74" spans="1:7" x14ac:dyDescent="0.25">
      <c r="A74">
        <v>357</v>
      </c>
      <c r="B74">
        <v>0.37019999999999997</v>
      </c>
      <c r="C74">
        <v>0.14024999999999999</v>
      </c>
      <c r="D74">
        <v>5.5064289999999998</v>
      </c>
      <c r="F74" t="s">
        <v>1</v>
      </c>
      <c r="G74">
        <v>9.0704245999999991</v>
      </c>
    </row>
    <row r="75" spans="1:7" x14ac:dyDescent="0.25">
      <c r="A75">
        <v>369</v>
      </c>
      <c r="B75">
        <v>0.45090000000000002</v>
      </c>
      <c r="C75">
        <v>0.22095000000000004</v>
      </c>
      <c r="D75">
        <v>8.6985982000000011</v>
      </c>
      <c r="F75" t="s">
        <v>1</v>
      </c>
      <c r="G75">
        <v>7.7769433999999995</v>
      </c>
    </row>
    <row r="76" spans="1:7" x14ac:dyDescent="0.25">
      <c r="A76">
        <v>359</v>
      </c>
      <c r="B76">
        <v>0.437</v>
      </c>
      <c r="C76">
        <v>0.20705000000000001</v>
      </c>
      <c r="D76">
        <v>8.1487698000000002</v>
      </c>
      <c r="F76" t="s">
        <v>1</v>
      </c>
      <c r="G76">
        <v>5.5064289999999998</v>
      </c>
    </row>
    <row r="77" spans="1:7" x14ac:dyDescent="0.25">
      <c r="A77">
        <v>348</v>
      </c>
      <c r="B77">
        <v>0.31819999999999998</v>
      </c>
      <c r="C77">
        <v>8.8249999999999995E-2</v>
      </c>
      <c r="D77">
        <v>3.4495169999999993</v>
      </c>
      <c r="F77" t="s">
        <v>1</v>
      </c>
      <c r="G77">
        <v>8.6985982000000011</v>
      </c>
    </row>
    <row r="78" spans="1:7" x14ac:dyDescent="0.25">
      <c r="A78">
        <v>349</v>
      </c>
      <c r="B78">
        <v>0.41139999999999999</v>
      </c>
      <c r="C78">
        <v>0.18145</v>
      </c>
      <c r="D78">
        <v>7.1361362000000002</v>
      </c>
      <c r="F78" t="s">
        <v>1</v>
      </c>
      <c r="G78">
        <v>3.4495169999999993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NSW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Gunton</dc:creator>
  <cp:lastModifiedBy>Jenny Gunton</cp:lastModifiedBy>
  <dcterms:created xsi:type="dcterms:W3CDTF">2017-08-07T00:39:21Z</dcterms:created>
  <dcterms:modified xsi:type="dcterms:W3CDTF">2017-08-07T01:32:57Z</dcterms:modified>
</cp:coreProperties>
</file>